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VEDA\VEDA_Models\Steel_Juan_2024\"/>
    </mc:Choice>
  </mc:AlternateContent>
  <xr:revisionPtr revIDLastSave="0" documentId="13_ncr:1_{341B31BD-A9D0-471D-AB03-994BF4BDF0A8}" xr6:coauthVersionLast="47" xr6:coauthVersionMax="47" xr10:uidLastSave="{00000000-0000-0000-0000-000000000000}"/>
  <bookViews>
    <workbookView xWindow="-120" yWindow="-120" windowWidth="29040" windowHeight="15840" tabRatio="901" activeTab="4" xr2:uid="{00000000-000D-0000-FFFF-FFFF00000000}"/>
  </bookViews>
  <sheets>
    <sheet name="Cover" sheetId="155" r:id="rId1"/>
    <sheet name="Metadane" sheetId="156" r:id="rId2"/>
    <sheet name="SEC_Comm" sheetId="136" r:id="rId3"/>
    <sheet name="SEC_Processes" sheetId="137" r:id="rId4"/>
    <sheet name="SECTF" sheetId="142" r:id="rId5"/>
    <sheet name="IMP_RAW_MAT" sheetId="143" r:id="rId6"/>
    <sheet name="STEEL" sheetId="153" r:id="rId7"/>
    <sheet name="EMI" sheetId="144" r:id="rId8"/>
    <sheet name="OTH_IND_EUROSTAT" sheetId="148" r:id="rId9"/>
    <sheet name="GUS_2020" sheetId="151" r:id="rId10"/>
    <sheet name="GUS_2020_PJ" sheetId="154" r:id="rId11"/>
  </sheets>
  <externalReferences>
    <externalReference r:id="rId12"/>
    <externalReference r:id="rId13"/>
    <externalReference r:id="rId14"/>
  </externalReferences>
  <definedNames>
    <definedName name="CRF_CountryName">[1]Sheet1!$C$4</definedName>
    <definedName name="FID_1">[2]AGR_Fuels!$A$2</definedName>
    <definedName name="x">[3]AGR_Fuels!$A$2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42" l="1"/>
  <c r="AB54" i="153"/>
  <c r="AC54" i="153"/>
  <c r="AD54" i="153"/>
  <c r="AE54" i="153"/>
  <c r="AF54" i="153"/>
  <c r="AG54" i="153"/>
  <c r="AB55" i="153"/>
  <c r="AC55" i="153"/>
  <c r="AD55" i="153"/>
  <c r="AE55" i="153"/>
  <c r="AF55" i="153"/>
  <c r="AG55" i="153"/>
  <c r="N38" i="153"/>
  <c r="AW74" i="148" l="1"/>
  <c r="O38" i="153" l="1"/>
  <c r="P38" i="153"/>
  <c r="Q38" i="153"/>
  <c r="R38" i="153"/>
  <c r="S38" i="153"/>
  <c r="T38" i="153"/>
  <c r="U38" i="153"/>
  <c r="V38" i="153"/>
  <c r="W38" i="153"/>
  <c r="X38" i="153"/>
  <c r="Y38" i="153"/>
  <c r="Z38" i="153"/>
  <c r="AA38" i="153"/>
  <c r="AB38" i="153"/>
  <c r="AC38" i="153"/>
  <c r="AD38" i="153"/>
  <c r="AE38" i="153"/>
  <c r="AF38" i="153"/>
  <c r="AG38" i="153"/>
  <c r="AH38" i="153"/>
  <c r="AI38" i="153"/>
  <c r="AJ38" i="153"/>
  <c r="AK38" i="153"/>
  <c r="AL38" i="153"/>
  <c r="AM38" i="153"/>
  <c r="AN38" i="153"/>
  <c r="AO38" i="153"/>
  <c r="AP38" i="153"/>
  <c r="AQ38" i="153"/>
  <c r="O39" i="153"/>
  <c r="P39" i="153"/>
  <c r="Q39" i="153"/>
  <c r="R39" i="153"/>
  <c r="S39" i="153"/>
  <c r="T39" i="153"/>
  <c r="U39" i="153"/>
  <c r="V39" i="153"/>
  <c r="W39" i="153"/>
  <c r="X39" i="153"/>
  <c r="Y39" i="153"/>
  <c r="Z39" i="153"/>
  <c r="AA39" i="153"/>
  <c r="AB39" i="153"/>
  <c r="AC39" i="153"/>
  <c r="AD39" i="153"/>
  <c r="AE39" i="153"/>
  <c r="AF39" i="153"/>
  <c r="AG39" i="153"/>
  <c r="AH39" i="153"/>
  <c r="AI39" i="153"/>
  <c r="AJ39" i="153"/>
  <c r="AK39" i="153"/>
  <c r="AL39" i="153"/>
  <c r="AM39" i="153"/>
  <c r="AN39" i="153"/>
  <c r="AO39" i="153"/>
  <c r="AP39" i="153"/>
  <c r="AQ39" i="153"/>
  <c r="N39" i="153"/>
  <c r="M41" i="153"/>
  <c r="N41" i="153" s="1"/>
  <c r="O41" i="153" s="1"/>
  <c r="P41" i="153" s="1"/>
  <c r="Q41" i="153" s="1"/>
  <c r="R41" i="153" s="1"/>
  <c r="S41" i="153" s="1"/>
  <c r="T41" i="153" s="1"/>
  <c r="U41" i="153" s="1"/>
  <c r="V41" i="153" s="1"/>
  <c r="W41" i="153" s="1"/>
  <c r="X41" i="153" s="1"/>
  <c r="Y41" i="153" s="1"/>
  <c r="Z41" i="153" s="1"/>
  <c r="AA41" i="153" s="1"/>
  <c r="AB41" i="153" s="1"/>
  <c r="AC41" i="153" s="1"/>
  <c r="AD41" i="153" s="1"/>
  <c r="AE41" i="153" s="1"/>
  <c r="AF41" i="153" s="1"/>
  <c r="AG41" i="153" s="1"/>
  <c r="AH41" i="153" s="1"/>
  <c r="AI41" i="153" s="1"/>
  <c r="AJ41" i="153" s="1"/>
  <c r="AK41" i="153" s="1"/>
  <c r="AL41" i="153" s="1"/>
  <c r="AM41" i="153" s="1"/>
  <c r="AN41" i="153" s="1"/>
  <c r="AO41" i="153" s="1"/>
  <c r="AP41" i="153" s="1"/>
  <c r="AQ41" i="153" s="1"/>
  <c r="Q73" i="148" l="1"/>
  <c r="Q75" i="148"/>
  <c r="Q77" i="148"/>
  <c r="AM73" i="148"/>
  <c r="J20" i="153" l="1"/>
  <c r="J11" i="153"/>
  <c r="C7" i="144"/>
  <c r="C8" i="144"/>
  <c r="C9" i="144"/>
  <c r="C10" i="144"/>
  <c r="G33" i="153"/>
  <c r="G27" i="153"/>
  <c r="G20" i="153"/>
  <c r="G11" i="153"/>
  <c r="B8" i="144"/>
  <c r="B9" i="144"/>
  <c r="B10" i="144"/>
  <c r="B7" i="144"/>
  <c r="BU129" i="154"/>
  <c r="BY98" i="154"/>
  <c r="BX98" i="154"/>
  <c r="BW98" i="154"/>
  <c r="CA98" i="154"/>
  <c r="BV98" i="154"/>
  <c r="BY9" i="154"/>
  <c r="BX9" i="154"/>
  <c r="BW9" i="154"/>
  <c r="CA9" i="154"/>
  <c r="BV9" i="154"/>
  <c r="BY8" i="154"/>
  <c r="BX8" i="154"/>
  <c r="BW8" i="154"/>
  <c r="CA8" i="154"/>
  <c r="BV8" i="154"/>
  <c r="H1" i="154"/>
  <c r="CB98" i="154" l="1"/>
  <c r="BZ98" i="154"/>
  <c r="BZ8" i="154"/>
  <c r="CC8" i="154" s="1"/>
  <c r="CB9" i="154"/>
  <c r="BZ9" i="154"/>
  <c r="CC9" i="154" s="1"/>
  <c r="E17" i="153" l="1"/>
  <c r="C11" i="142"/>
  <c r="C9" i="142"/>
  <c r="B9" i="142"/>
  <c r="D8" i="143"/>
  <c r="D11" i="143"/>
  <c r="B8" i="143"/>
  <c r="C8" i="143"/>
  <c r="B9" i="143"/>
  <c r="C9" i="143"/>
  <c r="D9" i="143"/>
  <c r="B10" i="143"/>
  <c r="C10" i="143"/>
  <c r="B11" i="143"/>
  <c r="C11" i="143"/>
  <c r="D10" i="143"/>
  <c r="D7" i="143"/>
  <c r="C7" i="143"/>
  <c r="B7" i="143"/>
  <c r="B39" i="153" l="1"/>
  <c r="B38" i="153"/>
  <c r="G32" i="153"/>
  <c r="B28" i="153"/>
  <c r="B21" i="153"/>
  <c r="B12" i="153"/>
  <c r="B5" i="153"/>
  <c r="E30" i="153"/>
  <c r="E29" i="153"/>
  <c r="E28" i="153"/>
  <c r="G26" i="153"/>
  <c r="E21" i="153"/>
  <c r="E25" i="153"/>
  <c r="E24" i="153"/>
  <c r="E23" i="153"/>
  <c r="E22" i="153"/>
  <c r="G19" i="153"/>
  <c r="E18" i="153"/>
  <c r="E16" i="153"/>
  <c r="E15" i="153"/>
  <c r="E13" i="153"/>
  <c r="E12" i="153"/>
  <c r="G10" i="153"/>
  <c r="E9" i="153" l="1"/>
  <c r="E8" i="153"/>
  <c r="E5" i="153"/>
  <c r="E31" i="153"/>
  <c r="E6" i="153"/>
  <c r="E14" i="153"/>
  <c r="E7" i="153"/>
  <c r="P16" i="142"/>
  <c r="Q16" i="142" s="1"/>
  <c r="R16" i="142" s="1"/>
  <c r="S16" i="142" s="1"/>
  <c r="T16" i="142" s="1"/>
  <c r="U16" i="142" s="1"/>
  <c r="I16" i="142"/>
  <c r="J16" i="142" s="1"/>
  <c r="K16" i="142" s="1"/>
  <c r="L16" i="142" s="1"/>
  <c r="M16" i="142" s="1"/>
  <c r="N16" i="142" s="1"/>
  <c r="P14" i="142"/>
  <c r="Q14" i="142" s="1"/>
  <c r="R14" i="142" s="1"/>
  <c r="S14" i="142" s="1"/>
  <c r="T14" i="142" s="1"/>
  <c r="U14" i="142" s="1"/>
  <c r="I13" i="142"/>
  <c r="J13" i="142" s="1"/>
  <c r="K13" i="142" s="1"/>
  <c r="L13" i="142" s="1"/>
  <c r="M13" i="142" s="1"/>
  <c r="N13" i="142" s="1"/>
  <c r="B34" i="144" l="1"/>
  <c r="D32" i="144" s="1"/>
  <c r="C38" i="144"/>
  <c r="C37" i="144"/>
  <c r="C36" i="144"/>
  <c r="C35" i="144"/>
  <c r="C34" i="144"/>
  <c r="C28" i="144"/>
  <c r="C26" i="144"/>
  <c r="C25" i="144"/>
  <c r="C24" i="144"/>
  <c r="C23" i="144"/>
  <c r="C22" i="144"/>
  <c r="B35" i="144" l="1"/>
  <c r="B36" i="144" s="1"/>
  <c r="B37" i="144" s="1"/>
  <c r="B38" i="144" s="1"/>
  <c r="EK106" i="151" l="1"/>
  <c r="DS106" i="151"/>
  <c r="DT106" i="151"/>
  <c r="DU106" i="151"/>
  <c r="DV106" i="151"/>
  <c r="DW106" i="151"/>
  <c r="DX106" i="151"/>
  <c r="DY106" i="151"/>
  <c r="DZ106" i="151"/>
  <c r="EA106" i="151"/>
  <c r="EB106" i="151"/>
  <c r="EC106" i="151"/>
  <c r="ED106" i="151"/>
  <c r="EE106" i="151"/>
  <c r="EF106" i="151"/>
  <c r="EG106" i="151"/>
  <c r="EH106" i="151"/>
  <c r="EI106" i="151"/>
  <c r="EJ106" i="151"/>
  <c r="DR106" i="151"/>
  <c r="EK105" i="151"/>
  <c r="EJ105" i="151"/>
  <c r="EI105" i="151"/>
  <c r="EH105" i="151"/>
  <c r="EG105" i="151"/>
  <c r="EF105" i="151"/>
  <c r="EE105" i="151"/>
  <c r="ED105" i="151"/>
  <c r="EC105" i="151"/>
  <c r="EB105" i="151"/>
  <c r="EA105" i="151"/>
  <c r="DZ105" i="151"/>
  <c r="DY105" i="151"/>
  <c r="DX105" i="151"/>
  <c r="DW105" i="151"/>
  <c r="DV105" i="151"/>
  <c r="DU105" i="151"/>
  <c r="DT105" i="151"/>
  <c r="DS105" i="151"/>
  <c r="DR105" i="151"/>
  <c r="CS10" i="151"/>
  <c r="CS11" i="151"/>
  <c r="CS12" i="151"/>
  <c r="CS13" i="151"/>
  <c r="CS14" i="151"/>
  <c r="CS15" i="151"/>
  <c r="CS16" i="151"/>
  <c r="CS17" i="151"/>
  <c r="CS18" i="151"/>
  <c r="CS19" i="151"/>
  <c r="CS20" i="151"/>
  <c r="CS21" i="151"/>
  <c r="CS22" i="151"/>
  <c r="CS23" i="151"/>
  <c r="CS24" i="151"/>
  <c r="CS25" i="151"/>
  <c r="CS26" i="151"/>
  <c r="CS27" i="151"/>
  <c r="CS28" i="151"/>
  <c r="CS29" i="151"/>
  <c r="CS30" i="151"/>
  <c r="DU20" i="151"/>
  <c r="DY20" i="151"/>
  <c r="DZ20" i="151"/>
  <c r="CS133" i="151"/>
  <c r="CP133" i="151"/>
  <c r="CO133" i="151"/>
  <c r="CN133" i="151"/>
  <c r="CM133" i="151"/>
  <c r="CL133" i="151"/>
  <c r="CK133" i="151"/>
  <c r="CJ133" i="151"/>
  <c r="CI133" i="151"/>
  <c r="CH133" i="151"/>
  <c r="CG133" i="151"/>
  <c r="CF133" i="151"/>
  <c r="CE133" i="151"/>
  <c r="CD133" i="151"/>
  <c r="CC133" i="151"/>
  <c r="CB133" i="151"/>
  <c r="CA133" i="151"/>
  <c r="BZ133" i="151"/>
  <c r="BY133" i="151"/>
  <c r="BX133" i="151"/>
  <c r="BW133" i="151"/>
  <c r="CS132" i="151"/>
  <c r="CP132" i="151"/>
  <c r="DM132" i="151" s="1"/>
  <c r="DN132" i="151" s="1"/>
  <c r="CO132" i="151"/>
  <c r="CN132" i="151"/>
  <c r="CM132" i="151"/>
  <c r="CL132" i="151"/>
  <c r="CK132" i="151"/>
  <c r="CJ132" i="151"/>
  <c r="CI132" i="151"/>
  <c r="CH132" i="151"/>
  <c r="CG132" i="151"/>
  <c r="CF132" i="151"/>
  <c r="CE132" i="151"/>
  <c r="CD132" i="151"/>
  <c r="CC132" i="151"/>
  <c r="CB132" i="151"/>
  <c r="CA132" i="151"/>
  <c r="BZ132" i="151"/>
  <c r="BY132" i="151"/>
  <c r="BX132" i="151"/>
  <c r="BW132" i="151"/>
  <c r="CS131" i="151"/>
  <c r="CP131" i="151"/>
  <c r="CO131" i="151"/>
  <c r="CN131" i="151"/>
  <c r="DK131" i="151" s="1"/>
  <c r="CM131" i="151"/>
  <c r="CL131" i="151"/>
  <c r="CK131" i="151"/>
  <c r="CJ131" i="151"/>
  <c r="CI131" i="151"/>
  <c r="CH131" i="151"/>
  <c r="CG131" i="151"/>
  <c r="CF131" i="151"/>
  <c r="CE131" i="151"/>
  <c r="CD131" i="151"/>
  <c r="CC131" i="151"/>
  <c r="CB131" i="151"/>
  <c r="CA131" i="151"/>
  <c r="BZ131" i="151"/>
  <c r="BY131" i="151"/>
  <c r="BX131" i="151"/>
  <c r="BW131" i="151"/>
  <c r="CQ131" i="151" s="1"/>
  <c r="CS130" i="151"/>
  <c r="CP130" i="151"/>
  <c r="CO130" i="151"/>
  <c r="CN130" i="151"/>
  <c r="CM130" i="151"/>
  <c r="CL130" i="151"/>
  <c r="CK130" i="151"/>
  <c r="CJ130" i="151"/>
  <c r="CI130" i="151"/>
  <c r="CH130" i="151"/>
  <c r="CG130" i="151"/>
  <c r="CF130" i="151"/>
  <c r="CE130" i="151"/>
  <c r="CD130" i="151"/>
  <c r="CC130" i="151"/>
  <c r="CB130" i="151"/>
  <c r="CA130" i="151"/>
  <c r="BZ130" i="151"/>
  <c r="BY130" i="151"/>
  <c r="BX130" i="151"/>
  <c r="BW130" i="151"/>
  <c r="CS129" i="151"/>
  <c r="CP129" i="151"/>
  <c r="CO129" i="151"/>
  <c r="CN129" i="151"/>
  <c r="CM129" i="151"/>
  <c r="CL129" i="151"/>
  <c r="CK129" i="151"/>
  <c r="CJ129" i="151"/>
  <c r="CI129" i="151"/>
  <c r="DF129" i="151" s="1"/>
  <c r="CH129" i="151"/>
  <c r="CG129" i="151"/>
  <c r="CF129" i="151"/>
  <c r="CE129" i="151"/>
  <c r="CD129" i="151"/>
  <c r="CC129" i="151"/>
  <c r="CB129" i="151"/>
  <c r="CA129" i="151"/>
  <c r="BZ129" i="151"/>
  <c r="BY129" i="151"/>
  <c r="BX129" i="151"/>
  <c r="CQ129" i="151" s="1"/>
  <c r="BW129" i="151"/>
  <c r="CS128" i="151"/>
  <c r="CP128" i="151"/>
  <c r="CO128" i="151"/>
  <c r="CN128" i="151"/>
  <c r="CM128" i="151"/>
  <c r="CL128" i="151"/>
  <c r="CK128" i="151"/>
  <c r="CJ128" i="151"/>
  <c r="CI128" i="151"/>
  <c r="CH128" i="151"/>
  <c r="CG128" i="151"/>
  <c r="CF128" i="151"/>
  <c r="CE128" i="151"/>
  <c r="CD128" i="151"/>
  <c r="CC128" i="151"/>
  <c r="CB128" i="151"/>
  <c r="CA128" i="151"/>
  <c r="BZ128" i="151"/>
  <c r="BY128" i="151"/>
  <c r="BX128" i="151"/>
  <c r="BW128" i="151"/>
  <c r="CS127" i="151"/>
  <c r="CP127" i="151"/>
  <c r="CO127" i="151"/>
  <c r="CN127" i="151"/>
  <c r="CM127" i="151"/>
  <c r="CL127" i="151"/>
  <c r="CK127" i="151"/>
  <c r="CJ127" i="151"/>
  <c r="CI127" i="151"/>
  <c r="CH127" i="151"/>
  <c r="DE127" i="151" s="1"/>
  <c r="CG127" i="151"/>
  <c r="CF127" i="151"/>
  <c r="CE127" i="151"/>
  <c r="CD127" i="151"/>
  <c r="CC127" i="151"/>
  <c r="CB127" i="151"/>
  <c r="CA127" i="151"/>
  <c r="BZ127" i="151"/>
  <c r="BY127" i="151"/>
  <c r="BX127" i="151"/>
  <c r="BW127" i="151"/>
  <c r="CS126" i="151"/>
  <c r="CP126" i="151"/>
  <c r="CO126" i="151"/>
  <c r="CN126" i="151"/>
  <c r="CM126" i="151"/>
  <c r="CL126" i="151"/>
  <c r="CK126" i="151"/>
  <c r="CJ126" i="151"/>
  <c r="CI126" i="151"/>
  <c r="CH126" i="151"/>
  <c r="CG126" i="151"/>
  <c r="CF126" i="151"/>
  <c r="CE126" i="151"/>
  <c r="CD126" i="151"/>
  <c r="CC126" i="151"/>
  <c r="CZ126" i="151" s="1"/>
  <c r="CB126" i="151"/>
  <c r="CA126" i="151"/>
  <c r="BZ126" i="151"/>
  <c r="BY126" i="151"/>
  <c r="BX126" i="151"/>
  <c r="BW126" i="151"/>
  <c r="CS125" i="151"/>
  <c r="CP125" i="151"/>
  <c r="CO125" i="151"/>
  <c r="CN125" i="151"/>
  <c r="CM125" i="151"/>
  <c r="CL125" i="151"/>
  <c r="CK125" i="151"/>
  <c r="CJ125" i="151"/>
  <c r="CI125" i="151"/>
  <c r="CH125" i="151"/>
  <c r="CG125" i="151"/>
  <c r="CF125" i="151"/>
  <c r="CE125" i="151"/>
  <c r="CD125" i="151"/>
  <c r="CC125" i="151"/>
  <c r="CB125" i="151"/>
  <c r="CA125" i="151"/>
  <c r="BZ125" i="151"/>
  <c r="BY125" i="151"/>
  <c r="BX125" i="151"/>
  <c r="BW125" i="151"/>
  <c r="CS124" i="151"/>
  <c r="CQ124" i="151"/>
  <c r="CP124" i="151"/>
  <c r="CO124" i="151"/>
  <c r="CN124" i="151"/>
  <c r="CM124" i="151"/>
  <c r="CL124" i="151"/>
  <c r="CK124" i="151"/>
  <c r="CJ124" i="151"/>
  <c r="CI124" i="151"/>
  <c r="CH124" i="151"/>
  <c r="CG124" i="151"/>
  <c r="CF124" i="151"/>
  <c r="CE124" i="151"/>
  <c r="CD124" i="151"/>
  <c r="CC124" i="151"/>
  <c r="CB124" i="151"/>
  <c r="CA124" i="151"/>
  <c r="BZ124" i="151"/>
  <c r="BY124" i="151"/>
  <c r="BX124" i="151"/>
  <c r="BW124" i="151"/>
  <c r="CS123" i="151"/>
  <c r="CP123" i="151"/>
  <c r="CO123" i="151"/>
  <c r="CN123" i="151"/>
  <c r="CM123" i="151"/>
  <c r="CL123" i="151"/>
  <c r="CK123" i="151"/>
  <c r="CJ123" i="151"/>
  <c r="CI123" i="151"/>
  <c r="CH123" i="151"/>
  <c r="CG123" i="151"/>
  <c r="CF123" i="151"/>
  <c r="CE123" i="151"/>
  <c r="CD123" i="151"/>
  <c r="CC123" i="151"/>
  <c r="CB123" i="151"/>
  <c r="CA123" i="151"/>
  <c r="BZ123" i="151"/>
  <c r="BY123" i="151"/>
  <c r="BX123" i="151"/>
  <c r="BW123" i="151"/>
  <c r="CT123" i="151" s="1"/>
  <c r="CS122" i="151"/>
  <c r="CP122" i="151"/>
  <c r="CO122" i="151"/>
  <c r="CN122" i="151"/>
  <c r="CM122" i="151"/>
  <c r="CL122" i="151"/>
  <c r="CK122" i="151"/>
  <c r="CJ122" i="151"/>
  <c r="CI122" i="151"/>
  <c r="CH122" i="151"/>
  <c r="CG122" i="151"/>
  <c r="CF122" i="151"/>
  <c r="CE122" i="151"/>
  <c r="CD122" i="151"/>
  <c r="CC122" i="151"/>
  <c r="CB122" i="151"/>
  <c r="CA122" i="151"/>
  <c r="BZ122" i="151"/>
  <c r="BY122" i="151"/>
  <c r="BX122" i="151"/>
  <c r="BW122" i="151"/>
  <c r="CS121" i="151"/>
  <c r="CP121" i="151"/>
  <c r="CO121" i="151"/>
  <c r="CN121" i="151"/>
  <c r="CM121" i="151"/>
  <c r="CL121" i="151"/>
  <c r="CK121" i="151"/>
  <c r="CJ121" i="151"/>
  <c r="CI121" i="151"/>
  <c r="CH121" i="151"/>
  <c r="CG121" i="151"/>
  <c r="CF121" i="151"/>
  <c r="CE121" i="151"/>
  <c r="CD121" i="151"/>
  <c r="CC121" i="151"/>
  <c r="CB121" i="151"/>
  <c r="CA121" i="151"/>
  <c r="BZ121" i="151"/>
  <c r="BY121" i="151"/>
  <c r="BX121" i="151"/>
  <c r="BW121" i="151"/>
  <c r="CS120" i="151"/>
  <c r="CP120" i="151"/>
  <c r="CO120" i="151"/>
  <c r="CN120" i="151"/>
  <c r="CM120" i="151"/>
  <c r="CL120" i="151"/>
  <c r="CK120" i="151"/>
  <c r="CJ120" i="151"/>
  <c r="CI120" i="151"/>
  <c r="CH120" i="151"/>
  <c r="CG120" i="151"/>
  <c r="CF120" i="151"/>
  <c r="CE120" i="151"/>
  <c r="CD120" i="151"/>
  <c r="CC120" i="151"/>
  <c r="CB120" i="151"/>
  <c r="CA120" i="151"/>
  <c r="BZ120" i="151"/>
  <c r="BY120" i="151"/>
  <c r="BX120" i="151"/>
  <c r="BW120" i="151"/>
  <c r="CS119" i="151"/>
  <c r="CP119" i="151"/>
  <c r="CO119" i="151"/>
  <c r="CN119" i="151"/>
  <c r="CM119" i="151"/>
  <c r="CL119" i="151"/>
  <c r="CK119" i="151"/>
  <c r="CJ119" i="151"/>
  <c r="CI119" i="151"/>
  <c r="CH119" i="151"/>
  <c r="CG119" i="151"/>
  <c r="CF119" i="151"/>
  <c r="CE119" i="151"/>
  <c r="CD119" i="151"/>
  <c r="CC119" i="151"/>
  <c r="CB119" i="151"/>
  <c r="CA119" i="151"/>
  <c r="BZ119" i="151"/>
  <c r="BY119" i="151"/>
  <c r="BX119" i="151"/>
  <c r="BW119" i="151"/>
  <c r="CQ119" i="151" s="1"/>
  <c r="CS118" i="151"/>
  <c r="CP118" i="151"/>
  <c r="CO118" i="151"/>
  <c r="CN118" i="151"/>
  <c r="CM118" i="151"/>
  <c r="CL118" i="151"/>
  <c r="CK118" i="151"/>
  <c r="CJ118" i="151"/>
  <c r="CI118" i="151"/>
  <c r="CH118" i="151"/>
  <c r="CG118" i="151"/>
  <c r="CF118" i="151"/>
  <c r="CE118" i="151"/>
  <c r="CD118" i="151"/>
  <c r="CC118" i="151"/>
  <c r="CB118" i="151"/>
  <c r="CA118" i="151"/>
  <c r="BZ118" i="151"/>
  <c r="BY118" i="151"/>
  <c r="BX118" i="151"/>
  <c r="BW118" i="151"/>
  <c r="CS117" i="151"/>
  <c r="CP117" i="151"/>
  <c r="CO117" i="151"/>
  <c r="CN117" i="151"/>
  <c r="CM117" i="151"/>
  <c r="CL117" i="151"/>
  <c r="CK117" i="151"/>
  <c r="CJ117" i="151"/>
  <c r="CI117" i="151"/>
  <c r="CH117" i="151"/>
  <c r="CG117" i="151"/>
  <c r="CF117" i="151"/>
  <c r="CE117" i="151"/>
  <c r="CD117" i="151"/>
  <c r="CC117" i="151"/>
  <c r="CB117" i="151"/>
  <c r="CA117" i="151"/>
  <c r="BZ117" i="151"/>
  <c r="BY117" i="151"/>
  <c r="BX117" i="151"/>
  <c r="BW117" i="151"/>
  <c r="CS116" i="151"/>
  <c r="CP116" i="151"/>
  <c r="CO116" i="151"/>
  <c r="CN116" i="151"/>
  <c r="CM116" i="151"/>
  <c r="CL116" i="151"/>
  <c r="CK116" i="151"/>
  <c r="CJ116" i="151"/>
  <c r="CI116" i="151"/>
  <c r="CH116" i="151"/>
  <c r="CG116" i="151"/>
  <c r="CF116" i="151"/>
  <c r="CE116" i="151"/>
  <c r="CD116" i="151"/>
  <c r="CC116" i="151"/>
  <c r="CB116" i="151"/>
  <c r="CA116" i="151"/>
  <c r="BZ116" i="151"/>
  <c r="BY116" i="151"/>
  <c r="BX116" i="151"/>
  <c r="BW116" i="151"/>
  <c r="CS115" i="151"/>
  <c r="CP115" i="151"/>
  <c r="CO115" i="151"/>
  <c r="CN115" i="151"/>
  <c r="CM115" i="151"/>
  <c r="CL115" i="151"/>
  <c r="CK115" i="151"/>
  <c r="CJ115" i="151"/>
  <c r="CI115" i="151"/>
  <c r="CH115" i="151"/>
  <c r="CG115" i="151"/>
  <c r="CF115" i="151"/>
  <c r="CE115" i="151"/>
  <c r="CD115" i="151"/>
  <c r="CC115" i="151"/>
  <c r="CB115" i="151"/>
  <c r="CA115" i="151"/>
  <c r="BZ115" i="151"/>
  <c r="BY115" i="151"/>
  <c r="BX115" i="151"/>
  <c r="BW115" i="151"/>
  <c r="CS114" i="151"/>
  <c r="CP114" i="151"/>
  <c r="CO114" i="151"/>
  <c r="CN114" i="151"/>
  <c r="CM114" i="151"/>
  <c r="CL114" i="151"/>
  <c r="CK114" i="151"/>
  <c r="CJ114" i="151"/>
  <c r="CI114" i="151"/>
  <c r="CH114" i="151"/>
  <c r="CG114" i="151"/>
  <c r="CF114" i="151"/>
  <c r="CE114" i="151"/>
  <c r="CD114" i="151"/>
  <c r="CC114" i="151"/>
  <c r="CB114" i="151"/>
  <c r="CA114" i="151"/>
  <c r="BZ114" i="151"/>
  <c r="BY114" i="151"/>
  <c r="BX114" i="151"/>
  <c r="BW114" i="151"/>
  <c r="CS113" i="151"/>
  <c r="CP113" i="151"/>
  <c r="CO113" i="151"/>
  <c r="CN113" i="151"/>
  <c r="CM113" i="151"/>
  <c r="CL113" i="151"/>
  <c r="CK113" i="151"/>
  <c r="CJ113" i="151"/>
  <c r="CI113" i="151"/>
  <c r="CH113" i="151"/>
  <c r="CG113" i="151"/>
  <c r="CF113" i="151"/>
  <c r="CE113" i="151"/>
  <c r="CD113" i="151"/>
  <c r="CC113" i="151"/>
  <c r="CB113" i="151"/>
  <c r="CA113" i="151"/>
  <c r="BZ113" i="151"/>
  <c r="BY113" i="151"/>
  <c r="BX113" i="151"/>
  <c r="BW113" i="151"/>
  <c r="CS112" i="151"/>
  <c r="CP112" i="151"/>
  <c r="CO112" i="151"/>
  <c r="CN112" i="151"/>
  <c r="CM112" i="151"/>
  <c r="CL112" i="151"/>
  <c r="CK112" i="151"/>
  <c r="CJ112" i="151"/>
  <c r="CI112" i="151"/>
  <c r="CH112" i="151"/>
  <c r="CG112" i="151"/>
  <c r="CF112" i="151"/>
  <c r="DC112" i="151" s="1"/>
  <c r="CE112" i="151"/>
  <c r="CD112" i="151"/>
  <c r="CC112" i="151"/>
  <c r="CB112" i="151"/>
  <c r="CA112" i="151"/>
  <c r="BZ112" i="151"/>
  <c r="BY112" i="151"/>
  <c r="BX112" i="151"/>
  <c r="BW112" i="151"/>
  <c r="CS111" i="151"/>
  <c r="CP111" i="151"/>
  <c r="CO111" i="151"/>
  <c r="CN111" i="151"/>
  <c r="CM111" i="151"/>
  <c r="CL111" i="151"/>
  <c r="CK111" i="151"/>
  <c r="CJ111" i="151"/>
  <c r="CI111" i="151"/>
  <c r="CH111" i="151"/>
  <c r="CG111" i="151"/>
  <c r="CF111" i="151"/>
  <c r="CE111" i="151"/>
  <c r="CD111" i="151"/>
  <c r="CC111" i="151"/>
  <c r="CB111" i="151"/>
  <c r="CA111" i="151"/>
  <c r="BZ111" i="151"/>
  <c r="BY111" i="151"/>
  <c r="BX111" i="151"/>
  <c r="BW111" i="151"/>
  <c r="CQ111" i="151" s="1"/>
  <c r="CS110" i="151"/>
  <c r="CP110" i="151"/>
  <c r="CO110" i="151"/>
  <c r="CN110" i="151"/>
  <c r="CM110" i="151"/>
  <c r="CL110" i="151"/>
  <c r="CK110" i="151"/>
  <c r="CJ110" i="151"/>
  <c r="CI110" i="151"/>
  <c r="CH110" i="151"/>
  <c r="CG110" i="151"/>
  <c r="CF110" i="151"/>
  <c r="CE110" i="151"/>
  <c r="CD110" i="151"/>
  <c r="CC110" i="151"/>
  <c r="CB110" i="151"/>
  <c r="CA110" i="151"/>
  <c r="BZ110" i="151"/>
  <c r="BY110" i="151"/>
  <c r="BX110" i="151"/>
  <c r="BW110" i="151"/>
  <c r="CQ110" i="151" s="1"/>
  <c r="CS109" i="151"/>
  <c r="CP109" i="151"/>
  <c r="CO109" i="151"/>
  <c r="CN109" i="151"/>
  <c r="CM109" i="151"/>
  <c r="CL109" i="151"/>
  <c r="CK109" i="151"/>
  <c r="CJ109" i="151"/>
  <c r="CI109" i="151"/>
  <c r="CH109" i="151"/>
  <c r="CG109" i="151"/>
  <c r="CF109" i="151"/>
  <c r="CE109" i="151"/>
  <c r="CD109" i="151"/>
  <c r="CC109" i="151"/>
  <c r="CB109" i="151"/>
  <c r="CA109" i="151"/>
  <c r="BZ109" i="151"/>
  <c r="CW109" i="151" s="1"/>
  <c r="BY109" i="151"/>
  <c r="CV109" i="151" s="1"/>
  <c r="BX109" i="151"/>
  <c r="BW109" i="151"/>
  <c r="CQ109" i="151" s="1"/>
  <c r="CS108" i="151"/>
  <c r="CP108" i="151"/>
  <c r="CO108" i="151"/>
  <c r="CN108" i="151"/>
  <c r="CM108" i="151"/>
  <c r="CL108" i="151"/>
  <c r="CK108" i="151"/>
  <c r="CJ108" i="151"/>
  <c r="CI108" i="151"/>
  <c r="CH108" i="151"/>
  <c r="CG108" i="151"/>
  <c r="CF108" i="151"/>
  <c r="CE108" i="151"/>
  <c r="CD108" i="151"/>
  <c r="CC108" i="151"/>
  <c r="CB108" i="151"/>
  <c r="CA108" i="151"/>
  <c r="BZ108" i="151"/>
  <c r="BY108" i="151"/>
  <c r="BX108" i="151"/>
  <c r="BW108" i="151"/>
  <c r="CT108" i="151" s="1"/>
  <c r="CS107" i="151"/>
  <c r="CP107" i="151"/>
  <c r="CO107" i="151"/>
  <c r="CN107" i="151"/>
  <c r="CM107" i="151"/>
  <c r="CL107" i="151"/>
  <c r="CK107" i="151"/>
  <c r="CJ107" i="151"/>
  <c r="CI107" i="151"/>
  <c r="CH107" i="151"/>
  <c r="CG107" i="151"/>
  <c r="CF107" i="151"/>
  <c r="CE107" i="151"/>
  <c r="CD107" i="151"/>
  <c r="CC107" i="151"/>
  <c r="CB107" i="151"/>
  <c r="CA107" i="151"/>
  <c r="BZ107" i="151"/>
  <c r="BY107" i="151"/>
  <c r="BX107" i="151"/>
  <c r="BW107" i="151"/>
  <c r="CQ107" i="151" s="1"/>
  <c r="CX106" i="151"/>
  <c r="CS106" i="151"/>
  <c r="CP106" i="151"/>
  <c r="CO106" i="151"/>
  <c r="CN106" i="151"/>
  <c r="CM106" i="151"/>
  <c r="CL106" i="151"/>
  <c r="CK106" i="151"/>
  <c r="CJ106" i="151"/>
  <c r="CI106" i="151"/>
  <c r="CH106" i="151"/>
  <c r="CG106" i="151"/>
  <c r="CF106" i="151"/>
  <c r="CE106" i="151"/>
  <c r="CD106" i="151"/>
  <c r="CC106" i="151"/>
  <c r="CB106" i="151"/>
  <c r="CA106" i="151"/>
  <c r="BZ106" i="151"/>
  <c r="BY106" i="151"/>
  <c r="BX106" i="151"/>
  <c r="BW106" i="151"/>
  <c r="CS105" i="151"/>
  <c r="CP105" i="151"/>
  <c r="CO105" i="151"/>
  <c r="DL105" i="151" s="1"/>
  <c r="CN105" i="151"/>
  <c r="DK105" i="151" s="1"/>
  <c r="CM105" i="151"/>
  <c r="CL105" i="151"/>
  <c r="CK105" i="151"/>
  <c r="CJ105" i="151"/>
  <c r="CI105" i="151"/>
  <c r="CH105" i="151"/>
  <c r="CG105" i="151"/>
  <c r="CF105" i="151"/>
  <c r="CE105" i="151"/>
  <c r="CD105" i="151"/>
  <c r="CC105" i="151"/>
  <c r="CB105" i="151"/>
  <c r="CA105" i="151"/>
  <c r="BZ105" i="151"/>
  <c r="BY105" i="151"/>
  <c r="BX105" i="151"/>
  <c r="CQ105" i="151" s="1"/>
  <c r="BW105" i="151"/>
  <c r="CS104" i="151"/>
  <c r="CP104" i="151"/>
  <c r="CO104" i="151"/>
  <c r="CN104" i="151"/>
  <c r="CM104" i="151"/>
  <c r="DJ104" i="151" s="1"/>
  <c r="CL104" i="151"/>
  <c r="DI104" i="151" s="1"/>
  <c r="CK104" i="151"/>
  <c r="DH104" i="151" s="1"/>
  <c r="CJ104" i="151"/>
  <c r="CI104" i="151"/>
  <c r="CH104" i="151"/>
  <c r="CG104" i="151"/>
  <c r="CF104" i="151"/>
  <c r="CE104" i="151"/>
  <c r="CD104" i="151"/>
  <c r="CC104" i="151"/>
  <c r="CB104" i="151"/>
  <c r="CA104" i="151"/>
  <c r="BZ104" i="151"/>
  <c r="BY104" i="151"/>
  <c r="BX104" i="151"/>
  <c r="BW104" i="151"/>
  <c r="CS103" i="151"/>
  <c r="CP103" i="151"/>
  <c r="CO103" i="151"/>
  <c r="CN103" i="151"/>
  <c r="CM103" i="151"/>
  <c r="CL103" i="151"/>
  <c r="CK103" i="151"/>
  <c r="CJ103" i="151"/>
  <c r="CI103" i="151"/>
  <c r="DF103" i="151" s="1"/>
  <c r="CH103" i="151"/>
  <c r="CG103" i="151"/>
  <c r="CF103" i="151"/>
  <c r="CE103" i="151"/>
  <c r="CD103" i="151"/>
  <c r="CC103" i="151"/>
  <c r="CB103" i="151"/>
  <c r="CA103" i="151"/>
  <c r="BZ103" i="151"/>
  <c r="BY103" i="151"/>
  <c r="BX103" i="151"/>
  <c r="BW103" i="151"/>
  <c r="CS102" i="151"/>
  <c r="CP102" i="151"/>
  <c r="CO102" i="151"/>
  <c r="CN102" i="151"/>
  <c r="CM102" i="151"/>
  <c r="CL102" i="151"/>
  <c r="CK102" i="151"/>
  <c r="CJ102" i="151"/>
  <c r="CI102" i="151"/>
  <c r="CH102" i="151"/>
  <c r="DE102" i="151" s="1"/>
  <c r="CG102" i="151"/>
  <c r="CF102" i="151"/>
  <c r="CE102" i="151"/>
  <c r="CD102" i="151"/>
  <c r="CC102" i="151"/>
  <c r="CB102" i="151"/>
  <c r="CA102" i="151"/>
  <c r="BZ102" i="151"/>
  <c r="BY102" i="151"/>
  <c r="BX102" i="151"/>
  <c r="BW102" i="151"/>
  <c r="CS101" i="151"/>
  <c r="CP101" i="151"/>
  <c r="CO101" i="151"/>
  <c r="CN101" i="151"/>
  <c r="CM101" i="151"/>
  <c r="CL101" i="151"/>
  <c r="CK101" i="151"/>
  <c r="CJ101" i="151"/>
  <c r="CI101" i="151"/>
  <c r="CH101" i="151"/>
  <c r="CG101" i="151"/>
  <c r="CF101" i="151"/>
  <c r="CE101" i="151"/>
  <c r="CD101" i="151"/>
  <c r="CC101" i="151"/>
  <c r="CZ101" i="151" s="1"/>
  <c r="CB101" i="151"/>
  <c r="CA101" i="151"/>
  <c r="BZ101" i="151"/>
  <c r="BY101" i="151"/>
  <c r="BX101" i="151"/>
  <c r="BW101" i="151"/>
  <c r="CS100" i="151"/>
  <c r="CQ100" i="151"/>
  <c r="CP100" i="151"/>
  <c r="CO100" i="151"/>
  <c r="CN100" i="151"/>
  <c r="CM100" i="151"/>
  <c r="CL100" i="151"/>
  <c r="CK100" i="151"/>
  <c r="CJ100" i="151"/>
  <c r="CI100" i="151"/>
  <c r="CH100" i="151"/>
  <c r="CG100" i="151"/>
  <c r="CF100" i="151"/>
  <c r="CE100" i="151"/>
  <c r="CD100" i="151"/>
  <c r="CC100" i="151"/>
  <c r="CZ100" i="151" s="1"/>
  <c r="CB100" i="151"/>
  <c r="CY100" i="151" s="1"/>
  <c r="CA100" i="151"/>
  <c r="CX100" i="151" s="1"/>
  <c r="BZ100" i="151"/>
  <c r="BY100" i="151"/>
  <c r="BX100" i="151"/>
  <c r="BW100" i="151"/>
  <c r="CS99" i="151"/>
  <c r="CP99" i="151"/>
  <c r="CO99" i="151"/>
  <c r="CN99" i="151"/>
  <c r="CM99" i="151"/>
  <c r="CL99" i="151"/>
  <c r="CK99" i="151"/>
  <c r="CJ99" i="151"/>
  <c r="CI99" i="151"/>
  <c r="CH99" i="151"/>
  <c r="CG99" i="151"/>
  <c r="CF99" i="151"/>
  <c r="CE99" i="151"/>
  <c r="CD99" i="151"/>
  <c r="CC99" i="151"/>
  <c r="CB99" i="151"/>
  <c r="CA99" i="151"/>
  <c r="BZ99" i="151"/>
  <c r="CW99" i="151" s="1"/>
  <c r="BY99" i="151"/>
  <c r="BX99" i="151"/>
  <c r="CU99" i="151" s="1"/>
  <c r="BW99" i="151"/>
  <c r="CS98" i="151"/>
  <c r="CP98" i="151"/>
  <c r="CO98" i="151"/>
  <c r="CN98" i="151"/>
  <c r="CM98" i="151"/>
  <c r="CL98" i="151"/>
  <c r="CK98" i="151"/>
  <c r="CJ98" i="151"/>
  <c r="CI98" i="151"/>
  <c r="CH98" i="151"/>
  <c r="CG98" i="151"/>
  <c r="CF98" i="151"/>
  <c r="CE98" i="151"/>
  <c r="CD98" i="151"/>
  <c r="CC98" i="151"/>
  <c r="CB98" i="151"/>
  <c r="CA98" i="151"/>
  <c r="BZ98" i="151"/>
  <c r="BY98" i="151"/>
  <c r="BX98" i="151"/>
  <c r="BW98" i="151"/>
  <c r="CS97" i="151"/>
  <c r="CP97" i="151"/>
  <c r="CO97" i="151"/>
  <c r="CN97" i="151"/>
  <c r="CM97" i="151"/>
  <c r="CL97" i="151"/>
  <c r="CK97" i="151"/>
  <c r="CJ97" i="151"/>
  <c r="CI97" i="151"/>
  <c r="CH97" i="151"/>
  <c r="CG97" i="151"/>
  <c r="CF97" i="151"/>
  <c r="CE97" i="151"/>
  <c r="CD97" i="151"/>
  <c r="CC97" i="151"/>
  <c r="CB97" i="151"/>
  <c r="CA97" i="151"/>
  <c r="BZ97" i="151"/>
  <c r="BY97" i="151"/>
  <c r="BX97" i="151"/>
  <c r="CQ97" i="151" s="1"/>
  <c r="BW97" i="151"/>
  <c r="CS96" i="151"/>
  <c r="CP96" i="151"/>
  <c r="CO96" i="151"/>
  <c r="DL96" i="151" s="1"/>
  <c r="CN96" i="151"/>
  <c r="CM96" i="151"/>
  <c r="CL96" i="151"/>
  <c r="CK96" i="151"/>
  <c r="CJ96" i="151"/>
  <c r="CI96" i="151"/>
  <c r="CH96" i="151"/>
  <c r="CG96" i="151"/>
  <c r="CF96" i="151"/>
  <c r="CE96" i="151"/>
  <c r="CD96" i="151"/>
  <c r="CC96" i="151"/>
  <c r="CB96" i="151"/>
  <c r="CA96" i="151"/>
  <c r="BZ96" i="151"/>
  <c r="BY96" i="151"/>
  <c r="BX96" i="151"/>
  <c r="BW96" i="151"/>
  <c r="CS95" i="151"/>
  <c r="CP95" i="151"/>
  <c r="CO95" i="151"/>
  <c r="CN95" i="151"/>
  <c r="CM95" i="151"/>
  <c r="CL95" i="151"/>
  <c r="CK95" i="151"/>
  <c r="CJ95" i="151"/>
  <c r="DG95" i="151" s="1"/>
  <c r="CI95" i="151"/>
  <c r="CH95" i="151"/>
  <c r="CG95" i="151"/>
  <c r="CF95" i="151"/>
  <c r="CE95" i="151"/>
  <c r="CD95" i="151"/>
  <c r="CC95" i="151"/>
  <c r="CB95" i="151"/>
  <c r="CA95" i="151"/>
  <c r="BZ95" i="151"/>
  <c r="BY95" i="151"/>
  <c r="BX95" i="151"/>
  <c r="BW95" i="151"/>
  <c r="CS94" i="151"/>
  <c r="CP94" i="151"/>
  <c r="CO94" i="151"/>
  <c r="CN94" i="151"/>
  <c r="CM94" i="151"/>
  <c r="CL94" i="151"/>
  <c r="CK94" i="151"/>
  <c r="CJ94" i="151"/>
  <c r="CI94" i="151"/>
  <c r="CH94" i="151"/>
  <c r="CG94" i="151"/>
  <c r="CF94" i="151"/>
  <c r="CE94" i="151"/>
  <c r="CD94" i="151"/>
  <c r="CC94" i="151"/>
  <c r="CB94" i="151"/>
  <c r="CA94" i="151"/>
  <c r="BZ94" i="151"/>
  <c r="BY94" i="151"/>
  <c r="BX94" i="151"/>
  <c r="BW94" i="151"/>
  <c r="CS93" i="151"/>
  <c r="CP93" i="151"/>
  <c r="CO93" i="151"/>
  <c r="CN93" i="151"/>
  <c r="CM93" i="151"/>
  <c r="CL93" i="151"/>
  <c r="CK93" i="151"/>
  <c r="CJ93" i="151"/>
  <c r="CI93" i="151"/>
  <c r="CH93" i="151"/>
  <c r="CG93" i="151"/>
  <c r="CF93" i="151"/>
  <c r="CE93" i="151"/>
  <c r="CD93" i="151"/>
  <c r="CC93" i="151"/>
  <c r="CB93" i="151"/>
  <c r="CA93" i="151"/>
  <c r="BZ93" i="151"/>
  <c r="BY93" i="151"/>
  <c r="BX93" i="151"/>
  <c r="BW93" i="151"/>
  <c r="CS92" i="151"/>
  <c r="CQ92" i="151"/>
  <c r="CP92" i="151"/>
  <c r="CO92" i="151"/>
  <c r="CN92" i="151"/>
  <c r="CM92" i="151"/>
  <c r="CL92" i="151"/>
  <c r="CK92" i="151"/>
  <c r="CJ92" i="151"/>
  <c r="CI92" i="151"/>
  <c r="CH92" i="151"/>
  <c r="CG92" i="151"/>
  <c r="CF92" i="151"/>
  <c r="CE92" i="151"/>
  <c r="CD92" i="151"/>
  <c r="CC92" i="151"/>
  <c r="CZ92" i="151" s="1"/>
  <c r="CB92" i="151"/>
  <c r="CA92" i="151"/>
  <c r="BZ92" i="151"/>
  <c r="BY92" i="151"/>
  <c r="BX92" i="151"/>
  <c r="BW92" i="151"/>
  <c r="CS91" i="151"/>
  <c r="CP91" i="151"/>
  <c r="CO91" i="151"/>
  <c r="CN91" i="151"/>
  <c r="CM91" i="151"/>
  <c r="CL91" i="151"/>
  <c r="CK91" i="151"/>
  <c r="CJ91" i="151"/>
  <c r="CI91" i="151"/>
  <c r="CH91" i="151"/>
  <c r="CG91" i="151"/>
  <c r="CF91" i="151"/>
  <c r="CE91" i="151"/>
  <c r="CD91" i="151"/>
  <c r="CC91" i="151"/>
  <c r="CB91" i="151"/>
  <c r="CA91" i="151"/>
  <c r="BZ91" i="151"/>
  <c r="BY91" i="151"/>
  <c r="BX91" i="151"/>
  <c r="BW91" i="151"/>
  <c r="CS90" i="151"/>
  <c r="CP90" i="151"/>
  <c r="CO90" i="151"/>
  <c r="CN90" i="151"/>
  <c r="CM90" i="151"/>
  <c r="CL90" i="151"/>
  <c r="CK90" i="151"/>
  <c r="CJ90" i="151"/>
  <c r="CI90" i="151"/>
  <c r="CH90" i="151"/>
  <c r="CG90" i="151"/>
  <c r="CF90" i="151"/>
  <c r="CE90" i="151"/>
  <c r="CD90" i="151"/>
  <c r="CC90" i="151"/>
  <c r="CB90" i="151"/>
  <c r="CA90" i="151"/>
  <c r="BZ90" i="151"/>
  <c r="BY90" i="151"/>
  <c r="BX90" i="151"/>
  <c r="BW90" i="151"/>
  <c r="CS89" i="151"/>
  <c r="CP89" i="151"/>
  <c r="CO89" i="151"/>
  <c r="CN89" i="151"/>
  <c r="CM89" i="151"/>
  <c r="CL89" i="151"/>
  <c r="CK89" i="151"/>
  <c r="CJ89" i="151"/>
  <c r="CI89" i="151"/>
  <c r="CH89" i="151"/>
  <c r="CG89" i="151"/>
  <c r="CF89" i="151"/>
  <c r="CE89" i="151"/>
  <c r="CD89" i="151"/>
  <c r="CC89" i="151"/>
  <c r="CB89" i="151"/>
  <c r="CA89" i="151"/>
  <c r="BZ89" i="151"/>
  <c r="BY89" i="151"/>
  <c r="BX89" i="151"/>
  <c r="BW89" i="151"/>
  <c r="CS88" i="151"/>
  <c r="CP88" i="151"/>
  <c r="CO88" i="151"/>
  <c r="CN88" i="151"/>
  <c r="CM88" i="151"/>
  <c r="CL88" i="151"/>
  <c r="CK88" i="151"/>
  <c r="CJ88" i="151"/>
  <c r="CI88" i="151"/>
  <c r="CH88" i="151"/>
  <c r="CG88" i="151"/>
  <c r="CF88" i="151"/>
  <c r="CE88" i="151"/>
  <c r="CD88" i="151"/>
  <c r="CC88" i="151"/>
  <c r="CB88" i="151"/>
  <c r="CA88" i="151"/>
  <c r="BZ88" i="151"/>
  <c r="BY88" i="151"/>
  <c r="BX88" i="151"/>
  <c r="BW88" i="151"/>
  <c r="CS87" i="151"/>
  <c r="CP87" i="151"/>
  <c r="CO87" i="151"/>
  <c r="CN87" i="151"/>
  <c r="CM87" i="151"/>
  <c r="CL87" i="151"/>
  <c r="CK87" i="151"/>
  <c r="CJ87" i="151"/>
  <c r="CI87" i="151"/>
  <c r="CH87" i="151"/>
  <c r="CG87" i="151"/>
  <c r="CF87" i="151"/>
  <c r="CE87" i="151"/>
  <c r="CD87" i="151"/>
  <c r="CC87" i="151"/>
  <c r="CB87" i="151"/>
  <c r="CA87" i="151"/>
  <c r="BZ87" i="151"/>
  <c r="BY87" i="151"/>
  <c r="BX87" i="151"/>
  <c r="BW87" i="151"/>
  <c r="CS86" i="151"/>
  <c r="CP86" i="151"/>
  <c r="CO86" i="151"/>
  <c r="CN86" i="151"/>
  <c r="CM86" i="151"/>
  <c r="CL86" i="151"/>
  <c r="CK86" i="151"/>
  <c r="CJ86" i="151"/>
  <c r="CI86" i="151"/>
  <c r="CH86" i="151"/>
  <c r="DE86" i="151" s="1"/>
  <c r="CG86" i="151"/>
  <c r="DD86" i="151" s="1"/>
  <c r="CF86" i="151"/>
  <c r="DC86" i="151" s="1"/>
  <c r="CE86" i="151"/>
  <c r="CD86" i="151"/>
  <c r="CC86" i="151"/>
  <c r="CZ86" i="151" s="1"/>
  <c r="CB86" i="151"/>
  <c r="CA86" i="151"/>
  <c r="BZ86" i="151"/>
  <c r="BY86" i="151"/>
  <c r="BX86" i="151"/>
  <c r="BW86" i="151"/>
  <c r="CS85" i="151"/>
  <c r="CP85" i="151"/>
  <c r="CO85" i="151"/>
  <c r="CN85" i="151"/>
  <c r="CM85" i="151"/>
  <c r="CL85" i="151"/>
  <c r="CK85" i="151"/>
  <c r="CJ85" i="151"/>
  <c r="CI85" i="151"/>
  <c r="CH85" i="151"/>
  <c r="DE85" i="151" s="1"/>
  <c r="CG85" i="151"/>
  <c r="CF85" i="151"/>
  <c r="CE85" i="151"/>
  <c r="CD85" i="151"/>
  <c r="CC85" i="151"/>
  <c r="CB85" i="151"/>
  <c r="CA85" i="151"/>
  <c r="BZ85" i="151"/>
  <c r="BY85" i="151"/>
  <c r="BX85" i="151"/>
  <c r="BW85" i="151"/>
  <c r="CS84" i="151"/>
  <c r="CQ84" i="151"/>
  <c r="CP84" i="151"/>
  <c r="CO84" i="151"/>
  <c r="CN84" i="151"/>
  <c r="CM84" i="151"/>
  <c r="CL84" i="151"/>
  <c r="CK84" i="151"/>
  <c r="CJ84" i="151"/>
  <c r="CI84" i="151"/>
  <c r="CH84" i="151"/>
  <c r="CG84" i="151"/>
  <c r="CF84" i="151"/>
  <c r="CE84" i="151"/>
  <c r="CD84" i="151"/>
  <c r="CC84" i="151"/>
  <c r="CB84" i="151"/>
  <c r="CA84" i="151"/>
  <c r="BZ84" i="151"/>
  <c r="BY84" i="151"/>
  <c r="BX84" i="151"/>
  <c r="BW84" i="151"/>
  <c r="CS83" i="151"/>
  <c r="CP83" i="151"/>
  <c r="CO83" i="151"/>
  <c r="CN83" i="151"/>
  <c r="CM83" i="151"/>
  <c r="CL83" i="151"/>
  <c r="CK83" i="151"/>
  <c r="CJ83" i="151"/>
  <c r="CI83" i="151"/>
  <c r="CH83" i="151"/>
  <c r="CG83" i="151"/>
  <c r="CF83" i="151"/>
  <c r="CE83" i="151"/>
  <c r="CD83" i="151"/>
  <c r="CC83" i="151"/>
  <c r="CB83" i="151"/>
  <c r="CA83" i="151"/>
  <c r="BZ83" i="151"/>
  <c r="BY83" i="151"/>
  <c r="BX83" i="151"/>
  <c r="BW83" i="151"/>
  <c r="CS82" i="151"/>
  <c r="CP82" i="151"/>
  <c r="CO82" i="151"/>
  <c r="DL82" i="151" s="1"/>
  <c r="CN82" i="151"/>
  <c r="DK82" i="151" s="1"/>
  <c r="CM82" i="151"/>
  <c r="CL82" i="151"/>
  <c r="CK82" i="151"/>
  <c r="CJ82" i="151"/>
  <c r="CI82" i="151"/>
  <c r="CH82" i="151"/>
  <c r="CG82" i="151"/>
  <c r="CF82" i="151"/>
  <c r="CE82" i="151"/>
  <c r="CD82" i="151"/>
  <c r="CC82" i="151"/>
  <c r="CB82" i="151"/>
  <c r="CA82" i="151"/>
  <c r="BZ82" i="151"/>
  <c r="BY82" i="151"/>
  <c r="BX82" i="151"/>
  <c r="BW82" i="151"/>
  <c r="DA81" i="151"/>
  <c r="CZ81" i="151"/>
  <c r="CW81" i="151"/>
  <c r="CV81" i="151"/>
  <c r="CS81" i="151"/>
  <c r="CP81" i="151"/>
  <c r="CO81" i="151"/>
  <c r="CN81" i="151"/>
  <c r="CM81" i="151"/>
  <c r="CL81" i="151"/>
  <c r="CK81" i="151"/>
  <c r="CJ81" i="151"/>
  <c r="CI81" i="151"/>
  <c r="CH81" i="151"/>
  <c r="CG81" i="151"/>
  <c r="CF81" i="151"/>
  <c r="CE81" i="151"/>
  <c r="CD81" i="151"/>
  <c r="CC81" i="151"/>
  <c r="CB81" i="151"/>
  <c r="CA81" i="151"/>
  <c r="BZ81" i="151"/>
  <c r="BY81" i="151"/>
  <c r="BX81" i="151"/>
  <c r="CU81" i="151" s="1"/>
  <c r="BW81" i="151"/>
  <c r="DM80" i="151"/>
  <c r="DN80" i="151" s="1"/>
  <c r="CS80" i="151"/>
  <c r="CP80" i="151"/>
  <c r="CO80" i="151"/>
  <c r="DL80" i="151" s="1"/>
  <c r="CN80" i="151"/>
  <c r="CM80" i="151"/>
  <c r="CL80" i="151"/>
  <c r="CK80" i="151"/>
  <c r="CJ80" i="151"/>
  <c r="CI80" i="151"/>
  <c r="CH80" i="151"/>
  <c r="CG80" i="151"/>
  <c r="CF80" i="151"/>
  <c r="CE80" i="151"/>
  <c r="CD80" i="151"/>
  <c r="CC80" i="151"/>
  <c r="CB80" i="151"/>
  <c r="CA80" i="151"/>
  <c r="BZ80" i="151"/>
  <c r="BY80" i="151"/>
  <c r="BX80" i="151"/>
  <c r="BW80" i="151"/>
  <c r="DD79" i="151"/>
  <c r="DC79" i="151"/>
  <c r="DA79" i="151"/>
  <c r="CZ79" i="151"/>
  <c r="CY79" i="151"/>
  <c r="CW79" i="151"/>
  <c r="CS79" i="151"/>
  <c r="CP79" i="151"/>
  <c r="CO79" i="151"/>
  <c r="CN79" i="151"/>
  <c r="CM79" i="151"/>
  <c r="CL79" i="151"/>
  <c r="CK79" i="151"/>
  <c r="CJ79" i="151"/>
  <c r="CI79" i="151"/>
  <c r="CH79" i="151"/>
  <c r="CG79" i="151"/>
  <c r="CF79" i="151"/>
  <c r="CE79" i="151"/>
  <c r="CD79" i="151"/>
  <c r="CC79" i="151"/>
  <c r="CB79" i="151"/>
  <c r="CA79" i="151"/>
  <c r="BZ79" i="151"/>
  <c r="BY79" i="151"/>
  <c r="CV79" i="151" s="1"/>
  <c r="BX79" i="151"/>
  <c r="CU79" i="151" s="1"/>
  <c r="BW79" i="151"/>
  <c r="CT79" i="151" s="1"/>
  <c r="DJ78" i="151"/>
  <c r="DI78" i="151"/>
  <c r="DF78" i="151"/>
  <c r="CS78" i="151"/>
  <c r="CP78" i="151"/>
  <c r="CO78" i="151"/>
  <c r="CN78" i="151"/>
  <c r="CM78" i="151"/>
  <c r="CL78" i="151"/>
  <c r="CK78" i="151"/>
  <c r="CJ78" i="151"/>
  <c r="CI78" i="151"/>
  <c r="CH78" i="151"/>
  <c r="CG78" i="151"/>
  <c r="CF78" i="151"/>
  <c r="CE78" i="151"/>
  <c r="DB78" i="151" s="1"/>
  <c r="CD78" i="151"/>
  <c r="DA78" i="151" s="1"/>
  <c r="CC78" i="151"/>
  <c r="CZ78" i="151" s="1"/>
  <c r="CB78" i="151"/>
  <c r="CA78" i="151"/>
  <c r="BZ78" i="151"/>
  <c r="CW78" i="151" s="1"/>
  <c r="BY78" i="151"/>
  <c r="CV78" i="151" s="1"/>
  <c r="BX78" i="151"/>
  <c r="BW78" i="151"/>
  <c r="CT78" i="151" s="1"/>
  <c r="CS77" i="151"/>
  <c r="CP77" i="151"/>
  <c r="CO77" i="151"/>
  <c r="CN77" i="151"/>
  <c r="CM77" i="151"/>
  <c r="CL77" i="151"/>
  <c r="CK77" i="151"/>
  <c r="CJ77" i="151"/>
  <c r="CI77" i="151"/>
  <c r="CH77" i="151"/>
  <c r="CG77" i="151"/>
  <c r="CF77" i="151"/>
  <c r="CE77" i="151"/>
  <c r="CD77" i="151"/>
  <c r="CC77" i="151"/>
  <c r="CB77" i="151"/>
  <c r="CY77" i="151" s="1"/>
  <c r="CA77" i="151"/>
  <c r="BZ77" i="151"/>
  <c r="BY77" i="151"/>
  <c r="BX77" i="151"/>
  <c r="BW77" i="151"/>
  <c r="DJ76" i="151"/>
  <c r="DI76" i="151"/>
  <c r="CS76" i="151"/>
  <c r="CP76" i="151"/>
  <c r="CO76" i="151"/>
  <c r="CN76" i="151"/>
  <c r="CM76" i="151"/>
  <c r="CL76" i="151"/>
  <c r="CK76" i="151"/>
  <c r="CJ76" i="151"/>
  <c r="CI76" i="151"/>
  <c r="CH76" i="151"/>
  <c r="CG76" i="151"/>
  <c r="CF76" i="151"/>
  <c r="CE76" i="151"/>
  <c r="CD76" i="151"/>
  <c r="CC76" i="151"/>
  <c r="CB76" i="151"/>
  <c r="CA76" i="151"/>
  <c r="BZ76" i="151"/>
  <c r="BY76" i="151"/>
  <c r="BX76" i="151"/>
  <c r="BW76" i="151"/>
  <c r="CS75" i="151"/>
  <c r="CP75" i="151"/>
  <c r="CO75" i="151"/>
  <c r="CN75" i="151"/>
  <c r="CM75" i="151"/>
  <c r="CL75" i="151"/>
  <c r="CK75" i="151"/>
  <c r="CJ75" i="151"/>
  <c r="CI75" i="151"/>
  <c r="CH75" i="151"/>
  <c r="CG75" i="151"/>
  <c r="CF75" i="151"/>
  <c r="CE75" i="151"/>
  <c r="CD75" i="151"/>
  <c r="CC75" i="151"/>
  <c r="CB75" i="151"/>
  <c r="CA75" i="151"/>
  <c r="BZ75" i="151"/>
  <c r="BY75" i="151"/>
  <c r="BX75" i="151"/>
  <c r="BW75" i="151"/>
  <c r="CS74" i="151"/>
  <c r="CP74" i="151"/>
  <c r="CO74" i="151"/>
  <c r="DL74" i="151" s="1"/>
  <c r="CN74" i="151"/>
  <c r="DK74" i="151" s="1"/>
  <c r="CM74" i="151"/>
  <c r="CL74" i="151"/>
  <c r="CK74" i="151"/>
  <c r="CJ74" i="151"/>
  <c r="CI74" i="151"/>
  <c r="CH74" i="151"/>
  <c r="CG74" i="151"/>
  <c r="CF74" i="151"/>
  <c r="CE74" i="151"/>
  <c r="CD74" i="151"/>
  <c r="CC74" i="151"/>
  <c r="CB74" i="151"/>
  <c r="CA74" i="151"/>
  <c r="BZ74" i="151"/>
  <c r="BY74" i="151"/>
  <c r="BX74" i="151"/>
  <c r="BW74" i="151"/>
  <c r="DB73" i="151"/>
  <c r="DA73" i="151"/>
  <c r="CX73" i="151"/>
  <c r="CW73" i="151"/>
  <c r="CS73" i="151"/>
  <c r="CP73" i="151"/>
  <c r="CO73" i="151"/>
  <c r="CN73" i="151"/>
  <c r="CM73" i="151"/>
  <c r="CL73" i="151"/>
  <c r="CK73" i="151"/>
  <c r="CJ73" i="151"/>
  <c r="CI73" i="151"/>
  <c r="CH73" i="151"/>
  <c r="CG73" i="151"/>
  <c r="CF73" i="151"/>
  <c r="CE73" i="151"/>
  <c r="CD73" i="151"/>
  <c r="CC73" i="151"/>
  <c r="CB73" i="151"/>
  <c r="CA73" i="151"/>
  <c r="BZ73" i="151"/>
  <c r="BY73" i="151"/>
  <c r="BX73" i="151"/>
  <c r="CQ73" i="151" s="1"/>
  <c r="BW73" i="151"/>
  <c r="DM72" i="151"/>
  <c r="DN72" i="151" s="1"/>
  <c r="CS72" i="151"/>
  <c r="CP72" i="151"/>
  <c r="CO72" i="151"/>
  <c r="DL72" i="151" s="1"/>
  <c r="CN72" i="151"/>
  <c r="DK72" i="151" s="1"/>
  <c r="CM72" i="151"/>
  <c r="CL72" i="151"/>
  <c r="CK72" i="151"/>
  <c r="CJ72" i="151"/>
  <c r="CI72" i="151"/>
  <c r="CH72" i="151"/>
  <c r="CG72" i="151"/>
  <c r="CF72" i="151"/>
  <c r="CE72" i="151"/>
  <c r="CD72" i="151"/>
  <c r="CC72" i="151"/>
  <c r="CB72" i="151"/>
  <c r="CA72" i="151"/>
  <c r="BZ72" i="151"/>
  <c r="BY72" i="151"/>
  <c r="BX72" i="151"/>
  <c r="BW72" i="151"/>
  <c r="DE71" i="151"/>
  <c r="CY71" i="151"/>
  <c r="CX71" i="151"/>
  <c r="CU71" i="151"/>
  <c r="CT71" i="151"/>
  <c r="CS71" i="151"/>
  <c r="CQ71" i="151"/>
  <c r="CP71" i="151"/>
  <c r="CO71" i="151"/>
  <c r="CN71" i="151"/>
  <c r="CM71" i="151"/>
  <c r="CL71" i="151"/>
  <c r="CK71" i="151"/>
  <c r="CJ71" i="151"/>
  <c r="CI71" i="151"/>
  <c r="CH71" i="151"/>
  <c r="CG71" i="151"/>
  <c r="CF71" i="151"/>
  <c r="CE71" i="151"/>
  <c r="CD71" i="151"/>
  <c r="CC71" i="151"/>
  <c r="CB71" i="151"/>
  <c r="CA71" i="151"/>
  <c r="BZ71" i="151"/>
  <c r="BY71" i="151"/>
  <c r="CV71" i="151" s="1"/>
  <c r="BX71" i="151"/>
  <c r="BW71" i="151"/>
  <c r="DM70" i="151"/>
  <c r="DN70" i="151" s="1"/>
  <c r="DL70" i="151"/>
  <c r="DK70" i="151"/>
  <c r="CS70" i="151"/>
  <c r="CP70" i="151"/>
  <c r="CO70" i="151"/>
  <c r="CN70" i="151"/>
  <c r="CM70" i="151"/>
  <c r="CL70" i="151"/>
  <c r="CK70" i="151"/>
  <c r="CJ70" i="151"/>
  <c r="CI70" i="151"/>
  <c r="CH70" i="151"/>
  <c r="CG70" i="151"/>
  <c r="DD70" i="151" s="1"/>
  <c r="CF70" i="151"/>
  <c r="CE70" i="151"/>
  <c r="DB70" i="151" s="1"/>
  <c r="CD70" i="151"/>
  <c r="DA70" i="151" s="1"/>
  <c r="CC70" i="151"/>
  <c r="CZ70" i="151" s="1"/>
  <c r="CB70" i="151"/>
  <c r="CY70" i="151" s="1"/>
  <c r="CA70" i="151"/>
  <c r="CX70" i="151" s="1"/>
  <c r="BZ70" i="151"/>
  <c r="CW70" i="151" s="1"/>
  <c r="BY70" i="151"/>
  <c r="CV70" i="151" s="1"/>
  <c r="BX70" i="151"/>
  <c r="CU70" i="151" s="1"/>
  <c r="BW70" i="151"/>
  <c r="CS69" i="151"/>
  <c r="CP69" i="151"/>
  <c r="CO69" i="151"/>
  <c r="CN69" i="151"/>
  <c r="CM69" i="151"/>
  <c r="CL69" i="151"/>
  <c r="CK69" i="151"/>
  <c r="CJ69" i="151"/>
  <c r="CI69" i="151"/>
  <c r="CH69" i="151"/>
  <c r="CG69" i="151"/>
  <c r="CF69" i="151"/>
  <c r="CE69" i="151"/>
  <c r="CD69" i="151"/>
  <c r="CC69" i="151"/>
  <c r="CB69" i="151"/>
  <c r="CA69" i="151"/>
  <c r="BZ69" i="151"/>
  <c r="BY69" i="151"/>
  <c r="BX69" i="151"/>
  <c r="BW69" i="151"/>
  <c r="DG68" i="151"/>
  <c r="DD68" i="151"/>
  <c r="CS68" i="151"/>
  <c r="CP68" i="151"/>
  <c r="CO68" i="151"/>
  <c r="CN68" i="151"/>
  <c r="CM68" i="151"/>
  <c r="CL68" i="151"/>
  <c r="CK68" i="151"/>
  <c r="CJ68" i="151"/>
  <c r="CI68" i="151"/>
  <c r="CH68" i="151"/>
  <c r="CG68" i="151"/>
  <c r="CF68" i="151"/>
  <c r="CE68" i="151"/>
  <c r="CD68" i="151"/>
  <c r="CC68" i="151"/>
  <c r="CZ68" i="151" s="1"/>
  <c r="CB68" i="151"/>
  <c r="CY68" i="151" s="1"/>
  <c r="CA68" i="151"/>
  <c r="BZ68" i="151"/>
  <c r="BY68" i="151"/>
  <c r="BX68" i="151"/>
  <c r="BW68" i="151"/>
  <c r="CS67" i="151"/>
  <c r="CP67" i="151"/>
  <c r="CO67" i="151"/>
  <c r="CN67" i="151"/>
  <c r="CM67" i="151"/>
  <c r="CL67" i="151"/>
  <c r="CK67" i="151"/>
  <c r="CJ67" i="151"/>
  <c r="CI67" i="151"/>
  <c r="CH67" i="151"/>
  <c r="CG67" i="151"/>
  <c r="CF67" i="151"/>
  <c r="CE67" i="151"/>
  <c r="CD67" i="151"/>
  <c r="CC67" i="151"/>
  <c r="CB67" i="151"/>
  <c r="CA67" i="151"/>
  <c r="BZ67" i="151"/>
  <c r="BY67" i="151"/>
  <c r="BX67" i="151"/>
  <c r="BW67" i="151"/>
  <c r="CS66" i="151"/>
  <c r="CP66" i="151"/>
  <c r="CO66" i="151"/>
  <c r="CN66" i="151"/>
  <c r="CM66" i="151"/>
  <c r="CL66" i="151"/>
  <c r="CK66" i="151"/>
  <c r="CJ66" i="151"/>
  <c r="CI66" i="151"/>
  <c r="CH66" i="151"/>
  <c r="CG66" i="151"/>
  <c r="CF66" i="151"/>
  <c r="CE66" i="151"/>
  <c r="CD66" i="151"/>
  <c r="CC66" i="151"/>
  <c r="CB66" i="151"/>
  <c r="CA66" i="151"/>
  <c r="BZ66" i="151"/>
  <c r="BY66" i="151"/>
  <c r="BX66" i="151"/>
  <c r="BW66" i="151"/>
  <c r="DE65" i="151"/>
  <c r="DC65" i="151"/>
  <c r="DB65" i="151"/>
  <c r="DA65" i="151"/>
  <c r="CY65" i="151"/>
  <c r="CS65" i="151"/>
  <c r="CP65" i="151"/>
  <c r="CO65" i="151"/>
  <c r="CN65" i="151"/>
  <c r="CM65" i="151"/>
  <c r="CL65" i="151"/>
  <c r="CK65" i="151"/>
  <c r="CJ65" i="151"/>
  <c r="CI65" i="151"/>
  <c r="CH65" i="151"/>
  <c r="CG65" i="151"/>
  <c r="CF65" i="151"/>
  <c r="CE65" i="151"/>
  <c r="CD65" i="151"/>
  <c r="CC65" i="151"/>
  <c r="CB65" i="151"/>
  <c r="CA65" i="151"/>
  <c r="BZ65" i="151"/>
  <c r="BY65" i="151"/>
  <c r="BX65" i="151"/>
  <c r="BW65" i="151"/>
  <c r="CT65" i="151" s="1"/>
  <c r="DL64" i="151"/>
  <c r="DK64" i="151"/>
  <c r="DH64" i="151"/>
  <c r="CS64" i="151"/>
  <c r="CP64" i="151"/>
  <c r="DM64" i="151" s="1"/>
  <c r="DN64" i="151" s="1"/>
  <c r="CO64" i="151"/>
  <c r="CN64" i="151"/>
  <c r="CM64" i="151"/>
  <c r="CL64" i="151"/>
  <c r="CK64" i="151"/>
  <c r="CJ64" i="151"/>
  <c r="CI64" i="151"/>
  <c r="CH64" i="151"/>
  <c r="CG64" i="151"/>
  <c r="CF64" i="151"/>
  <c r="CE64" i="151"/>
  <c r="CD64" i="151"/>
  <c r="CC64" i="151"/>
  <c r="CB64" i="151"/>
  <c r="CA64" i="151"/>
  <c r="BZ64" i="151"/>
  <c r="BY64" i="151"/>
  <c r="BX64" i="151"/>
  <c r="BW64" i="151"/>
  <c r="CT64" i="151" s="1"/>
  <c r="DB63" i="151"/>
  <c r="DA63" i="151"/>
  <c r="CZ63" i="151"/>
  <c r="CY63" i="151"/>
  <c r="CV63" i="151"/>
  <c r="CU63" i="151"/>
  <c r="CS63" i="151"/>
  <c r="CP63" i="151"/>
  <c r="CO63" i="151"/>
  <c r="CN63" i="151"/>
  <c r="CM63" i="151"/>
  <c r="CL63" i="151"/>
  <c r="CK63" i="151"/>
  <c r="CJ63" i="151"/>
  <c r="CI63" i="151"/>
  <c r="CH63" i="151"/>
  <c r="CG63" i="151"/>
  <c r="CF63" i="151"/>
  <c r="CE63" i="151"/>
  <c r="CD63" i="151"/>
  <c r="CC63" i="151"/>
  <c r="CB63" i="151"/>
  <c r="CA63" i="151"/>
  <c r="BZ63" i="151"/>
  <c r="CW63" i="151" s="1"/>
  <c r="BY63" i="151"/>
  <c r="BX63" i="151"/>
  <c r="BW63" i="151"/>
  <c r="CT63" i="151" s="1"/>
  <c r="DL62" i="151"/>
  <c r="CS62" i="151"/>
  <c r="CP62" i="151"/>
  <c r="CO62" i="151"/>
  <c r="CN62" i="151"/>
  <c r="CM62" i="151"/>
  <c r="CL62" i="151"/>
  <c r="CK62" i="151"/>
  <c r="CJ62" i="151"/>
  <c r="CI62" i="151"/>
  <c r="CH62" i="151"/>
  <c r="CG62" i="151"/>
  <c r="CF62" i="151"/>
  <c r="DC62" i="151" s="1"/>
  <c r="CE62" i="151"/>
  <c r="CD62" i="151"/>
  <c r="CC62" i="151"/>
  <c r="CZ62" i="151" s="1"/>
  <c r="CB62" i="151"/>
  <c r="CY62" i="151" s="1"/>
  <c r="CA62" i="151"/>
  <c r="BZ62" i="151"/>
  <c r="BY62" i="151"/>
  <c r="CV62" i="151" s="1"/>
  <c r="BX62" i="151"/>
  <c r="CU62" i="151" s="1"/>
  <c r="BW62" i="151"/>
  <c r="CS61" i="151"/>
  <c r="CP61" i="151"/>
  <c r="CO61" i="151"/>
  <c r="CN61" i="151"/>
  <c r="CM61" i="151"/>
  <c r="CL61" i="151"/>
  <c r="CK61" i="151"/>
  <c r="CJ61" i="151"/>
  <c r="CI61" i="151"/>
  <c r="CH61" i="151"/>
  <c r="CG61" i="151"/>
  <c r="CF61" i="151"/>
  <c r="CE61" i="151"/>
  <c r="CD61" i="151"/>
  <c r="CC61" i="151"/>
  <c r="CB61" i="151"/>
  <c r="CA61" i="151"/>
  <c r="BZ61" i="151"/>
  <c r="BY61" i="151"/>
  <c r="BX61" i="151"/>
  <c r="BW61" i="151"/>
  <c r="DI60" i="151"/>
  <c r="CS60" i="151"/>
  <c r="CP60" i="151"/>
  <c r="CO60" i="151"/>
  <c r="CN60" i="151"/>
  <c r="CM60" i="151"/>
  <c r="CL60" i="151"/>
  <c r="CK60" i="151"/>
  <c r="CJ60" i="151"/>
  <c r="CI60" i="151"/>
  <c r="CH60" i="151"/>
  <c r="CG60" i="151"/>
  <c r="CF60" i="151"/>
  <c r="CE60" i="151"/>
  <c r="CD60" i="151"/>
  <c r="CC60" i="151"/>
  <c r="CB60" i="151"/>
  <c r="CA60" i="151"/>
  <c r="BZ60" i="151"/>
  <c r="BY60" i="151"/>
  <c r="BX60" i="151"/>
  <c r="BW60" i="151"/>
  <c r="CS59" i="151"/>
  <c r="CP59" i="151"/>
  <c r="CO59" i="151"/>
  <c r="CN59" i="151"/>
  <c r="CM59" i="151"/>
  <c r="CL59" i="151"/>
  <c r="CK59" i="151"/>
  <c r="CJ59" i="151"/>
  <c r="CI59" i="151"/>
  <c r="CH59" i="151"/>
  <c r="CG59" i="151"/>
  <c r="CF59" i="151"/>
  <c r="CE59" i="151"/>
  <c r="CD59" i="151"/>
  <c r="CC59" i="151"/>
  <c r="CB59" i="151"/>
  <c r="CA59" i="151"/>
  <c r="BZ59" i="151"/>
  <c r="BY59" i="151"/>
  <c r="BX59" i="151"/>
  <c r="BW59" i="151"/>
  <c r="CS58" i="151"/>
  <c r="CQ58" i="151"/>
  <c r="CP58" i="151"/>
  <c r="DM58" i="151" s="1"/>
  <c r="DN58" i="151" s="1"/>
  <c r="CO58" i="151"/>
  <c r="DL58" i="151" s="1"/>
  <c r="CN58" i="151"/>
  <c r="DK58" i="151" s="1"/>
  <c r="CM58" i="151"/>
  <c r="DJ58" i="151" s="1"/>
  <c r="CL58" i="151"/>
  <c r="CK58" i="151"/>
  <c r="DH58" i="151" s="1"/>
  <c r="CJ58" i="151"/>
  <c r="CI58" i="151"/>
  <c r="CH58" i="151"/>
  <c r="CG58" i="151"/>
  <c r="CF58" i="151"/>
  <c r="CE58" i="151"/>
  <c r="CD58" i="151"/>
  <c r="CC58" i="151"/>
  <c r="CB58" i="151"/>
  <c r="CA58" i="151"/>
  <c r="BZ58" i="151"/>
  <c r="BY58" i="151"/>
  <c r="BX58" i="151"/>
  <c r="BW58" i="151"/>
  <c r="DJ57" i="151"/>
  <c r="DI57" i="151"/>
  <c r="DG57" i="151"/>
  <c r="DA57" i="151"/>
  <c r="CZ57" i="151"/>
  <c r="CW57" i="151"/>
  <c r="CV57" i="151"/>
  <c r="CU57" i="151"/>
  <c r="CS57" i="151"/>
  <c r="CP57" i="151"/>
  <c r="CO57" i="151"/>
  <c r="CN57" i="151"/>
  <c r="CM57" i="151"/>
  <c r="CL57" i="151"/>
  <c r="CK57" i="151"/>
  <c r="CJ57" i="151"/>
  <c r="CI57" i="151"/>
  <c r="CH57" i="151"/>
  <c r="CG57" i="151"/>
  <c r="CF57" i="151"/>
  <c r="CE57" i="151"/>
  <c r="CD57" i="151"/>
  <c r="CC57" i="151"/>
  <c r="CB57" i="151"/>
  <c r="CY57" i="151" s="1"/>
  <c r="CA57" i="151"/>
  <c r="CX57" i="151" s="1"/>
  <c r="BZ57" i="151"/>
  <c r="BY57" i="151"/>
  <c r="BX57" i="151"/>
  <c r="BW57" i="151"/>
  <c r="CT57" i="151" s="1"/>
  <c r="DM56" i="151"/>
  <c r="DN56" i="151" s="1"/>
  <c r="DL56" i="151"/>
  <c r="DI56" i="151"/>
  <c r="CS56" i="151"/>
  <c r="CP56" i="151"/>
  <c r="CO56" i="151"/>
  <c r="CN56" i="151"/>
  <c r="CM56" i="151"/>
  <c r="CL56" i="151"/>
  <c r="CK56" i="151"/>
  <c r="CJ56" i="151"/>
  <c r="CI56" i="151"/>
  <c r="CH56" i="151"/>
  <c r="CG56" i="151"/>
  <c r="CF56" i="151"/>
  <c r="CE56" i="151"/>
  <c r="CD56" i="151"/>
  <c r="CC56" i="151"/>
  <c r="CB56" i="151"/>
  <c r="CA56" i="151"/>
  <c r="BZ56" i="151"/>
  <c r="BY56" i="151"/>
  <c r="BX56" i="151"/>
  <c r="BW56" i="151"/>
  <c r="DD55" i="151"/>
  <c r="DC55" i="151"/>
  <c r="DA55" i="151"/>
  <c r="CS55" i="151"/>
  <c r="CP55" i="151"/>
  <c r="CO55" i="151"/>
  <c r="CN55" i="151"/>
  <c r="CM55" i="151"/>
  <c r="CL55" i="151"/>
  <c r="CK55" i="151"/>
  <c r="CJ55" i="151"/>
  <c r="CI55" i="151"/>
  <c r="CH55" i="151"/>
  <c r="CG55" i="151"/>
  <c r="CF55" i="151"/>
  <c r="CE55" i="151"/>
  <c r="CD55" i="151"/>
  <c r="CC55" i="151"/>
  <c r="CB55" i="151"/>
  <c r="CA55" i="151"/>
  <c r="BZ55" i="151"/>
  <c r="BY55" i="151"/>
  <c r="CV55" i="151" s="1"/>
  <c r="BX55" i="151"/>
  <c r="CU55" i="151" s="1"/>
  <c r="BW55" i="151"/>
  <c r="DJ54" i="151"/>
  <c r="CS54" i="151"/>
  <c r="CP54" i="151"/>
  <c r="CO54" i="151"/>
  <c r="CN54" i="151"/>
  <c r="CM54" i="151"/>
  <c r="CL54" i="151"/>
  <c r="CK54" i="151"/>
  <c r="CJ54" i="151"/>
  <c r="CI54" i="151"/>
  <c r="CH54" i="151"/>
  <c r="CG54" i="151"/>
  <c r="CF54" i="151"/>
  <c r="CE54" i="151"/>
  <c r="DB54" i="151" s="1"/>
  <c r="CD54" i="151"/>
  <c r="DA54" i="151" s="1"/>
  <c r="CC54" i="151"/>
  <c r="CZ54" i="151" s="1"/>
  <c r="CB54" i="151"/>
  <c r="CA54" i="151"/>
  <c r="BZ54" i="151"/>
  <c r="BY54" i="151"/>
  <c r="BX54" i="151"/>
  <c r="BW54" i="151"/>
  <c r="CS53" i="151"/>
  <c r="CP53" i="151"/>
  <c r="CO53" i="151"/>
  <c r="CN53" i="151"/>
  <c r="CM53" i="151"/>
  <c r="CL53" i="151"/>
  <c r="CK53" i="151"/>
  <c r="CJ53" i="151"/>
  <c r="CI53" i="151"/>
  <c r="CH53" i="151"/>
  <c r="CG53" i="151"/>
  <c r="CF53" i="151"/>
  <c r="CE53" i="151"/>
  <c r="CD53" i="151"/>
  <c r="CC53" i="151"/>
  <c r="CB53" i="151"/>
  <c r="CA53" i="151"/>
  <c r="BZ53" i="151"/>
  <c r="CW53" i="151" s="1"/>
  <c r="BY53" i="151"/>
  <c r="BX53" i="151"/>
  <c r="BW53" i="151"/>
  <c r="CS52" i="151"/>
  <c r="CP52" i="151"/>
  <c r="CO52" i="151"/>
  <c r="CN52" i="151"/>
  <c r="CM52" i="151"/>
  <c r="CL52" i="151"/>
  <c r="CK52" i="151"/>
  <c r="CJ52" i="151"/>
  <c r="CI52" i="151"/>
  <c r="CH52" i="151"/>
  <c r="CG52" i="151"/>
  <c r="CF52" i="151"/>
  <c r="CE52" i="151"/>
  <c r="CD52" i="151"/>
  <c r="CC52" i="151"/>
  <c r="CB52" i="151"/>
  <c r="CA52" i="151"/>
  <c r="BZ52" i="151"/>
  <c r="BY52" i="151"/>
  <c r="BX52" i="151"/>
  <c r="BW52" i="151"/>
  <c r="CT52" i="151" s="1"/>
  <c r="DH51" i="151"/>
  <c r="DG51" i="151"/>
  <c r="DE51" i="151"/>
  <c r="CS51" i="151"/>
  <c r="CP51" i="151"/>
  <c r="CO51" i="151"/>
  <c r="CN51" i="151"/>
  <c r="CM51" i="151"/>
  <c r="CL51" i="151"/>
  <c r="CK51" i="151"/>
  <c r="CJ51" i="151"/>
  <c r="CI51" i="151"/>
  <c r="CH51" i="151"/>
  <c r="CG51" i="151"/>
  <c r="CF51" i="151"/>
  <c r="CE51" i="151"/>
  <c r="CD51" i="151"/>
  <c r="CC51" i="151"/>
  <c r="CB51" i="151"/>
  <c r="CA51" i="151"/>
  <c r="BZ51" i="151"/>
  <c r="BY51" i="151"/>
  <c r="BX51" i="151"/>
  <c r="BW51" i="151"/>
  <c r="CZ50" i="151"/>
  <c r="CY50" i="151"/>
  <c r="CX50" i="151"/>
  <c r="CV50" i="151"/>
  <c r="CS50" i="151"/>
  <c r="CP50" i="151"/>
  <c r="CO50" i="151"/>
  <c r="DL50" i="151" s="1"/>
  <c r="CN50" i="151"/>
  <c r="DK50" i="151" s="1"/>
  <c r="CM50" i="151"/>
  <c r="CL50" i="151"/>
  <c r="CK50" i="151"/>
  <c r="CJ50" i="151"/>
  <c r="CI50" i="151"/>
  <c r="CH50" i="151"/>
  <c r="CG50" i="151"/>
  <c r="CF50" i="151"/>
  <c r="CE50" i="151"/>
  <c r="CD50" i="151"/>
  <c r="CC50" i="151"/>
  <c r="CB50" i="151"/>
  <c r="CA50" i="151"/>
  <c r="BZ50" i="151"/>
  <c r="BY50" i="151"/>
  <c r="BX50" i="151"/>
  <c r="BW50" i="151"/>
  <c r="DI49" i="151"/>
  <c r="DH49" i="151"/>
  <c r="DE49" i="151"/>
  <c r="DD49" i="151"/>
  <c r="DC49" i="151"/>
  <c r="DA49" i="151"/>
  <c r="CS49" i="151"/>
  <c r="CP49" i="151"/>
  <c r="CO49" i="151"/>
  <c r="CN49" i="151"/>
  <c r="CM49" i="151"/>
  <c r="CL49" i="151"/>
  <c r="CK49" i="151"/>
  <c r="CJ49" i="151"/>
  <c r="CI49" i="151"/>
  <c r="CH49" i="151"/>
  <c r="CG49" i="151"/>
  <c r="CF49" i="151"/>
  <c r="CE49" i="151"/>
  <c r="DB49" i="151" s="1"/>
  <c r="CD49" i="151"/>
  <c r="CC49" i="151"/>
  <c r="CZ49" i="151" s="1"/>
  <c r="CB49" i="151"/>
  <c r="CY49" i="151" s="1"/>
  <c r="CA49" i="151"/>
  <c r="BZ49" i="151"/>
  <c r="BY49" i="151"/>
  <c r="CV49" i="151" s="1"/>
  <c r="BX49" i="151"/>
  <c r="CQ49" i="151" s="1"/>
  <c r="BW49" i="151"/>
  <c r="CS48" i="151"/>
  <c r="CP48" i="151"/>
  <c r="CO48" i="151"/>
  <c r="CN48" i="151"/>
  <c r="CM48" i="151"/>
  <c r="CL48" i="151"/>
  <c r="CK48" i="151"/>
  <c r="CJ48" i="151"/>
  <c r="CI48" i="151"/>
  <c r="CH48" i="151"/>
  <c r="CG48" i="151"/>
  <c r="CF48" i="151"/>
  <c r="CE48" i="151"/>
  <c r="DB48" i="151" s="1"/>
  <c r="CD48" i="151"/>
  <c r="DA48" i="151" s="1"/>
  <c r="CC48" i="151"/>
  <c r="CB48" i="151"/>
  <c r="CA48" i="151"/>
  <c r="BZ48" i="151"/>
  <c r="CW48" i="151" s="1"/>
  <c r="BY48" i="151"/>
  <c r="BX48" i="151"/>
  <c r="BW48" i="151"/>
  <c r="CS47" i="151"/>
  <c r="CP47" i="151"/>
  <c r="CO47" i="151"/>
  <c r="CN47" i="151"/>
  <c r="CM47" i="151"/>
  <c r="CL47" i="151"/>
  <c r="CK47" i="151"/>
  <c r="CJ47" i="151"/>
  <c r="CI47" i="151"/>
  <c r="CH47" i="151"/>
  <c r="CG47" i="151"/>
  <c r="CF47" i="151"/>
  <c r="CE47" i="151"/>
  <c r="CD47" i="151"/>
  <c r="CC47" i="151"/>
  <c r="CB47" i="151"/>
  <c r="CA47" i="151"/>
  <c r="BZ47" i="151"/>
  <c r="BY47" i="151"/>
  <c r="BX47" i="151"/>
  <c r="BW47" i="151"/>
  <c r="CS46" i="151"/>
  <c r="CP46" i="151"/>
  <c r="CO46" i="151"/>
  <c r="CN46" i="151"/>
  <c r="CM46" i="151"/>
  <c r="CL46" i="151"/>
  <c r="CK46" i="151"/>
  <c r="CJ46" i="151"/>
  <c r="CI46" i="151"/>
  <c r="CH46" i="151"/>
  <c r="CG46" i="151"/>
  <c r="CF46" i="151"/>
  <c r="CE46" i="151"/>
  <c r="CD46" i="151"/>
  <c r="CC46" i="151"/>
  <c r="CB46" i="151"/>
  <c r="CA46" i="151"/>
  <c r="BZ46" i="151"/>
  <c r="BY46" i="151"/>
  <c r="BX46" i="151"/>
  <c r="BW46" i="151"/>
  <c r="CU45" i="151"/>
  <c r="CS45" i="151"/>
  <c r="CQ45" i="151"/>
  <c r="CP45" i="151"/>
  <c r="CO45" i="151"/>
  <c r="CN45" i="151"/>
  <c r="CM45" i="151"/>
  <c r="CL45" i="151"/>
  <c r="CK45" i="151"/>
  <c r="CJ45" i="151"/>
  <c r="CI45" i="151"/>
  <c r="CH45" i="151"/>
  <c r="CG45" i="151"/>
  <c r="CF45" i="151"/>
  <c r="CE45" i="151"/>
  <c r="CD45" i="151"/>
  <c r="CC45" i="151"/>
  <c r="CB45" i="151"/>
  <c r="CA45" i="151"/>
  <c r="BZ45" i="151"/>
  <c r="BY45" i="151"/>
  <c r="BX45" i="151"/>
  <c r="BW45" i="151"/>
  <c r="DM44" i="151"/>
  <c r="DN44" i="151" s="1"/>
  <c r="DK44" i="151"/>
  <c r="DJ44" i="151"/>
  <c r="DH44" i="151"/>
  <c r="CS44" i="151"/>
  <c r="CP44" i="151"/>
  <c r="CO44" i="151"/>
  <c r="CN44" i="151"/>
  <c r="CM44" i="151"/>
  <c r="CL44" i="151"/>
  <c r="CK44" i="151"/>
  <c r="CJ44" i="151"/>
  <c r="CI44" i="151"/>
  <c r="CH44" i="151"/>
  <c r="CG44" i="151"/>
  <c r="CF44" i="151"/>
  <c r="CE44" i="151"/>
  <c r="CD44" i="151"/>
  <c r="DA44" i="151" s="1"/>
  <c r="CC44" i="151"/>
  <c r="CZ44" i="151" s="1"/>
  <c r="CB44" i="151"/>
  <c r="CY44" i="151" s="1"/>
  <c r="CA44" i="151"/>
  <c r="BZ44" i="151"/>
  <c r="CW44" i="151" s="1"/>
  <c r="BY44" i="151"/>
  <c r="BX44" i="151"/>
  <c r="BW44" i="151"/>
  <c r="CS43" i="151"/>
  <c r="CP43" i="151"/>
  <c r="CO43" i="151"/>
  <c r="CN43" i="151"/>
  <c r="CM43" i="151"/>
  <c r="CL43" i="151"/>
  <c r="CK43" i="151"/>
  <c r="CJ43" i="151"/>
  <c r="DG43" i="151" s="1"/>
  <c r="CI43" i="151"/>
  <c r="DF43" i="151" s="1"/>
  <c r="CH43" i="151"/>
  <c r="DE43" i="151" s="1"/>
  <c r="CG43" i="151"/>
  <c r="DD43" i="151" s="1"/>
  <c r="CF43" i="151"/>
  <c r="DC43" i="151" s="1"/>
  <c r="CE43" i="151"/>
  <c r="DB43" i="151" s="1"/>
  <c r="CD43" i="151"/>
  <c r="DA43" i="151" s="1"/>
  <c r="CC43" i="151"/>
  <c r="CZ43" i="151" s="1"/>
  <c r="CB43" i="151"/>
  <c r="CA43" i="151"/>
  <c r="BZ43" i="151"/>
  <c r="BY43" i="151"/>
  <c r="BX43" i="151"/>
  <c r="BW43" i="151"/>
  <c r="CS42" i="151"/>
  <c r="CQ42" i="151"/>
  <c r="CP42" i="151"/>
  <c r="DM42" i="151" s="1"/>
  <c r="DN42" i="151" s="1"/>
  <c r="CO42" i="151"/>
  <c r="CN42" i="151"/>
  <c r="DK42" i="151" s="1"/>
  <c r="CM42" i="151"/>
  <c r="CL42" i="151"/>
  <c r="CK42" i="151"/>
  <c r="CJ42" i="151"/>
  <c r="CI42" i="151"/>
  <c r="CH42" i="151"/>
  <c r="CG42" i="151"/>
  <c r="CF42" i="151"/>
  <c r="CE42" i="151"/>
  <c r="CD42" i="151"/>
  <c r="CC42" i="151"/>
  <c r="CB42" i="151"/>
  <c r="CA42" i="151"/>
  <c r="BZ42" i="151"/>
  <c r="CW42" i="151" s="1"/>
  <c r="BY42" i="151"/>
  <c r="CV42" i="151" s="1"/>
  <c r="BX42" i="151"/>
  <c r="BW42" i="151"/>
  <c r="DK41" i="151"/>
  <c r="DJ41" i="151"/>
  <c r="CY41" i="151"/>
  <c r="CX41" i="151"/>
  <c r="CW41" i="151"/>
  <c r="CV41" i="151"/>
  <c r="CS41" i="151"/>
  <c r="CP41" i="151"/>
  <c r="CO41" i="151"/>
  <c r="CN41" i="151"/>
  <c r="CM41" i="151"/>
  <c r="CL41" i="151"/>
  <c r="CK41" i="151"/>
  <c r="CJ41" i="151"/>
  <c r="CI41" i="151"/>
  <c r="CH41" i="151"/>
  <c r="CG41" i="151"/>
  <c r="CF41" i="151"/>
  <c r="CE41" i="151"/>
  <c r="CD41" i="151"/>
  <c r="CC41" i="151"/>
  <c r="CB41" i="151"/>
  <c r="CA41" i="151"/>
  <c r="BZ41" i="151"/>
  <c r="BY41" i="151"/>
  <c r="BX41" i="151"/>
  <c r="CU41" i="151" s="1"/>
  <c r="BW41" i="151"/>
  <c r="CS40" i="151"/>
  <c r="CP40" i="151"/>
  <c r="DM40" i="151" s="1"/>
  <c r="DN40" i="151" s="1"/>
  <c r="CO40" i="151"/>
  <c r="DL40" i="151" s="1"/>
  <c r="CN40" i="151"/>
  <c r="DK40" i="151" s="1"/>
  <c r="CM40" i="151"/>
  <c r="DJ40" i="151" s="1"/>
  <c r="CL40" i="151"/>
  <c r="DI40" i="151" s="1"/>
  <c r="CK40" i="151"/>
  <c r="DH40" i="151" s="1"/>
  <c r="CJ40" i="151"/>
  <c r="DG40" i="151" s="1"/>
  <c r="CI40" i="151"/>
  <c r="CH40" i="151"/>
  <c r="CG40" i="151"/>
  <c r="CF40" i="151"/>
  <c r="CE40" i="151"/>
  <c r="CD40" i="151"/>
  <c r="CC40" i="151"/>
  <c r="CB40" i="151"/>
  <c r="CA40" i="151"/>
  <c r="BZ40" i="151"/>
  <c r="BY40" i="151"/>
  <c r="BX40" i="151"/>
  <c r="BW40" i="151"/>
  <c r="DK39" i="151"/>
  <c r="DJ39" i="151"/>
  <c r="DI39" i="151"/>
  <c r="DH39" i="151"/>
  <c r="DG39" i="151"/>
  <c r="DF39" i="151"/>
  <c r="DE39" i="151"/>
  <c r="DD39" i="151"/>
  <c r="DC39" i="151"/>
  <c r="DB39" i="151"/>
  <c r="DA39" i="151"/>
  <c r="CS39" i="151"/>
  <c r="CP39" i="151"/>
  <c r="CO39" i="151"/>
  <c r="CN39" i="151"/>
  <c r="CM39" i="151"/>
  <c r="CL39" i="151"/>
  <c r="CK39" i="151"/>
  <c r="CJ39" i="151"/>
  <c r="CI39" i="151"/>
  <c r="CH39" i="151"/>
  <c r="CG39" i="151"/>
  <c r="CF39" i="151"/>
  <c r="CE39" i="151"/>
  <c r="CD39" i="151"/>
  <c r="CC39" i="151"/>
  <c r="CZ39" i="151" s="1"/>
  <c r="CB39" i="151"/>
  <c r="CY39" i="151" s="1"/>
  <c r="CA39" i="151"/>
  <c r="BZ39" i="151"/>
  <c r="BY39" i="151"/>
  <c r="CV39" i="151" s="1"/>
  <c r="BX39" i="151"/>
  <c r="BW39" i="151"/>
  <c r="CT39" i="151" s="1"/>
  <c r="CS38" i="151"/>
  <c r="CP38" i="151"/>
  <c r="CO38" i="151"/>
  <c r="DL38" i="151" s="1"/>
  <c r="CN38" i="151"/>
  <c r="CM38" i="151"/>
  <c r="CL38" i="151"/>
  <c r="CK38" i="151"/>
  <c r="CJ38" i="151"/>
  <c r="CI38" i="151"/>
  <c r="DF38" i="151" s="1"/>
  <c r="CH38" i="151"/>
  <c r="DE38" i="151" s="1"/>
  <c r="CG38" i="151"/>
  <c r="DD38" i="151" s="1"/>
  <c r="CF38" i="151"/>
  <c r="CE38" i="151"/>
  <c r="CD38" i="151"/>
  <c r="CC38" i="151"/>
  <c r="CB38" i="151"/>
  <c r="CY38" i="151" s="1"/>
  <c r="CA38" i="151"/>
  <c r="CX38" i="151" s="1"/>
  <c r="BZ38" i="151"/>
  <c r="CW38" i="151" s="1"/>
  <c r="BY38" i="151"/>
  <c r="BX38" i="151"/>
  <c r="BW38" i="151"/>
  <c r="CU37" i="151"/>
  <c r="CT37" i="151"/>
  <c r="CS37" i="151"/>
  <c r="CP37" i="151"/>
  <c r="CO37" i="151"/>
  <c r="CN37" i="151"/>
  <c r="CM37" i="151"/>
  <c r="CL37" i="151"/>
  <c r="CK37" i="151"/>
  <c r="CJ37" i="151"/>
  <c r="CI37" i="151"/>
  <c r="CH37" i="151"/>
  <c r="CG37" i="151"/>
  <c r="CF37" i="151"/>
  <c r="CE37" i="151"/>
  <c r="CD37" i="151"/>
  <c r="DA37" i="151" s="1"/>
  <c r="CC37" i="151"/>
  <c r="CZ37" i="151" s="1"/>
  <c r="CB37" i="151"/>
  <c r="CY37" i="151" s="1"/>
  <c r="CA37" i="151"/>
  <c r="CX37" i="151" s="1"/>
  <c r="BZ37" i="151"/>
  <c r="BY37" i="151"/>
  <c r="BX37" i="151"/>
  <c r="BW37" i="151"/>
  <c r="CV36" i="151"/>
  <c r="CU36" i="151"/>
  <c r="CT36" i="151"/>
  <c r="CS36" i="151"/>
  <c r="CP36" i="151"/>
  <c r="DM36" i="151" s="1"/>
  <c r="DN36" i="151" s="1"/>
  <c r="CO36" i="151"/>
  <c r="DL36" i="151" s="1"/>
  <c r="CN36" i="151"/>
  <c r="DK36" i="151" s="1"/>
  <c r="CM36" i="151"/>
  <c r="DJ36" i="151" s="1"/>
  <c r="CL36" i="151"/>
  <c r="DI36" i="151" s="1"/>
  <c r="CK36" i="151"/>
  <c r="DH36" i="151" s="1"/>
  <c r="CJ36" i="151"/>
  <c r="CI36" i="151"/>
  <c r="CH36" i="151"/>
  <c r="CG36" i="151"/>
  <c r="CF36" i="151"/>
  <c r="CE36" i="151"/>
  <c r="CD36" i="151"/>
  <c r="CC36" i="151"/>
  <c r="CB36" i="151"/>
  <c r="CA36" i="151"/>
  <c r="BZ36" i="151"/>
  <c r="BY36" i="151"/>
  <c r="BX36" i="151"/>
  <c r="BW36" i="151"/>
  <c r="DM35" i="151"/>
  <c r="DN35" i="151" s="1"/>
  <c r="DL35" i="151"/>
  <c r="DK35" i="151"/>
  <c r="DJ35" i="151"/>
  <c r="DI35" i="151"/>
  <c r="DH35" i="151"/>
  <c r="DG35" i="151"/>
  <c r="DF35" i="151"/>
  <c r="DE35" i="151"/>
  <c r="CS35" i="151"/>
  <c r="CP35" i="151"/>
  <c r="CO35" i="151"/>
  <c r="CN35" i="151"/>
  <c r="CM35" i="151"/>
  <c r="CL35" i="151"/>
  <c r="CK35" i="151"/>
  <c r="CJ35" i="151"/>
  <c r="CI35" i="151"/>
  <c r="CH35" i="151"/>
  <c r="CG35" i="151"/>
  <c r="DD35" i="151" s="1"/>
  <c r="CF35" i="151"/>
  <c r="DC35" i="151" s="1"/>
  <c r="CE35" i="151"/>
  <c r="DB35" i="151" s="1"/>
  <c r="CD35" i="151"/>
  <c r="CC35" i="151"/>
  <c r="CZ35" i="151" s="1"/>
  <c r="CB35" i="151"/>
  <c r="CA35" i="151"/>
  <c r="CX35" i="151" s="1"/>
  <c r="BZ35" i="151"/>
  <c r="BY35" i="151"/>
  <c r="BX35" i="151"/>
  <c r="BW35" i="151"/>
  <c r="DE34" i="151"/>
  <c r="CS34" i="151"/>
  <c r="CP34" i="151"/>
  <c r="CO34" i="151"/>
  <c r="CN34" i="151"/>
  <c r="DK34" i="151" s="1"/>
  <c r="CM34" i="151"/>
  <c r="CL34" i="151"/>
  <c r="CK34" i="151"/>
  <c r="CJ34" i="151"/>
  <c r="DG34" i="151" s="1"/>
  <c r="CI34" i="151"/>
  <c r="DF34" i="151" s="1"/>
  <c r="CH34" i="151"/>
  <c r="CG34" i="151"/>
  <c r="CF34" i="151"/>
  <c r="CE34" i="151"/>
  <c r="CD34" i="151"/>
  <c r="CC34" i="151"/>
  <c r="CB34" i="151"/>
  <c r="CY34" i="151" s="1"/>
  <c r="CA34" i="151"/>
  <c r="BZ34" i="151"/>
  <c r="BY34" i="151"/>
  <c r="BX34" i="151"/>
  <c r="BW34" i="151"/>
  <c r="CT33" i="151"/>
  <c r="CS33" i="151"/>
  <c r="CP33" i="151"/>
  <c r="CO33" i="151"/>
  <c r="DL33" i="151" s="1"/>
  <c r="CN33" i="151"/>
  <c r="DK33" i="151" s="1"/>
  <c r="CM33" i="151"/>
  <c r="CL33" i="151"/>
  <c r="DI33" i="151" s="1"/>
  <c r="CK33" i="151"/>
  <c r="DH33" i="151" s="1"/>
  <c r="CJ33" i="151"/>
  <c r="DG33" i="151" s="1"/>
  <c r="CI33" i="151"/>
  <c r="DF33" i="151" s="1"/>
  <c r="CH33" i="151"/>
  <c r="DE33" i="151" s="1"/>
  <c r="CG33" i="151"/>
  <c r="DD33" i="151" s="1"/>
  <c r="CF33" i="151"/>
  <c r="CE33" i="151"/>
  <c r="CD33" i="151"/>
  <c r="CC33" i="151"/>
  <c r="CB33" i="151"/>
  <c r="CA33" i="151"/>
  <c r="BZ33" i="151"/>
  <c r="BY33" i="151"/>
  <c r="BX33" i="151"/>
  <c r="BW33" i="151"/>
  <c r="DH32" i="151"/>
  <c r="DF32" i="151"/>
  <c r="DE32" i="151"/>
  <c r="DD32" i="151"/>
  <c r="DC32" i="151"/>
  <c r="DB32" i="151"/>
  <c r="DA32" i="151"/>
  <c r="CZ32" i="151"/>
  <c r="CY32" i="151"/>
  <c r="CX32" i="151"/>
  <c r="CW32" i="151"/>
  <c r="CS32" i="151"/>
  <c r="CP32" i="151"/>
  <c r="CO32" i="151"/>
  <c r="CN32" i="151"/>
  <c r="CM32" i="151"/>
  <c r="CL32" i="151"/>
  <c r="CK32" i="151"/>
  <c r="CJ32" i="151"/>
  <c r="CI32" i="151"/>
  <c r="CH32" i="151"/>
  <c r="CG32" i="151"/>
  <c r="CF32" i="151"/>
  <c r="CE32" i="151"/>
  <c r="CD32" i="151"/>
  <c r="CC32" i="151"/>
  <c r="CB32" i="151"/>
  <c r="CA32" i="151"/>
  <c r="BZ32" i="151"/>
  <c r="BY32" i="151"/>
  <c r="CV32" i="151" s="1"/>
  <c r="BX32" i="151"/>
  <c r="CU32" i="151" s="1"/>
  <c r="BW32" i="151"/>
  <c r="CY31" i="151"/>
  <c r="CX31" i="151"/>
  <c r="CV31" i="151"/>
  <c r="CS31" i="151"/>
  <c r="CP31" i="151"/>
  <c r="CO31" i="151"/>
  <c r="CN31" i="151"/>
  <c r="CM31" i="151"/>
  <c r="CL31" i="151"/>
  <c r="CK31" i="151"/>
  <c r="CJ31" i="151"/>
  <c r="CI31" i="151"/>
  <c r="CH31" i="151"/>
  <c r="CG31" i="151"/>
  <c r="CF31" i="151"/>
  <c r="CE31" i="151"/>
  <c r="CD31" i="151"/>
  <c r="DA31" i="151" s="1"/>
  <c r="CC31" i="151"/>
  <c r="CB31" i="151"/>
  <c r="CA31" i="151"/>
  <c r="BZ31" i="151"/>
  <c r="CW31" i="151" s="1"/>
  <c r="BY31" i="151"/>
  <c r="BX31" i="151"/>
  <c r="CU31" i="151" s="1"/>
  <c r="BW31" i="151"/>
  <c r="CT31" i="151" s="1"/>
  <c r="CP30" i="151"/>
  <c r="CO30" i="151"/>
  <c r="DL30" i="151" s="1"/>
  <c r="CN30" i="151"/>
  <c r="DK30" i="151" s="1"/>
  <c r="CM30" i="151"/>
  <c r="DJ30" i="151" s="1"/>
  <c r="CL30" i="151"/>
  <c r="DI30" i="151" s="1"/>
  <c r="CK30" i="151"/>
  <c r="DH30" i="151" s="1"/>
  <c r="CJ30" i="151"/>
  <c r="DG30" i="151" s="1"/>
  <c r="CI30" i="151"/>
  <c r="DF30" i="151" s="1"/>
  <c r="CH30" i="151"/>
  <c r="DE30" i="151" s="1"/>
  <c r="CG30" i="151"/>
  <c r="DD30" i="151" s="1"/>
  <c r="CF30" i="151"/>
  <c r="DC30" i="151" s="1"/>
  <c r="CE30" i="151"/>
  <c r="DB30" i="151" s="1"/>
  <c r="CD30" i="151"/>
  <c r="DA30" i="151" s="1"/>
  <c r="CC30" i="151"/>
  <c r="CB30" i="151"/>
  <c r="CA30" i="151"/>
  <c r="BZ30" i="151"/>
  <c r="BY30" i="151"/>
  <c r="BX30" i="151"/>
  <c r="BW30" i="151"/>
  <c r="DD29" i="151"/>
  <c r="DC29" i="151"/>
  <c r="DB29" i="151"/>
  <c r="DA29" i="151"/>
  <c r="CZ29" i="151"/>
  <c r="CY29" i="151"/>
  <c r="CX29" i="151"/>
  <c r="CV29" i="151"/>
  <c r="CP29" i="151"/>
  <c r="CO29" i="151"/>
  <c r="CN29" i="151"/>
  <c r="DK29" i="151" s="1"/>
  <c r="CM29" i="151"/>
  <c r="DJ29" i="151" s="1"/>
  <c r="CL29" i="151"/>
  <c r="CK29" i="151"/>
  <c r="CJ29" i="151"/>
  <c r="CI29" i="151"/>
  <c r="CH29" i="151"/>
  <c r="CG29" i="151"/>
  <c r="CF29" i="151"/>
  <c r="CE29" i="151"/>
  <c r="CD29" i="151"/>
  <c r="CC29" i="151"/>
  <c r="CB29" i="151"/>
  <c r="CA29" i="151"/>
  <c r="BZ29" i="151"/>
  <c r="CW29" i="151" s="1"/>
  <c r="BY29" i="151"/>
  <c r="BX29" i="151"/>
  <c r="BW29" i="151"/>
  <c r="DL28" i="151"/>
  <c r="CY28" i="151"/>
  <c r="CX28" i="151"/>
  <c r="CW28" i="151"/>
  <c r="CV28" i="151"/>
  <c r="CT28" i="151"/>
  <c r="CP28" i="151"/>
  <c r="CO28" i="151"/>
  <c r="CN28" i="151"/>
  <c r="CM28" i="151"/>
  <c r="CL28" i="151"/>
  <c r="CK28" i="151"/>
  <c r="CJ28" i="151"/>
  <c r="CI28" i="151"/>
  <c r="CH28" i="151"/>
  <c r="CG28" i="151"/>
  <c r="CF28" i="151"/>
  <c r="CE28" i="151"/>
  <c r="DB28" i="151" s="1"/>
  <c r="CD28" i="151"/>
  <c r="DA28" i="151" s="1"/>
  <c r="CC28" i="151"/>
  <c r="CZ28" i="151" s="1"/>
  <c r="CB28" i="151"/>
  <c r="CA28" i="151"/>
  <c r="BZ28" i="151"/>
  <c r="BY28" i="151"/>
  <c r="BX28" i="151"/>
  <c r="CU28" i="151" s="1"/>
  <c r="BW28" i="151"/>
  <c r="DN27" i="151"/>
  <c r="DM27" i="151"/>
  <c r="DL27" i="151"/>
  <c r="CP27" i="151"/>
  <c r="CO27" i="151"/>
  <c r="CN27" i="151"/>
  <c r="DK27" i="151" s="1"/>
  <c r="CM27" i="151"/>
  <c r="DJ27" i="151" s="1"/>
  <c r="CL27" i="151"/>
  <c r="CK27" i="151"/>
  <c r="DH27" i="151" s="1"/>
  <c r="CJ27" i="151"/>
  <c r="DG27" i="151" s="1"/>
  <c r="CI27" i="151"/>
  <c r="DF27" i="151" s="1"/>
  <c r="CH27" i="151"/>
  <c r="DE27" i="151" s="1"/>
  <c r="CG27" i="151"/>
  <c r="CF27" i="151"/>
  <c r="DC27" i="151" s="1"/>
  <c r="CE27" i="151"/>
  <c r="DB27" i="151" s="1"/>
  <c r="CD27" i="151"/>
  <c r="DA27" i="151" s="1"/>
  <c r="CC27" i="151"/>
  <c r="CZ27" i="151" s="1"/>
  <c r="CB27" i="151"/>
  <c r="CA27" i="151"/>
  <c r="BZ27" i="151"/>
  <c r="BY27" i="151"/>
  <c r="BX27" i="151"/>
  <c r="BW27" i="151"/>
  <c r="DB26" i="151"/>
  <c r="DA26" i="151"/>
  <c r="CZ26" i="151"/>
  <c r="CY26" i="151"/>
  <c r="CX26" i="151"/>
  <c r="CW26" i="151"/>
  <c r="CV26" i="151"/>
  <c r="CP26" i="151"/>
  <c r="DM26" i="151" s="1"/>
  <c r="DN26" i="151" s="1"/>
  <c r="CO26" i="151"/>
  <c r="DL26" i="151" s="1"/>
  <c r="CN26" i="151"/>
  <c r="DK26" i="151" s="1"/>
  <c r="CM26" i="151"/>
  <c r="DJ26" i="151" s="1"/>
  <c r="CL26" i="151"/>
  <c r="CK26" i="151"/>
  <c r="CJ26" i="151"/>
  <c r="CI26" i="151"/>
  <c r="CH26" i="151"/>
  <c r="CG26" i="151"/>
  <c r="CF26" i="151"/>
  <c r="DC26" i="151" s="1"/>
  <c r="CE26" i="151"/>
  <c r="CD26" i="151"/>
  <c r="CC26" i="151"/>
  <c r="CB26" i="151"/>
  <c r="CA26" i="151"/>
  <c r="BZ26" i="151"/>
  <c r="BY26" i="151"/>
  <c r="BX26" i="151"/>
  <c r="CU26" i="151" s="1"/>
  <c r="BW26" i="151"/>
  <c r="DI25" i="151"/>
  <c r="DC25" i="151"/>
  <c r="DB25" i="151"/>
  <c r="CZ25" i="151"/>
  <c r="CY25" i="151"/>
  <c r="CX25" i="151"/>
  <c r="CW25" i="151"/>
  <c r="CU25" i="151"/>
  <c r="CP25" i="151"/>
  <c r="CO25" i="151"/>
  <c r="CN25" i="151"/>
  <c r="CM25" i="151"/>
  <c r="CL25" i="151"/>
  <c r="CK25" i="151"/>
  <c r="CJ25" i="151"/>
  <c r="CI25" i="151"/>
  <c r="CH25" i="151"/>
  <c r="DE25" i="151" s="1"/>
  <c r="CG25" i="151"/>
  <c r="DD25" i="151" s="1"/>
  <c r="CF25" i="151"/>
  <c r="CE25" i="151"/>
  <c r="CD25" i="151"/>
  <c r="CC25" i="151"/>
  <c r="CB25" i="151"/>
  <c r="CA25" i="151"/>
  <c r="BZ25" i="151"/>
  <c r="BY25" i="151"/>
  <c r="CV25" i="151" s="1"/>
  <c r="BX25" i="151"/>
  <c r="BW25" i="151"/>
  <c r="CT25" i="151" s="1"/>
  <c r="CP24" i="151"/>
  <c r="DM24" i="151" s="1"/>
  <c r="DN24" i="151" s="1"/>
  <c r="CO24" i="151"/>
  <c r="DL24" i="151" s="1"/>
  <c r="CN24" i="151"/>
  <c r="DK24" i="151" s="1"/>
  <c r="CM24" i="151"/>
  <c r="DJ24" i="151" s="1"/>
  <c r="CL24" i="151"/>
  <c r="DI24" i="151" s="1"/>
  <c r="CK24" i="151"/>
  <c r="DH24" i="151" s="1"/>
  <c r="CJ24" i="151"/>
  <c r="DG24" i="151" s="1"/>
  <c r="CI24" i="151"/>
  <c r="DF24" i="151" s="1"/>
  <c r="CH24" i="151"/>
  <c r="CG24" i="151"/>
  <c r="CF24" i="151"/>
  <c r="CE24" i="151"/>
  <c r="CD24" i="151"/>
  <c r="DA24" i="151" s="1"/>
  <c r="CC24" i="151"/>
  <c r="CB24" i="151"/>
  <c r="CA24" i="151"/>
  <c r="BZ24" i="151"/>
  <c r="BY24" i="151"/>
  <c r="BX24" i="151"/>
  <c r="BW24" i="151"/>
  <c r="DJ23" i="151"/>
  <c r="DI23" i="151"/>
  <c r="DH23" i="151"/>
  <c r="DG23" i="151"/>
  <c r="DF23" i="151"/>
  <c r="DE23" i="151"/>
  <c r="DD23" i="151"/>
  <c r="DC23" i="151"/>
  <c r="CX23" i="151"/>
  <c r="CW23" i="151"/>
  <c r="CU23" i="151"/>
  <c r="CP23" i="151"/>
  <c r="DM23" i="151" s="1"/>
  <c r="DN23" i="151" s="1"/>
  <c r="CO23" i="151"/>
  <c r="CN23" i="151"/>
  <c r="CM23" i="151"/>
  <c r="CL23" i="151"/>
  <c r="CK23" i="151"/>
  <c r="CJ23" i="151"/>
  <c r="CI23" i="151"/>
  <c r="CH23" i="151"/>
  <c r="CG23" i="151"/>
  <c r="CF23" i="151"/>
  <c r="CE23" i="151"/>
  <c r="CD23" i="151"/>
  <c r="DA23" i="151" s="1"/>
  <c r="CC23" i="151"/>
  <c r="CB23" i="151"/>
  <c r="CA23" i="151"/>
  <c r="BZ23" i="151"/>
  <c r="BY23" i="151"/>
  <c r="CV23" i="151" s="1"/>
  <c r="BX23" i="151"/>
  <c r="BW23" i="151"/>
  <c r="CT23" i="151" s="1"/>
  <c r="DN22" i="151"/>
  <c r="DJ22" i="151"/>
  <c r="DI22" i="151"/>
  <c r="DH22" i="151"/>
  <c r="DG22" i="151"/>
  <c r="CP22" i="151"/>
  <c r="DM22" i="151" s="1"/>
  <c r="CO22" i="151"/>
  <c r="DL22" i="151" s="1"/>
  <c r="CN22" i="151"/>
  <c r="DK22" i="151" s="1"/>
  <c r="CM22" i="151"/>
  <c r="CL22" i="151"/>
  <c r="CK22" i="151"/>
  <c r="CJ22" i="151"/>
  <c r="CI22" i="151"/>
  <c r="DF22" i="151" s="1"/>
  <c r="CH22" i="151"/>
  <c r="DE22" i="151" s="1"/>
  <c r="CG22" i="151"/>
  <c r="DD22" i="151" s="1"/>
  <c r="CF22" i="151"/>
  <c r="DC22" i="151" s="1"/>
  <c r="CE22" i="151"/>
  <c r="DB22" i="151" s="1"/>
  <c r="CD22" i="151"/>
  <c r="DA22" i="151" s="1"/>
  <c r="CC22" i="151"/>
  <c r="CB22" i="151"/>
  <c r="CA22" i="151"/>
  <c r="BZ22" i="151"/>
  <c r="BY22" i="151"/>
  <c r="BX22" i="151"/>
  <c r="BW22" i="151"/>
  <c r="DH21" i="151"/>
  <c r="DE21" i="151"/>
  <c r="DD21" i="151"/>
  <c r="DC21" i="151"/>
  <c r="DB21" i="151"/>
  <c r="DA21" i="151"/>
  <c r="CZ21" i="151"/>
  <c r="CY21" i="151"/>
  <c r="CX21" i="151"/>
  <c r="CW21" i="151"/>
  <c r="CV21" i="151"/>
  <c r="CT21" i="151"/>
  <c r="CP21" i="151"/>
  <c r="CO21" i="151"/>
  <c r="CN21" i="151"/>
  <c r="CM21" i="151"/>
  <c r="DJ21" i="151" s="1"/>
  <c r="CL21" i="151"/>
  <c r="CK21" i="151"/>
  <c r="CJ21" i="151"/>
  <c r="CI21" i="151"/>
  <c r="CH21" i="151"/>
  <c r="CG21" i="151"/>
  <c r="CF21" i="151"/>
  <c r="CE21" i="151"/>
  <c r="CD21" i="151"/>
  <c r="CC21" i="151"/>
  <c r="CB21" i="151"/>
  <c r="CA21" i="151"/>
  <c r="BZ21" i="151"/>
  <c r="BY21" i="151"/>
  <c r="BX21" i="151"/>
  <c r="CU21" i="151" s="1"/>
  <c r="BW21" i="151"/>
  <c r="CQ21" i="151" s="1"/>
  <c r="DM20" i="151"/>
  <c r="DN20" i="151" s="1"/>
  <c r="DL20" i="151"/>
  <c r="DK20" i="151"/>
  <c r="DJ20" i="151"/>
  <c r="DI20" i="151"/>
  <c r="DH20" i="151"/>
  <c r="DD20" i="151"/>
  <c r="DC20" i="151"/>
  <c r="DB20" i="151"/>
  <c r="DA20" i="151"/>
  <c r="CY20" i="151"/>
  <c r="CP20" i="151"/>
  <c r="CO20" i="151"/>
  <c r="CN20" i="151"/>
  <c r="CM20" i="151"/>
  <c r="CL20" i="151"/>
  <c r="CK20" i="151"/>
  <c r="CJ20" i="151"/>
  <c r="DG20" i="151" s="1"/>
  <c r="CI20" i="151"/>
  <c r="DF20" i="151" s="1"/>
  <c r="CH20" i="151"/>
  <c r="CG20" i="151"/>
  <c r="CF20" i="151"/>
  <c r="CE20" i="151"/>
  <c r="CD20" i="151"/>
  <c r="CC20" i="151"/>
  <c r="CZ20" i="151" s="1"/>
  <c r="CB20" i="151"/>
  <c r="CA20" i="151"/>
  <c r="CX20" i="151" s="1"/>
  <c r="BZ20" i="151"/>
  <c r="CW20" i="151" s="1"/>
  <c r="BY20" i="151"/>
  <c r="BX20" i="151"/>
  <c r="BW20" i="151"/>
  <c r="EK19" i="151"/>
  <c r="DZ19" i="151"/>
  <c r="DV19" i="151"/>
  <c r="DU19" i="151"/>
  <c r="DT19" i="151"/>
  <c r="DS19" i="151"/>
  <c r="DR19" i="151"/>
  <c r="DN19" i="151"/>
  <c r="DL19" i="151"/>
  <c r="DK19" i="151"/>
  <c r="DJ19" i="151"/>
  <c r="DI19" i="151"/>
  <c r="DH19" i="151"/>
  <c r="CP19" i="151"/>
  <c r="DM19" i="151" s="1"/>
  <c r="CO19" i="151"/>
  <c r="CN19" i="151"/>
  <c r="CM19" i="151"/>
  <c r="CL19" i="151"/>
  <c r="CK19" i="151"/>
  <c r="CJ19" i="151"/>
  <c r="DG19" i="151" s="1"/>
  <c r="CI19" i="151"/>
  <c r="DF19" i="151" s="1"/>
  <c r="CH19" i="151"/>
  <c r="DE19" i="151" s="1"/>
  <c r="CG19" i="151"/>
  <c r="DD19" i="151" s="1"/>
  <c r="CF19" i="151"/>
  <c r="CQ19" i="151" s="1"/>
  <c r="CE19" i="151"/>
  <c r="CD19" i="151"/>
  <c r="CC19" i="151"/>
  <c r="CB19" i="151"/>
  <c r="CA19" i="151"/>
  <c r="BZ19" i="151"/>
  <c r="BY19" i="151"/>
  <c r="BX19" i="151"/>
  <c r="BW19" i="151"/>
  <c r="DL18" i="151"/>
  <c r="DK18" i="151"/>
  <c r="DJ18" i="151"/>
  <c r="DI18" i="151"/>
  <c r="DH18" i="151"/>
  <c r="DG18" i="151"/>
  <c r="DF18" i="151"/>
  <c r="DE18" i="151"/>
  <c r="DD18" i="151"/>
  <c r="DC18" i="151"/>
  <c r="DB18" i="151"/>
  <c r="CZ18" i="151"/>
  <c r="CP18" i="151"/>
  <c r="CO18" i="151"/>
  <c r="CN18" i="151"/>
  <c r="CM18" i="151"/>
  <c r="CL18" i="151"/>
  <c r="CK18" i="151"/>
  <c r="CJ18" i="151"/>
  <c r="CI18" i="151"/>
  <c r="CH18" i="151"/>
  <c r="CG18" i="151"/>
  <c r="CF18" i="151"/>
  <c r="CE18" i="151"/>
  <c r="CD18" i="151"/>
  <c r="DA18" i="151" s="1"/>
  <c r="CC18" i="151"/>
  <c r="CB18" i="151"/>
  <c r="CY18" i="151" s="1"/>
  <c r="CA18" i="151"/>
  <c r="CX18" i="151" s="1"/>
  <c r="BZ18" i="151"/>
  <c r="CW18" i="151" s="1"/>
  <c r="BY18" i="151"/>
  <c r="BX18" i="151"/>
  <c r="BW18" i="151"/>
  <c r="DC17" i="151"/>
  <c r="DB17" i="151"/>
  <c r="DA17" i="151"/>
  <c r="CZ17" i="151"/>
  <c r="CY17" i="151"/>
  <c r="CX17" i="151"/>
  <c r="CW17" i="151"/>
  <c r="CV17" i="151"/>
  <c r="CU17" i="151"/>
  <c r="CT17" i="151"/>
  <c r="CP17" i="151"/>
  <c r="DM17" i="151" s="1"/>
  <c r="DN17" i="151" s="1"/>
  <c r="CO17" i="151"/>
  <c r="DL17" i="151" s="1"/>
  <c r="CN17" i="151"/>
  <c r="CM17" i="151"/>
  <c r="CL17" i="151"/>
  <c r="CK17" i="151"/>
  <c r="CJ17" i="151"/>
  <c r="CI17" i="151"/>
  <c r="CH17" i="151"/>
  <c r="DE17" i="151" s="1"/>
  <c r="CG17" i="151"/>
  <c r="CF17" i="151"/>
  <c r="CE17" i="151"/>
  <c r="CD17" i="151"/>
  <c r="CC17" i="151"/>
  <c r="CB17" i="151"/>
  <c r="CA17" i="151"/>
  <c r="BZ17" i="151"/>
  <c r="BY17" i="151"/>
  <c r="BX17" i="151"/>
  <c r="BW17" i="151"/>
  <c r="DM16" i="151"/>
  <c r="DN16" i="151" s="1"/>
  <c r="DL16" i="151"/>
  <c r="DK16" i="151"/>
  <c r="DJ16" i="151"/>
  <c r="DI16" i="151"/>
  <c r="CT16" i="151"/>
  <c r="CP16" i="151"/>
  <c r="CO16" i="151"/>
  <c r="CN16" i="151"/>
  <c r="CM16" i="151"/>
  <c r="CL16" i="151"/>
  <c r="CK16" i="151"/>
  <c r="DH16" i="151" s="1"/>
  <c r="CJ16" i="151"/>
  <c r="DG16" i="151" s="1"/>
  <c r="CI16" i="151"/>
  <c r="DF16" i="151" s="1"/>
  <c r="CH16" i="151"/>
  <c r="DE16" i="151" s="1"/>
  <c r="CG16" i="151"/>
  <c r="DD16" i="151" s="1"/>
  <c r="CF16" i="151"/>
  <c r="DC16" i="151" s="1"/>
  <c r="CE16" i="151"/>
  <c r="CD16" i="151"/>
  <c r="CC16" i="151"/>
  <c r="CB16" i="151"/>
  <c r="CA16" i="151"/>
  <c r="CX16" i="151" s="1"/>
  <c r="BZ16" i="151"/>
  <c r="CW16" i="151" s="1"/>
  <c r="BY16" i="151"/>
  <c r="CV16" i="151" s="1"/>
  <c r="BX16" i="151"/>
  <c r="BW16" i="151"/>
  <c r="DL15" i="151"/>
  <c r="DK15" i="151"/>
  <c r="DJ15" i="151"/>
  <c r="DI15" i="151"/>
  <c r="DH15" i="151"/>
  <c r="DG15" i="151"/>
  <c r="DF15" i="151"/>
  <c r="DE15" i="151"/>
  <c r="DD15" i="151"/>
  <c r="DC15" i="151"/>
  <c r="DB15" i="151"/>
  <c r="DA15" i="151"/>
  <c r="CZ15" i="151"/>
  <c r="CP15" i="151"/>
  <c r="DM15" i="151" s="1"/>
  <c r="DN15" i="151" s="1"/>
  <c r="CO15" i="151"/>
  <c r="CN15" i="151"/>
  <c r="CM15" i="151"/>
  <c r="CL15" i="151"/>
  <c r="CK15" i="151"/>
  <c r="CJ15" i="151"/>
  <c r="CI15" i="151"/>
  <c r="CH15" i="151"/>
  <c r="CG15" i="151"/>
  <c r="CF15" i="151"/>
  <c r="CE15" i="151"/>
  <c r="CD15" i="151"/>
  <c r="CC15" i="151"/>
  <c r="CB15" i="151"/>
  <c r="CY15" i="151" s="1"/>
  <c r="CA15" i="151"/>
  <c r="CX15" i="151" s="1"/>
  <c r="BZ15" i="151"/>
  <c r="BY15" i="151"/>
  <c r="BX15" i="151"/>
  <c r="BW15" i="151"/>
  <c r="DD14" i="151"/>
  <c r="DC14" i="151"/>
  <c r="DB14" i="151"/>
  <c r="DA14" i="151"/>
  <c r="CZ14" i="151"/>
  <c r="CY14" i="151"/>
  <c r="CX14" i="151"/>
  <c r="CW14" i="151"/>
  <c r="CV14" i="151"/>
  <c r="CU14" i="151"/>
  <c r="CP14" i="151"/>
  <c r="DM14" i="151" s="1"/>
  <c r="DN14" i="151" s="1"/>
  <c r="CO14" i="151"/>
  <c r="DL14" i="151" s="1"/>
  <c r="CN14" i="151"/>
  <c r="CM14" i="151"/>
  <c r="CL14" i="151"/>
  <c r="CK14" i="151"/>
  <c r="CJ14" i="151"/>
  <c r="DG14" i="151" s="1"/>
  <c r="CI14" i="151"/>
  <c r="DF14" i="151" s="1"/>
  <c r="CH14" i="151"/>
  <c r="CG14" i="151"/>
  <c r="CF14" i="151"/>
  <c r="CE14" i="151"/>
  <c r="CD14" i="151"/>
  <c r="CC14" i="151"/>
  <c r="CB14" i="151"/>
  <c r="CA14" i="151"/>
  <c r="BZ14" i="151"/>
  <c r="BY14" i="151"/>
  <c r="BX14" i="151"/>
  <c r="BW14" i="151"/>
  <c r="DN13" i="151"/>
  <c r="DJ13" i="151"/>
  <c r="DI13" i="151"/>
  <c r="DH13" i="151"/>
  <c r="DF13" i="151"/>
  <c r="CT13" i="151"/>
  <c r="CP13" i="151"/>
  <c r="DM13" i="151" s="1"/>
  <c r="CO13" i="151"/>
  <c r="DL13" i="151" s="1"/>
  <c r="CN13" i="151"/>
  <c r="CM13" i="151"/>
  <c r="CL13" i="151"/>
  <c r="CK13" i="151"/>
  <c r="CJ13" i="151"/>
  <c r="DG13" i="151" s="1"/>
  <c r="CI13" i="151"/>
  <c r="CH13" i="151"/>
  <c r="DE13" i="151" s="1"/>
  <c r="CG13" i="151"/>
  <c r="DD13" i="151" s="1"/>
  <c r="CF13" i="151"/>
  <c r="CE13" i="151"/>
  <c r="CD13" i="151"/>
  <c r="CC13" i="151"/>
  <c r="CB13" i="151"/>
  <c r="CA13" i="151"/>
  <c r="CX13" i="151" s="1"/>
  <c r="BZ13" i="151"/>
  <c r="CW13" i="151" s="1"/>
  <c r="BY13" i="151"/>
  <c r="BX13" i="151"/>
  <c r="BW13" i="151"/>
  <c r="DM12" i="151"/>
  <c r="DN12" i="151" s="1"/>
  <c r="DL12" i="151"/>
  <c r="DK12" i="151"/>
  <c r="DJ12" i="151"/>
  <c r="DI12" i="151"/>
  <c r="DE12" i="151"/>
  <c r="DD12" i="151"/>
  <c r="DC12" i="151"/>
  <c r="DB12" i="151"/>
  <c r="DA12" i="151"/>
  <c r="CZ12" i="151"/>
  <c r="CX12" i="151"/>
  <c r="CP12" i="151"/>
  <c r="CO12" i="151"/>
  <c r="CN12" i="151"/>
  <c r="CM12" i="151"/>
  <c r="CL12" i="151"/>
  <c r="CK12" i="151"/>
  <c r="DH12" i="151" s="1"/>
  <c r="CJ12" i="151"/>
  <c r="DG12" i="151" s="1"/>
  <c r="CI12" i="151"/>
  <c r="CH12" i="151"/>
  <c r="CG12" i="151"/>
  <c r="CF12" i="151"/>
  <c r="CE12" i="151"/>
  <c r="CD12" i="151"/>
  <c r="CC12" i="151"/>
  <c r="CB12" i="151"/>
  <c r="CY12" i="151" s="1"/>
  <c r="CA12" i="151"/>
  <c r="BZ12" i="151"/>
  <c r="CW12" i="151" s="1"/>
  <c r="BY12" i="151"/>
  <c r="CV12" i="151" s="1"/>
  <c r="BX12" i="151"/>
  <c r="BW12" i="151"/>
  <c r="DE11" i="151"/>
  <c r="DD11" i="151"/>
  <c r="CZ11" i="151"/>
  <c r="CY11" i="151"/>
  <c r="CX11" i="151"/>
  <c r="CW11" i="151"/>
  <c r="CV11" i="151"/>
  <c r="CU11" i="151"/>
  <c r="CT11" i="151"/>
  <c r="CP11" i="151"/>
  <c r="DM11" i="151" s="1"/>
  <c r="DN11" i="151" s="1"/>
  <c r="CO11" i="151"/>
  <c r="DL11" i="151" s="1"/>
  <c r="CN11" i="151"/>
  <c r="CM11" i="151"/>
  <c r="CL11" i="151"/>
  <c r="CK11" i="151"/>
  <c r="CJ11" i="151"/>
  <c r="CI11" i="151"/>
  <c r="CH11" i="151"/>
  <c r="CG11" i="151"/>
  <c r="CF11" i="151"/>
  <c r="CE11" i="151"/>
  <c r="CD11" i="151"/>
  <c r="CC11" i="151"/>
  <c r="CB11" i="151"/>
  <c r="CA11" i="151"/>
  <c r="BZ11" i="151"/>
  <c r="BY11" i="151"/>
  <c r="BX11" i="151"/>
  <c r="BW11" i="151"/>
  <c r="DM10" i="151"/>
  <c r="DN10" i="151" s="1"/>
  <c r="DL10" i="151"/>
  <c r="DK10" i="151"/>
  <c r="DJ10" i="151"/>
  <c r="DI10" i="151"/>
  <c r="CT10" i="151"/>
  <c r="CP10" i="151"/>
  <c r="CO10" i="151"/>
  <c r="CN10" i="151"/>
  <c r="CM10" i="151"/>
  <c r="CL10" i="151"/>
  <c r="CK10" i="151"/>
  <c r="DH10" i="151" s="1"/>
  <c r="CJ10" i="151"/>
  <c r="DG10" i="151" s="1"/>
  <c r="CI10" i="151"/>
  <c r="DF10" i="151" s="1"/>
  <c r="CH10" i="151"/>
  <c r="DE10" i="151" s="1"/>
  <c r="CG10" i="151"/>
  <c r="DD10" i="151" s="1"/>
  <c r="CF10" i="151"/>
  <c r="CE10" i="151"/>
  <c r="CD10" i="151"/>
  <c r="CC10" i="151"/>
  <c r="CB10" i="151"/>
  <c r="CA10" i="151"/>
  <c r="BZ10" i="151"/>
  <c r="BY10" i="151"/>
  <c r="BX10" i="151"/>
  <c r="BW10" i="151"/>
  <c r="EN9" i="151"/>
  <c r="EM9" i="151"/>
  <c r="DI9" i="151"/>
  <c r="DH9" i="151"/>
  <c r="DG9" i="151"/>
  <c r="DF9" i="151"/>
  <c r="DE9" i="151"/>
  <c r="DD9" i="151"/>
  <c r="DC9" i="151"/>
  <c r="DB9" i="151"/>
  <c r="DA9" i="151"/>
  <c r="CZ9" i="151"/>
  <c r="CY9" i="151"/>
  <c r="CX9" i="151"/>
  <c r="CW9" i="151"/>
  <c r="CS9" i="151"/>
  <c r="CP9" i="151"/>
  <c r="CO9" i="151"/>
  <c r="CN9" i="151"/>
  <c r="DK9" i="151" s="1"/>
  <c r="CM9" i="151"/>
  <c r="CL9" i="151"/>
  <c r="CK9" i="151"/>
  <c r="CJ9" i="151"/>
  <c r="CI9" i="151"/>
  <c r="CH9" i="151"/>
  <c r="CG9" i="151"/>
  <c r="CF9" i="151"/>
  <c r="CE9" i="151"/>
  <c r="CD9" i="151"/>
  <c r="CC9" i="151"/>
  <c r="CB9" i="151"/>
  <c r="CA9" i="151"/>
  <c r="BZ9" i="151"/>
  <c r="BY9" i="151"/>
  <c r="CV9" i="151" s="1"/>
  <c r="BX9" i="151"/>
  <c r="CU9" i="151" s="1"/>
  <c r="BW9" i="151"/>
  <c r="CQ9" i="151" s="1"/>
  <c r="DM8" i="151"/>
  <c r="DN8" i="151" s="1"/>
  <c r="DL8" i="151"/>
  <c r="DK8" i="151"/>
  <c r="CV8" i="151"/>
  <c r="CU8" i="151"/>
  <c r="CT8" i="151"/>
  <c r="CS8" i="151"/>
  <c r="CP8" i="151"/>
  <c r="CO8" i="151"/>
  <c r="CN8" i="151"/>
  <c r="CM8" i="151"/>
  <c r="DJ8" i="151" s="1"/>
  <c r="CL8" i="151"/>
  <c r="DI8" i="151" s="1"/>
  <c r="CK8" i="151"/>
  <c r="CJ8" i="151"/>
  <c r="CI8" i="151"/>
  <c r="CH8" i="151"/>
  <c r="CG8" i="151"/>
  <c r="CF8" i="151"/>
  <c r="CE8" i="151"/>
  <c r="CD8" i="151"/>
  <c r="CC8" i="151"/>
  <c r="CZ8" i="151" s="1"/>
  <c r="CB8" i="151"/>
  <c r="CA8" i="151"/>
  <c r="BZ8" i="151"/>
  <c r="CW8" i="151" s="1"/>
  <c r="BY8" i="151"/>
  <c r="BX8" i="151"/>
  <c r="BW8" i="151"/>
  <c r="EK7" i="151"/>
  <c r="DY7" i="151"/>
  <c r="DX7" i="151"/>
  <c r="DW7" i="151"/>
  <c r="DI7" i="151"/>
  <c r="DH7" i="151"/>
  <c r="DG7" i="151"/>
  <c r="DF7" i="151"/>
  <c r="DE7" i="151"/>
  <c r="DD7" i="151"/>
  <c r="DC7" i="151"/>
  <c r="DB7" i="151"/>
  <c r="CX7" i="151"/>
  <c r="CW7" i="151"/>
  <c r="CV7" i="151"/>
  <c r="CU7" i="151"/>
  <c r="CT7" i="151"/>
  <c r="CS7" i="151"/>
  <c r="DT8" i="151" s="1"/>
  <c r="CP7" i="151"/>
  <c r="CO7" i="151"/>
  <c r="CN7" i="151"/>
  <c r="CM7" i="151"/>
  <c r="CL7" i="151"/>
  <c r="CK7" i="151"/>
  <c r="CJ7" i="151"/>
  <c r="CI7" i="151"/>
  <c r="CH7" i="151"/>
  <c r="CG7" i="151"/>
  <c r="CF7" i="151"/>
  <c r="CE7" i="151"/>
  <c r="CD7" i="151"/>
  <c r="DA7" i="151" s="1"/>
  <c r="CC7" i="151"/>
  <c r="CZ7" i="151" s="1"/>
  <c r="CB7" i="151"/>
  <c r="CA7" i="151"/>
  <c r="BZ7" i="151"/>
  <c r="BY7" i="151"/>
  <c r="BX7" i="151"/>
  <c r="BW7" i="151"/>
  <c r="CQ7" i="151" s="1"/>
  <c r="DM6" i="151"/>
  <c r="DN6" i="151" s="1"/>
  <c r="DL6" i="151"/>
  <c r="DA6" i="151"/>
  <c r="CZ6" i="151"/>
  <c r="CY6" i="151"/>
  <c r="CX6" i="151"/>
  <c r="CW6" i="151"/>
  <c r="CS6" i="151"/>
  <c r="CP6" i="151"/>
  <c r="CO6" i="151"/>
  <c r="CN6" i="151"/>
  <c r="DK6" i="151" s="1"/>
  <c r="CM6" i="151"/>
  <c r="DJ6" i="151" s="1"/>
  <c r="CL6" i="151"/>
  <c r="DI6" i="151" s="1"/>
  <c r="CK6" i="151"/>
  <c r="DH6" i="151" s="1"/>
  <c r="CJ6" i="151"/>
  <c r="DG6" i="151" s="1"/>
  <c r="CI6" i="151"/>
  <c r="CH6" i="151"/>
  <c r="CG6" i="151"/>
  <c r="CF6" i="151"/>
  <c r="CE6" i="151"/>
  <c r="CD6" i="151"/>
  <c r="CC6" i="151"/>
  <c r="CB6" i="151"/>
  <c r="CA6" i="151"/>
  <c r="BZ6" i="151"/>
  <c r="BY6" i="151"/>
  <c r="CV6" i="151" s="1"/>
  <c r="BX6" i="151"/>
  <c r="CU6" i="151" s="1"/>
  <c r="BW6" i="151"/>
  <c r="DM4" i="151"/>
  <c r="EK97" i="151" s="1"/>
  <c r="DL4" i="151"/>
  <c r="EJ97" i="151" s="1"/>
  <c r="DK4" i="151"/>
  <c r="EI97" i="151" s="1"/>
  <c r="DJ4" i="151"/>
  <c r="EH97" i="151" s="1"/>
  <c r="DI4" i="151"/>
  <c r="EG97" i="151" s="1"/>
  <c r="DH4" i="151"/>
  <c r="EF97" i="151" s="1"/>
  <c r="DG4" i="151"/>
  <c r="EE97" i="151" s="1"/>
  <c r="DF4" i="151"/>
  <c r="ED97" i="151" s="1"/>
  <c r="DE4" i="151"/>
  <c r="EC97" i="151" s="1"/>
  <c r="DD4" i="151"/>
  <c r="DC4" i="151"/>
  <c r="DB4" i="151"/>
  <c r="DA4" i="151"/>
  <c r="CZ4" i="151"/>
  <c r="CY4" i="151"/>
  <c r="CX4" i="151"/>
  <c r="DV97" i="151" s="1"/>
  <c r="CW4" i="151"/>
  <c r="DU97" i="151" s="1"/>
  <c r="CV4" i="151"/>
  <c r="DT97" i="151" s="1"/>
  <c r="CU4" i="151"/>
  <c r="DS97" i="151" s="1"/>
  <c r="CT4" i="151"/>
  <c r="DR97" i="151" s="1"/>
  <c r="CS2" i="151"/>
  <c r="CT42" i="151" s="1"/>
  <c r="H1" i="151"/>
  <c r="EA20" i="151" l="1"/>
  <c r="EK22" i="151"/>
  <c r="EE21" i="151"/>
  <c r="DU21" i="151"/>
  <c r="EF21" i="151"/>
  <c r="EC20" i="151"/>
  <c r="EB20" i="151"/>
  <c r="DX22" i="151"/>
  <c r="DW22" i="151"/>
  <c r="DV22" i="151"/>
  <c r="DU22" i="151"/>
  <c r="DT22" i="151"/>
  <c r="DT21" i="151"/>
  <c r="DR21" i="151"/>
  <c r="DX20" i="151"/>
  <c r="DS22" i="151"/>
  <c r="DS21" i="151"/>
  <c r="DV20" i="151"/>
  <c r="EH21" i="151"/>
  <c r="DR22" i="151"/>
  <c r="EI21" i="151"/>
  <c r="EH22" i="151"/>
  <c r="ED21" i="151"/>
  <c r="EK21" i="151"/>
  <c r="DR20" i="151"/>
  <c r="EG22" i="151"/>
  <c r="EC21" i="151"/>
  <c r="DT20" i="151"/>
  <c r="EJ22" i="151"/>
  <c r="EK20" i="151"/>
  <c r="EF22" i="151"/>
  <c r="EB21" i="151"/>
  <c r="EJ21" i="151"/>
  <c r="EG21" i="151"/>
  <c r="EJ20" i="151"/>
  <c r="EE22" i="151"/>
  <c r="EA21" i="151"/>
  <c r="EI20" i="151"/>
  <c r="ED22" i="151"/>
  <c r="DZ21" i="151"/>
  <c r="DS20" i="151"/>
  <c r="EH20" i="151"/>
  <c r="EC22" i="151"/>
  <c r="DY21" i="151"/>
  <c r="DW20" i="151"/>
  <c r="EI22" i="151"/>
  <c r="DX21" i="151"/>
  <c r="EF20" i="151"/>
  <c r="EA22" i="151"/>
  <c r="DW21" i="151"/>
  <c r="EG20" i="151"/>
  <c r="EE20" i="151"/>
  <c r="DZ22" i="151"/>
  <c r="DV21" i="151"/>
  <c r="EB22" i="151"/>
  <c r="ED20" i="151"/>
  <c r="DY22" i="151"/>
  <c r="DK52" i="151"/>
  <c r="CQ52" i="151"/>
  <c r="CQ55" i="151"/>
  <c r="EB9" i="151"/>
  <c r="ED9" i="151"/>
  <c r="EO9" i="151" s="1"/>
  <c r="CQ28" i="151"/>
  <c r="CU73" i="151"/>
  <c r="CW35" i="151"/>
  <c r="CQ35" i="151"/>
  <c r="CQ57" i="151"/>
  <c r="CX39" i="151"/>
  <c r="CQ39" i="151"/>
  <c r="CQ81" i="151"/>
  <c r="CT81" i="151"/>
  <c r="CX68" i="151"/>
  <c r="CQ68" i="151"/>
  <c r="CX76" i="151"/>
  <c r="CQ76" i="151"/>
  <c r="DE103" i="151"/>
  <c r="CQ103" i="151"/>
  <c r="EB97" i="151"/>
  <c r="EB7" i="151"/>
  <c r="DD85" i="151"/>
  <c r="CQ85" i="151"/>
  <c r="CY60" i="151"/>
  <c r="CQ60" i="151"/>
  <c r="DC101" i="151"/>
  <c r="CQ8" i="151"/>
  <c r="CQ13" i="151"/>
  <c r="DJ43" i="151"/>
  <c r="DB46" i="151"/>
  <c r="DC54" i="151"/>
  <c r="DB61" i="151"/>
  <c r="CZ67" i="151"/>
  <c r="CQ67" i="151"/>
  <c r="CZ75" i="151"/>
  <c r="CV98" i="151"/>
  <c r="DB100" i="151"/>
  <c r="DD101" i="151"/>
  <c r="EC9" i="151"/>
  <c r="EI9" i="151"/>
  <c r="DX8" i="151"/>
  <c r="CV37" i="151"/>
  <c r="DL41" i="151"/>
  <c r="DK43" i="151"/>
  <c r="DD54" i="151"/>
  <c r="DC61" i="151"/>
  <c r="CQ61" i="151"/>
  <c r="DA67" i="151"/>
  <c r="DA75" i="151"/>
  <c r="CW98" i="151"/>
  <c r="CZ99" i="151"/>
  <c r="DE101" i="151"/>
  <c r="CZ56" i="151"/>
  <c r="CQ56" i="151"/>
  <c r="CQ10" i="151"/>
  <c r="DJ9" i="151"/>
  <c r="CU10" i="151"/>
  <c r="DF11" i="151"/>
  <c r="CU13" i="151"/>
  <c r="DE14" i="151"/>
  <c r="CU16" i="151"/>
  <c r="DD17" i="151"/>
  <c r="DM18" i="151"/>
  <c r="DN18" i="151" s="1"/>
  <c r="CT19" i="151"/>
  <c r="EB19" i="151"/>
  <c r="DI21" i="151"/>
  <c r="CQ22" i="151"/>
  <c r="DB23" i="151"/>
  <c r="DK23" i="151"/>
  <c r="CQ24" i="151"/>
  <c r="DF25" i="151"/>
  <c r="DE29" i="151"/>
  <c r="DK32" i="151"/>
  <c r="DL34" i="151"/>
  <c r="CW36" i="151"/>
  <c r="CQ37" i="151"/>
  <c r="CW37" i="151"/>
  <c r="DM41" i="151"/>
  <c r="DN41" i="151" s="1"/>
  <c r="DD46" i="151"/>
  <c r="DB53" i="151"/>
  <c r="DD61" i="151"/>
  <c r="DB75" i="151"/>
  <c r="CX98" i="151"/>
  <c r="DA99" i="151"/>
  <c r="CQ11" i="151"/>
  <c r="DD131" i="151"/>
  <c r="CY130" i="151"/>
  <c r="CT129" i="151"/>
  <c r="DM128" i="151"/>
  <c r="DN128" i="151" s="1"/>
  <c r="DH127" i="151"/>
  <c r="DC126" i="151"/>
  <c r="CX125" i="151"/>
  <c r="DL123" i="151"/>
  <c r="DG122" i="151"/>
  <c r="DB121" i="151"/>
  <c r="CW120" i="151"/>
  <c r="DK118" i="151"/>
  <c r="DF117" i="151"/>
  <c r="DA116" i="151"/>
  <c r="CV115" i="151"/>
  <c r="DJ113" i="151"/>
  <c r="DE112" i="151"/>
  <c r="CZ111" i="151"/>
  <c r="CU110" i="151"/>
  <c r="DI108" i="151"/>
  <c r="DD107" i="151"/>
  <c r="CY106" i="151"/>
  <c r="CT105" i="151"/>
  <c r="DM104" i="151"/>
  <c r="DN104" i="151" s="1"/>
  <c r="DH103" i="151"/>
  <c r="DC102" i="151"/>
  <c r="CX101" i="151"/>
  <c r="DL99" i="151"/>
  <c r="DC98" i="151"/>
  <c r="CT97" i="151"/>
  <c r="DM96" i="151"/>
  <c r="DN96" i="151" s="1"/>
  <c r="DH95" i="151"/>
  <c r="DC94" i="151"/>
  <c r="CX93" i="151"/>
  <c r="DL91" i="151"/>
  <c r="DG90" i="151"/>
  <c r="DB89" i="151"/>
  <c r="CW88" i="151"/>
  <c r="DK86" i="151"/>
  <c r="DC132" i="151"/>
  <c r="CX131" i="151"/>
  <c r="DL129" i="151"/>
  <c r="DG128" i="151"/>
  <c r="DB127" i="151"/>
  <c r="CW126" i="151"/>
  <c r="DK124" i="151"/>
  <c r="DF123" i="151"/>
  <c r="DA122" i="151"/>
  <c r="CV121" i="151"/>
  <c r="DJ119" i="151"/>
  <c r="DE118" i="151"/>
  <c r="CZ117" i="151"/>
  <c r="CU116" i="151"/>
  <c r="DI114" i="151"/>
  <c r="DD113" i="151"/>
  <c r="CY112" i="151"/>
  <c r="CT111" i="151"/>
  <c r="DJ63" i="151"/>
  <c r="DE62" i="151"/>
  <c r="CZ61" i="151"/>
  <c r="CU60" i="151"/>
  <c r="DI58" i="151"/>
  <c r="DD57" i="151"/>
  <c r="CY56" i="151"/>
  <c r="CT55" i="151"/>
  <c r="DJ68" i="151"/>
  <c r="DE67" i="151"/>
  <c r="CZ66" i="151"/>
  <c r="CU65" i="151"/>
  <c r="DI63" i="151"/>
  <c r="DD62" i="151"/>
  <c r="CY61" i="151"/>
  <c r="CT60" i="151"/>
  <c r="DL54" i="151"/>
  <c r="DG53" i="151"/>
  <c r="DB52" i="151"/>
  <c r="CW51" i="151"/>
  <c r="DK49" i="151"/>
  <c r="DF48" i="151"/>
  <c r="DA47" i="151"/>
  <c r="CV46" i="151"/>
  <c r="CU131" i="151"/>
  <c r="DI129" i="151"/>
  <c r="DD128" i="151"/>
  <c r="CY127" i="151"/>
  <c r="CT126" i="151"/>
  <c r="DM125" i="151"/>
  <c r="DN125" i="151" s="1"/>
  <c r="DH124" i="151"/>
  <c r="DC123" i="151"/>
  <c r="CX122" i="151"/>
  <c r="DL120" i="151"/>
  <c r="DG119" i="151"/>
  <c r="DB118" i="151"/>
  <c r="CW117" i="151"/>
  <c r="DK115" i="151"/>
  <c r="DF114" i="151"/>
  <c r="DA113" i="151"/>
  <c r="CV112" i="151"/>
  <c r="DJ110" i="151"/>
  <c r="DE109" i="151"/>
  <c r="CZ108" i="151"/>
  <c r="CU107" i="151"/>
  <c r="DI105" i="151"/>
  <c r="DD104" i="151"/>
  <c r="CY103" i="151"/>
  <c r="CT102" i="151"/>
  <c r="DM101" i="151"/>
  <c r="DN101" i="151" s="1"/>
  <c r="DH100" i="151"/>
  <c r="DC99" i="151"/>
  <c r="CT98" i="151"/>
  <c r="DI97" i="151"/>
  <c r="DD96" i="151"/>
  <c r="CY95" i="151"/>
  <c r="CT94" i="151"/>
  <c r="DM93" i="151"/>
  <c r="DN93" i="151" s="1"/>
  <c r="DH92" i="151"/>
  <c r="DC91" i="151"/>
  <c r="CX90" i="151"/>
  <c r="DL88" i="151"/>
  <c r="DG87" i="151"/>
  <c r="CT131" i="151"/>
  <c r="DM130" i="151"/>
  <c r="DN130" i="151" s="1"/>
  <c r="DH129" i="151"/>
  <c r="DC128" i="151"/>
  <c r="CX127" i="151"/>
  <c r="DL125" i="151"/>
  <c r="DG124" i="151"/>
  <c r="DB123" i="151"/>
  <c r="CW122" i="151"/>
  <c r="DK120" i="151"/>
  <c r="DF119" i="151"/>
  <c r="DA118" i="151"/>
  <c r="CV117" i="151"/>
  <c r="DJ115" i="151"/>
  <c r="DE114" i="151"/>
  <c r="CZ113" i="151"/>
  <c r="CU112" i="151"/>
  <c r="DI110" i="151"/>
  <c r="DD109" i="151"/>
  <c r="CY108" i="151"/>
  <c r="CT107" i="151"/>
  <c r="DM106" i="151"/>
  <c r="DN106" i="151" s="1"/>
  <c r="DH105" i="151"/>
  <c r="DC104" i="151"/>
  <c r="CX103" i="151"/>
  <c r="DL101" i="151"/>
  <c r="DG100" i="151"/>
  <c r="DB99" i="151"/>
  <c r="DH97" i="151"/>
  <c r="DC96" i="151"/>
  <c r="CX95" i="151"/>
  <c r="DL93" i="151"/>
  <c r="DG92" i="151"/>
  <c r="DB91" i="151"/>
  <c r="CW90" i="151"/>
  <c r="DK88" i="151"/>
  <c r="DF87" i="151"/>
  <c r="DJ130" i="151"/>
  <c r="DE129" i="151"/>
  <c r="CZ128" i="151"/>
  <c r="CU127" i="151"/>
  <c r="DI125" i="151"/>
  <c r="DD124" i="151"/>
  <c r="CY123" i="151"/>
  <c r="CT122" i="151"/>
  <c r="DM121" i="151"/>
  <c r="DN121" i="151" s="1"/>
  <c r="DH120" i="151"/>
  <c r="DC119" i="151"/>
  <c r="CX118" i="151"/>
  <c r="DL116" i="151"/>
  <c r="DG115" i="151"/>
  <c r="DB114" i="151"/>
  <c r="CW113" i="151"/>
  <c r="DK111" i="151"/>
  <c r="DF110" i="151"/>
  <c r="DA109" i="151"/>
  <c r="CV108" i="151"/>
  <c r="DJ106" i="151"/>
  <c r="DE105" i="151"/>
  <c r="CZ104" i="151"/>
  <c r="CU103" i="151"/>
  <c r="DI101" i="151"/>
  <c r="DD100" i="151"/>
  <c r="CY99" i="151"/>
  <c r="DE97" i="151"/>
  <c r="CZ96" i="151"/>
  <c r="CU95" i="151"/>
  <c r="DI93" i="151"/>
  <c r="DD92" i="151"/>
  <c r="CY91" i="151"/>
  <c r="CT90" i="151"/>
  <c r="DM89" i="151"/>
  <c r="DN89" i="151" s="1"/>
  <c r="DH88" i="151"/>
  <c r="DC87" i="151"/>
  <c r="DI130" i="151"/>
  <c r="DD129" i="151"/>
  <c r="CY128" i="151"/>
  <c r="CT127" i="151"/>
  <c r="DM126" i="151"/>
  <c r="DN126" i="151" s="1"/>
  <c r="DH125" i="151"/>
  <c r="DC124" i="151"/>
  <c r="CX123" i="151"/>
  <c r="DL121" i="151"/>
  <c r="DG120" i="151"/>
  <c r="DB119" i="151"/>
  <c r="CW118" i="151"/>
  <c r="DK116" i="151"/>
  <c r="DF115" i="151"/>
  <c r="DA114" i="151"/>
  <c r="CV113" i="151"/>
  <c r="DJ111" i="151"/>
  <c r="DE110" i="151"/>
  <c r="CZ109" i="151"/>
  <c r="CU108" i="151"/>
  <c r="DI106" i="151"/>
  <c r="DD105" i="151"/>
  <c r="CY104" i="151"/>
  <c r="CT103" i="151"/>
  <c r="DM102" i="151"/>
  <c r="DN102" i="151" s="1"/>
  <c r="DH101" i="151"/>
  <c r="DC100" i="151"/>
  <c r="CX99" i="151"/>
  <c r="DM98" i="151"/>
  <c r="DN98" i="151" s="1"/>
  <c r="DD97" i="151"/>
  <c r="CY96" i="151"/>
  <c r="CT95" i="151"/>
  <c r="DM94" i="151"/>
  <c r="DN94" i="151" s="1"/>
  <c r="DH93" i="151"/>
  <c r="DC92" i="151"/>
  <c r="CX91" i="151"/>
  <c r="DL89" i="151"/>
  <c r="DG88" i="151"/>
  <c r="DB87" i="151"/>
  <c r="DL131" i="151"/>
  <c r="DG130" i="151"/>
  <c r="DB129" i="151"/>
  <c r="CW128" i="151"/>
  <c r="DK126" i="151"/>
  <c r="DF125" i="151"/>
  <c r="DA124" i="151"/>
  <c r="CV123" i="151"/>
  <c r="DJ121" i="151"/>
  <c r="DE120" i="151"/>
  <c r="CZ119" i="151"/>
  <c r="CU118" i="151"/>
  <c r="DI116" i="151"/>
  <c r="DD115" i="151"/>
  <c r="CY114" i="151"/>
  <c r="CT113" i="151"/>
  <c r="DM112" i="151"/>
  <c r="DN112" i="151" s="1"/>
  <c r="DH111" i="151"/>
  <c r="DC110" i="151"/>
  <c r="CX109" i="151"/>
  <c r="DL107" i="151"/>
  <c r="DG106" i="151"/>
  <c r="DB105" i="151"/>
  <c r="CW104" i="151"/>
  <c r="DK102" i="151"/>
  <c r="DF101" i="151"/>
  <c r="DA100" i="151"/>
  <c r="CV99" i="151"/>
  <c r="DK98" i="151"/>
  <c r="DB97" i="151"/>
  <c r="DJ89" i="151"/>
  <c r="DE88" i="151"/>
  <c r="DC130" i="151"/>
  <c r="CX129" i="151"/>
  <c r="DL127" i="151"/>
  <c r="DG126" i="151"/>
  <c r="DB125" i="151"/>
  <c r="CW124" i="151"/>
  <c r="DK122" i="151"/>
  <c r="DF121" i="151"/>
  <c r="DA120" i="151"/>
  <c r="CV119" i="151"/>
  <c r="DJ117" i="151"/>
  <c r="DE116" i="151"/>
  <c r="CZ115" i="151"/>
  <c r="CU114" i="151"/>
  <c r="DI112" i="151"/>
  <c r="DD111" i="151"/>
  <c r="CY110" i="151"/>
  <c r="CT109" i="151"/>
  <c r="DM108" i="151"/>
  <c r="DN108" i="151" s="1"/>
  <c r="DH107" i="151"/>
  <c r="DC106" i="151"/>
  <c r="CX105" i="151"/>
  <c r="DL103" i="151"/>
  <c r="DG102" i="151"/>
  <c r="DB101" i="151"/>
  <c r="CW100" i="151"/>
  <c r="DG98" i="151"/>
  <c r="EE98" i="151" s="1"/>
  <c r="CX97" i="151"/>
  <c r="DL95" i="151"/>
  <c r="DG94" i="151"/>
  <c r="DB93" i="151"/>
  <c r="CW92" i="151"/>
  <c r="DK90" i="151"/>
  <c r="DF89" i="151"/>
  <c r="DA88" i="151"/>
  <c r="CV87" i="151"/>
  <c r="DG131" i="151"/>
  <c r="DB130" i="151"/>
  <c r="CW129" i="151"/>
  <c r="DK127" i="151"/>
  <c r="DF126" i="151"/>
  <c r="DA125" i="151"/>
  <c r="CV124" i="151"/>
  <c r="DJ122" i="151"/>
  <c r="DE121" i="151"/>
  <c r="CZ120" i="151"/>
  <c r="CU119" i="151"/>
  <c r="DI117" i="151"/>
  <c r="DD116" i="151"/>
  <c r="CY115" i="151"/>
  <c r="CT114" i="151"/>
  <c r="DM113" i="151"/>
  <c r="DN113" i="151" s="1"/>
  <c r="DH112" i="151"/>
  <c r="DC111" i="151"/>
  <c r="CX110" i="151"/>
  <c r="DL108" i="151"/>
  <c r="DG107" i="151"/>
  <c r="DB106" i="151"/>
  <c r="CW105" i="151"/>
  <c r="DK103" i="151"/>
  <c r="DF102" i="151"/>
  <c r="DA101" i="151"/>
  <c r="CV100" i="151"/>
  <c r="DF98" i="151"/>
  <c r="CW97" i="151"/>
  <c r="DK95" i="151"/>
  <c r="DF94" i="151"/>
  <c r="DA93" i="151"/>
  <c r="CV92" i="151"/>
  <c r="DJ90" i="151"/>
  <c r="DE89" i="151"/>
  <c r="DJ132" i="151"/>
  <c r="DE131" i="151"/>
  <c r="CZ130" i="151"/>
  <c r="CU129" i="151"/>
  <c r="DI127" i="151"/>
  <c r="DD126" i="151"/>
  <c r="CY125" i="151"/>
  <c r="CT124" i="151"/>
  <c r="DM123" i="151"/>
  <c r="DN123" i="151" s="1"/>
  <c r="DH122" i="151"/>
  <c r="DC121" i="151"/>
  <c r="CX120" i="151"/>
  <c r="DL118" i="151"/>
  <c r="DG117" i="151"/>
  <c r="DB116" i="151"/>
  <c r="CW115" i="151"/>
  <c r="DK113" i="151"/>
  <c r="DF112" i="151"/>
  <c r="DA111" i="151"/>
  <c r="CV110" i="151"/>
  <c r="DJ108" i="151"/>
  <c r="DE107" i="151"/>
  <c r="CZ106" i="151"/>
  <c r="CU105" i="151"/>
  <c r="DI103" i="151"/>
  <c r="DD102" i="151"/>
  <c r="DF122" i="151"/>
  <c r="DD94" i="151"/>
  <c r="CX86" i="151"/>
  <c r="CX78" i="151"/>
  <c r="DG75" i="151"/>
  <c r="CT73" i="151"/>
  <c r="DM69" i="151"/>
  <c r="DN69" i="151" s="1"/>
  <c r="DB67" i="151"/>
  <c r="DG64" i="151"/>
  <c r="CZ59" i="151"/>
  <c r="DH56" i="151"/>
  <c r="CU54" i="151"/>
  <c r="DD51" i="151"/>
  <c r="DD48" i="151"/>
  <c r="CT46" i="151"/>
  <c r="DL45" i="151"/>
  <c r="CY111" i="151"/>
  <c r="DI95" i="151"/>
  <c r="CW86" i="151"/>
  <c r="DI80" i="151"/>
  <c r="DL69" i="151"/>
  <c r="CY67" i="151"/>
  <c r="CY59" i="151"/>
  <c r="DC48" i="151"/>
  <c r="DK123" i="151"/>
  <c r="DM99" i="151"/>
  <c r="DN99" i="151" s="1"/>
  <c r="CZ83" i="151"/>
  <c r="DH80" i="151"/>
  <c r="CU78" i="151"/>
  <c r="DD75" i="151"/>
  <c r="DD72" i="151"/>
  <c r="CT70" i="151"/>
  <c r="DI69" i="151"/>
  <c r="CX67" i="151"/>
  <c r="DJ61" i="151"/>
  <c r="DE56" i="151"/>
  <c r="CZ48" i="151"/>
  <c r="CX44" i="151"/>
  <c r="DL42" i="151"/>
  <c r="DG41" i="151"/>
  <c r="DB40" i="151"/>
  <c r="CW39" i="151"/>
  <c r="DK37" i="151"/>
  <c r="DF36" i="151"/>
  <c r="DA35" i="151"/>
  <c r="CV34" i="151"/>
  <c r="DJ32" i="151"/>
  <c r="DE31" i="151"/>
  <c r="CZ30" i="151"/>
  <c r="DD112" i="151"/>
  <c r="CT100" i="151"/>
  <c r="DD98" i="151"/>
  <c r="CU86" i="151"/>
  <c r="CY83" i="151"/>
  <c r="DC72" i="151"/>
  <c r="DH69" i="151"/>
  <c r="CW67" i="151"/>
  <c r="DI61" i="151"/>
  <c r="CV59" i="151"/>
  <c r="DE53" i="151"/>
  <c r="CU51" i="151"/>
  <c r="DM50" i="151"/>
  <c r="DN50" i="151" s="1"/>
  <c r="CY48" i="151"/>
  <c r="CY101" i="151"/>
  <c r="CU97" i="151"/>
  <c r="CT86" i="151"/>
  <c r="DJ85" i="151"/>
  <c r="CW83" i="151"/>
  <c r="DE80" i="151"/>
  <c r="CZ72" i="151"/>
  <c r="CV67" i="151"/>
  <c r="DA64" i="151"/>
  <c r="CU59" i="151"/>
  <c r="DF58" i="151"/>
  <c r="DD53" i="151"/>
  <c r="CT51" i="151"/>
  <c r="DJ50" i="151"/>
  <c r="CX48" i="151"/>
  <c r="CV44" i="151"/>
  <c r="DJ42" i="151"/>
  <c r="DE41" i="151"/>
  <c r="CZ40" i="151"/>
  <c r="DI113" i="151"/>
  <c r="DI85" i="151"/>
  <c r="CV83" i="151"/>
  <c r="DE77" i="151"/>
  <c r="CU75" i="151"/>
  <c r="DM74" i="151"/>
  <c r="DN74" i="151" s="1"/>
  <c r="CY72" i="151"/>
  <c r="DK66" i="151"/>
  <c r="CZ64" i="151"/>
  <c r="DF61" i="151"/>
  <c r="DE58" i="151"/>
  <c r="CV56" i="151"/>
  <c r="DA53" i="151"/>
  <c r="DI50" i="151"/>
  <c r="DL47" i="151"/>
  <c r="CU44" i="151"/>
  <c r="DI42" i="151"/>
  <c r="DD41" i="151"/>
  <c r="CY40" i="151"/>
  <c r="CW125" i="151"/>
  <c r="DB102" i="151"/>
  <c r="CU83" i="151"/>
  <c r="DF82" i="151"/>
  <c r="DD77" i="151"/>
  <c r="CT75" i="151"/>
  <c r="DJ74" i="151"/>
  <c r="CX72" i="151"/>
  <c r="DJ66" i="151"/>
  <c r="CX64" i="151"/>
  <c r="DB58" i="151"/>
  <c r="CU56" i="151"/>
  <c r="DK55" i="151"/>
  <c r="CZ53" i="151"/>
  <c r="CV48" i="151"/>
  <c r="DK47" i="151"/>
  <c r="DF45" i="151"/>
  <c r="CT44" i="151"/>
  <c r="DF85" i="151"/>
  <c r="DE82" i="151"/>
  <c r="CV80" i="151"/>
  <c r="DA77" i="151"/>
  <c r="DI74" i="151"/>
  <c r="CW72" i="151"/>
  <c r="DL71" i="151"/>
  <c r="DB69" i="151"/>
  <c r="CW64" i="151"/>
  <c r="DA58" i="151"/>
  <c r="DJ55" i="151"/>
  <c r="CY53" i="151"/>
  <c r="DE45" i="151"/>
  <c r="DL43" i="151"/>
  <c r="DG42" i="151"/>
  <c r="DB41" i="151"/>
  <c r="CW40" i="151"/>
  <c r="DK38" i="151"/>
  <c r="DF37" i="151"/>
  <c r="DB126" i="151"/>
  <c r="DG103" i="151"/>
  <c r="DB82" i="151"/>
  <c r="CU80" i="151"/>
  <c r="DK79" i="151"/>
  <c r="CZ77" i="151"/>
  <c r="CV72" i="151"/>
  <c r="DK71" i="151"/>
  <c r="DA69" i="151"/>
  <c r="DG66" i="151"/>
  <c r="CV64" i="151"/>
  <c r="DG63" i="151"/>
  <c r="CW61" i="151"/>
  <c r="DL60" i="151"/>
  <c r="CZ58" i="151"/>
  <c r="CX53" i="151"/>
  <c r="DM52" i="151"/>
  <c r="DN52" i="151" s="1"/>
  <c r="DH47" i="151"/>
  <c r="DB45" i="151"/>
  <c r="CU115" i="151"/>
  <c r="DC85" i="151"/>
  <c r="DA82" i="151"/>
  <c r="DJ79" i="151"/>
  <c r="DG74" i="151"/>
  <c r="CY69" i="151"/>
  <c r="DF63" i="151"/>
  <c r="CV61" i="151"/>
  <c r="DK60" i="151"/>
  <c r="CY58" i="151"/>
  <c r="DL52" i="151"/>
  <c r="DC50" i="151"/>
  <c r="DA45" i="151"/>
  <c r="DG127" i="151"/>
  <c r="DL104" i="151"/>
  <c r="CW85" i="151"/>
  <c r="DL84" i="151"/>
  <c r="CZ82" i="151"/>
  <c r="DI79" i="151"/>
  <c r="CX77" i="151"/>
  <c r="DM76" i="151"/>
  <c r="DN76" i="151" s="1"/>
  <c r="DF74" i="151"/>
  <c r="DH71" i="151"/>
  <c r="CX69" i="151"/>
  <c r="DD66" i="151"/>
  <c r="DC63" i="151"/>
  <c r="DJ60" i="151"/>
  <c r="CX58" i="151"/>
  <c r="DG55" i="151"/>
  <c r="CT53" i="151"/>
  <c r="DJ52" i="151"/>
  <c r="DB50" i="151"/>
  <c r="DE47" i="151"/>
  <c r="CY45" i="151"/>
  <c r="CZ116" i="151"/>
  <c r="CV85" i="151"/>
  <c r="DK84" i="151"/>
  <c r="CY82" i="151"/>
  <c r="DH79" i="151"/>
  <c r="CW77" i="151"/>
  <c r="DL76" i="151"/>
  <c r="DC74" i="151"/>
  <c r="DG71" i="151"/>
  <c r="CW69" i="151"/>
  <c r="DH68" i="151"/>
  <c r="DL128" i="151"/>
  <c r="DJ84" i="151"/>
  <c r="CX82" i="151"/>
  <c r="DG79" i="151"/>
  <c r="DE117" i="151"/>
  <c r="DI84" i="151"/>
  <c r="CU82" i="151"/>
  <c r="CX130" i="151"/>
  <c r="DC131" i="151"/>
  <c r="DH132" i="151"/>
  <c r="DA121" i="151"/>
  <c r="DC107" i="151"/>
  <c r="DF76" i="151"/>
  <c r="DB68" i="151"/>
  <c r="DB62" i="151"/>
  <c r="DH60" i="151"/>
  <c r="CW55" i="151"/>
  <c r="DF54" i="151"/>
  <c r="CU47" i="151"/>
  <c r="DG38" i="151"/>
  <c r="CU29" i="151"/>
  <c r="DF12" i="151"/>
  <c r="CY7" i="151"/>
  <c r="CT6" i="151"/>
  <c r="CY78" i="151"/>
  <c r="CZ76" i="151"/>
  <c r="DC70" i="151"/>
  <c r="DA68" i="151"/>
  <c r="DA62" i="151"/>
  <c r="DE60" i="151"/>
  <c r="DE54" i="151"/>
  <c r="CT47" i="151"/>
  <c r="DM46" i="151"/>
  <c r="DN46" i="151" s="1"/>
  <c r="CV35" i="151"/>
  <c r="DI28" i="151"/>
  <c r="CW15" i="151"/>
  <c r="DA11" i="151"/>
  <c r="DH8" i="151"/>
  <c r="EF8" i="151" s="1"/>
  <c r="DH108" i="151"/>
  <c r="CY76" i="151"/>
  <c r="CX62" i="151"/>
  <c r="DD60" i="151"/>
  <c r="DI52" i="151"/>
  <c r="DL46" i="151"/>
  <c r="CU35" i="151"/>
  <c r="CY27" i="151"/>
  <c r="CZ23" i="151"/>
  <c r="CU22" i="151"/>
  <c r="DE20" i="151"/>
  <c r="CV19" i="151"/>
  <c r="DK13" i="151"/>
  <c r="CV10" i="151"/>
  <c r="CZ88" i="151"/>
  <c r="CZ87" i="151"/>
  <c r="DH84" i="151"/>
  <c r="CV76" i="151"/>
  <c r="CW68" i="151"/>
  <c r="CW62" i="151"/>
  <c r="DB60" i="151"/>
  <c r="DH52" i="151"/>
  <c r="DK46" i="151"/>
  <c r="CT35" i="151"/>
  <c r="DB33" i="151"/>
  <c r="DG28" i="151"/>
  <c r="CX27" i="151"/>
  <c r="DK25" i="151"/>
  <c r="DE24" i="151"/>
  <c r="CY23" i="151"/>
  <c r="CT22" i="151"/>
  <c r="DM21" i="151"/>
  <c r="DN21" i="151" s="1"/>
  <c r="DM109" i="151"/>
  <c r="DN109" i="151" s="1"/>
  <c r="DC89" i="151"/>
  <c r="CX88" i="151"/>
  <c r="CY87" i="151"/>
  <c r="DL86" i="151"/>
  <c r="DE84" i="151"/>
  <c r="CU76" i="151"/>
  <c r="CV68" i="151"/>
  <c r="DM67" i="151"/>
  <c r="DN67" i="151" s="1"/>
  <c r="DA60" i="151"/>
  <c r="DF52" i="151"/>
  <c r="DJ46" i="151"/>
  <c r="DC38" i="151"/>
  <c r="DD36" i="151"/>
  <c r="DA33" i="151"/>
  <c r="CX30" i="151"/>
  <c r="DF28" i="151"/>
  <c r="CW27" i="151"/>
  <c r="DJ25" i="151"/>
  <c r="DD24" i="151"/>
  <c r="DJ118" i="151"/>
  <c r="DH90" i="151"/>
  <c r="DA89" i="151"/>
  <c r="CV88" i="151"/>
  <c r="CU87" i="151"/>
  <c r="DJ86" i="151"/>
  <c r="DD84" i="151"/>
  <c r="CT76" i="151"/>
  <c r="DM75" i="151"/>
  <c r="DN75" i="151" s="1"/>
  <c r="CT68" i="151"/>
  <c r="DL67" i="151"/>
  <c r="CZ60" i="151"/>
  <c r="DK59" i="151"/>
  <c r="CY54" i="151"/>
  <c r="CZ52" i="151"/>
  <c r="DG46" i="151"/>
  <c r="CY43" i="151"/>
  <c r="DB38" i="151"/>
  <c r="DB36" i="151"/>
  <c r="CZ33" i="151"/>
  <c r="CV30" i="151"/>
  <c r="DE28" i="151"/>
  <c r="CT110" i="151"/>
  <c r="DM91" i="151"/>
  <c r="DN91" i="151" s="1"/>
  <c r="DF90" i="151"/>
  <c r="DH86" i="151"/>
  <c r="DB84" i="151"/>
  <c r="DL75" i="151"/>
  <c r="DB74" i="151"/>
  <c r="DK67" i="151"/>
  <c r="CX66" i="151"/>
  <c r="CX60" i="151"/>
  <c r="DJ59" i="151"/>
  <c r="CX54" i="151"/>
  <c r="CY52" i="151"/>
  <c r="DF46" i="151"/>
  <c r="CX43" i="151"/>
  <c r="DD42" i="151"/>
  <c r="DA38" i="151"/>
  <c r="DA36" i="151"/>
  <c r="DJ34" i="151"/>
  <c r="CY33" i="151"/>
  <c r="DH31" i="151"/>
  <c r="CU30" i="151"/>
  <c r="DD28" i="151"/>
  <c r="DH25" i="151"/>
  <c r="DB24" i="151"/>
  <c r="CT92" i="151"/>
  <c r="DK91" i="151"/>
  <c r="DB86" i="151"/>
  <c r="DA84" i="151"/>
  <c r="DK75" i="151"/>
  <c r="CZ74" i="151"/>
  <c r="CW66" i="151"/>
  <c r="DM65" i="151"/>
  <c r="DN65" i="151" s="1"/>
  <c r="DG59" i="151"/>
  <c r="CV54" i="151"/>
  <c r="CV52" i="151"/>
  <c r="CW43" i="151"/>
  <c r="DC42" i="151"/>
  <c r="CZ38" i="151"/>
  <c r="DI34" i="151"/>
  <c r="CX33" i="151"/>
  <c r="DF31" i="151"/>
  <c r="DM29" i="151"/>
  <c r="DN29" i="151" s="1"/>
  <c r="DC28" i="151"/>
  <c r="DA86" i="151"/>
  <c r="CZ84" i="151"/>
  <c r="DK83" i="151"/>
  <c r="DH75" i="151"/>
  <c r="CY74" i="151"/>
  <c r="DI73" i="151"/>
  <c r="DC67" i="151"/>
  <c r="CT66" i="151"/>
  <c r="DL65" i="151"/>
  <c r="DF59" i="151"/>
  <c r="CU52" i="151"/>
  <c r="DC46" i="151"/>
  <c r="DH34" i="151"/>
  <c r="DC31" i="151"/>
  <c r="DL29" i="151"/>
  <c r="CY93" i="151"/>
  <c r="CX84" i="151"/>
  <c r="DJ83" i="151"/>
  <c r="DM81" i="151"/>
  <c r="DN81" i="151" s="1"/>
  <c r="CX74" i="151"/>
  <c r="DH73" i="151"/>
  <c r="DK65" i="151"/>
  <c r="CU58" i="151"/>
  <c r="DM51" i="151"/>
  <c r="DN51" i="151" s="1"/>
  <c r="CX45" i="151"/>
  <c r="DM39" i="151"/>
  <c r="DN39" i="151" s="1"/>
  <c r="CV120" i="151"/>
  <c r="DG83" i="151"/>
  <c r="CT82" i="151"/>
  <c r="DK81" i="151"/>
  <c r="CV74" i="151"/>
  <c r="DE73" i="151"/>
  <c r="DJ65" i="151"/>
  <c r="CT58" i="151"/>
  <c r="DM57" i="151"/>
  <c r="DN57" i="151" s="1"/>
  <c r="DL51" i="151"/>
  <c r="CZ46" i="151"/>
  <c r="CW45" i="151"/>
  <c r="CT40" i="151"/>
  <c r="DL39" i="151"/>
  <c r="CZ31" i="151"/>
  <c r="DF83" i="151"/>
  <c r="DJ81" i="151"/>
  <c r="DD73" i="151"/>
  <c r="DI65" i="151"/>
  <c r="DK57" i="151"/>
  <c r="DK51" i="151"/>
  <c r="CV45" i="151"/>
  <c r="DI81" i="151"/>
  <c r="DC73" i="151"/>
  <c r="DF65" i="151"/>
  <c r="DG81" i="151"/>
  <c r="CY10" i="151"/>
  <c r="DB11" i="151"/>
  <c r="DG11" i="151"/>
  <c r="CV13" i="151"/>
  <c r="CU19" i="151"/>
  <c r="EC19" i="151"/>
  <c r="DL23" i="151"/>
  <c r="DG25" i="151"/>
  <c r="DD26" i="151"/>
  <c r="DF29" i="151"/>
  <c r="DM34" i="151"/>
  <c r="DN34" i="151" s="1"/>
  <c r="CX36" i="151"/>
  <c r="DI38" i="151"/>
  <c r="CU42" i="151"/>
  <c r="DE46" i="151"/>
  <c r="DC53" i="151"/>
  <c r="DC75" i="151"/>
  <c r="DD83" i="151"/>
  <c r="CW89" i="151"/>
  <c r="CV97" i="151"/>
  <c r="CY98" i="151"/>
  <c r="ED7" i="151"/>
  <c r="EF7" i="151"/>
  <c r="DK7" i="151"/>
  <c r="DL9" i="151"/>
  <c r="CZ10" i="151"/>
  <c r="DC11" i="151"/>
  <c r="DH11" i="151"/>
  <c r="DF17" i="151"/>
  <c r="CY19" i="151"/>
  <c r="ED19" i="151"/>
  <c r="DF21" i="151"/>
  <c r="DK21" i="151"/>
  <c r="CX22" i="151"/>
  <c r="CT24" i="151"/>
  <c r="DE26" i="151"/>
  <c r="DG29" i="151"/>
  <c r="DI31" i="151"/>
  <c r="CU33" i="151"/>
  <c r="CQ34" i="151"/>
  <c r="CY36" i="151"/>
  <c r="DJ38" i="151"/>
  <c r="CZ41" i="151"/>
  <c r="DJ48" i="151"/>
  <c r="DD67" i="151"/>
  <c r="DE83" i="151"/>
  <c r="CZ98" i="151"/>
  <c r="EA97" i="151"/>
  <c r="EA7" i="151"/>
  <c r="CQ36" i="151"/>
  <c r="CQ6" i="151"/>
  <c r="CX8" i="151"/>
  <c r="DV8" i="151" s="1"/>
  <c r="DL7" i="151"/>
  <c r="ED8" i="151"/>
  <c r="EO8" i="151" s="1"/>
  <c r="DM9" i="151"/>
  <c r="DN9" i="151" s="1"/>
  <c r="DA10" i="151"/>
  <c r="DI11" i="151"/>
  <c r="DH14" i="151"/>
  <c r="DG17" i="151"/>
  <c r="CZ19" i="151"/>
  <c r="EE19" i="151"/>
  <c r="DG21" i="151"/>
  <c r="DL21" i="151"/>
  <c r="CY22" i="151"/>
  <c r="CU24" i="151"/>
  <c r="DG26" i="151"/>
  <c r="CV27" i="151"/>
  <c r="DH29" i="151"/>
  <c r="DJ31" i="151"/>
  <c r="CV33" i="151"/>
  <c r="DJ33" i="151"/>
  <c r="CZ36" i="151"/>
  <c r="DA41" i="151"/>
  <c r="DE75" i="151"/>
  <c r="CT50" i="151"/>
  <c r="CQ50" i="151"/>
  <c r="EJ7" i="151"/>
  <c r="EA8" i="151"/>
  <c r="DB6" i="151"/>
  <c r="DJ7" i="151"/>
  <c r="DT9" i="151"/>
  <c r="CY13" i="151"/>
  <c r="DI14" i="151"/>
  <c r="CY16" i="151"/>
  <c r="DH17" i="151"/>
  <c r="DA19" i="151"/>
  <c r="EF19" i="151"/>
  <c r="CZ22" i="151"/>
  <c r="CW24" i="151"/>
  <c r="DH26" i="151"/>
  <c r="DH28" i="151"/>
  <c r="DI29" i="151"/>
  <c r="DK31" i="151"/>
  <c r="CW33" i="151"/>
  <c r="CT34" i="151"/>
  <c r="CX42" i="151"/>
  <c r="DG45" i="151"/>
  <c r="DF53" i="151"/>
  <c r="DC59" i="151"/>
  <c r="DF67" i="151"/>
  <c r="DF75" i="151"/>
  <c r="DS8" i="151"/>
  <c r="CT14" i="151"/>
  <c r="CQ14" i="151"/>
  <c r="EH9" i="151"/>
  <c r="CZ16" i="151"/>
  <c r="CT18" i="151"/>
  <c r="CW19" i="151"/>
  <c r="DB19" i="151"/>
  <c r="EG19" i="151"/>
  <c r="DC24" i="151"/>
  <c r="DI26" i="151"/>
  <c r="CT30" i="151"/>
  <c r="DL31" i="151"/>
  <c r="DM33" i="151"/>
  <c r="DN33" i="151" s="1"/>
  <c r="DB37" i="151"/>
  <c r="DM38" i="151"/>
  <c r="DN38" i="151" s="1"/>
  <c r="DC41" i="151"/>
  <c r="CY42" i="151"/>
  <c r="DB44" i="151"/>
  <c r="DH45" i="151"/>
  <c r="DD59" i="151"/>
  <c r="DG67" i="151"/>
  <c r="EC7" i="151"/>
  <c r="EG7" i="151"/>
  <c r="EH7" i="151"/>
  <c r="DA8" i="151"/>
  <c r="DY8" i="151" s="1"/>
  <c r="DU9" i="151"/>
  <c r="DC10" i="151"/>
  <c r="DK11" i="151"/>
  <c r="DR7" i="151"/>
  <c r="DC8" i="151"/>
  <c r="CX19" i="151"/>
  <c r="DC19" i="151"/>
  <c r="EH19" i="151"/>
  <c r="CQ20" i="151"/>
  <c r="CV22" i="151"/>
  <c r="DL25" i="151"/>
  <c r="CT27" i="151"/>
  <c r="CQ27" i="151"/>
  <c r="DD27" i="151"/>
  <c r="DJ28" i="151"/>
  <c r="DM31" i="151"/>
  <c r="DN31" i="151" s="1"/>
  <c r="CZ34" i="151"/>
  <c r="DC37" i="151"/>
  <c r="DH43" i="151"/>
  <c r="DC44" i="151"/>
  <c r="DI45" i="151"/>
  <c r="DE59" i="151"/>
  <c r="DH67" i="151"/>
  <c r="EF9" i="151"/>
  <c r="EG9" i="151"/>
  <c r="CT29" i="151"/>
  <c r="CQ29" i="151"/>
  <c r="CT26" i="151"/>
  <c r="CQ26" i="151"/>
  <c r="DC6" i="151"/>
  <c r="DD6" i="151"/>
  <c r="DE6" i="151"/>
  <c r="DB10" i="151"/>
  <c r="CX10" i="151"/>
  <c r="CQ12" i="151"/>
  <c r="DA13" i="151"/>
  <c r="CT12" i="151"/>
  <c r="CV18" i="151"/>
  <c r="EI19" i="151"/>
  <c r="CW22" i="151"/>
  <c r="DM25" i="151"/>
  <c r="DN25" i="151" s="1"/>
  <c r="CU27" i="151"/>
  <c r="DK28" i="151"/>
  <c r="CQ31" i="151"/>
  <c r="CU34" i="151"/>
  <c r="DA34" i="151"/>
  <c r="DE37" i="151"/>
  <c r="CU38" i="151"/>
  <c r="DC40" i="151"/>
  <c r="DI43" i="151"/>
  <c r="DD44" i="151"/>
  <c r="DJ45" i="151"/>
  <c r="DL48" i="151"/>
  <c r="CT49" i="151"/>
  <c r="DG50" i="151"/>
  <c r="DF51" i="151"/>
  <c r="DF66" i="151"/>
  <c r="CQ66" i="151"/>
  <c r="DI67" i="151"/>
  <c r="DI75" i="151"/>
  <c r="DG82" i="151"/>
  <c r="CW87" i="151"/>
  <c r="EE9" i="151"/>
  <c r="EA19" i="151"/>
  <c r="CY8" i="151"/>
  <c r="DW8" i="151" s="1"/>
  <c r="DJ11" i="151"/>
  <c r="DF6" i="151"/>
  <c r="CZ13" i="151"/>
  <c r="EG8" i="151"/>
  <c r="CQ15" i="151"/>
  <c r="DA16" i="151"/>
  <c r="CU18" i="151"/>
  <c r="DW97" i="151"/>
  <c r="DW19" i="151"/>
  <c r="DT7" i="151"/>
  <c r="DE8" i="151"/>
  <c r="EM8" i="151"/>
  <c r="CT9" i="151"/>
  <c r="CT15" i="151"/>
  <c r="DI17" i="151"/>
  <c r="EJ19" i="151"/>
  <c r="CT20" i="151"/>
  <c r="CX24" i="151"/>
  <c r="CQ25" i="151"/>
  <c r="DF26" i="151"/>
  <c r="DB34" i="151"/>
  <c r="DG37" i="151"/>
  <c r="CV38" i="151"/>
  <c r="DD40" i="151"/>
  <c r="DF41" i="151"/>
  <c r="CZ42" i="151"/>
  <c r="CV43" i="151"/>
  <c r="CQ44" i="151"/>
  <c r="DE44" i="151"/>
  <c r="DK45" i="151"/>
  <c r="CX47" i="151"/>
  <c r="DM48" i="151"/>
  <c r="DN48" i="151" s="1"/>
  <c r="CU49" i="151"/>
  <c r="DH50" i="151"/>
  <c r="DH62" i="151"/>
  <c r="DM63" i="151"/>
  <c r="DN63" i="151" s="1"/>
  <c r="DI64" i="151"/>
  <c r="DJ67" i="151"/>
  <c r="DF70" i="151"/>
  <c r="DH72" i="151"/>
  <c r="DC78" i="151"/>
  <c r="DL79" i="151"/>
  <c r="DH82" i="151"/>
  <c r="EA9" i="151"/>
  <c r="CT32" i="151"/>
  <c r="CQ32" i="151"/>
  <c r="EE7" i="151"/>
  <c r="DU8" i="151"/>
  <c r="CQ40" i="151"/>
  <c r="EI7" i="151"/>
  <c r="EJ9" i="151"/>
  <c r="EC8" i="151"/>
  <c r="CW10" i="151"/>
  <c r="DB8" i="151"/>
  <c r="DK14" i="151"/>
  <c r="DD8" i="151"/>
  <c r="EB8" i="151" s="1"/>
  <c r="DB13" i="151"/>
  <c r="DX97" i="151"/>
  <c r="DX19" i="151"/>
  <c r="CU12" i="151"/>
  <c r="DF8" i="151"/>
  <c r="EN8" i="151"/>
  <c r="DY9" i="151"/>
  <c r="CU15" i="151"/>
  <c r="DJ17" i="151"/>
  <c r="CU20" i="151"/>
  <c r="CY24" i="151"/>
  <c r="DI27" i="151"/>
  <c r="DM28" i="151"/>
  <c r="DN28" i="151" s="1"/>
  <c r="DM30" i="151"/>
  <c r="DN30" i="151" s="1"/>
  <c r="CW34" i="151"/>
  <c r="DC34" i="151"/>
  <c r="CY35" i="151"/>
  <c r="DI37" i="151"/>
  <c r="DH38" i="151"/>
  <c r="CU39" i="151"/>
  <c r="DE40" i="151"/>
  <c r="DA42" i="151"/>
  <c r="DF44" i="151"/>
  <c r="CY47" i="151"/>
  <c r="CW49" i="151"/>
  <c r="CY55" i="151"/>
  <c r="DH59" i="151"/>
  <c r="DJ62" i="151"/>
  <c r="CQ63" i="151"/>
  <c r="DJ64" i="151"/>
  <c r="DH66" i="151"/>
  <c r="DG70" i="151"/>
  <c r="DI72" i="151"/>
  <c r="DH74" i="151"/>
  <c r="DD78" i="151"/>
  <c r="DM79" i="151"/>
  <c r="DN79" i="151" s="1"/>
  <c r="DJ80" i="151"/>
  <c r="DI82" i="151"/>
  <c r="DR8" i="151"/>
  <c r="DS9" i="151"/>
  <c r="EK8" i="151"/>
  <c r="DR9" i="151"/>
  <c r="EJ8" i="151"/>
  <c r="EI8" i="151"/>
  <c r="CT41" i="151"/>
  <c r="CQ41" i="151"/>
  <c r="DM7" i="151"/>
  <c r="DN7" i="151" s="1"/>
  <c r="DJ14" i="151"/>
  <c r="DV9" i="151"/>
  <c r="DS7" i="151"/>
  <c r="EH8" i="151"/>
  <c r="DW9" i="151"/>
  <c r="DB16" i="151"/>
  <c r="DX9" i="151"/>
  <c r="DC13" i="151"/>
  <c r="DY97" i="151"/>
  <c r="DY19" i="151"/>
  <c r="DU7" i="151"/>
  <c r="DZ97" i="151"/>
  <c r="DZ7" i="151"/>
  <c r="DV7" i="151"/>
  <c r="DG8" i="151"/>
  <c r="EE8" i="151" s="1"/>
  <c r="DZ9" i="151"/>
  <c r="CV15" i="151"/>
  <c r="DK17" i="151"/>
  <c r="CV20" i="151"/>
  <c r="CZ24" i="151"/>
  <c r="DM32" i="151"/>
  <c r="DN32" i="151" s="1"/>
  <c r="DC33" i="151"/>
  <c r="CX34" i="151"/>
  <c r="DD34" i="151"/>
  <c r="DG36" i="151"/>
  <c r="DD37" i="151"/>
  <c r="DF40" i="151"/>
  <c r="DB42" i="151"/>
  <c r="DG44" i="151"/>
  <c r="DM45" i="151"/>
  <c r="DN45" i="151" s="1"/>
  <c r="CQ48" i="151"/>
  <c r="CX49" i="151"/>
  <c r="DI54" i="151"/>
  <c r="CZ55" i="151"/>
  <c r="DG58" i="151"/>
  <c r="DK62" i="151"/>
  <c r="DI66" i="151"/>
  <c r="DC68" i="151"/>
  <c r="CU69" i="151"/>
  <c r="DJ70" i="151"/>
  <c r="DM71" i="151"/>
  <c r="DN71" i="151" s="1"/>
  <c r="DJ72" i="151"/>
  <c r="DH76" i="151"/>
  <c r="CT77" i="151"/>
  <c r="DE78" i="151"/>
  <c r="DK80" i="151"/>
  <c r="DJ82" i="151"/>
  <c r="CQ82" i="151"/>
  <c r="CX124" i="151"/>
  <c r="CZ125" i="151"/>
  <c r="DM82" i="151"/>
  <c r="DN82" i="151" s="1"/>
  <c r="DG85" i="151"/>
  <c r="CU96" i="151"/>
  <c r="DA98" i="151"/>
  <c r="DG118" i="151"/>
  <c r="DI119" i="151"/>
  <c r="CY124" i="151"/>
  <c r="DJ128" i="151"/>
  <c r="DF62" i="151"/>
  <c r="CV65" i="151"/>
  <c r="DL66" i="151"/>
  <c r="CV73" i="151"/>
  <c r="DM84" i="151"/>
  <c r="DN84" i="151" s="1"/>
  <c r="DH85" i="151"/>
  <c r="CV96" i="151"/>
  <c r="CY97" i="151"/>
  <c r="DB98" i="151"/>
  <c r="DH118" i="151"/>
  <c r="CW123" i="151"/>
  <c r="CZ124" i="151"/>
  <c r="DH53" i="151"/>
  <c r="DA56" i="151"/>
  <c r="DE61" i="151"/>
  <c r="CW65" i="151"/>
  <c r="CQ65" i="151"/>
  <c r="DM66" i="151"/>
  <c r="DN66" i="151" s="1"/>
  <c r="DE70" i="151"/>
  <c r="CX81" i="151"/>
  <c r="CW96" i="151"/>
  <c r="CZ97" i="151"/>
  <c r="DC116" i="151"/>
  <c r="DI118" i="151"/>
  <c r="DK119" i="151"/>
  <c r="CU122" i="151"/>
  <c r="CQ23" i="151"/>
  <c r="DA25" i="151"/>
  <c r="DG32" i="151"/>
  <c r="DM43" i="151"/>
  <c r="DN43" i="151" s="1"/>
  <c r="CT45" i="151"/>
  <c r="DG47" i="151"/>
  <c r="DE48" i="151"/>
  <c r="DI53" i="151"/>
  <c r="DB56" i="151"/>
  <c r="CX65" i="151"/>
  <c r="DD69" i="151"/>
  <c r="CY81" i="151"/>
  <c r="CX96" i="151"/>
  <c r="DA97" i="151"/>
  <c r="DA115" i="151"/>
  <c r="DL119" i="151"/>
  <c r="CV122" i="151"/>
  <c r="DB124" i="151"/>
  <c r="DD125" i="151"/>
  <c r="DJ127" i="151"/>
  <c r="CV24" i="151"/>
  <c r="CQ30" i="151"/>
  <c r="CT38" i="151"/>
  <c r="CQ38" i="151"/>
  <c r="DH41" i="151"/>
  <c r="CV51" i="151"/>
  <c r="DJ53" i="151"/>
  <c r="DC56" i="151"/>
  <c r="DB57" i="151"/>
  <c r="DM60" i="151"/>
  <c r="DN60" i="151" s="1"/>
  <c r="DG61" i="151"/>
  <c r="DE69" i="151"/>
  <c r="CY73" i="151"/>
  <c r="DG78" i="151"/>
  <c r="DK85" i="151"/>
  <c r="CV95" i="151"/>
  <c r="DB115" i="151"/>
  <c r="DH117" i="151"/>
  <c r="DM119" i="151"/>
  <c r="DN119" i="151" s="1"/>
  <c r="CT121" i="151"/>
  <c r="CZ123" i="151"/>
  <c r="DE125" i="151"/>
  <c r="DH126" i="151"/>
  <c r="DI32" i="151"/>
  <c r="CQ33" i="151"/>
  <c r="DI41" i="151"/>
  <c r="DI47" i="151"/>
  <c r="DG48" i="151"/>
  <c r="DK53" i="151"/>
  <c r="DD56" i="151"/>
  <c r="DH61" i="151"/>
  <c r="CZ65" i="151"/>
  <c r="DM68" i="151"/>
  <c r="DN68" i="151" s="1"/>
  <c r="DF69" i="151"/>
  <c r="CZ73" i="151"/>
  <c r="DF77" i="151"/>
  <c r="DL85" i="151"/>
  <c r="DL87" i="151"/>
  <c r="DM90" i="151"/>
  <c r="DN90" i="151" s="1"/>
  <c r="CW95" i="151"/>
  <c r="DC97" i="151"/>
  <c r="CZ114" i="151"/>
  <c r="DC115" i="151"/>
  <c r="DF116" i="151"/>
  <c r="CU121" i="151"/>
  <c r="DA123" i="151"/>
  <c r="DH37" i="151"/>
  <c r="CU40" i="151"/>
  <c r="DJ47" i="151"/>
  <c r="DH48" i="151"/>
  <c r="CX51" i="151"/>
  <c r="DL53" i="151"/>
  <c r="DH55" i="151"/>
  <c r="DG69" i="151"/>
  <c r="CT74" i="151"/>
  <c r="CQ74" i="151"/>
  <c r="DG77" i="151"/>
  <c r="DA80" i="151"/>
  <c r="CT84" i="151"/>
  <c r="DM85" i="151"/>
  <c r="DN85" i="151" s="1"/>
  <c r="DM87" i="151"/>
  <c r="DN87" i="151" s="1"/>
  <c r="DM88" i="151"/>
  <c r="DN88" i="151" s="1"/>
  <c r="CU94" i="151"/>
  <c r="DA96" i="151"/>
  <c r="CX113" i="151"/>
  <c r="DG116" i="151"/>
  <c r="DM118" i="151"/>
  <c r="DN118" i="151" s="1"/>
  <c r="CT120" i="151"/>
  <c r="CQ120" i="151"/>
  <c r="CY122" i="151"/>
  <c r="DB31" i="151"/>
  <c r="CV40" i="151"/>
  <c r="CU46" i="151"/>
  <c r="DI48" i="151"/>
  <c r="CY51" i="151"/>
  <c r="DM53" i="151"/>
  <c r="DN53" i="151" s="1"/>
  <c r="DI55" i="151"/>
  <c r="DF56" i="151"/>
  <c r="DB64" i="151"/>
  <c r="DA72" i="151"/>
  <c r="CQ72" i="151"/>
  <c r="CU74" i="151"/>
  <c r="DH77" i="151"/>
  <c r="DB80" i="151"/>
  <c r="CQ80" i="151"/>
  <c r="CU84" i="151"/>
  <c r="CT93" i="151"/>
  <c r="CV94" i="151"/>
  <c r="DB96" i="151"/>
  <c r="DK99" i="151"/>
  <c r="DI107" i="151"/>
  <c r="DK108" i="151"/>
  <c r="CY113" i="151"/>
  <c r="DE115" i="151"/>
  <c r="DH116" i="151"/>
  <c r="DK117" i="151"/>
  <c r="CU120" i="151"/>
  <c r="CW121" i="151"/>
  <c r="CZ122" i="151"/>
  <c r="DL32" i="151"/>
  <c r="DJ37" i="151"/>
  <c r="CT43" i="151"/>
  <c r="CQ43" i="151"/>
  <c r="CZ51" i="151"/>
  <c r="DG56" i="151"/>
  <c r="CW59" i="151"/>
  <c r="DK61" i="151"/>
  <c r="DC64" i="151"/>
  <c r="DB72" i="151"/>
  <c r="DI77" i="151"/>
  <c r="DC80" i="151"/>
  <c r="CX83" i="151"/>
  <c r="CV84" i="151"/>
  <c r="CU93" i="151"/>
  <c r="CW94" i="151"/>
  <c r="CZ95" i="151"/>
  <c r="DB104" i="151"/>
  <c r="DH106" i="151"/>
  <c r="DJ107" i="151"/>
  <c r="CW112" i="151"/>
  <c r="DC114" i="151"/>
  <c r="DL117" i="151"/>
  <c r="CX121" i="151"/>
  <c r="DD31" i="151"/>
  <c r="CX40" i="151"/>
  <c r="CU43" i="151"/>
  <c r="CW46" i="151"/>
  <c r="DM47" i="151"/>
  <c r="DN47" i="151" s="1"/>
  <c r="DK48" i="151"/>
  <c r="DA51" i="151"/>
  <c r="CW52" i="151"/>
  <c r="CT54" i="151"/>
  <c r="CQ54" i="151"/>
  <c r="CX59" i="151"/>
  <c r="DL61" i="151"/>
  <c r="DD64" i="151"/>
  <c r="CU67" i="151"/>
  <c r="DJ69" i="151"/>
  <c r="DJ77" i="151"/>
  <c r="DD80" i="151"/>
  <c r="CW84" i="151"/>
  <c r="CT91" i="151"/>
  <c r="CU92" i="151"/>
  <c r="CV93" i="151"/>
  <c r="CX94" i="151"/>
  <c r="DA95" i="151"/>
  <c r="CZ103" i="151"/>
  <c r="DF105" i="151"/>
  <c r="DK107" i="151"/>
  <c r="CU111" i="151"/>
  <c r="CX112" i="151"/>
  <c r="DD114" i="151"/>
  <c r="DJ116" i="151"/>
  <c r="DM117" i="151"/>
  <c r="DN117" i="151" s="1"/>
  <c r="DL37" i="151"/>
  <c r="DE42" i="151"/>
  <c r="DI44" i="151"/>
  <c r="CX46" i="151"/>
  <c r="CQ46" i="151"/>
  <c r="CQ47" i="151"/>
  <c r="DB51" i="151"/>
  <c r="CX52" i="151"/>
  <c r="DL55" i="151"/>
  <c r="DM61" i="151"/>
  <c r="DN61" i="151" s="1"/>
  <c r="DE64" i="151"/>
  <c r="DK69" i="151"/>
  <c r="DK77" i="151"/>
  <c r="CV86" i="151"/>
  <c r="CU91" i="151"/>
  <c r="CW93" i="151"/>
  <c r="CY94" i="151"/>
  <c r="DB95" i="151"/>
  <c r="CX102" i="151"/>
  <c r="DA103" i="151"/>
  <c r="DG105" i="151"/>
  <c r="CV111" i="151"/>
  <c r="DB113" i="151"/>
  <c r="DH115" i="151"/>
  <c r="CW30" i="151"/>
  <c r="DC36" i="151"/>
  <c r="DM37" i="151"/>
  <c r="DN37" i="151" s="1"/>
  <c r="DF42" i="151"/>
  <c r="CY46" i="151"/>
  <c r="DC51" i="151"/>
  <c r="DM55" i="151"/>
  <c r="DN55" i="151" s="1"/>
  <c r="DJ56" i="151"/>
  <c r="CV60" i="151"/>
  <c r="DF64" i="151"/>
  <c r="CU68" i="151"/>
  <c r="DE72" i="151"/>
  <c r="DL77" i="151"/>
  <c r="DF80" i="151"/>
  <c r="DA83" i="151"/>
  <c r="CQ87" i="151"/>
  <c r="CT88" i="151"/>
  <c r="CQ88" i="151"/>
  <c r="CT89" i="151"/>
  <c r="CU90" i="151"/>
  <c r="CV91" i="151"/>
  <c r="CZ94" i="151"/>
  <c r="CY102" i="151"/>
  <c r="DB103" i="151"/>
  <c r="DE104" i="151"/>
  <c r="DK106" i="151"/>
  <c r="DM107" i="151"/>
  <c r="DN107" i="151" s="1"/>
  <c r="CW111" i="151"/>
  <c r="CZ112" i="151"/>
  <c r="DC113" i="151"/>
  <c r="DI115" i="151"/>
  <c r="DG31" i="151"/>
  <c r="DA40" i="151"/>
  <c r="CW54" i="151"/>
  <c r="DK56" i="151"/>
  <c r="DA59" i="151"/>
  <c r="CW60" i="151"/>
  <c r="DK63" i="151"/>
  <c r="DI71" i="151"/>
  <c r="DF72" i="151"/>
  <c r="CX75" i="151"/>
  <c r="DM77" i="151"/>
  <c r="DN77" i="151" s="1"/>
  <c r="DG80" i="151"/>
  <c r="DB83" i="151"/>
  <c r="CU88" i="151"/>
  <c r="CU89" i="151"/>
  <c r="CV90" i="151"/>
  <c r="CW91" i="151"/>
  <c r="CX92" i="151"/>
  <c r="DA94" i="151"/>
  <c r="CW101" i="151"/>
  <c r="CZ102" i="151"/>
  <c r="DC103" i="151"/>
  <c r="DF104" i="151"/>
  <c r="DL106" i="151"/>
  <c r="CX111" i="151"/>
  <c r="DA112" i="151"/>
  <c r="DG114" i="151"/>
  <c r="CY30" i="151"/>
  <c r="DE36" i="151"/>
  <c r="DH42" i="151"/>
  <c r="DL44" i="151"/>
  <c r="DA46" i="151"/>
  <c r="DF50" i="151"/>
  <c r="DB59" i="151"/>
  <c r="CQ62" i="151"/>
  <c r="CT62" i="151"/>
  <c r="DL63" i="151"/>
  <c r="DJ71" i="151"/>
  <c r="DG72" i="151"/>
  <c r="CY75" i="151"/>
  <c r="CW76" i="151"/>
  <c r="DC83" i="151"/>
  <c r="CY86" i="151"/>
  <c r="CV89" i="151"/>
  <c r="CY92" i="151"/>
  <c r="CZ93" i="151"/>
  <c r="DB94" i="151"/>
  <c r="DA102" i="151"/>
  <c r="DD103" i="151"/>
  <c r="DG104" i="151"/>
  <c r="DJ105" i="151"/>
  <c r="CU109" i="151"/>
  <c r="CW110" i="151"/>
  <c r="DB112" i="151"/>
  <c r="DE113" i="151"/>
  <c r="DM120" i="151"/>
  <c r="DN120" i="151" s="1"/>
  <c r="CU123" i="151"/>
  <c r="DA126" i="151"/>
  <c r="DC127" i="151"/>
  <c r="DE128" i="151"/>
  <c r="DG129" i="151"/>
  <c r="DD127" i="151"/>
  <c r="DF128" i="151"/>
  <c r="DK130" i="151"/>
  <c r="DM131" i="151"/>
  <c r="DN131" i="151" s="1"/>
  <c r="DL130" i="151"/>
  <c r="CT133" i="151"/>
  <c r="DF127" i="151"/>
  <c r="DH128" i="151"/>
  <c r="DJ129" i="151"/>
  <c r="CU133" i="151"/>
  <c r="DC125" i="151"/>
  <c r="DE126" i="151"/>
  <c r="DI128" i="151"/>
  <c r="DK129" i="151"/>
  <c r="CT132" i="151"/>
  <c r="CV133" i="151"/>
  <c r="CU132" i="151"/>
  <c r="CW133" i="151"/>
  <c r="DK128" i="151"/>
  <c r="DM129" i="151"/>
  <c r="DN129" i="151" s="1"/>
  <c r="CV132" i="151"/>
  <c r="CX133" i="151"/>
  <c r="CW132" i="151"/>
  <c r="CY133" i="151"/>
  <c r="DC95" i="151"/>
  <c r="DE98" i="151"/>
  <c r="DD99" i="151"/>
  <c r="DE100" i="151"/>
  <c r="DK104" i="151"/>
  <c r="DM105" i="151"/>
  <c r="DN105" i="151" s="1"/>
  <c r="CZ110" i="151"/>
  <c r="DB111" i="151"/>
  <c r="DF113" i="151"/>
  <c r="DH114" i="151"/>
  <c r="CY121" i="151"/>
  <c r="DE124" i="151"/>
  <c r="DG125" i="151"/>
  <c r="DI126" i="151"/>
  <c r="CT130" i="151"/>
  <c r="CV131" i="151"/>
  <c r="CX132" i="151"/>
  <c r="CZ133" i="151"/>
  <c r="DB81" i="151"/>
  <c r="DH83" i="151"/>
  <c r="CY84" i="151"/>
  <c r="DF86" i="151"/>
  <c r="CX87" i="151"/>
  <c r="CX89" i="151"/>
  <c r="CY90" i="151"/>
  <c r="CZ91" i="151"/>
  <c r="DA92" i="151"/>
  <c r="DD95" i="151"/>
  <c r="DE96" i="151"/>
  <c r="DF97" i="151"/>
  <c r="DE99" i="151"/>
  <c r="DF100" i="151"/>
  <c r="DG101" i="151"/>
  <c r="DH102" i="151"/>
  <c r="DJ103" i="151"/>
  <c r="CW108" i="151"/>
  <c r="CY109" i="151"/>
  <c r="DA110" i="151"/>
  <c r="DG113" i="151"/>
  <c r="DM116" i="151"/>
  <c r="DN116" i="151" s="1"/>
  <c r="CZ121" i="151"/>
  <c r="DB122" i="151"/>
  <c r="DD123" i="151"/>
  <c r="DF124" i="151"/>
  <c r="DJ126" i="151"/>
  <c r="CU130" i="151"/>
  <c r="CW131" i="151"/>
  <c r="CY132" i="151"/>
  <c r="DA133" i="151"/>
  <c r="DC81" i="151"/>
  <c r="DI83" i="151"/>
  <c r="DG86" i="151"/>
  <c r="CY88" i="151"/>
  <c r="CY89" i="151"/>
  <c r="CZ90" i="151"/>
  <c r="DA91" i="151"/>
  <c r="DB92" i="151"/>
  <c r="DC93" i="151"/>
  <c r="DE95" i="151"/>
  <c r="CQ95" i="151"/>
  <c r="DF96" i="151"/>
  <c r="DG97" i="151"/>
  <c r="DF99" i="151"/>
  <c r="DI102" i="151"/>
  <c r="CT106" i="151"/>
  <c r="CV107" i="151"/>
  <c r="CX108" i="151"/>
  <c r="DB110" i="151"/>
  <c r="DH113" i="151"/>
  <c r="DJ114" i="151"/>
  <c r="DL115" i="151"/>
  <c r="CT118" i="151"/>
  <c r="CY120" i="151"/>
  <c r="DC122" i="151"/>
  <c r="DE123" i="151"/>
  <c r="DM127" i="151"/>
  <c r="DN127" i="151" s="1"/>
  <c r="CV130" i="151"/>
  <c r="CZ132" i="151"/>
  <c r="DB133" i="151"/>
  <c r="CW71" i="151"/>
  <c r="DJ75" i="151"/>
  <c r="DA76" i="151"/>
  <c r="DH78" i="151"/>
  <c r="CX79" i="151"/>
  <c r="DD81" i="151"/>
  <c r="CZ89" i="151"/>
  <c r="DA90" i="151"/>
  <c r="DD93" i="151"/>
  <c r="DE94" i="151"/>
  <c r="DF95" i="151"/>
  <c r="DG96" i="151"/>
  <c r="DH98" i="151"/>
  <c r="EF98" i="151" s="1"/>
  <c r="DG99" i="151"/>
  <c r="DJ102" i="151"/>
  <c r="CU106" i="151"/>
  <c r="CW107" i="151"/>
  <c r="DE111" i="151"/>
  <c r="DG112" i="151"/>
  <c r="DK114" i="151"/>
  <c r="DM115" i="151"/>
  <c r="DN115" i="151" s="1"/>
  <c r="CW119" i="151"/>
  <c r="DD122" i="151"/>
  <c r="DJ125" i="151"/>
  <c r="DL126" i="151"/>
  <c r="CW130" i="151"/>
  <c r="CY131" i="151"/>
  <c r="DA132" i="151"/>
  <c r="DC133" i="151"/>
  <c r="CV47" i="151"/>
  <c r="CU50" i="151"/>
  <c r="DI51" i="151"/>
  <c r="DG54" i="151"/>
  <c r="DC57" i="151"/>
  <c r="DI59" i="151"/>
  <c r="DG62" i="151"/>
  <c r="CX63" i="151"/>
  <c r="DD65" i="151"/>
  <c r="CU66" i="151"/>
  <c r="CW74" i="151"/>
  <c r="DB76" i="151"/>
  <c r="DE81" i="151"/>
  <c r="CV82" i="151"/>
  <c r="DI86" i="151"/>
  <c r="DA87" i="151"/>
  <c r="DB90" i="151"/>
  <c r="DE93" i="151"/>
  <c r="DH96" i="151"/>
  <c r="DI98" i="151"/>
  <c r="DH99" i="151"/>
  <c r="DI100" i="151"/>
  <c r="DJ101" i="151"/>
  <c r="DM103" i="151"/>
  <c r="DN103" i="151" s="1"/>
  <c r="CV106" i="151"/>
  <c r="CX107" i="151"/>
  <c r="DB109" i="151"/>
  <c r="DD110" i="151"/>
  <c r="DF111" i="151"/>
  <c r="DL114" i="151"/>
  <c r="CQ114" i="151"/>
  <c r="CT117" i="151"/>
  <c r="CV118" i="151"/>
  <c r="CX119" i="151"/>
  <c r="DE122" i="151"/>
  <c r="DG123" i="151"/>
  <c r="DI124" i="151"/>
  <c r="DK125" i="151"/>
  <c r="CZ131" i="151"/>
  <c r="DB132" i="151"/>
  <c r="DD133" i="151"/>
  <c r="CW47" i="151"/>
  <c r="DJ51" i="151"/>
  <c r="DA52" i="151"/>
  <c r="DH54" i="151"/>
  <c r="CX55" i="151"/>
  <c r="CV66" i="151"/>
  <c r="CT69" i="151"/>
  <c r="DH70" i="151"/>
  <c r="DF73" i="151"/>
  <c r="DC76" i="151"/>
  <c r="CQ77" i="151"/>
  <c r="DF81" i="151"/>
  <c r="CW82" i="151"/>
  <c r="DL83" i="151"/>
  <c r="DC84" i="151"/>
  <c r="CT85" i="151"/>
  <c r="DB88" i="151"/>
  <c r="DC90" i="151"/>
  <c r="DD91" i="151"/>
  <c r="DE92" i="151"/>
  <c r="DF93" i="151"/>
  <c r="DI96" i="151"/>
  <c r="DJ97" i="151"/>
  <c r="DJ98" i="151"/>
  <c r="DI99" i="151"/>
  <c r="DJ100" i="151"/>
  <c r="DK101" i="151"/>
  <c r="DL102" i="151"/>
  <c r="CW106" i="151"/>
  <c r="CY107" i="151"/>
  <c r="DA108" i="151"/>
  <c r="DC109" i="151"/>
  <c r="DG111" i="151"/>
  <c r="DM114" i="151"/>
  <c r="DN114" i="151" s="1"/>
  <c r="CU117" i="151"/>
  <c r="CY119" i="151"/>
  <c r="DB120" i="151"/>
  <c r="DD121" i="151"/>
  <c r="DH123" i="151"/>
  <c r="DJ124" i="151"/>
  <c r="CT128" i="151"/>
  <c r="CV129" i="151"/>
  <c r="DA131" i="151"/>
  <c r="DE133" i="151"/>
  <c r="DH46" i="151"/>
  <c r="CW50" i="151"/>
  <c r="DE57" i="151"/>
  <c r="CV58" i="151"/>
  <c r="DI62" i="151"/>
  <c r="DI70" i="151"/>
  <c r="CZ71" i="151"/>
  <c r="DG73" i="151"/>
  <c r="DD76" i="151"/>
  <c r="CU77" i="151"/>
  <c r="DK78" i="151"/>
  <c r="DM83" i="151"/>
  <c r="DN83" i="151" s="1"/>
  <c r="CU85" i="151"/>
  <c r="DC88" i="151"/>
  <c r="DD90" i="151"/>
  <c r="DE91" i="151"/>
  <c r="DF92" i="151"/>
  <c r="DG93" i="151"/>
  <c r="DH94" i="151"/>
  <c r="DJ96" i="151"/>
  <c r="DK97" i="151"/>
  <c r="DJ99" i="151"/>
  <c r="DK100" i="151"/>
  <c r="CZ107" i="151"/>
  <c r="DB108" i="151"/>
  <c r="DJ112" i="151"/>
  <c r="DL113" i="151"/>
  <c r="CT116" i="151"/>
  <c r="DC120" i="151"/>
  <c r="DI123" i="151"/>
  <c r="CU128" i="151"/>
  <c r="DB131" i="151"/>
  <c r="DD132" i="151"/>
  <c r="DF133" i="151"/>
  <c r="DI46" i="151"/>
  <c r="DF49" i="151"/>
  <c r="DC52" i="151"/>
  <c r="CQ53" i="151"/>
  <c r="DF57" i="151"/>
  <c r="CW58" i="151"/>
  <c r="DL59" i="151"/>
  <c r="DC60" i="151"/>
  <c r="CT61" i="151"/>
  <c r="DG65" i="151"/>
  <c r="DE68" i="151"/>
  <c r="CV69" i="151"/>
  <c r="DA71" i="151"/>
  <c r="DE76" i="151"/>
  <c r="CV77" i="151"/>
  <c r="DL78" i="151"/>
  <c r="DB79" i="151"/>
  <c r="DH81" i="151"/>
  <c r="DD87" i="151"/>
  <c r="DD88" i="151"/>
  <c r="DD89" i="151"/>
  <c r="DE90" i="151"/>
  <c r="DF91" i="151"/>
  <c r="DI94" i="151"/>
  <c r="DJ95" i="151"/>
  <c r="DK96" i="151"/>
  <c r="DL97" i="151"/>
  <c r="DL98" i="151"/>
  <c r="DL100" i="151"/>
  <c r="CT104" i="151"/>
  <c r="CV105" i="151"/>
  <c r="DA107" i="151"/>
  <c r="DC108" i="151"/>
  <c r="DG110" i="151"/>
  <c r="DI111" i="151"/>
  <c r="DK112" i="151"/>
  <c r="CY118" i="151"/>
  <c r="DA119" i="151"/>
  <c r="DD120" i="151"/>
  <c r="DJ123" i="151"/>
  <c r="DL124" i="151"/>
  <c r="CV128" i="151"/>
  <c r="DA130" i="151"/>
  <c r="DE132" i="151"/>
  <c r="DG133" i="151"/>
  <c r="CZ45" i="151"/>
  <c r="CZ47" i="151"/>
  <c r="DG49" i="151"/>
  <c r="DD52" i="151"/>
  <c r="CU53" i="151"/>
  <c r="DK54" i="151"/>
  <c r="DM59" i="151"/>
  <c r="DN59" i="151" s="1"/>
  <c r="CU61" i="151"/>
  <c r="CQ64" i="151"/>
  <c r="DH65" i="151"/>
  <c r="CY66" i="151"/>
  <c r="DF68" i="151"/>
  <c r="DB71" i="151"/>
  <c r="CT72" i="151"/>
  <c r="DA74" i="151"/>
  <c r="DM78" i="151"/>
  <c r="DN78" i="151" s="1"/>
  <c r="CT80" i="151"/>
  <c r="DF84" i="151"/>
  <c r="DM86" i="151"/>
  <c r="DN86" i="151" s="1"/>
  <c r="DE87" i="151"/>
  <c r="DG91" i="151"/>
  <c r="DJ94" i="151"/>
  <c r="DM97" i="151"/>
  <c r="DN97" i="151" s="1"/>
  <c r="DM100" i="151"/>
  <c r="DN100" i="151" s="1"/>
  <c r="CU104" i="151"/>
  <c r="DB107" i="151"/>
  <c r="DD108" i="151"/>
  <c r="DF109" i="151"/>
  <c r="DH110" i="151"/>
  <c r="DL112" i="151"/>
  <c r="CT115" i="151"/>
  <c r="CV116" i="151"/>
  <c r="CX117" i="151"/>
  <c r="CZ118" i="151"/>
  <c r="DG121" i="151"/>
  <c r="DI122" i="151"/>
  <c r="DM124" i="151"/>
  <c r="DN124" i="151" s="1"/>
  <c r="CY129" i="151"/>
  <c r="DF132" i="151"/>
  <c r="DH133" i="151"/>
  <c r="DE52" i="151"/>
  <c r="CV53" i="151"/>
  <c r="DB55" i="151"/>
  <c r="DH57" i="151"/>
  <c r="CU64" i="151"/>
  <c r="DC71" i="151"/>
  <c r="CU72" i="151"/>
  <c r="DJ73" i="151"/>
  <c r="DG76" i="151"/>
  <c r="CQ78" i="151"/>
  <c r="DG84" i="151"/>
  <c r="CX85" i="151"/>
  <c r="DF88" i="151"/>
  <c r="DH91" i="151"/>
  <c r="DI92" i="151"/>
  <c r="DJ93" i="151"/>
  <c r="DK94" i="151"/>
  <c r="CV104" i="151"/>
  <c r="DA106" i="151"/>
  <c r="DE108" i="151"/>
  <c r="DG109" i="151"/>
  <c r="CW116" i="151"/>
  <c r="CY117" i="151"/>
  <c r="DF120" i="151"/>
  <c r="DH121" i="151"/>
  <c r="CV127" i="151"/>
  <c r="CX128" i="151"/>
  <c r="CZ129" i="151"/>
  <c r="DG132" i="151"/>
  <c r="DI133" i="151"/>
  <c r="DB47" i="151"/>
  <c r="CT48" i="151"/>
  <c r="DA50" i="151"/>
  <c r="DM54" i="151"/>
  <c r="DN54" i="151" s="1"/>
  <c r="CT56" i="151"/>
  <c r="DF60" i="151"/>
  <c r="DM62" i="151"/>
  <c r="DN62" i="151" s="1"/>
  <c r="DD63" i="151"/>
  <c r="DA66" i="151"/>
  <c r="DD71" i="151"/>
  <c r="DK73" i="151"/>
  <c r="DE79" i="151"/>
  <c r="CY85" i="151"/>
  <c r="DG89" i="151"/>
  <c r="DI91" i="151"/>
  <c r="DJ92" i="151"/>
  <c r="DK93" i="151"/>
  <c r="DL94" i="151"/>
  <c r="DM95" i="151"/>
  <c r="DN95" i="151" s="1"/>
  <c r="ED98" i="151"/>
  <c r="CY105" i="151"/>
  <c r="DF108" i="151"/>
  <c r="DH109" i="151"/>
  <c r="DL111" i="151"/>
  <c r="CX116" i="151"/>
  <c r="DD119" i="151"/>
  <c r="DI121" i="151"/>
  <c r="CU126" i="151"/>
  <c r="CW127" i="151"/>
  <c r="DA129" i="151"/>
  <c r="DD130" i="151"/>
  <c r="DF131" i="151"/>
  <c r="DJ133" i="151"/>
  <c r="DC45" i="151"/>
  <c r="DC47" i="151"/>
  <c r="CU48" i="151"/>
  <c r="DJ49" i="151"/>
  <c r="DG52" i="151"/>
  <c r="DG60" i="151"/>
  <c r="CX61" i="151"/>
  <c r="DE63" i="151"/>
  <c r="DB66" i="151"/>
  <c r="CT67" i="151"/>
  <c r="DI68" i="151"/>
  <c r="CZ69" i="151"/>
  <c r="DL73" i="151"/>
  <c r="DD74" i="151"/>
  <c r="DF79" i="151"/>
  <c r="CW80" i="151"/>
  <c r="DL81" i="151"/>
  <c r="DC82" i="151"/>
  <c r="CT83" i="151"/>
  <c r="CQ83" i="151"/>
  <c r="CZ85" i="151"/>
  <c r="DH87" i="151"/>
  <c r="DH89" i="151"/>
  <c r="DI90" i="151"/>
  <c r="DJ91" i="151"/>
  <c r="DK92" i="151"/>
  <c r="CV103" i="151"/>
  <c r="CX104" i="151"/>
  <c r="CZ105" i="151"/>
  <c r="DG108" i="151"/>
  <c r="DI109" i="151"/>
  <c r="DK110" i="151"/>
  <c r="DM111" i="151"/>
  <c r="DN111" i="151" s="1"/>
  <c r="CY116" i="151"/>
  <c r="DA117" i="151"/>
  <c r="DC118" i="151"/>
  <c r="DE119" i="151"/>
  <c r="DL122" i="151"/>
  <c r="CT125" i="151"/>
  <c r="CV126" i="151"/>
  <c r="DE130" i="151"/>
  <c r="DI132" i="151"/>
  <c r="DK133" i="151"/>
  <c r="DD45" i="151"/>
  <c r="DD47" i="151"/>
  <c r="DE55" i="151"/>
  <c r="DC66" i="151"/>
  <c r="DF71" i="151"/>
  <c r="DM73" i="151"/>
  <c r="DN73" i="151" s="1"/>
  <c r="DE74" i="151"/>
  <c r="CQ75" i="151"/>
  <c r="CX80" i="151"/>
  <c r="DD82" i="151"/>
  <c r="DA85" i="151"/>
  <c r="DI87" i="151"/>
  <c r="DI88" i="151"/>
  <c r="DI89" i="151"/>
  <c r="DL92" i="151"/>
  <c r="EC98" i="151"/>
  <c r="CT101" i="151"/>
  <c r="CU102" i="151"/>
  <c r="CW103" i="151"/>
  <c r="DA105" i="151"/>
  <c r="DD106" i="151"/>
  <c r="DF107" i="151"/>
  <c r="DJ109" i="151"/>
  <c r="DL110" i="151"/>
  <c r="CQ113" i="151"/>
  <c r="CV114" i="151"/>
  <c r="CX115" i="151"/>
  <c r="DB117" i="151"/>
  <c r="DD118" i="151"/>
  <c r="DI120" i="151"/>
  <c r="DK121" i="151"/>
  <c r="DM122" i="151"/>
  <c r="DN122" i="151" s="1"/>
  <c r="CU125" i="151"/>
  <c r="DA128" i="151"/>
  <c r="DC129" i="151"/>
  <c r="DF130" i="151"/>
  <c r="DH131" i="151"/>
  <c r="DL133" i="151"/>
  <c r="DL49" i="151"/>
  <c r="DD50" i="151"/>
  <c r="DF55" i="151"/>
  <c r="CW56" i="151"/>
  <c r="DL57" i="151"/>
  <c r="DC58" i="151"/>
  <c r="CT59" i="151"/>
  <c r="CQ59" i="151"/>
  <c r="CY64" i="151"/>
  <c r="DK68" i="151"/>
  <c r="CV75" i="151"/>
  <c r="DK76" i="151"/>
  <c r="DB77" i="151"/>
  <c r="CY80" i="151"/>
  <c r="DB85" i="151"/>
  <c r="CQ86" i="151"/>
  <c r="DJ87" i="151"/>
  <c r="DJ88" i="151"/>
  <c r="DM92" i="151"/>
  <c r="DN92" i="151" s="1"/>
  <c r="CU101" i="151"/>
  <c r="CV102" i="151"/>
  <c r="DE106" i="151"/>
  <c r="DK109" i="151"/>
  <c r="DM110" i="151"/>
  <c r="DN110" i="151" s="1"/>
  <c r="CU113" i="151"/>
  <c r="CW114" i="151"/>
  <c r="DC117" i="151"/>
  <c r="DJ120" i="151"/>
  <c r="CV125" i="151"/>
  <c r="CX126" i="151"/>
  <c r="CZ127" i="151"/>
  <c r="DB128" i="151"/>
  <c r="DI131" i="151"/>
  <c r="DK132" i="151"/>
  <c r="DM133" i="151"/>
  <c r="DN133" i="151" s="1"/>
  <c r="DF47" i="151"/>
  <c r="DM49" i="151"/>
  <c r="DN49" i="151" s="1"/>
  <c r="DE50" i="151"/>
  <c r="CQ51" i="151"/>
  <c r="CX56" i="151"/>
  <c r="DD58" i="151"/>
  <c r="DA61" i="151"/>
  <c r="DH63" i="151"/>
  <c r="DE66" i="151"/>
  <c r="DL68" i="151"/>
  <c r="DC69" i="151"/>
  <c r="CW75" i="151"/>
  <c r="DC77" i="151"/>
  <c r="CZ80" i="151"/>
  <c r="DK87" i="151"/>
  <c r="DK89" i="151"/>
  <c r="DL90" i="151"/>
  <c r="CT96" i="151"/>
  <c r="CU98" i="151"/>
  <c r="DS98" i="151" s="1"/>
  <c r="CT99" i="151"/>
  <c r="CU100" i="151"/>
  <c r="CV101" i="151"/>
  <c r="CW102" i="151"/>
  <c r="DA104" i="151"/>
  <c r="DC105" i="151"/>
  <c r="DF106" i="151"/>
  <c r="DL109" i="151"/>
  <c r="CT112" i="151"/>
  <c r="CX114" i="151"/>
  <c r="DD117" i="151"/>
  <c r="DF118" i="151"/>
  <c r="DH119" i="151"/>
  <c r="CU124" i="151"/>
  <c r="CY126" i="151"/>
  <c r="DA127" i="151"/>
  <c r="DH130" i="151"/>
  <c r="DJ131" i="151"/>
  <c r="DL132" i="151"/>
  <c r="CT87" i="151"/>
  <c r="CT119" i="151"/>
  <c r="CQ133" i="151"/>
  <c r="CQ96" i="151"/>
  <c r="EG98" i="151"/>
  <c r="CQ104" i="151"/>
  <c r="CQ128" i="151"/>
  <c r="CQ91" i="151"/>
  <c r="EH98" i="151"/>
  <c r="CQ99" i="151"/>
  <c r="CQ123" i="151"/>
  <c r="EI98" i="151"/>
  <c r="CQ118" i="151"/>
  <c r="EJ98" i="151"/>
  <c r="EK98" i="151"/>
  <c r="CQ108" i="151"/>
  <c r="CQ132" i="151"/>
  <c r="CQ127" i="151"/>
  <c r="CQ90" i="151"/>
  <c r="CQ122" i="151"/>
  <c r="CQ117" i="151"/>
  <c r="CQ112" i="151"/>
  <c r="DR98" i="151"/>
  <c r="CQ70" i="151"/>
  <c r="CQ94" i="151"/>
  <c r="CQ98" i="151"/>
  <c r="CQ102" i="151"/>
  <c r="CQ126" i="151"/>
  <c r="CQ89" i="151"/>
  <c r="DT98" i="151"/>
  <c r="CQ121" i="151"/>
  <c r="DU98" i="151"/>
  <c r="CQ116" i="151"/>
  <c r="CQ79" i="151"/>
  <c r="DV98" i="151"/>
  <c r="DW98" i="151"/>
  <c r="CQ106" i="151"/>
  <c r="CQ130" i="151"/>
  <c r="CQ69" i="151"/>
  <c r="CQ93" i="151"/>
  <c r="DX98" i="151"/>
  <c r="CQ101" i="151"/>
  <c r="CQ125" i="151"/>
  <c r="DY98" i="151"/>
  <c r="DZ98" i="151"/>
  <c r="CQ115" i="151"/>
  <c r="EA98" i="151"/>
  <c r="EB98" i="151"/>
  <c r="DZ8" i="151" l="1"/>
  <c r="EK9" i="151"/>
  <c r="B23" i="144" l="1"/>
  <c r="B24" i="144" s="1"/>
  <c r="B25" i="144" s="1"/>
  <c r="B26" i="144" s="1"/>
  <c r="B28" i="144" s="1"/>
  <c r="B11" i="142"/>
  <c r="E12" i="142"/>
  <c r="B13" i="142"/>
  <c r="E14" i="142"/>
  <c r="B15" i="142"/>
  <c r="E17" i="142"/>
  <c r="AV80" i="148" l="1"/>
  <c r="AW80" i="148"/>
  <c r="AX80" i="148"/>
  <c r="AY80" i="148"/>
  <c r="AZ80" i="148"/>
  <c r="BA80" i="148"/>
  <c r="BB80" i="148"/>
  <c r="BC80" i="148"/>
  <c r="BD80" i="148"/>
  <c r="BE80" i="148"/>
  <c r="BF80" i="148"/>
  <c r="BG80" i="148"/>
  <c r="BH80" i="148"/>
  <c r="BI80" i="148"/>
  <c r="BJ80" i="148"/>
  <c r="BK80" i="148"/>
  <c r="BL80" i="148"/>
  <c r="BM80" i="148"/>
  <c r="BN80" i="148"/>
  <c r="BO80" i="148"/>
  <c r="AV81" i="148"/>
  <c r="AW81" i="148"/>
  <c r="AX81" i="148"/>
  <c r="AY81" i="148"/>
  <c r="AZ81" i="148"/>
  <c r="BA81" i="148"/>
  <c r="BB81" i="148"/>
  <c r="BC81" i="148"/>
  <c r="BD81" i="148"/>
  <c r="BE81" i="148"/>
  <c r="BF81" i="148"/>
  <c r="BG81" i="148"/>
  <c r="BH81" i="148"/>
  <c r="BI81" i="148"/>
  <c r="BJ81" i="148"/>
  <c r="BK81" i="148"/>
  <c r="BL81" i="148"/>
  <c r="BM81" i="148"/>
  <c r="BN81" i="148"/>
  <c r="BO81" i="148"/>
  <c r="AV82" i="148"/>
  <c r="AW82" i="148"/>
  <c r="AX82" i="148"/>
  <c r="AY82" i="148"/>
  <c r="AZ82" i="148"/>
  <c r="BA82" i="148"/>
  <c r="BB82" i="148"/>
  <c r="BC82" i="148"/>
  <c r="BD82" i="148"/>
  <c r="BE82" i="148"/>
  <c r="BF82" i="148"/>
  <c r="BG82" i="148"/>
  <c r="BH82" i="148"/>
  <c r="BI82" i="148"/>
  <c r="BJ82" i="148"/>
  <c r="BK82" i="148"/>
  <c r="BL82" i="148"/>
  <c r="BM82" i="148"/>
  <c r="BN82" i="148"/>
  <c r="BO82" i="148"/>
  <c r="AU81" i="148"/>
  <c r="AU80" i="148"/>
  <c r="AV66" i="148"/>
  <c r="AW66" i="148"/>
  <c r="AX66" i="148"/>
  <c r="AY66" i="148"/>
  <c r="AZ66" i="148"/>
  <c r="BA66" i="148"/>
  <c r="BB66" i="148"/>
  <c r="BC66" i="148"/>
  <c r="BD66" i="148"/>
  <c r="BE66" i="148"/>
  <c r="BF66" i="148"/>
  <c r="BG66" i="148"/>
  <c r="BH66" i="148"/>
  <c r="BI66" i="148"/>
  <c r="BJ66" i="148"/>
  <c r="BK66" i="148"/>
  <c r="BL66" i="148"/>
  <c r="BM66" i="148"/>
  <c r="BN66" i="148"/>
  <c r="BO66" i="148"/>
  <c r="AV67" i="148"/>
  <c r="AW67" i="148"/>
  <c r="AX67" i="148"/>
  <c r="AY67" i="148"/>
  <c r="AZ67" i="148"/>
  <c r="BA67" i="148"/>
  <c r="BB67" i="148"/>
  <c r="BC67" i="148"/>
  <c r="BD67" i="148"/>
  <c r="BE67" i="148"/>
  <c r="BF67" i="148"/>
  <c r="BG67" i="148"/>
  <c r="BH67" i="148"/>
  <c r="BI67" i="148"/>
  <c r="BJ67" i="148"/>
  <c r="BK67" i="148"/>
  <c r="BL67" i="148"/>
  <c r="BM67" i="148"/>
  <c r="BN67" i="148"/>
  <c r="BO67" i="148"/>
  <c r="AV68" i="148"/>
  <c r="AW68" i="148"/>
  <c r="AX68" i="148"/>
  <c r="AY68" i="148"/>
  <c r="AZ68" i="148"/>
  <c r="BA68" i="148"/>
  <c r="BB68" i="148"/>
  <c r="BC68" i="148"/>
  <c r="BD68" i="148"/>
  <c r="BE68" i="148"/>
  <c r="BF68" i="148"/>
  <c r="BG68" i="148"/>
  <c r="BH68" i="148"/>
  <c r="BI68" i="148"/>
  <c r="BJ68" i="148"/>
  <c r="BK68" i="148"/>
  <c r="BL68" i="148"/>
  <c r="BM68" i="148"/>
  <c r="BN68" i="148"/>
  <c r="BO68" i="148"/>
  <c r="AV69" i="148"/>
  <c r="AW69" i="148"/>
  <c r="AX69" i="148"/>
  <c r="AY69" i="148"/>
  <c r="AZ69" i="148"/>
  <c r="BA69" i="148"/>
  <c r="BB69" i="148"/>
  <c r="BC69" i="148"/>
  <c r="BD69" i="148"/>
  <c r="BE69" i="148"/>
  <c r="BF69" i="148"/>
  <c r="BG69" i="148"/>
  <c r="BH69" i="148"/>
  <c r="BI69" i="148"/>
  <c r="BJ69" i="148"/>
  <c r="BK69" i="148"/>
  <c r="BL69" i="148"/>
  <c r="BM69" i="148"/>
  <c r="BN69" i="148"/>
  <c r="BO69" i="148"/>
  <c r="AV70" i="148"/>
  <c r="AW70" i="148"/>
  <c r="AX70" i="148"/>
  <c r="AY70" i="148"/>
  <c r="AZ70" i="148"/>
  <c r="BA70" i="148"/>
  <c r="BB70" i="148"/>
  <c r="BC70" i="148"/>
  <c r="BD70" i="148"/>
  <c r="BE70" i="148"/>
  <c r="BF70" i="148"/>
  <c r="BG70" i="148"/>
  <c r="BH70" i="148"/>
  <c r="BI70" i="148"/>
  <c r="BJ70" i="148"/>
  <c r="BK70" i="148"/>
  <c r="BL70" i="148"/>
  <c r="BM70" i="148"/>
  <c r="BN70" i="148"/>
  <c r="BO70" i="148"/>
  <c r="AV71" i="148"/>
  <c r="AW71" i="148"/>
  <c r="AX71" i="148"/>
  <c r="AY71" i="148"/>
  <c r="AZ71" i="148"/>
  <c r="BA71" i="148"/>
  <c r="BB71" i="148"/>
  <c r="BC71" i="148"/>
  <c r="BD71" i="148"/>
  <c r="BE71" i="148"/>
  <c r="BF71" i="148"/>
  <c r="BG71" i="148"/>
  <c r="BH71" i="148"/>
  <c r="BI71" i="148"/>
  <c r="BJ71" i="148"/>
  <c r="BK71" i="148"/>
  <c r="BL71" i="148"/>
  <c r="BM71" i="148"/>
  <c r="BN71" i="148"/>
  <c r="BO71" i="148"/>
  <c r="AV72" i="148"/>
  <c r="AW72" i="148"/>
  <c r="AX72" i="148"/>
  <c r="AY72" i="148"/>
  <c r="AZ72" i="148"/>
  <c r="BA72" i="148"/>
  <c r="BB72" i="148"/>
  <c r="BC72" i="148"/>
  <c r="BD72" i="148"/>
  <c r="BE72" i="148"/>
  <c r="BF72" i="148"/>
  <c r="BG72" i="148"/>
  <c r="BH72" i="148"/>
  <c r="BI72" i="148"/>
  <c r="BJ72" i="148"/>
  <c r="BK72" i="148"/>
  <c r="BL72" i="148"/>
  <c r="BM72" i="148"/>
  <c r="BN72" i="148"/>
  <c r="BO72" i="148"/>
  <c r="AV73" i="148"/>
  <c r="AW73" i="148"/>
  <c r="AX73" i="148"/>
  <c r="AY73" i="148"/>
  <c r="AZ73" i="148"/>
  <c r="BA73" i="148"/>
  <c r="BB73" i="148"/>
  <c r="BC73" i="148"/>
  <c r="BD73" i="148"/>
  <c r="BE73" i="148"/>
  <c r="BF73" i="148"/>
  <c r="BG73" i="148"/>
  <c r="BH73" i="148"/>
  <c r="BI73" i="148"/>
  <c r="BJ73" i="148"/>
  <c r="BK73" i="148"/>
  <c r="BL73" i="148"/>
  <c r="BM73" i="148"/>
  <c r="BN73" i="148"/>
  <c r="BO73" i="148"/>
  <c r="AV74" i="148"/>
  <c r="AX74" i="148"/>
  <c r="AY74" i="148"/>
  <c r="AZ74" i="148"/>
  <c r="BA74" i="148"/>
  <c r="BB74" i="148"/>
  <c r="BC74" i="148"/>
  <c r="BD74" i="148"/>
  <c r="BE74" i="148"/>
  <c r="BF74" i="148"/>
  <c r="BG74" i="148"/>
  <c r="BH74" i="148"/>
  <c r="BI74" i="148"/>
  <c r="BJ74" i="148"/>
  <c r="BK74" i="148"/>
  <c r="BL74" i="148"/>
  <c r="BM74" i="148"/>
  <c r="BN74" i="148"/>
  <c r="BO74" i="148"/>
  <c r="AV75" i="148"/>
  <c r="AW75" i="148"/>
  <c r="AX75" i="148"/>
  <c r="AY75" i="148"/>
  <c r="AZ75" i="148"/>
  <c r="BA75" i="148"/>
  <c r="BB75" i="148"/>
  <c r="BC75" i="148"/>
  <c r="BD75" i="148"/>
  <c r="BE75" i="148"/>
  <c r="BF75" i="148"/>
  <c r="BG75" i="148"/>
  <c r="BH75" i="148"/>
  <c r="BI75" i="148"/>
  <c r="BJ75" i="148"/>
  <c r="BK75" i="148"/>
  <c r="BL75" i="148"/>
  <c r="BM75" i="148"/>
  <c r="BN75" i="148"/>
  <c r="BO75" i="148"/>
  <c r="AV76" i="148"/>
  <c r="AW76" i="148"/>
  <c r="AX76" i="148"/>
  <c r="AY76" i="148"/>
  <c r="AZ76" i="148"/>
  <c r="BA76" i="148"/>
  <c r="BB76" i="148"/>
  <c r="BC76" i="148"/>
  <c r="BD76" i="148"/>
  <c r="BE76" i="148"/>
  <c r="BF76" i="148"/>
  <c r="BG76" i="148"/>
  <c r="BH76" i="148"/>
  <c r="BI76" i="148"/>
  <c r="BJ76" i="148"/>
  <c r="BK76" i="148"/>
  <c r="BL76" i="148"/>
  <c r="BM76" i="148"/>
  <c r="BN76" i="148"/>
  <c r="BO76" i="148"/>
  <c r="AV77" i="148"/>
  <c r="AW77" i="148"/>
  <c r="AX77" i="148"/>
  <c r="AY77" i="148"/>
  <c r="AZ77" i="148"/>
  <c r="BA77" i="148"/>
  <c r="BB77" i="148"/>
  <c r="BC77" i="148"/>
  <c r="BD77" i="148"/>
  <c r="BE77" i="148"/>
  <c r="BF77" i="148"/>
  <c r="BG77" i="148"/>
  <c r="BH77" i="148"/>
  <c r="BI77" i="148"/>
  <c r="BJ77" i="148"/>
  <c r="BK77" i="148"/>
  <c r="BL77" i="148"/>
  <c r="BM77" i="148"/>
  <c r="BN77" i="148"/>
  <c r="BO77" i="148"/>
  <c r="AU67" i="148"/>
  <c r="AU68" i="148"/>
  <c r="AU69" i="148"/>
  <c r="AU70" i="148"/>
  <c r="AU71" i="148"/>
  <c r="AU72" i="148"/>
  <c r="AU73" i="148"/>
  <c r="AU74" i="148"/>
  <c r="AU75" i="148"/>
  <c r="AU76" i="148"/>
  <c r="AU77" i="148"/>
  <c r="AU66" i="148"/>
  <c r="BA13" i="148" a="1"/>
  <c r="BA13" i="148" s="1"/>
  <c r="B7" i="142" l="1"/>
  <c r="AT82" i="148" l="1"/>
  <c r="AT81" i="148"/>
  <c r="AQ81" i="148"/>
  <c r="AP81" i="148"/>
  <c r="AP82" i="148" s="1"/>
  <c r="AO81" i="148"/>
  <c r="AN81" i="148"/>
  <c r="AM81" i="148"/>
  <c r="AL81" i="148"/>
  <c r="AK81" i="148"/>
  <c r="AJ81" i="148"/>
  <c r="AI81" i="148"/>
  <c r="AH81" i="148"/>
  <c r="AG81" i="148"/>
  <c r="AF81" i="148"/>
  <c r="AE81" i="148"/>
  <c r="AE82" i="148" s="1"/>
  <c r="AD81" i="148"/>
  <c r="AC81" i="148"/>
  <c r="AB81" i="148"/>
  <c r="AA81" i="148"/>
  <c r="Z81" i="148"/>
  <c r="Z82" i="148" s="1"/>
  <c r="Y81" i="148"/>
  <c r="X81" i="148"/>
  <c r="W81" i="148"/>
  <c r="W82" i="148" s="1"/>
  <c r="V81" i="148"/>
  <c r="U81" i="148"/>
  <c r="T81" i="148"/>
  <c r="S81" i="148"/>
  <c r="R81" i="148"/>
  <c r="R82" i="148" s="1"/>
  <c r="Q81" i="148"/>
  <c r="P81" i="148"/>
  <c r="O81" i="148"/>
  <c r="O82" i="148" s="1"/>
  <c r="N81" i="148"/>
  <c r="M81" i="148"/>
  <c r="L81" i="148"/>
  <c r="K81" i="148"/>
  <c r="J81" i="148"/>
  <c r="J82" i="148" s="1"/>
  <c r="I81" i="148"/>
  <c r="H81" i="148"/>
  <c r="G81" i="148"/>
  <c r="G82" i="148" s="1"/>
  <c r="F81" i="148"/>
  <c r="E81" i="148"/>
  <c r="D81" i="148"/>
  <c r="AR81" i="148" s="1"/>
  <c r="C81" i="148"/>
  <c r="AT80" i="148"/>
  <c r="AT77" i="148"/>
  <c r="AQ77" i="148"/>
  <c r="AP77" i="148"/>
  <c r="AO77" i="148"/>
  <c r="AN77" i="148"/>
  <c r="AM77" i="148"/>
  <c r="AL77" i="148"/>
  <c r="AK77" i="148"/>
  <c r="AJ77" i="148"/>
  <c r="AI77" i="148"/>
  <c r="AH77" i="148"/>
  <c r="AG77" i="148"/>
  <c r="AF77" i="148"/>
  <c r="AE77" i="148"/>
  <c r="AD77" i="148"/>
  <c r="AC77" i="148"/>
  <c r="AB77" i="148"/>
  <c r="AA77" i="148"/>
  <c r="Z77" i="148"/>
  <c r="Y77" i="148"/>
  <c r="X77" i="148"/>
  <c r="W77" i="148"/>
  <c r="V77" i="148"/>
  <c r="U77" i="148"/>
  <c r="T77" i="148"/>
  <c r="S77" i="148"/>
  <c r="R77" i="148"/>
  <c r="P77" i="148"/>
  <c r="O77" i="148"/>
  <c r="N77" i="148"/>
  <c r="M77" i="148"/>
  <c r="L77" i="148"/>
  <c r="K77" i="148"/>
  <c r="J77" i="148"/>
  <c r="I77" i="148"/>
  <c r="H77" i="148"/>
  <c r="G77" i="148"/>
  <c r="F77" i="148"/>
  <c r="E77" i="148"/>
  <c r="D77" i="148"/>
  <c r="C77" i="148"/>
  <c r="AR77" i="148" s="1"/>
  <c r="AT76" i="148"/>
  <c r="AQ76" i="148"/>
  <c r="AP76" i="148"/>
  <c r="AO76" i="148"/>
  <c r="AN76" i="148"/>
  <c r="AM76" i="148"/>
  <c r="AL76" i="148"/>
  <c r="AK76" i="148"/>
  <c r="AJ76" i="148"/>
  <c r="AI76" i="148"/>
  <c r="AH76" i="148"/>
  <c r="AG76" i="148"/>
  <c r="AF76" i="148"/>
  <c r="AE76" i="148"/>
  <c r="AD76" i="148"/>
  <c r="AC76" i="148"/>
  <c r="AB76" i="148"/>
  <c r="AA76" i="148"/>
  <c r="Z76" i="148"/>
  <c r="Y76" i="148"/>
  <c r="X76" i="148"/>
  <c r="W76" i="148"/>
  <c r="V76" i="148"/>
  <c r="U76" i="148"/>
  <c r="T76" i="148"/>
  <c r="S76" i="148"/>
  <c r="R76" i="148"/>
  <c r="Q76" i="148"/>
  <c r="P76" i="148"/>
  <c r="O76" i="148"/>
  <c r="N76" i="148"/>
  <c r="M76" i="148"/>
  <c r="L76" i="148"/>
  <c r="K76" i="148"/>
  <c r="J76" i="148"/>
  <c r="I76" i="148"/>
  <c r="H76" i="148"/>
  <c r="G76" i="148"/>
  <c r="F76" i="148"/>
  <c r="E76" i="148"/>
  <c r="D76" i="148"/>
  <c r="AR76" i="148" s="1"/>
  <c r="C76" i="148"/>
  <c r="AT75" i="148"/>
  <c r="AQ75" i="148"/>
  <c r="AP75" i="148"/>
  <c r="AO75" i="148"/>
  <c r="AN75" i="148"/>
  <c r="AM75" i="148"/>
  <c r="AL75" i="148"/>
  <c r="AK75" i="148"/>
  <c r="AJ75" i="148"/>
  <c r="AI75" i="148"/>
  <c r="AH75" i="148"/>
  <c r="AG75" i="148"/>
  <c r="AF75" i="148"/>
  <c r="AE75" i="148"/>
  <c r="AD75" i="148"/>
  <c r="AC75" i="148"/>
  <c r="AB75" i="148"/>
  <c r="AA75" i="148"/>
  <c r="Z75" i="148"/>
  <c r="Y75" i="148"/>
  <c r="X75" i="148"/>
  <c r="W75" i="148"/>
  <c r="V75" i="148"/>
  <c r="U75" i="148"/>
  <c r="T75" i="148"/>
  <c r="S75" i="148"/>
  <c r="R75" i="148"/>
  <c r="P75" i="148"/>
  <c r="O75" i="148"/>
  <c r="N75" i="148"/>
  <c r="M75" i="148"/>
  <c r="L75" i="148"/>
  <c r="K75" i="148"/>
  <c r="J75" i="148"/>
  <c r="I75" i="148"/>
  <c r="H75" i="148"/>
  <c r="G75" i="148"/>
  <c r="F75" i="148"/>
  <c r="E75" i="148"/>
  <c r="D75" i="148"/>
  <c r="C75" i="148"/>
  <c r="AT74" i="148"/>
  <c r="AQ74" i="148"/>
  <c r="AP74" i="148"/>
  <c r="AO74" i="148"/>
  <c r="AN74" i="148"/>
  <c r="AM74" i="148"/>
  <c r="AL74" i="148"/>
  <c r="AK74" i="148"/>
  <c r="AJ74" i="148"/>
  <c r="AI74" i="148"/>
  <c r="AH74" i="148"/>
  <c r="AG74" i="148"/>
  <c r="AF74" i="148"/>
  <c r="AE74" i="148"/>
  <c r="AD74" i="148"/>
  <c r="AC74" i="148"/>
  <c r="AB74" i="148"/>
  <c r="AA74" i="148"/>
  <c r="Z74" i="148"/>
  <c r="Y74" i="148"/>
  <c r="X74" i="148"/>
  <c r="W74" i="148"/>
  <c r="V74" i="148"/>
  <c r="U74" i="148"/>
  <c r="T74" i="148"/>
  <c r="S74" i="148"/>
  <c r="R74" i="148"/>
  <c r="Q74" i="148"/>
  <c r="P74" i="148"/>
  <c r="O74" i="148"/>
  <c r="N74" i="148"/>
  <c r="M74" i="148"/>
  <c r="L74" i="148"/>
  <c r="K74" i="148"/>
  <c r="J74" i="148"/>
  <c r="I74" i="148"/>
  <c r="H74" i="148"/>
  <c r="G74" i="148"/>
  <c r="F74" i="148"/>
  <c r="E74" i="148"/>
  <c r="D74" i="148"/>
  <c r="C74" i="148"/>
  <c r="AR74" i="148" s="1"/>
  <c r="AT73" i="148"/>
  <c r="AQ73" i="148"/>
  <c r="AP73" i="148"/>
  <c r="AO73" i="148"/>
  <c r="AN73" i="148"/>
  <c r="AL73" i="148"/>
  <c r="AK73" i="148"/>
  <c r="AJ73" i="148"/>
  <c r="AI73" i="148"/>
  <c r="AH73" i="148"/>
  <c r="AG73" i="148"/>
  <c r="AF73" i="148"/>
  <c r="AE73" i="148"/>
  <c r="AD73" i="148"/>
  <c r="AC73" i="148"/>
  <c r="AB73" i="148"/>
  <c r="AA73" i="148"/>
  <c r="Z73" i="148"/>
  <c r="Y73" i="148"/>
  <c r="X73" i="148"/>
  <c r="W73" i="148"/>
  <c r="V73" i="148"/>
  <c r="U73" i="148"/>
  <c r="T73" i="148"/>
  <c r="S73" i="148"/>
  <c r="R73" i="148"/>
  <c r="P73" i="148"/>
  <c r="O73" i="148"/>
  <c r="N73" i="148"/>
  <c r="M73" i="148"/>
  <c r="L73" i="148"/>
  <c r="K73" i="148"/>
  <c r="J73" i="148"/>
  <c r="I73" i="148"/>
  <c r="H73" i="148"/>
  <c r="G73" i="148"/>
  <c r="F73" i="148"/>
  <c r="E73" i="148"/>
  <c r="D73" i="148"/>
  <c r="C73" i="148"/>
  <c r="AR73" i="148" s="1"/>
  <c r="AT72" i="148"/>
  <c r="AQ72" i="148"/>
  <c r="AP72" i="148"/>
  <c r="AO72" i="148"/>
  <c r="AN72" i="148"/>
  <c r="AM72" i="148"/>
  <c r="AL72" i="148"/>
  <c r="AK72" i="148"/>
  <c r="AJ72" i="148"/>
  <c r="AI72" i="148"/>
  <c r="AH72" i="148"/>
  <c r="AG72" i="148"/>
  <c r="AF72" i="148"/>
  <c r="AE72" i="148"/>
  <c r="AD72" i="148"/>
  <c r="AC72" i="148"/>
  <c r="AB72" i="148"/>
  <c r="AA72" i="148"/>
  <c r="Z72" i="148"/>
  <c r="Y72" i="148"/>
  <c r="X72" i="148"/>
  <c r="W72" i="148"/>
  <c r="V72" i="148"/>
  <c r="U72" i="148"/>
  <c r="T72" i="148"/>
  <c r="S72" i="148"/>
  <c r="R72" i="148"/>
  <c r="Q72" i="148"/>
  <c r="P72" i="148"/>
  <c r="O72" i="148"/>
  <c r="N72" i="148"/>
  <c r="M72" i="148"/>
  <c r="L72" i="148"/>
  <c r="K72" i="148"/>
  <c r="J72" i="148"/>
  <c r="I72" i="148"/>
  <c r="H72" i="148"/>
  <c r="G72" i="148"/>
  <c r="F72" i="148"/>
  <c r="E72" i="148"/>
  <c r="D72" i="148"/>
  <c r="AR72" i="148" s="1"/>
  <c r="C72" i="148"/>
  <c r="AT71" i="148"/>
  <c r="AQ71" i="148"/>
  <c r="AP71" i="148"/>
  <c r="AO71" i="148"/>
  <c r="AN71" i="148"/>
  <c r="AM71" i="148"/>
  <c r="AL71" i="148"/>
  <c r="AK71" i="148"/>
  <c r="AJ71" i="148"/>
  <c r="AI71" i="148"/>
  <c r="AH71" i="148"/>
  <c r="AG71" i="148"/>
  <c r="AF71" i="148"/>
  <c r="AE71" i="148"/>
  <c r="AD71" i="148"/>
  <c r="AC71" i="148"/>
  <c r="AB71" i="148"/>
  <c r="AA71" i="148"/>
  <c r="Z71" i="148"/>
  <c r="Y71" i="148"/>
  <c r="X71" i="148"/>
  <c r="W71" i="148"/>
  <c r="V71" i="148"/>
  <c r="U71" i="148"/>
  <c r="T71" i="148"/>
  <c r="S71" i="148"/>
  <c r="R71" i="148"/>
  <c r="Q71" i="148"/>
  <c r="P71" i="148"/>
  <c r="O71" i="148"/>
  <c r="N71" i="148"/>
  <c r="M71" i="148"/>
  <c r="L71" i="148"/>
  <c r="K71" i="148"/>
  <c r="J71" i="148"/>
  <c r="I71" i="148"/>
  <c r="H71" i="148"/>
  <c r="G71" i="148"/>
  <c r="F71" i="148"/>
  <c r="E71" i="148"/>
  <c r="D71" i="148"/>
  <c r="C71" i="148"/>
  <c r="AT70" i="148"/>
  <c r="AQ70" i="148"/>
  <c r="AP70" i="148"/>
  <c r="AO70" i="148"/>
  <c r="AN70" i="148"/>
  <c r="AM70" i="148"/>
  <c r="AL70" i="148"/>
  <c r="AK70" i="148"/>
  <c r="AJ70" i="148"/>
  <c r="AI70" i="148"/>
  <c r="AH70" i="148"/>
  <c r="AG70" i="148"/>
  <c r="AF70" i="148"/>
  <c r="AE70" i="148"/>
  <c r="AD70" i="148"/>
  <c r="AC70" i="148"/>
  <c r="AB70" i="148"/>
  <c r="AA70" i="148"/>
  <c r="Z70" i="148"/>
  <c r="Y70" i="148"/>
  <c r="X70" i="148"/>
  <c r="W70" i="148"/>
  <c r="V70" i="148"/>
  <c r="U70" i="148"/>
  <c r="T70" i="148"/>
  <c r="S70" i="148"/>
  <c r="R70" i="148"/>
  <c r="Q70" i="148"/>
  <c r="P70" i="148"/>
  <c r="O70" i="148"/>
  <c r="N70" i="148"/>
  <c r="M70" i="148"/>
  <c r="L70" i="148"/>
  <c r="K70" i="148"/>
  <c r="J70" i="148"/>
  <c r="I70" i="148"/>
  <c r="H70" i="148"/>
  <c r="G70" i="148"/>
  <c r="F70" i="148"/>
  <c r="E70" i="148"/>
  <c r="D70" i="148"/>
  <c r="C70" i="148"/>
  <c r="AR70" i="148" s="1"/>
  <c r="AT69" i="148"/>
  <c r="AQ69" i="148"/>
  <c r="AP69" i="148"/>
  <c r="AO69" i="148"/>
  <c r="AN69" i="148"/>
  <c r="AM69" i="148"/>
  <c r="AL69" i="148"/>
  <c r="AK69" i="148"/>
  <c r="AJ69" i="148"/>
  <c r="AI69" i="148"/>
  <c r="AH69" i="148"/>
  <c r="AG69" i="148"/>
  <c r="AF69" i="148"/>
  <c r="AE69" i="148"/>
  <c r="AD69" i="148"/>
  <c r="AC69" i="148"/>
  <c r="AB69" i="148"/>
  <c r="AA69" i="148"/>
  <c r="Z69" i="148"/>
  <c r="Y69" i="148"/>
  <c r="X69" i="148"/>
  <c r="W69" i="148"/>
  <c r="V69" i="148"/>
  <c r="U69" i="148"/>
  <c r="T69" i="148"/>
  <c r="S69" i="148"/>
  <c r="R69" i="148"/>
  <c r="Q69" i="148"/>
  <c r="P69" i="148"/>
  <c r="O69" i="148"/>
  <c r="N69" i="148"/>
  <c r="M69" i="148"/>
  <c r="L69" i="148"/>
  <c r="K69" i="148"/>
  <c r="J69" i="148"/>
  <c r="I69" i="148"/>
  <c r="H69" i="148"/>
  <c r="G69" i="148"/>
  <c r="F69" i="148"/>
  <c r="E69" i="148"/>
  <c r="D69" i="148"/>
  <c r="C69" i="148"/>
  <c r="AR69" i="148" s="1"/>
  <c r="AT68" i="148"/>
  <c r="AQ68" i="148"/>
  <c r="AP68" i="148"/>
  <c r="AO68" i="148"/>
  <c r="AN68" i="148"/>
  <c r="AM68" i="148"/>
  <c r="AL68" i="148"/>
  <c r="AK68" i="148"/>
  <c r="AJ68" i="148"/>
  <c r="AI68" i="148"/>
  <c r="AH68" i="148"/>
  <c r="AG68" i="148"/>
  <c r="AF68" i="148"/>
  <c r="AE68" i="148"/>
  <c r="AD68" i="148"/>
  <c r="AC68" i="148"/>
  <c r="AB68" i="148"/>
  <c r="AA68" i="148"/>
  <c r="Z68" i="148"/>
  <c r="Y68" i="148"/>
  <c r="X68" i="148"/>
  <c r="W68" i="148"/>
  <c r="V68" i="148"/>
  <c r="U68" i="148"/>
  <c r="T68" i="148"/>
  <c r="S68" i="148"/>
  <c r="R68" i="148"/>
  <c r="Q68" i="148"/>
  <c r="P68" i="148"/>
  <c r="O68" i="148"/>
  <c r="N68" i="148"/>
  <c r="M68" i="148"/>
  <c r="L68" i="148"/>
  <c r="K68" i="148"/>
  <c r="J68" i="148"/>
  <c r="I68" i="148"/>
  <c r="H68" i="148"/>
  <c r="G68" i="148"/>
  <c r="F68" i="148"/>
  <c r="E68" i="148"/>
  <c r="D68" i="148"/>
  <c r="AR68" i="148" s="1"/>
  <c r="C68" i="148"/>
  <c r="AT67" i="148"/>
  <c r="AQ67" i="148"/>
  <c r="AP67" i="148"/>
  <c r="AO67" i="148"/>
  <c r="AN67" i="148"/>
  <c r="AM67" i="148"/>
  <c r="AL67" i="148"/>
  <c r="AK67" i="148"/>
  <c r="AJ67" i="148"/>
  <c r="AI67" i="148"/>
  <c r="AH67" i="148"/>
  <c r="AG67" i="148"/>
  <c r="AF67" i="148"/>
  <c r="AE67" i="148"/>
  <c r="AD67" i="148"/>
  <c r="AC67" i="148"/>
  <c r="AB67" i="148"/>
  <c r="AA67" i="148"/>
  <c r="Z67" i="148"/>
  <c r="Y67" i="148"/>
  <c r="X67" i="148"/>
  <c r="W67" i="148"/>
  <c r="V67" i="148"/>
  <c r="U67" i="148"/>
  <c r="T67" i="148"/>
  <c r="S67" i="148"/>
  <c r="R67" i="148"/>
  <c r="Q67" i="148"/>
  <c r="P67" i="148"/>
  <c r="O67" i="148"/>
  <c r="N67" i="148"/>
  <c r="M67" i="148"/>
  <c r="L67" i="148"/>
  <c r="K67" i="148"/>
  <c r="J67" i="148"/>
  <c r="I67" i="148"/>
  <c r="H67" i="148"/>
  <c r="G67" i="148"/>
  <c r="F67" i="148"/>
  <c r="E67" i="148"/>
  <c r="D67" i="148"/>
  <c r="C67" i="148"/>
  <c r="AT66" i="148"/>
  <c r="AQ66" i="148"/>
  <c r="AQ80" i="148" s="1"/>
  <c r="AP66" i="148"/>
  <c r="AP80" i="148" s="1"/>
  <c r="AO66" i="148"/>
  <c r="AO80" i="148" s="1"/>
  <c r="AO82" i="148" s="1"/>
  <c r="AN66" i="148"/>
  <c r="AN80" i="148" s="1"/>
  <c r="AM66" i="148"/>
  <c r="AL66" i="148"/>
  <c r="AL80" i="148" s="1"/>
  <c r="AK66" i="148"/>
  <c r="AK80" i="148" s="1"/>
  <c r="AK82" i="148" s="1"/>
  <c r="AJ66" i="148"/>
  <c r="AJ80" i="148" s="1"/>
  <c r="AI66" i="148"/>
  <c r="AI80" i="148" s="1"/>
  <c r="AI82" i="148" s="1"/>
  <c r="AH66" i="148"/>
  <c r="AH80" i="148" s="1"/>
  <c r="AG66" i="148"/>
  <c r="AG80" i="148" s="1"/>
  <c r="AG82" i="148" s="1"/>
  <c r="AF66" i="148"/>
  <c r="AF80" i="148" s="1"/>
  <c r="AE66" i="148"/>
  <c r="AE80" i="148" s="1"/>
  <c r="AD66" i="148"/>
  <c r="AD80" i="148" s="1"/>
  <c r="AD82" i="148" s="1"/>
  <c r="AC66" i="148"/>
  <c r="AC80" i="148" s="1"/>
  <c r="AC82" i="148" s="1"/>
  <c r="AB66" i="148"/>
  <c r="AB80" i="148" s="1"/>
  <c r="AA66" i="148"/>
  <c r="AA80" i="148" s="1"/>
  <c r="Z66" i="148"/>
  <c r="Z80" i="148" s="1"/>
  <c r="Y66" i="148"/>
  <c r="Y80" i="148" s="1"/>
  <c r="Y82" i="148" s="1"/>
  <c r="X66" i="148"/>
  <c r="X80" i="148" s="1"/>
  <c r="W66" i="148"/>
  <c r="W80" i="148" s="1"/>
  <c r="V66" i="148"/>
  <c r="V80" i="148" s="1"/>
  <c r="V82" i="148" s="1"/>
  <c r="U66" i="148"/>
  <c r="U80" i="148" s="1"/>
  <c r="T66" i="148"/>
  <c r="T80" i="148" s="1"/>
  <c r="S66" i="148"/>
  <c r="S80" i="148" s="1"/>
  <c r="S82" i="148" s="1"/>
  <c r="R66" i="148"/>
  <c r="R80" i="148" s="1"/>
  <c r="Q66" i="148"/>
  <c r="Q80" i="148" s="1"/>
  <c r="Q82" i="148" s="1"/>
  <c r="P66" i="148"/>
  <c r="P80" i="148" s="1"/>
  <c r="O66" i="148"/>
  <c r="O80" i="148" s="1"/>
  <c r="N66" i="148"/>
  <c r="N80" i="148" s="1"/>
  <c r="N82" i="148" s="1"/>
  <c r="M66" i="148"/>
  <c r="M80" i="148" s="1"/>
  <c r="M82" i="148" s="1"/>
  <c r="L66" i="148"/>
  <c r="L80" i="148" s="1"/>
  <c r="K66" i="148"/>
  <c r="K80" i="148" s="1"/>
  <c r="K82" i="148" s="1"/>
  <c r="J66" i="148"/>
  <c r="J80" i="148" s="1"/>
  <c r="I66" i="148"/>
  <c r="I80" i="148" s="1"/>
  <c r="I82" i="148" s="1"/>
  <c r="H66" i="148"/>
  <c r="H80" i="148" s="1"/>
  <c r="G66" i="148"/>
  <c r="G80" i="148" s="1"/>
  <c r="F66" i="148"/>
  <c r="F80" i="148" s="1"/>
  <c r="F82" i="148" s="1"/>
  <c r="E66" i="148"/>
  <c r="E80" i="148" s="1"/>
  <c r="E82" i="148" s="1"/>
  <c r="D66" i="148"/>
  <c r="D80" i="148" s="1"/>
  <c r="C66" i="148"/>
  <c r="AR66" i="148" s="1"/>
  <c r="AQ65" i="148"/>
  <c r="AP65" i="148"/>
  <c r="AO65" i="148"/>
  <c r="AN65" i="148"/>
  <c r="AM65" i="148"/>
  <c r="AL65" i="148"/>
  <c r="AK65" i="148"/>
  <c r="AJ65" i="148"/>
  <c r="AI65" i="148"/>
  <c r="AH65" i="148"/>
  <c r="AG65" i="148"/>
  <c r="AF65" i="148"/>
  <c r="AE65" i="148"/>
  <c r="AD65" i="148"/>
  <c r="AC65" i="148"/>
  <c r="AB65" i="148"/>
  <c r="AA65" i="148"/>
  <c r="Z65" i="148"/>
  <c r="Y65" i="148"/>
  <c r="X65" i="148"/>
  <c r="W65" i="148"/>
  <c r="V65" i="148"/>
  <c r="U65" i="148"/>
  <c r="T65" i="148"/>
  <c r="S65" i="148"/>
  <c r="R65" i="148"/>
  <c r="Q65" i="148"/>
  <c r="P65" i="148"/>
  <c r="O65" i="148"/>
  <c r="N65" i="148"/>
  <c r="M65" i="148"/>
  <c r="L65" i="148"/>
  <c r="K65" i="148"/>
  <c r="J65" i="148"/>
  <c r="I65" i="148"/>
  <c r="H65" i="148"/>
  <c r="G65" i="148"/>
  <c r="F65" i="148"/>
  <c r="E65" i="148"/>
  <c r="D65" i="148"/>
  <c r="C65" i="148"/>
  <c r="AQ64" i="148"/>
  <c r="AP64" i="148"/>
  <c r="AO64" i="148"/>
  <c r="AN64" i="148"/>
  <c r="AM64" i="148"/>
  <c r="AL64" i="148"/>
  <c r="AK64" i="148"/>
  <c r="AJ64" i="148"/>
  <c r="AI64" i="148"/>
  <c r="AH64" i="148"/>
  <c r="AG64" i="148"/>
  <c r="AF64" i="148"/>
  <c r="AE64" i="148"/>
  <c r="AD64" i="148"/>
  <c r="AC64" i="148"/>
  <c r="AB64" i="148"/>
  <c r="AA64" i="148"/>
  <c r="Z64" i="148"/>
  <c r="Y64" i="148"/>
  <c r="X64" i="148"/>
  <c r="W64" i="148"/>
  <c r="V64" i="148"/>
  <c r="U64" i="148"/>
  <c r="T64" i="148"/>
  <c r="S64" i="148"/>
  <c r="R64" i="148"/>
  <c r="Q64" i="148"/>
  <c r="P64" i="148"/>
  <c r="O64" i="148"/>
  <c r="N64" i="148"/>
  <c r="M64" i="148"/>
  <c r="L64" i="148"/>
  <c r="K64" i="148"/>
  <c r="J64" i="148"/>
  <c r="I64" i="148"/>
  <c r="H64" i="148"/>
  <c r="G64" i="148"/>
  <c r="F64" i="148"/>
  <c r="E64" i="148"/>
  <c r="D64" i="148"/>
  <c r="C64" i="148"/>
  <c r="AL82" i="148" l="1"/>
  <c r="H82" i="148"/>
  <c r="P82" i="148"/>
  <c r="X82" i="148"/>
  <c r="AF82" i="148"/>
  <c r="AN82" i="148"/>
  <c r="AA82" i="148"/>
  <c r="AQ82" i="148"/>
  <c r="L82" i="148"/>
  <c r="T82" i="148"/>
  <c r="AB82" i="148"/>
  <c r="AJ82" i="148"/>
  <c r="U82" i="148"/>
  <c r="AR67" i="148"/>
  <c r="AR71" i="148"/>
  <c r="AR75" i="148"/>
  <c r="D82" i="148"/>
  <c r="AM80" i="148"/>
  <c r="C80" i="148"/>
  <c r="AH82" i="148"/>
  <c r="C82" i="148" l="1"/>
  <c r="AR80" i="148"/>
  <c r="AM82" i="148"/>
  <c r="AU82" i="148" l="1"/>
  <c r="AR82" i="148"/>
  <c r="C7" i="142" l="1"/>
  <c r="D5" i="144"/>
  <c r="E8" i="1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4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H4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4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I4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4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K4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5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72ED6ED-35BB-46A8-BBB7-1AEE76B37869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24E9503D-C652-448A-ADDE-9795F95B4F3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3" authorId="0" shapeId="0" xr:uid="{2E760E2B-106F-457A-BD21-FC136795BCE7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3" authorId="0" shapeId="0" xr:uid="{7C9709D8-C05F-4537-B006-BF5A4C1D8294}">
      <text>
        <r>
          <rPr>
            <sz val="8"/>
            <color indexed="81"/>
            <rFont val="Tahoma"/>
            <family val="2"/>
          </rPr>
          <t xml:space="preserve">Comm-OUT-A 
indicates an auxillary input, thus not consider with respect the efficiency
</t>
        </r>
      </text>
    </comment>
    <comment ref="Q3" authorId="0" shapeId="0" xr:uid="{90524E85-F9D0-4E63-8D53-0B6E1F9AC538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<sst xmlns="http://schemas.openxmlformats.org/spreadsheetml/2006/main" count="9299" uniqueCount="752">
  <si>
    <t>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</si>
  <si>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</si>
  <si>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</si>
  <si>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</si>
  <si>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</si>
  <si>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</si>
  <si>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</si>
  <si>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</si>
  <si>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</si>
  <si>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</si>
  <si>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</si>
  <si>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</si>
  <si>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</si>
  <si>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</si>
  <si>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</si>
  <si>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</si>
  <si>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</si>
  <si>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MAT</t>
  </si>
  <si>
    <t>Mt</t>
  </si>
  <si>
    <t>NRG</t>
  </si>
  <si>
    <t>PJ</t>
  </si>
  <si>
    <t>IND_HC</t>
  </si>
  <si>
    <t>Hard Coal</t>
  </si>
  <si>
    <t>IND_BC</t>
  </si>
  <si>
    <t>IND_COKE</t>
  </si>
  <si>
    <t>Coke</t>
  </si>
  <si>
    <t>IND_MFG</t>
  </si>
  <si>
    <t>Manufactured Gases</t>
  </si>
  <si>
    <t>IND_OIL_GSL</t>
  </si>
  <si>
    <t>IND_OIL_DSL</t>
  </si>
  <si>
    <t>IND_OIL_LPG</t>
  </si>
  <si>
    <t>IND_OIL_FUE</t>
  </si>
  <si>
    <t>IND_OIL_KER</t>
  </si>
  <si>
    <t>IND_OIL_RFG</t>
  </si>
  <si>
    <t>IND_OTH_OIL_FUE</t>
  </si>
  <si>
    <t>IND_NAT_GAS</t>
  </si>
  <si>
    <t>Natural Gas</t>
  </si>
  <si>
    <t>IND_BIOM</t>
  </si>
  <si>
    <t>IND_BLF</t>
  </si>
  <si>
    <t>IND_RDF</t>
  </si>
  <si>
    <t>RDF</t>
  </si>
  <si>
    <t>IND_ELC</t>
  </si>
  <si>
    <t>Electricity</t>
  </si>
  <si>
    <t>IND_DH</t>
  </si>
  <si>
    <t>IND_OTH_FUE</t>
  </si>
  <si>
    <t>DEM</t>
  </si>
  <si>
    <t>Cement</t>
  </si>
  <si>
    <t>ENV</t>
  </si>
  <si>
    <t>IND_CO2</t>
  </si>
  <si>
    <t>Carbon Dioxide - Combustion (IND)</t>
  </si>
  <si>
    <t>kt</t>
  </si>
  <si>
    <t>IND_SO2</t>
  </si>
  <si>
    <t>Sulphur Dioxide - Combustion (IND)</t>
  </si>
  <si>
    <t>IND_NOX</t>
  </si>
  <si>
    <t>Nitrogen Oxides - Combustion (IND)</t>
  </si>
  <si>
    <t>IND_TSP</t>
  </si>
  <si>
    <t>Total Suspended Particulate - Combustion (IND)</t>
  </si>
  <si>
    <t>IND_PM10</t>
  </si>
  <si>
    <t>Particulate Matter &lt;= 10 um - Combustion (IND)</t>
  </si>
  <si>
    <t>IND_PM2.5</t>
  </si>
  <si>
    <t>Particulate Matter &lt;= 2.5 um - Combustion (IND)</t>
  </si>
  <si>
    <t>DAYNITE</t>
  </si>
  <si>
    <t>ELC</t>
  </si>
  <si>
    <t>Import of raw materials</t>
  </si>
  <si>
    <t>TechName</t>
  </si>
  <si>
    <t>*TechDesc</t>
  </si>
  <si>
    <t>Comm-OUT</t>
  </si>
  <si>
    <t>COST</t>
  </si>
  <si>
    <t>*Technology Name</t>
  </si>
  <si>
    <t>Technology Description</t>
  </si>
  <si>
    <t>Output Commodity</t>
  </si>
  <si>
    <t>Processes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</si>
  <si>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</si>
  <si>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</si>
  <si>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</si>
  <si>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</si>
  <si>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</si>
  <si>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</si>
  <si>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</si>
  <si>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</si>
  <si>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</si>
  <si>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</si>
  <si>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</si>
  <si>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</si>
  <si>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</si>
  <si>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</si>
  <si>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</si>
  <si>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PRE</t>
  </si>
  <si>
    <t>SECTF_IND_HC</t>
  </si>
  <si>
    <t>Sectoral fuel - hard coal</t>
  </si>
  <si>
    <t>PJa</t>
  </si>
  <si>
    <t>SECTF_IND_COKE</t>
  </si>
  <si>
    <t>Sectoral fuel - coke</t>
  </si>
  <si>
    <t>SECTF_IND_NAT_GAS</t>
  </si>
  <si>
    <t>Sectoral fuel - natural gas</t>
  </si>
  <si>
    <t>SECTF_IND_ELC</t>
  </si>
  <si>
    <t>Sectoral fuel - electricity</t>
  </si>
  <si>
    <t>IMP</t>
  </si>
  <si>
    <t>Mta</t>
  </si>
  <si>
    <t>IND_IMP_SLUG</t>
  </si>
  <si>
    <t>Import of blast furnace slug</t>
  </si>
  <si>
    <t>IND_IMP_RAW_MAT</t>
  </si>
  <si>
    <t>Import of other raw materials</t>
  </si>
  <si>
    <t>NO</t>
  </si>
  <si>
    <t>Base-year infrastructure for electricity fuels</t>
  </si>
  <si>
    <t>* TechDesc</t>
  </si>
  <si>
    <t>Comm-IN</t>
  </si>
  <si>
    <t>EFF</t>
  </si>
  <si>
    <t>Share-I~UP</t>
  </si>
  <si>
    <t>PRI_HC</t>
  </si>
  <si>
    <t/>
  </si>
  <si>
    <t>SEC_COKE</t>
  </si>
  <si>
    <t>ELC_HV-HV</t>
  </si>
  <si>
    <t>*Demand Commodity Name</t>
  </si>
  <si>
    <t>Demand Value</t>
  </si>
  <si>
    <t>Input</t>
  </si>
  <si>
    <t>Output</t>
  </si>
  <si>
    <t>Stock</t>
  </si>
  <si>
    <t>Input Commodity</t>
  </si>
  <si>
    <t>Fuel input level</t>
  </si>
  <si>
    <t>Fuel Output level</t>
  </si>
  <si>
    <t>Existing Installed Capacity</t>
  </si>
  <si>
    <t>HC</t>
  </si>
  <si>
    <t>BC</t>
  </si>
  <si>
    <t>COKE</t>
  </si>
  <si>
    <t>MFG</t>
  </si>
  <si>
    <t>OIL_GSL</t>
  </si>
  <si>
    <t>OIL_DSL</t>
  </si>
  <si>
    <t>OIL_FUE</t>
  </si>
  <si>
    <t>OIL_LPG</t>
  </si>
  <si>
    <t>OIL_KER</t>
  </si>
  <si>
    <t>OIL_RFG</t>
  </si>
  <si>
    <t>OTH_OIL_FUE</t>
  </si>
  <si>
    <t>NAT_GAS</t>
  </si>
  <si>
    <t>BIOM</t>
  </si>
  <si>
    <t>BIOG</t>
  </si>
  <si>
    <t>BLF</t>
  </si>
  <si>
    <t>DH</t>
  </si>
  <si>
    <t>OTH_FUE</t>
  </si>
  <si>
    <t>AFA</t>
  </si>
  <si>
    <t>FIXOM</t>
  </si>
  <si>
    <t>VAROM</t>
  </si>
  <si>
    <t>\I:</t>
  </si>
  <si>
    <t>Static coefficients for combustion emissions in industry</t>
  </si>
  <si>
    <t>IND_BIOG</t>
  </si>
  <si>
    <t>Static coefficients for emissions in industry from industrial processes (non-combustion) and from combustion industrial including CHP and HP</t>
  </si>
  <si>
    <t>kt/PJ</t>
  </si>
  <si>
    <t>IND_*</t>
  </si>
  <si>
    <t xml:space="preserve">kt/Mt klin
</t>
  </si>
  <si>
    <t>0.021259808</t>
  </si>
  <si>
    <t>0.042447543</t>
  </si>
  <si>
    <t>0.020370318</t>
  </si>
  <si>
    <t>Data extracted on 12/12/2022 14:12:45 from [ESTAT]</t>
  </si>
  <si>
    <t xml:space="preserve">Dataset: </t>
  </si>
  <si>
    <t>Disaggregated final energy consumption in industry - quantities by NACE Rev. 2 activity [NRG_D_INDQ_N__custom_4129577]</t>
  </si>
  <si>
    <t xml:space="preserve">Last updated: </t>
  </si>
  <si>
    <t>21/10/2022 23:00</t>
  </si>
  <si>
    <t>Time frequency [FREQ]</t>
  </si>
  <si>
    <t>Annual [A]</t>
  </si>
  <si>
    <t>Unit of measure [UNIT]</t>
  </si>
  <si>
    <t>Terajoule (net calorific value - NCV) [TJ_NCV]</t>
  </si>
  <si>
    <t>Geopolitical entity (reporting) [GEO]</t>
  </si>
  <si>
    <t>Poland [PL]</t>
  </si>
  <si>
    <t>Time [TIME]</t>
  </si>
  <si>
    <t>2020</t>
  </si>
  <si>
    <t>OIL_NAP</t>
  </si>
  <si>
    <t>OTH_REN</t>
  </si>
  <si>
    <t>SIEC (Codes)</t>
  </si>
  <si>
    <t>C0110</t>
  </si>
  <si>
    <t>C0121</t>
  </si>
  <si>
    <t>C0129</t>
  </si>
  <si>
    <t>C0210</t>
  </si>
  <si>
    <t>C0220</t>
  </si>
  <si>
    <t>C0311</t>
  </si>
  <si>
    <t>C0330</t>
  </si>
  <si>
    <t>C0340</t>
  </si>
  <si>
    <t>C0350</t>
  </si>
  <si>
    <t>C0360</t>
  </si>
  <si>
    <t>C0371</t>
  </si>
  <si>
    <t>C0379</t>
  </si>
  <si>
    <t>P1100</t>
  </si>
  <si>
    <t>P1200</t>
  </si>
  <si>
    <t>S2000</t>
  </si>
  <si>
    <t>G3000</t>
  </si>
  <si>
    <t>O4200</t>
  </si>
  <si>
    <t>O4610</t>
  </si>
  <si>
    <t>O4630</t>
  </si>
  <si>
    <t>O4640</t>
  </si>
  <si>
    <t>O4652</t>
  </si>
  <si>
    <t>O4661</t>
  </si>
  <si>
    <t>O4669</t>
  </si>
  <si>
    <t>O4671</t>
  </si>
  <si>
    <t>O4680</t>
  </si>
  <si>
    <t>O4690</t>
  </si>
  <si>
    <t>O4691</t>
  </si>
  <si>
    <t>O4694</t>
  </si>
  <si>
    <t>RA200</t>
  </si>
  <si>
    <t>RA410</t>
  </si>
  <si>
    <t>RA600</t>
  </si>
  <si>
    <t>R5110-5150_W6000RI</t>
  </si>
  <si>
    <t>R5160</t>
  </si>
  <si>
    <t>R5200</t>
  </si>
  <si>
    <t>R5220</t>
  </si>
  <si>
    <t>R5300</t>
  </si>
  <si>
    <t>W6100</t>
  </si>
  <si>
    <t>W6210</t>
  </si>
  <si>
    <t>W6220</t>
  </si>
  <si>
    <t>E7000</t>
  </si>
  <si>
    <t>H8000</t>
  </si>
  <si>
    <t>SIEC (Labels)</t>
  </si>
  <si>
    <t>Anthracite</t>
  </si>
  <si>
    <t>Coking coal</t>
  </si>
  <si>
    <t>Other bituminous coal</t>
  </si>
  <si>
    <t>Sub-bituminous coal</t>
  </si>
  <si>
    <t>Lignite</t>
  </si>
  <si>
    <t>Coke oven coke</t>
  </si>
  <si>
    <t>Brown coal briquettes</t>
  </si>
  <si>
    <t>Coal tar</t>
  </si>
  <si>
    <t>Coke oven gas</t>
  </si>
  <si>
    <t>Gas works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</si>
  <si>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</si>
  <si>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</si>
  <si>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</si>
  <si>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</si>
  <si>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</si>
  <si>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</si>
  <si>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Natural gas liquids</t>
  </si>
  <si>
    <t>Refinery gas</t>
  </si>
  <si>
    <t>Liquefied petroleum gases</t>
  </si>
  <si>
    <t>Naphtha</t>
  </si>
  <si>
    <t>Motor gasoline</t>
  </si>
  <si>
    <t>Kerosene-type jet fuel</t>
  </si>
  <si>
    <t>Other kerosene</t>
  </si>
  <si>
    <t>Gas oil and diesel oil</t>
  </si>
  <si>
    <t>Fuel oil</t>
  </si>
  <si>
    <t>Other oil products</t>
  </si>
  <si>
    <t>White spirit and special boiling point industrial spirits</t>
  </si>
  <si>
    <t>Petroleum coke</t>
  </si>
  <si>
    <t>Geothermal</t>
  </si>
  <si>
    <t>Solar thermal</t>
  </si>
  <si>
    <t>Ambient heat (heat pumps)</t>
  </si>
  <si>
    <t>Primary solid biofuels</t>
  </si>
  <si>
    <t>Charcoal</t>
  </si>
  <si>
    <t>Liquid biofuels</t>
  </si>
  <si>
    <t>Biodiesels</t>
  </si>
  <si>
    <t>Biogases</t>
  </si>
  <si>
    <t>Industrial waste (non-renewable)</t>
  </si>
  <si>
    <t>Renewable municipal waste</t>
  </si>
  <si>
    <t>Non-renewable municipal waste</t>
  </si>
  <si>
    <t>Heat</t>
  </si>
  <si>
    <t>NACE_R2 (Codes)</t>
  </si>
  <si>
    <t>NACE_R2 (Labels)</t>
  </si>
  <si>
    <t>TOTAL</t>
  </si>
  <si>
    <t>Total - all NACE activities</t>
  </si>
  <si>
    <t>B07-B09_X_EPRD</t>
  </si>
  <si>
    <t>Mining, quarrying and mining support service activities except those related to energy products (uranium and thorium ores, peat, petroleum and natural gas)</t>
  </si>
  <si>
    <t>B07_X_B0721</t>
  </si>
  <si>
    <t>Mining of metal ores except mining of uranium and thorium ores</t>
  </si>
  <si>
    <t>B08_X_B0892</t>
  </si>
  <si>
    <t>Other mining and quarrying except extraction of peat</t>
  </si>
  <si>
    <t>B09</t>
  </si>
  <si>
    <t>Mining support service activities</t>
  </si>
  <si>
    <t>C10-C12</t>
  </si>
  <si>
    <t>Manufacture of food products; beverages and tobacco products</t>
  </si>
  <si>
    <t>C10</t>
  </si>
  <si>
    <t>Manufacture of food products</t>
  </si>
  <si>
    <t>C11</t>
  </si>
  <si>
    <t>Manufacture of beverages</t>
  </si>
  <si>
    <t>C12</t>
  </si>
  <si>
    <t>Manufacture of tobacco products</t>
  </si>
  <si>
    <t>C13-C15</t>
  </si>
  <si>
    <t>Manufacture of textiles, wearing apparel, leather and related products</t>
  </si>
  <si>
    <t>C13</t>
  </si>
  <si>
    <t>Manufacture of textiles</t>
  </si>
  <si>
    <t>C14</t>
  </si>
  <si>
    <t>Manufacture of wearing apparel</t>
  </si>
  <si>
    <t>C15</t>
  </si>
  <si>
    <t>Manufacture of leather and related products</t>
  </si>
  <si>
    <t>C16</t>
  </si>
  <si>
    <t>Manufacture of wood and of products of wood and cork, except furniture; manufacture of articles of straw and plaiting materials</t>
  </si>
  <si>
    <t>C17_C18</t>
  </si>
  <si>
    <t>Manufacture of paper and paper products; printing and reproduction of recorded media</t>
  </si>
  <si>
    <t>C17</t>
  </si>
  <si>
    <t>Manufacture of paper and paper products</t>
  </si>
  <si>
    <t>C17_X_C1711</t>
  </si>
  <si>
    <t>Manufacture of paper and paper products except pulp</t>
  </si>
  <si>
    <t>C1711</t>
  </si>
  <si>
    <t>Manufacture of pulp</t>
  </si>
  <si>
    <t>C18</t>
  </si>
  <si>
    <t>Printing and reproduction of recorded media</t>
  </si>
  <si>
    <t>C19</t>
  </si>
  <si>
    <t>Manufacture of coke and refined petroleum products</t>
  </si>
  <si>
    <t>C20_C21</t>
  </si>
  <si>
    <t>Manufacture of chemicals and chemical products; basic pharmaceutical products and pharmaceutical preparations</t>
  </si>
  <si>
    <t>C20</t>
  </si>
  <si>
    <t>Manufacture of chemicals and chemical products</t>
  </si>
  <si>
    <t>C201</t>
  </si>
  <si>
    <t>Manufacture of basic chemicals, fertilisers and nitrogen compounds, plastics and synthetic rubber in primary forms</t>
  </si>
  <si>
    <t>C202</t>
  </si>
  <si>
    <t>Manufacture of pesticides and other agrochemical products</t>
  </si>
  <si>
    <t>C203</t>
  </si>
  <si>
    <t>Manufacture of paints, varnishes and similar coatings, printing ink and mastics</t>
  </si>
  <si>
    <t>C204</t>
  </si>
  <si>
    <t>Manufacture of soap and detergents, cleaning and polishing preparations, perfumes and toilet preparations</t>
  </si>
  <si>
    <t>C205</t>
  </si>
  <si>
    <t>Manufacture of other chemical products</t>
  </si>
  <si>
    <t>C206</t>
  </si>
  <si>
    <t>Manufacture of man-made fibres</t>
  </si>
  <si>
    <t>C21</t>
  </si>
  <si>
    <t>Manufacture of basic pharmaceutical products and pharmaceutical preparations</t>
  </si>
  <si>
    <t>C22_C31_C32</t>
  </si>
  <si>
    <t>Manufacture of rubber, plastic products, furniture and other manufacturing</t>
  </si>
  <si>
    <t>C22</t>
  </si>
  <si>
    <t>Manufacture of rubber and plastic products</t>
  </si>
  <si>
    <t>C23</t>
  </si>
  <si>
    <t>Manufacture of other non-metallic mineral products</t>
  </si>
  <si>
    <t>C23_X_C231_C235</t>
  </si>
  <si>
    <t>Manufacture of other non-metallic mineral products except glass, glass products, cement, lime and plaster</t>
  </si>
  <si>
    <t>C231</t>
  </si>
  <si>
    <t>Manufacture of glass and glass products</t>
  </si>
  <si>
    <t>C235</t>
  </si>
  <si>
    <t>Manufacture of cement, lime and plaster</t>
  </si>
  <si>
    <t>C24</t>
  </si>
  <si>
    <t>Manufacture of basic metals</t>
  </si>
  <si>
    <t>C241-C243_C2451_C2452</t>
  </si>
  <si>
    <t>Manufacturing activities related to iron and steel</t>
  </si>
  <si>
    <t>C244_C2453_C2454</t>
  </si>
  <si>
    <t>Manufacture of basic precious and other non-ferrous metals, casting of light metals and of other non-ferrous metals</t>
  </si>
  <si>
    <t>C244_X_C2442</t>
  </si>
  <si>
    <t>Manufacture of basic precious and other non-ferrous metals except aluminium production</t>
  </si>
  <si>
    <t>C2442</t>
  </si>
  <si>
    <t>Aluminium production</t>
  </si>
  <si>
    <t>C25-C28</t>
  </si>
  <si>
    <t>Manufacture of fabricated metal products, computer, electronic and optical products, electrical equipment, machinery and equipment n.e.c.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</si>
  <si>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</si>
  <si>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</si>
  <si>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</si>
  <si>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</si>
  <si>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</si>
  <si>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</si>
  <si>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</si>
  <si>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</si>
  <si>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C29_C30</t>
  </si>
  <si>
    <t>Manufacture of motor vehicles, trailers, semi-trailers and of other transport equipment</t>
  </si>
  <si>
    <t>C29</t>
  </si>
  <si>
    <t>Manufacture of motor vehicles, trailers and semi-trailers</t>
  </si>
  <si>
    <t>C30</t>
  </si>
  <si>
    <t>Manufacture of other transport equipment</t>
  </si>
  <si>
    <t>C31</t>
  </si>
  <si>
    <t>Manufacture of furniture</t>
  </si>
  <si>
    <t>C32</t>
  </si>
  <si>
    <t>Other manufacturing</t>
  </si>
  <si>
    <t>SUMA</t>
  </si>
  <si>
    <t>TJ</t>
  </si>
  <si>
    <t>MINING</t>
  </si>
  <si>
    <t>FOOD&amp;BEVERAGES</t>
  </si>
  <si>
    <t>TEXTILES</t>
  </si>
  <si>
    <t>PULP_PAPER_PRINT</t>
  </si>
  <si>
    <t>CHEMICAL&amp;PETROCHEMICAL</t>
  </si>
  <si>
    <t>CEMENT</t>
  </si>
  <si>
    <t>GLASS</t>
  </si>
  <si>
    <t>NON_METALLIC_RAW</t>
  </si>
  <si>
    <t>IRON&amp;STEEL</t>
  </si>
  <si>
    <t>MANUFACTURE</t>
  </si>
  <si>
    <t>OTHER</t>
  </si>
  <si>
    <t>1. suma</t>
  </si>
  <si>
    <t>2. suma eurostat</t>
  </si>
  <si>
    <t>2-1</t>
  </si>
  <si>
    <t>Tabl 4(94) Bilans całkowity (2020)</t>
  </si>
  <si>
    <t>[TJ]</t>
  </si>
  <si>
    <t>Table 4(94) Complete balance (2020)</t>
  </si>
  <si>
    <t>OIL_CRD</t>
  </si>
  <si>
    <t>OTH_REN_FUE</t>
  </si>
  <si>
    <t>WYSZCZEGÓLNIENIE</t>
  </si>
  <si>
    <t>Ogółem</t>
  </si>
  <si>
    <t>Stałe paliwa kopalne</t>
  </si>
  <si>
    <t>Antracyt</t>
  </si>
  <si>
    <t>Węgiel koksowy</t>
  </si>
  <si>
    <t>Inne rodzaje węgla bitumicznego</t>
  </si>
  <si>
    <t>Węgiel subbitumiczny</t>
  </si>
  <si>
    <t>Węgiel brunatny</t>
  </si>
  <si>
    <t>Brykiety z węgla kamiennego</t>
  </si>
  <si>
    <t>Koks z koksowni</t>
  </si>
  <si>
    <t>Koks gazowniczy</t>
  </si>
  <si>
    <t>Smoła pogazowa</t>
  </si>
  <si>
    <t>Brykiety z węgla brunatnego</t>
  </si>
  <si>
    <t>Gazy przemysłowe</t>
  </si>
  <si>
    <t>Gaz miejski</t>
  </si>
  <si>
    <t>Gaz koksowniczy</t>
  </si>
  <si>
    <t>Gaz wielkopiecowy</t>
  </si>
  <si>
    <t>Inne gazy odzyskiwane</t>
  </si>
  <si>
    <t>Torf i wyroby z torfu</t>
  </si>
  <si>
    <t>Torf</t>
  </si>
  <si>
    <t>Wyroby z torfu</t>
  </si>
  <si>
    <t>Łupki bitumiczne i piaski roponośne</t>
  </si>
  <si>
    <t>Ropa naftowa i produkty naftowe</t>
  </si>
  <si>
    <t>Ropa naftowa</t>
  </si>
  <si>
    <t>Kondensat gazu ziemnego</t>
  </si>
  <si>
    <t>Półprodukty rafineryjne</t>
  </si>
  <si>
    <t>Dodatki/ utleniacze</t>
  </si>
  <si>
    <t>Inne węglowodory</t>
  </si>
  <si>
    <t>Gaz rafineryjny</t>
  </si>
  <si>
    <t>Etan</t>
  </si>
  <si>
    <t>Gaz płynny (LPG)</t>
  </si>
  <si>
    <t>Benzyna silnikowa</t>
  </si>
  <si>
    <t>Benzyna lotnicza</t>
  </si>
  <si>
    <t>Paliwo typu benzynowego do silników odrzutowych</t>
  </si>
  <si>
    <t>Paliwo typu nafty do silników odrzutowych</t>
  </si>
  <si>
    <t>Inne rodzaje nafty</t>
  </si>
  <si>
    <t>Benzyna ciężka</t>
  </si>
  <si>
    <t>Oleje napędowe</t>
  </si>
  <si>
    <t>Olej opałowy</t>
  </si>
  <si>
    <t>Benzyna lakowa i benzyny przemysłowe</t>
  </si>
  <si>
    <t>Smary</t>
  </si>
  <si>
    <t>Asfalt</t>
  </si>
  <si>
    <t>Koks naftowy</t>
  </si>
  <si>
    <t>Parafiny</t>
  </si>
  <si>
    <t>Inne produkty</t>
  </si>
  <si>
    <t>Gaz ziemny</t>
  </si>
  <si>
    <t>Źródła odnawialne i biopaliwa</t>
  </si>
  <si>
    <t>Energia wodna</t>
  </si>
  <si>
    <t>Energia fal, prądów oceanicznych i pływów morskich</t>
  </si>
  <si>
    <t>Energia wiatru</t>
  </si>
  <si>
    <t>Energia słoneczna fotowoltaiczna</t>
  </si>
  <si>
    <t>Energia słoneczna termiczna</t>
  </si>
  <si>
    <t>Energia geotermalna</t>
  </si>
  <si>
    <t>Biopaliwa stałe</t>
  </si>
  <si>
    <t>Węgiel drzewny</t>
  </si>
  <si>
    <t>Biogaz</t>
  </si>
  <si>
    <t>Odpady komunalne odnawialne</t>
  </si>
  <si>
    <t>Biobenzyna czysta</t>
  </si>
  <si>
    <t>Biobenzyna mieszana</t>
  </si>
  <si>
    <t>Biodiesel czysty</t>
  </si>
  <si>
    <t>Biodiesel mieszany</t>
  </si>
  <si>
    <t>Biopaliwo odrzutowe czyste</t>
  </si>
  <si>
    <t>Biopaliwo odrzutowe mieszane</t>
  </si>
  <si>
    <t>Inne biopaliwa ciekłe</t>
  </si>
  <si>
    <t>Energia cieplna otoczenia</t>
  </si>
  <si>
    <t>Odpady nieodnawialne</t>
  </si>
  <si>
    <t>Odpady przemysłowe nieodnawialne</t>
  </si>
  <si>
    <t>Odpady komunalne nieodnawialne</t>
  </si>
  <si>
    <t>Jądrowa energia cieplna</t>
  </si>
  <si>
    <t>Energia cieplna</t>
  </si>
  <si>
    <t>Energia elektryczna</t>
  </si>
  <si>
    <t>PJ/ktoe</t>
  </si>
  <si>
    <t>SPECIFICATION</t>
  </si>
  <si>
    <t>Total</t>
  </si>
  <si>
    <t>Solid fossil fuels</t>
  </si>
  <si>
    <t>Patent fuel</t>
  </si>
  <si>
    <t>Gas coke</t>
  </si>
  <si>
    <t>Manufactured gases</t>
  </si>
  <si>
    <t>Peat and peat products</t>
  </si>
  <si>
    <t>Oil and petroleum products</t>
  </si>
  <si>
    <t>Crude oil</t>
  </si>
  <si>
    <t>Refinery feedstocks</t>
  </si>
  <si>
    <t>Additives and oxygenates (excluding biofuel portion)</t>
  </si>
  <si>
    <t>Other hydrocarbons</t>
  </si>
  <si>
    <t>Ethane</t>
  </si>
  <si>
    <t>Motor gasoline (excluding biofuel portion)</t>
  </si>
  <si>
    <t>Aviation gasoline</t>
  </si>
  <si>
    <t>Gasoline-type jet fuel</t>
  </si>
  <si>
    <t>Kerosene-type jet fuel (excluding biofuel portion)</t>
  </si>
  <si>
    <t>Gas oil and diesel oil (excluding biofuel portion)</t>
  </si>
  <si>
    <t>Lubricants</t>
  </si>
  <si>
    <t>Bitumen</t>
  </si>
  <si>
    <t>Paraffin waxes</t>
  </si>
  <si>
    <t>Renewables and biofuels</t>
  </si>
  <si>
    <t>Hydro</t>
  </si>
  <si>
    <t>Tide, wave, ocean</t>
  </si>
  <si>
    <t>Wind</t>
  </si>
  <si>
    <t>Solar photovoltaic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</si>
  <si>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</si>
  <si>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</si>
  <si>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</si>
  <si>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</si>
  <si>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</si>
  <si>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</si>
  <si>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</si>
  <si>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Non-renewable waste</t>
  </si>
  <si>
    <t>Nuclear heat</t>
  </si>
  <si>
    <t>ktoe</t>
  </si>
  <si>
    <t>CHECK</t>
  </si>
  <si>
    <t>Pozyskanie
Primary production</t>
  </si>
  <si>
    <t>Produkty z odzysku
Recovered &amp; recycled products</t>
  </si>
  <si>
    <t>BIO+GSL</t>
  </si>
  <si>
    <t>BIO+DSL</t>
  </si>
  <si>
    <t>Reszta BLF</t>
  </si>
  <si>
    <t>Import
Imports</t>
  </si>
  <si>
    <t>IMPORT</t>
  </si>
  <si>
    <t>Eksport
Exports</t>
  </si>
  <si>
    <t>EXPORT</t>
  </si>
  <si>
    <t>Zmiana zapasów
Change in stock</t>
  </si>
  <si>
    <t>Energia dostępna brutto
Gross available energy</t>
  </si>
  <si>
    <t>Międzynarodowy bunkier morski
International maritime bunkers</t>
  </si>
  <si>
    <t>Krajowe zużycie brutto
Gross inland consumption</t>
  </si>
  <si>
    <t>Transport lotniczy międzynarodowy
International aviation</t>
  </si>
  <si>
    <t>Całkowita podaż energii
Total energy supply</t>
  </si>
  <si>
    <t xml:space="preserve">   Krajowe zużycie brutto (Europa 2020-2030)
   Gross inland consumption (Europe 2020-2030)</t>
  </si>
  <si>
    <t xml:space="preserve">   Zużycie energii pierwotnej (Europa 2020-2030)
   Primary energy consumption (Europe 2020-2030)</t>
  </si>
  <si>
    <t xml:space="preserve">   Zużycie końcowe energii (Europa 2020-2030)
   Final energy consumption (Europe 2020-2030)</t>
  </si>
  <si>
    <t>Wsad przemian
Transformation input</t>
  </si>
  <si>
    <t xml:space="preserve">   Wytwarzanie energii elektrycznej i ciepła
   Electricity &amp; heat generation</t>
  </si>
  <si>
    <t>ELEI</t>
  </si>
  <si>
    <t xml:space="preserve">      Elektrownie zawodowe
      Main activity producer electricity only</t>
  </si>
  <si>
    <t>CHPI</t>
  </si>
  <si>
    <t xml:space="preserve">      Instalacje elektrociepłowni zawodowych
      Main activity producer CHP</t>
  </si>
  <si>
    <t>HPLI</t>
  </si>
  <si>
    <t xml:space="preserve">      Ciepłownie zawodowe
      Main activity producer heat only</t>
  </si>
  <si>
    <t xml:space="preserve">      Elektrownie przemysłowe
      Autoproducer electricity only</t>
  </si>
  <si>
    <t xml:space="preserve">      Instalacje elektrociepłowni przemysłowych
      Autoproducer CHP </t>
  </si>
  <si>
    <t xml:space="preserve">      Ciepłownie przemysłowe
      Autoproducer heat only</t>
  </si>
  <si>
    <t xml:space="preserve">      Pompy ciepła
      Electrically driven heat pumps</t>
  </si>
  <si>
    <t xml:space="preserve">      Kotły elektryczne
      Electric boilers</t>
  </si>
  <si>
    <t xml:space="preserve">      Elektrownie szczytowo-pompowe
      Electricity for pumped storage</t>
  </si>
  <si>
    <t xml:space="preserve">      Ciepło wykorzystane do produkcji energii
      elektrycznej
      Derived heat for electricity production</t>
  </si>
  <si>
    <t xml:space="preserve">   Koksownie
   Coke ovens</t>
  </si>
  <si>
    <t>COKE_OVENS</t>
  </si>
  <si>
    <t xml:space="preserve">   Wielkie piece
   Blast furnaces</t>
  </si>
  <si>
    <t>BLAST_FURN</t>
  </si>
  <si>
    <t xml:space="preserve">   Gazownie
   Gas works</t>
  </si>
  <si>
    <t>TMF_OTH</t>
  </si>
  <si>
    <t xml:space="preserve">   Rafinerie
   Refineries &amp; petrochemical industry</t>
  </si>
  <si>
    <t xml:space="preserve">      Wsad do rafinerii
      Refinery intake</t>
  </si>
  <si>
    <t xml:space="preserve">      Zwroty z sektora petrochemicznego
      Backflows from petrochemical industry</t>
  </si>
  <si>
    <t xml:space="preserve">      Produkty przetwarzane
      Products transferred</t>
  </si>
  <si>
    <t xml:space="preserve">      Produkty przeklasyfikowane
      Interproduct transfers</t>
  </si>
  <si>
    <t xml:space="preserve">      Zużycie bezpośrednie
      Direct use</t>
  </si>
  <si>
    <t xml:space="preserve">      Wsad do przemysłu petrochemicznego
      Petrochemical industry intake</t>
  </si>
  <si>
    <t xml:space="preserve">   Brykietownie węgla kamiennego
   Patent fuel plants</t>
  </si>
  <si>
    <t xml:space="preserve">   Brykietownie węgla brunatnego i torfu
   BKB &amp; PB plants</t>
  </si>
  <si>
    <t xml:space="preserve">   Upłynnianie węgla
   Coal liquefaction plants</t>
  </si>
  <si>
    <t xml:space="preserve">   Mieszalnie gazu ziemnego
   For blended natural gas</t>
  </si>
  <si>
    <t xml:space="preserve">   Do zmieszania z benzyną silnikową/olejem 
   napędowym/naftą lotniczą
   Liquid biofuels blended</t>
  </si>
  <si>
    <t>BIO_BLEND</t>
  </si>
  <si>
    <t xml:space="preserve">   Zakłady produkcji węgla drzewnego
   Charcoal production plants</t>
  </si>
  <si>
    <t xml:space="preserve">   Instalacje przetwarzania gazu na paliwa ciekłe
   Gas-to-liquids plants</t>
  </si>
  <si>
    <t xml:space="preserve">   Nigdzie indziej niewymienione
   Not elsewhere specified </t>
  </si>
  <si>
    <t>Uzysk przemian
Transformation output</t>
  </si>
  <si>
    <t xml:space="preserve">      Uzysk rafinerii
      Refinery output</t>
  </si>
  <si>
    <t xml:space="preserve">      Zwroty
      Backflows</t>
  </si>
  <si>
    <t xml:space="preserve">      Dostawy produktów pierwotnych
      Primary products receips</t>
  </si>
  <si>
    <t xml:space="preserve">      Zwroty z przemysłu petrochemicznego
      Petrochemical industry returns</t>
  </si>
  <si>
    <t>Sektor energetyczny
Energy sector</t>
  </si>
  <si>
    <t xml:space="preserve">   Elektrownie, elektrociepłownie oraz ciepłownie
   Own use in electricity &amp; heat generation</t>
  </si>
  <si>
    <t xml:space="preserve">   Kopalnie węgla
   Coal mines</t>
  </si>
  <si>
    <t xml:space="preserve">   Wydobycie ropy i gazu
   Oil &amp; natural gas extraction plants</t>
  </si>
  <si>
    <t xml:space="preserve">   Rafinerie ropy naftowej
   Petroleum refineries (oil refineries)</t>
  </si>
  <si>
    <t xml:space="preserve">   Przemysł jądrowy
   Nuclear industry</t>
  </si>
  <si>
    <t xml:space="preserve">   Skraplanie (LNG) lub zgazowanie
   Liquefaction &amp; regasification plants (LNG)</t>
  </si>
  <si>
    <t xml:space="preserve">   Zakłady zgazowania (biogaz)
   Gasification plants for biogas</t>
  </si>
  <si>
    <t xml:space="preserve">   Instalacje przetwarzania gazu na paliwa ciekłe
   Gas-to-liquids (GTL) plants</t>
  </si>
  <si>
    <t xml:space="preserve">   Nigdzie indziej niewymienione
   Not elsewhere specified (energy)</t>
  </si>
  <si>
    <t>Straty w dystrybucji
Distribution losses</t>
  </si>
  <si>
    <t>Zużycie finalne ogółem
Available for final consumption</t>
  </si>
  <si>
    <t>Zużycie nieenergetyczne
Final non-energy consumption</t>
  </si>
  <si>
    <t>NEU</t>
  </si>
  <si>
    <t xml:space="preserve">   Zużycie nieenergetyczne w przemyśle/
   energetyce/przemianach
   Non-energy use industry/transformation/energy</t>
  </si>
  <si>
    <t xml:space="preserve">      W sektorze przemian
      Non-energy use in transformation sector</t>
  </si>
  <si>
    <t xml:space="preserve">      W sektorze energetycznym
      Non-energy use in energy sector</t>
  </si>
  <si>
    <t xml:space="preserve">      W sektorze przemysłu
      Non-energy use in industry sector</t>
  </si>
  <si>
    <t xml:space="preserve">   Zużycie nieenergetyczne w sektorze 
   transportowym
   Non-energy use in transport sector</t>
  </si>
  <si>
    <t xml:space="preserve">   Zużycie nieenergetyczne w pozostałych 
   sektorach
   Non-energy use in other sectors</t>
  </si>
  <si>
    <t>Zużycie końcowe energii
Final energy consumption</t>
  </si>
  <si>
    <t xml:space="preserve">   Sektor przemysłowy
   Industry sector</t>
  </si>
  <si>
    <t>INDUSTRY</t>
  </si>
  <si>
    <t xml:space="preserve">      Przemysł hutniczy
      Iron &amp; steel</t>
  </si>
  <si>
    <t xml:space="preserve">      Przemysł chemiczny i petrochemiczny
      Chemical &amp; petrochemical</t>
  </si>
  <si>
    <t xml:space="preserve">      Przemysł metali nieżelaznych
      Non-ferrous metals</t>
  </si>
  <si>
    <t xml:space="preserve">      Przemysł surowców niemetalicznych
      Non-metallic minerals</t>
  </si>
  <si>
    <t xml:space="preserve">      Przemysł środków transportu
      Transport equipment</t>
  </si>
  <si>
    <t xml:space="preserve">      Przemysł maszynowy
      Machinery</t>
  </si>
  <si>
    <t xml:space="preserve">      Przemysł wydobywczy
      Mining &amp; quarrying</t>
  </si>
  <si>
    <t xml:space="preserve">      Przemysł spożywczy i tytoniowy
      Food, beverages &amp; tobacco</t>
  </si>
  <si>
    <t xml:space="preserve">      Przemysł papierniczy i poligraficzny
      Paper, pulp &amp; printing</t>
  </si>
  <si>
    <t xml:space="preserve">      Przemysł drzewny
      Wood &amp; wood products</t>
  </si>
  <si>
    <t xml:space="preserve">      Budownictwo
      Construction</t>
  </si>
  <si>
    <t xml:space="preserve">      Przemysł tekstylny i skórzany
      Textile &amp; leather</t>
  </si>
  <si>
    <t xml:space="preserve">      Nigdzie indziej niewymienione
      Not elsewhere specified (industry)</t>
  </si>
  <si>
    <t xml:space="preserve">   Sektor transportu
   Transport sector</t>
  </si>
  <si>
    <t xml:space="preserve">      Kolej
      Rail</t>
  </si>
  <si>
    <t xml:space="preserve">      Transport drogowy
      Road</t>
  </si>
  <si>
    <t xml:space="preserve">      Transport lotniczy krajowy
      Domestic aviation</t>
  </si>
  <si>
    <t xml:space="preserve">      Żegluga krajowa
      Domestic navigation</t>
  </si>
  <si>
    <t xml:space="preserve">      Transport rurociągowy
      Pipeline transport</t>
  </si>
  <si>
    <t xml:space="preserve">      Nigdzie indziej niewymienione  transport
      Not elsewhere specified (transport)</t>
  </si>
  <si>
    <t xml:space="preserve">   Inne sektory
   Other sectors</t>
  </si>
  <si>
    <t xml:space="preserve">      Sektor usług i użyteczności publicznej
      Commercial &amp; public services</t>
  </si>
  <si>
    <t xml:space="preserve">      Gospodarstwa domowe
      Households</t>
  </si>
  <si>
    <t xml:space="preserve">      Rolnictwo/leśnictwo
      Agriculture &amp; forestry</t>
  </si>
  <si>
    <t xml:space="preserve">      Rybołówstwo
      Fishing</t>
  </si>
  <si>
    <t xml:space="preserve">      Nigdzie indziej niewymienione  Inne
      Not elsewhere specified (other)</t>
  </si>
  <si>
    <t>Różnice statystyczne
Statistical differences</t>
  </si>
  <si>
    <t>PRI_GAS_NAT_MP</t>
  </si>
  <si>
    <t>FLO_COST~2020</t>
  </si>
  <si>
    <t>FLO_COST~2025</t>
  </si>
  <si>
    <t>FLO_COST~2030</t>
  </si>
  <si>
    <t>FLO_COST~2035</t>
  </si>
  <si>
    <t>FLO_COST~2040</t>
  </si>
  <si>
    <t>FLO_COST~2045</t>
  </si>
  <si>
    <t>FLO_COST~2050</t>
  </si>
  <si>
    <t>Mzl/PJ</t>
  </si>
  <si>
    <t>FLO_DELIV~2020</t>
  </si>
  <si>
    <t>FLO_DELIV~2025</t>
  </si>
  <si>
    <t>FLO_DELIV~2030</t>
  </si>
  <si>
    <t>FLO_DELIV~2035</t>
  </si>
  <si>
    <t>FLO_DELIV~2040</t>
  </si>
  <si>
    <t>FLO_DELIV~2045</t>
  </si>
  <si>
    <t>FLO_DELIV~2050</t>
  </si>
  <si>
    <t>to jest węgiel dla całego przemysłu, nie tylko ECP i CP</t>
  </si>
  <si>
    <t>FLO_COST i FLO_DELIV będą sumowane w wynikach</t>
  </si>
  <si>
    <t>Comm-IN-A</t>
  </si>
  <si>
    <t>Comm-OUT-A</t>
  </si>
  <si>
    <t>Life</t>
  </si>
  <si>
    <t>CAP2ACT</t>
  </si>
  <si>
    <t>Share-I</t>
  </si>
  <si>
    <t>Auxiliary Input Commodity</t>
  </si>
  <si>
    <t>Auxiliary Output Commodity</t>
  </si>
  <si>
    <t>Efficiency</t>
  </si>
  <si>
    <t>Annual Availability Factor</t>
  </si>
  <si>
    <t>Fixed O&amp;M Cost</t>
  </si>
  <si>
    <t>Variable O&amp;M Cost</t>
  </si>
  <si>
    <t>Lifetime of Process</t>
  </si>
  <si>
    <t>Capacity to Activity Factor</t>
  </si>
  <si>
    <t>Input Share</t>
  </si>
  <si>
    <t>Proces spiekania</t>
  </si>
  <si>
    <t>Proces wielkopiecowy</t>
  </si>
  <si>
    <t>Proces_konwertorowy</t>
  </si>
  <si>
    <t>Piec elektryczny</t>
  </si>
  <si>
    <t>DEMAND~2010</t>
  </si>
  <si>
    <t>DEMAND~2011</t>
  </si>
  <si>
    <t>DEMAND~2012</t>
  </si>
  <si>
    <t>DEMAND~2013</t>
  </si>
  <si>
    <t>DEMAND~2014</t>
  </si>
  <si>
    <t>DEMAND~2015</t>
  </si>
  <si>
    <t>DEMAND~2016</t>
  </si>
  <si>
    <t>DEMAND~2017</t>
  </si>
  <si>
    <t>DEMAND~2018</t>
  </si>
  <si>
    <t>DEMAND~2019</t>
  </si>
  <si>
    <t>DEMAND~2020</t>
  </si>
  <si>
    <t>DEMAND~2021</t>
  </si>
  <si>
    <t>DEMAND~2022</t>
  </si>
  <si>
    <t>DEMAND~2023</t>
  </si>
  <si>
    <t>DEMAND~2024</t>
  </si>
  <si>
    <t>DEMAND~2025</t>
  </si>
  <si>
    <t>DEMAND~2026</t>
  </si>
  <si>
    <t>DEMAND~2027</t>
  </si>
  <si>
    <t>DEMAND~2028</t>
  </si>
  <si>
    <t>DEMAND~2029</t>
  </si>
  <si>
    <t>DEMAND~2030</t>
  </si>
  <si>
    <t>spieki</t>
  </si>
  <si>
    <t>IND_STEEL_MELTERS</t>
  </si>
  <si>
    <t>topniki</t>
  </si>
  <si>
    <t>IND_STEEL_IRON_ORE</t>
  </si>
  <si>
    <t>rudy żelaza</t>
  </si>
  <si>
    <t>IND_STEEL_PIG_IRON</t>
  </si>
  <si>
    <t>surówka przeróbcza</t>
  </si>
  <si>
    <t>IND_STEEL_GAS_FURNACE</t>
  </si>
  <si>
    <t>gaz wielkopiecowy</t>
  </si>
  <si>
    <t>IND_STEEL_HARD_COA</t>
  </si>
  <si>
    <t>węgiel</t>
  </si>
  <si>
    <t>IND_STEEL_OXY</t>
  </si>
  <si>
    <t>tlen</t>
  </si>
  <si>
    <t>IND_STEEL_CONV</t>
  </si>
  <si>
    <t>stal konwertorowa</t>
  </si>
  <si>
    <t>IND_STEEL_SCRAP</t>
  </si>
  <si>
    <t>zlom</t>
  </si>
  <si>
    <t>stal elektryczna</t>
  </si>
  <si>
    <t>IND_STEEL_CO2</t>
  </si>
  <si>
    <t>IND_STEEL_RAW_STEEL_CONV</t>
  </si>
  <si>
    <t>IND_STEEL_RAW_STEEL_ELC</t>
  </si>
  <si>
    <t>Proces konwetorowy</t>
  </si>
  <si>
    <t>IND_STEEL_SP</t>
  </si>
  <si>
    <t>Technology Description ANG</t>
  </si>
  <si>
    <t>Opis w języku polskim</t>
  </si>
  <si>
    <t>Sinter production</t>
  </si>
  <si>
    <t>Blast furnace</t>
  </si>
  <si>
    <t>Electric arc furnace</t>
  </si>
  <si>
    <t>IND_STEEL_EAF</t>
  </si>
  <si>
    <t>IND_STEEL_BF</t>
  </si>
  <si>
    <t>DEMAND~2031</t>
  </si>
  <si>
    <t>DEMAND~2032</t>
  </si>
  <si>
    <t>DEMAND~2033</t>
  </si>
  <si>
    <t>DEMAND~2034</t>
  </si>
  <si>
    <t>DEMAND~2035</t>
  </si>
  <si>
    <t>DEMAND~2036</t>
  </si>
  <si>
    <t>DEMAND~2037</t>
  </si>
  <si>
    <t>DEMAND~2038</t>
  </si>
  <si>
    <t>DEMAND~2039</t>
  </si>
  <si>
    <t>DEMAND~2040</t>
  </si>
  <si>
    <t>DEMAND~2041</t>
  </si>
  <si>
    <t>DEMAND~2042</t>
  </si>
  <si>
    <t>DEMAND~2043</t>
  </si>
  <si>
    <t>DEMAND~2044</t>
  </si>
  <si>
    <t>DEMAND~2045</t>
  </si>
  <si>
    <t>DEMAND~2046</t>
  </si>
  <si>
    <t>DEMAND~2047</t>
  </si>
  <si>
    <t>DEMAND~2048</t>
  </si>
  <si>
    <t>DEMAND~2049</t>
  </si>
  <si>
    <t>DEMAND~2050</t>
  </si>
  <si>
    <t>BOF basic oxygen furnace</t>
  </si>
  <si>
    <t>IND_IMP_IRON_ORE</t>
  </si>
  <si>
    <t>IND_IMP_MELTERS</t>
  </si>
  <si>
    <t>IND_IMP_GAS_FURNACE</t>
  </si>
  <si>
    <t>IND_IMP_OXY</t>
  </si>
  <si>
    <t>IND_IMP_SCRAP</t>
  </si>
  <si>
    <t>import of iron ore</t>
  </si>
  <si>
    <t>supply of melters</t>
  </si>
  <si>
    <t>supply of gas furnace</t>
  </si>
  <si>
    <t>supply of oxygen</t>
  </si>
  <si>
    <t>supply of scrap</t>
  </si>
  <si>
    <t>PRI_HC_COKE</t>
  </si>
  <si>
    <t>IND_HC_COKE</t>
  </si>
  <si>
    <t>SECTF_IND_HC_COKE</t>
  </si>
  <si>
    <t>Sectoral fuel - coking hard coal</t>
  </si>
  <si>
    <t>Tabl. 4(94) Bilans całkowity (2020)</t>
  </si>
  <si>
    <t>RFG</t>
  </si>
  <si>
    <t>x</t>
  </si>
  <si>
    <t>GSA</t>
  </si>
  <si>
    <t>KER</t>
  </si>
  <si>
    <t>NAP</t>
  </si>
  <si>
    <t>WSP</t>
  </si>
  <si>
    <t>OPE</t>
  </si>
  <si>
    <t>EXP</t>
  </si>
  <si>
    <t xml:space="preserve">      Nigdzie indziej niewymienione – transport
      Not elsewhere specified (transport)</t>
  </si>
  <si>
    <t xml:space="preserve">      Nigdzie indziej niewymienione – Inne
      Not elsewhere specified (other)</t>
  </si>
  <si>
    <t>IND_STEEL_SINTER</t>
  </si>
  <si>
    <t>NON_FERROUS</t>
  </si>
  <si>
    <t>Region</t>
  </si>
  <si>
    <t>PL</t>
  </si>
  <si>
    <t>~FI_T:PL</t>
  </si>
  <si>
    <t>~PRCCOMEMI:PL</t>
  </si>
  <si>
    <t>BF+BOF</t>
  </si>
  <si>
    <t>EAF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</si>
  <si>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</si>
  <si>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</si>
  <si>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</si>
  <si>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</si>
  <si>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</si>
  <si>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</si>
  <si>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</si>
  <si>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</si>
  <si>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</si>
  <si>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</si>
  <si>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</si>
  <si>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</si>
  <si>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i danych dla sektora przemysłu</t>
  </si>
  <si>
    <t>ACT_BND~2035</t>
  </si>
  <si>
    <t>SEC_H2</t>
  </si>
  <si>
    <t>IND_H2</t>
  </si>
  <si>
    <t>Industrial hydrogen</t>
  </si>
  <si>
    <t>SECTF_IND_H2</t>
  </si>
  <si>
    <t>Sectoral fuel -hydrogen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</si>
</sst>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#,##0.##########"/>
    <numFmt numFmtId="168" formatCode="#,##0.000"/>
    <numFmt numFmtId="169" formatCode="#,##0.00000"/>
    <numFmt numFmtId="170" formatCode="#,##0.0_ ;\-#,##0.0\ "/>
    <numFmt numFmtId="171" formatCode="#,##0.0"/>
    <numFmt numFmtId="172" formatCode="0.0000000"/>
    <numFmt numFmtId="173" formatCode="0.000000000"/>
    <numFmt numFmtId="174" formatCode="0.0000"/>
  </numFmts>
  <fonts count="4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color indexed="8"/>
      <name val="Calibri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strike/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Fira Sans"/>
      <family val="2"/>
      <charset val="238"/>
    </font>
    <font>
      <b/>
      <sz val="9"/>
      <color theme="1"/>
      <name val="Arial Narrow"/>
      <family val="2"/>
    </font>
    <font>
      <b/>
      <sz val="10"/>
      <name val="Arial Narrow"/>
      <family val="2"/>
    </font>
    <font>
      <sz val="8"/>
      <color theme="1"/>
      <name val="Arial"/>
      <family val="2"/>
      <charset val="238"/>
    </font>
    <font>
      <b/>
      <sz val="16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Fira Sans"/>
      <family val="2"/>
      <charset val="238"/>
    </font>
    <font>
      <b/>
      <sz val="9"/>
      <color theme="1"/>
      <name val="Arial Narrow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rgb="FFA6A6A6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thin">
        <color indexed="64"/>
      </left>
      <right/>
      <top/>
      <bottom style="hair">
        <color rgb="FFC0C0C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A6A6A6"/>
      </left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4" fillId="0" borderId="0"/>
    <xf numFmtId="0" fontId="4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9" fillId="0" borderId="0"/>
    <xf numFmtId="0" fontId="4" fillId="0" borderId="0"/>
    <xf numFmtId="0" fontId="17" fillId="25" borderId="0" applyNumberFormat="0" applyBorder="0" applyAlignment="0" applyProtection="0"/>
    <xf numFmtId="0" fontId="14" fillId="0" borderId="0"/>
    <xf numFmtId="0" fontId="14" fillId="0" borderId="0"/>
    <xf numFmtId="0" fontId="1" fillId="0" borderId="0"/>
    <xf numFmtId="0" fontId="35" fillId="0" borderId="0"/>
  </cellStyleXfs>
  <cellXfs count="327">
    <xf numFmtId="0" fontId="0" fillId="0" borderId="0" xfId="0"/>
    <xf numFmtId="0" fontId="38" fillId="10" borderId="37" xfId="0" applyFont="1" applyFill="1" applyBorder="1"/>
    <xf numFmtId="166" fontId="38" fillId="10" borderId="0" xfId="4" applyNumberFormat="1" applyFont="1" applyFill="1"/>
    <xf numFmtId="0" fontId="38" fillId="10" borderId="0" xfId="4" applyFont="1" applyFill="1"/>
    <xf numFmtId="166" fontId="38" fillId="9" borderId="0" xfId="4" applyNumberFormat="1" applyFont="1" applyFill="1"/>
    <xf numFmtId="0" fontId="38" fillId="8" borderId="6" xfId="9" applyFont="1" applyFill="1" applyBorder="1" applyAlignment="1">
      <alignment horizontal="center" vertical="center" wrapText="1"/>
    </xf>
    <xf numFmtId="0" fontId="39" fillId="7" borderId="5" xfId="9" applyFont="1" applyFill="1" applyBorder="1" applyAlignment="1">
      <alignment horizontal="center" vertical="center" wrapText="1"/>
    </xf>
    <xf numFmtId="0" fontId="40" fillId="9" borderId="0" xfId="0" applyFont="1" applyFill="1"/>
    <xf numFmtId="0" fontId="40" fillId="9" borderId="0" xfId="0" applyFont="1" applyFill="1" applyAlignment="1">
      <alignment horizontal="left"/>
    </xf>
    <xf numFmtId="0" fontId="38" fillId="9" borderId="0" xfId="0" applyFont="1" applyFill="1"/>
    <xf numFmtId="164" fontId="38" fillId="10" borderId="37" xfId="4" applyNumberFormat="1" applyFont="1" applyFill="1" applyBorder="1"/>
    <xf numFmtId="0" fontId="38" fillId="10" borderId="37" xfId="4" applyFont="1" applyFill="1" applyBorder="1"/>
    <xf numFmtId="164" fontId="38" fillId="9" borderId="0" xfId="4" applyNumberFormat="1" applyFont="1" applyFill="1"/>
    <xf numFmtId="0" fontId="38" fillId="8" borderId="6" xfId="4" applyFont="1" applyFill="1" applyBorder="1" applyAlignment="1">
      <alignment horizontal="center" vertical="center" wrapText="1"/>
    </xf>
    <xf numFmtId="0" fontId="38" fillId="8" borderId="6" xfId="1" applyFont="1" applyFill="1" applyBorder="1" applyAlignment="1">
      <alignment horizontal="center" vertical="center" wrapText="1"/>
    </xf>
    <xf numFmtId="0" fontId="39" fillId="7" borderId="5" xfId="4" applyFont="1" applyFill="1" applyBorder="1" applyAlignment="1">
      <alignment horizontal="center" vertical="center" wrapText="1"/>
    </xf>
    <xf numFmtId="0" fontId="40" fillId="9" borderId="0" xfId="4" applyFont="1" applyFill="1"/>
    <xf numFmtId="0" fontId="40" fillId="9" borderId="0" xfId="3" applyFont="1" applyFill="1" applyAlignment="1">
      <alignment horizontal="left"/>
    </xf>
    <xf numFmtId="0" fontId="38" fillId="9" borderId="0" xfId="4" applyFont="1" applyFill="1"/>
    <xf numFmtId="0" fontId="35" fillId="12" borderId="0" xfId="18" applyFill="1" applyAlignment="1">
      <alignment horizontal="left" vertical="top" wrapText="1"/>
    </xf>
    <xf numFmtId="0" fontId="35" fillId="12" borderId="11" xfId="18" applyFill="1" applyBorder="1" applyAlignment="1">
      <alignment horizontal="left" vertical="top"/>
    </xf>
    <xf numFmtId="0" fontId="36" fillId="12" borderId="44" xfId="18" applyFont="1" applyFill="1" applyBorder="1" applyAlignment="1">
      <alignment horizontal="left" vertical="top"/>
    </xf>
    <xf numFmtId="0" fontId="36" fillId="12" borderId="44" xfId="18" applyFont="1" applyFill="1" applyBorder="1" applyAlignment="1">
      <alignment vertical="top"/>
    </xf>
    <xf numFmtId="0" fontId="35" fillId="12" borderId="44" xfId="18" applyFill="1" applyBorder="1" applyAlignment="1">
      <alignment horizontal="center" vertical="top"/>
    </xf>
    <xf numFmtId="0" fontId="35" fillId="12" borderId="44" xfId="18" applyFill="1" applyBorder="1" applyAlignment="1">
      <alignment horizontal="left" vertical="top"/>
    </xf>
    <xf numFmtId="0" fontId="35" fillId="12" borderId="44" xfId="18" applyFill="1" applyBorder="1" applyAlignment="1">
      <alignment vertical="top"/>
    </xf>
    <xf numFmtId="0" fontId="35" fillId="12" borderId="44" xfId="18" applyFill="1" applyBorder="1" applyAlignment="1">
      <alignment vertical="top" wrapText="1"/>
    </xf>
    <xf numFmtId="14" fontId="35" fillId="12" borderId="44" xfId="18" applyNumberFormat="1" applyFill="1" applyBorder="1" applyAlignment="1">
      <alignment horizontal="left" vertical="top"/>
    </xf>
    <xf numFmtId="0" fontId="36" fillId="12" borderId="44" xfId="18" applyFont="1" applyFill="1" applyBorder="1" applyAlignment="1">
      <alignment horizontal="center" vertical="center"/>
    </xf>
    <xf numFmtId="0" fontId="36" fillId="12" borderId="44" xfId="18" applyFont="1" applyFill="1" applyBorder="1" applyAlignment="1">
      <alignment horizontal="left" vertical="center"/>
    </xf>
    <xf numFmtId="0" fontId="36" fillId="12" borderId="0" xfId="18" applyFont="1" applyFill="1"/>
    <xf numFmtId="0" fontId="14" fillId="12" borderId="0" xfId="8" applyFill="1"/>
    <xf numFmtId="0" fontId="35" fillId="8" borderId="34" xfId="18" applyFill="1" applyBorder="1"/>
    <xf numFmtId="0" fontId="35" fillId="8" borderId="11" xfId="18" applyFill="1" applyBorder="1"/>
    <xf numFmtId="0" fontId="35" fillId="8" borderId="35" xfId="18" applyFill="1" applyBorder="1"/>
    <xf numFmtId="0" fontId="35" fillId="12" borderId="34" xfId="18" applyFill="1" applyBorder="1"/>
    <xf numFmtId="0" fontId="35" fillId="12" borderId="11" xfId="18" applyFill="1" applyBorder="1"/>
    <xf numFmtId="0" fontId="35" fillId="12" borderId="35" xfId="18" applyFill="1" applyBorder="1"/>
    <xf numFmtId="0" fontId="37" fillId="12" borderId="0" xfId="16" applyFont="1" applyFill="1"/>
    <xf numFmtId="14" fontId="35" fillId="12" borderId="0" xfId="18" applyNumberFormat="1" applyFill="1"/>
    <xf numFmtId="0" fontId="35" fillId="12" borderId="0" xfId="18" applyFill="1" applyAlignment="1">
      <alignment vertical="top" wrapText="1"/>
    </xf>
    <xf numFmtId="0" fontId="36" fillId="12" borderId="0" xfId="18" applyFont="1" applyFill="1" applyAlignment="1">
      <alignment horizontal="left"/>
    </xf>
    <xf numFmtId="0" fontId="1" fillId="0" borderId="0" xfId="17"/>
    <xf numFmtId="0" fontId="35" fillId="12" borderId="28" xfId="18" applyFill="1" applyBorder="1"/>
    <xf numFmtId="0" fontId="35" fillId="12" borderId="29" xfId="18" applyFill="1" applyBorder="1"/>
    <xf numFmtId="0" fontId="35" fillId="8" borderId="28" xfId="18" applyFill="1" applyBorder="1"/>
    <xf numFmtId="0" fontId="35" fillId="12" borderId="43" xfId="18" applyFill="1" applyBorder="1"/>
    <xf numFmtId="0" fontId="35" fillId="12" borderId="3" xfId="18" applyFill="1" applyBorder="1"/>
    <xf numFmtId="0" fontId="35" fillId="12" borderId="42" xfId="18" applyFill="1" applyBorder="1"/>
    <xf numFmtId="0" fontId="35" fillId="8" borderId="29" xfId="18" applyFill="1" applyBorder="1"/>
    <xf numFmtId="0" fontId="35" fillId="8" borderId="43" xfId="18" applyFill="1" applyBorder="1"/>
    <xf numFmtId="0" fontId="35" fillId="8" borderId="3" xfId="18" applyFill="1" applyBorder="1"/>
    <xf numFmtId="0" fontId="35" fillId="8" borderId="42" xfId="18" applyFill="1" applyBorder="1"/>
    <xf numFmtId="0" fontId="35" fillId="12" borderId="0" xfId="18" applyFill="1"/>
    <xf numFmtId="0" fontId="35" fillId="7" borderId="0" xfId="18" applyFill="1"/>
    <xf numFmtId="0" fontId="28" fillId="0" borderId="17" xfId="9" applyFont="1" applyBorder="1" applyAlignment="1">
      <alignment horizontal="center" vertical="top" wrapText="1"/>
    </xf>
    <xf numFmtId="0" fontId="28" fillId="0" borderId="16" xfId="9" applyFont="1" applyBorder="1" applyAlignment="1">
      <alignment horizontal="center" vertical="top" wrapText="1"/>
    </xf>
    <xf numFmtId="0" fontId="28" fillId="0" borderId="17" xfId="8" applyFont="1" applyBorder="1" applyAlignment="1">
      <alignment horizontal="center" vertical="top" wrapText="1"/>
    </xf>
    <xf numFmtId="0" fontId="28" fillId="0" borderId="16" xfId="8" applyFont="1" applyBorder="1" applyAlignment="1">
      <alignment horizontal="center" vertical="top" wrapText="1"/>
    </xf>
    <xf numFmtId="4" fontId="19" fillId="0" borderId="0" xfId="12" applyNumberFormat="1" applyAlignment="1">
      <alignment horizontal="center"/>
    </xf>
    <xf numFmtId="168" fontId="19" fillId="0" borderId="0" xfId="12" applyNumberFormat="1" applyAlignment="1">
      <alignment horizontal="center"/>
    </xf>
    <xf numFmtId="0" fontId="14" fillId="8" borderId="6" xfId="1" applyFont="1" applyFill="1" applyBorder="1" applyAlignment="1">
      <alignment horizontal="center" vertical="center" wrapText="1"/>
    </xf>
    <xf numFmtId="0" fontId="4" fillId="6" borderId="2" xfId="1" applyFill="1" applyBorder="1" applyAlignment="1">
      <alignment horizontal="center" wrapText="1"/>
    </xf>
    <xf numFmtId="0" fontId="14" fillId="0" borderId="0" xfId="4"/>
    <xf numFmtId="0" fontId="3" fillId="5" borderId="0" xfId="4" applyFont="1" applyFill="1"/>
    <xf numFmtId="0" fontId="6" fillId="0" borderId="0" xfId="4" applyFont="1"/>
    <xf numFmtId="0" fontId="10" fillId="0" borderId="0" xfId="4" applyFont="1"/>
    <xf numFmtId="0" fontId="9" fillId="0" borderId="0" xfId="4" applyFont="1"/>
    <xf numFmtId="0" fontId="5" fillId="0" borderId="0" xfId="4" applyFont="1" applyAlignment="1">
      <alignment horizontal="left" wrapText="1"/>
    </xf>
    <xf numFmtId="0" fontId="16" fillId="0" borderId="0" xfId="4" applyFont="1"/>
    <xf numFmtId="0" fontId="6" fillId="0" borderId="0" xfId="3" applyFont="1" applyAlignment="1">
      <alignment horizontal="left"/>
    </xf>
    <xf numFmtId="0" fontId="4" fillId="0" borderId="0" xfId="3"/>
    <xf numFmtId="0" fontId="4" fillId="0" borderId="0" xfId="3" applyAlignment="1">
      <alignment horizontal="left"/>
    </xf>
    <xf numFmtId="165" fontId="3" fillId="5" borderId="0" xfId="4" applyNumberFormat="1" applyFont="1" applyFill="1"/>
    <xf numFmtId="165" fontId="7" fillId="5" borderId="0" xfId="4" applyNumberFormat="1" applyFont="1" applyFill="1"/>
    <xf numFmtId="165" fontId="4" fillId="0" borderId="0" xfId="4" applyNumberFormat="1" applyFont="1"/>
    <xf numFmtId="165" fontId="6" fillId="0" borderId="0" xfId="4" applyNumberFormat="1" applyFont="1"/>
    <xf numFmtId="165" fontId="4" fillId="6" borderId="2" xfId="1" applyNumberFormat="1" applyFill="1" applyBorder="1" applyAlignment="1">
      <alignment horizontal="left" wrapText="1"/>
    </xf>
    <xf numFmtId="165" fontId="14" fillId="0" borderId="0" xfId="4" applyNumberFormat="1"/>
    <xf numFmtId="0" fontId="14" fillId="0" borderId="0" xfId="0" applyFont="1"/>
    <xf numFmtId="0" fontId="18" fillId="7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18" fillId="7" borderId="5" xfId="3" applyFont="1" applyFill="1" applyBorder="1" applyAlignment="1">
      <alignment horizontal="center" vertical="center"/>
    </xf>
    <xf numFmtId="0" fontId="18" fillId="7" borderId="5" xfId="1" applyFont="1" applyFill="1" applyBorder="1" applyAlignment="1">
      <alignment horizontal="center" vertical="center"/>
    </xf>
    <xf numFmtId="0" fontId="4" fillId="0" borderId="0" xfId="0" applyFont="1"/>
    <xf numFmtId="0" fontId="7" fillId="5" borderId="0" xfId="0" applyFont="1" applyFill="1"/>
    <xf numFmtId="0" fontId="3" fillId="5" borderId="0" xfId="0" quotePrefix="1" applyFont="1" applyFill="1" applyAlignment="1">
      <alignment horizontal="left"/>
    </xf>
    <xf numFmtId="0" fontId="14" fillId="9" borderId="7" xfId="4" applyFill="1" applyBorder="1"/>
    <xf numFmtId="0" fontId="14" fillId="9" borderId="0" xfId="0" applyFont="1" applyFill="1"/>
    <xf numFmtId="0" fontId="14" fillId="10" borderId="0" xfId="0" applyFont="1" applyFill="1"/>
    <xf numFmtId="0" fontId="14" fillId="10" borderId="0" xfId="4" applyFill="1"/>
    <xf numFmtId="0" fontId="14" fillId="9" borderId="0" xfId="4" applyFill="1"/>
    <xf numFmtId="0" fontId="6" fillId="0" borderId="0" xfId="0" applyFont="1" applyAlignment="1">
      <alignment horizontal="left"/>
    </xf>
    <xf numFmtId="0" fontId="6" fillId="0" borderId="0" xfId="0" applyFont="1"/>
    <xf numFmtId="165" fontId="14" fillId="11" borderId="0" xfId="4" applyNumberFormat="1" applyFill="1"/>
    <xf numFmtId="165" fontId="14" fillId="12" borderId="0" xfId="4" applyNumberFormat="1" applyFill="1"/>
    <xf numFmtId="165" fontId="2" fillId="13" borderId="3" xfId="4" applyNumberFormat="1" applyFont="1" applyFill="1" applyBorder="1"/>
    <xf numFmtId="165" fontId="2" fillId="13" borderId="3" xfId="4" applyNumberFormat="1" applyFont="1" applyFill="1" applyBorder="1" applyAlignment="1">
      <alignment horizontal="left"/>
    </xf>
    <xf numFmtId="165" fontId="2" fillId="13" borderId="4" xfId="4" applyNumberFormat="1" applyFont="1" applyFill="1" applyBorder="1"/>
    <xf numFmtId="2" fontId="14" fillId="11" borderId="0" xfId="4" applyNumberFormat="1" applyFill="1"/>
    <xf numFmtId="2" fontId="14" fillId="12" borderId="0" xfId="4" applyNumberFormat="1" applyFill="1"/>
    <xf numFmtId="0" fontId="14" fillId="12" borderId="0" xfId="4" applyFill="1"/>
    <xf numFmtId="0" fontId="20" fillId="0" borderId="0" xfId="12" applyFont="1" applyAlignment="1">
      <alignment horizontal="left" vertical="center"/>
    </xf>
    <xf numFmtId="0" fontId="19" fillId="0" borderId="0" xfId="12"/>
    <xf numFmtId="0" fontId="21" fillId="0" borderId="0" xfId="12" applyFont="1" applyAlignment="1">
      <alignment horizontal="left" vertical="center"/>
    </xf>
    <xf numFmtId="0" fontId="22" fillId="15" borderId="9" xfId="12" applyFont="1" applyFill="1" applyBorder="1" applyAlignment="1">
      <alignment horizontal="left" vertical="center"/>
    </xf>
    <xf numFmtId="0" fontId="21" fillId="16" borderId="9" xfId="12" applyFont="1" applyFill="1" applyBorder="1" applyAlignment="1">
      <alignment horizontal="left" vertical="center"/>
    </xf>
    <xf numFmtId="0" fontId="19" fillId="17" borderId="0" xfId="12" applyFill="1"/>
    <xf numFmtId="0" fontId="21" fillId="18" borderId="9" xfId="12" applyFont="1" applyFill="1" applyBorder="1" applyAlignment="1">
      <alignment horizontal="left" vertical="center"/>
    </xf>
    <xf numFmtId="167" fontId="20" fillId="19" borderId="0" xfId="12" applyNumberFormat="1" applyFont="1" applyFill="1" applyAlignment="1">
      <alignment horizontal="right" vertical="center" shrinkToFit="1"/>
    </xf>
    <xf numFmtId="168" fontId="20" fillId="19" borderId="0" xfId="12" applyNumberFormat="1" applyFont="1" applyFill="1" applyAlignment="1">
      <alignment horizontal="right" vertical="center" shrinkToFit="1"/>
    </xf>
    <xf numFmtId="168" fontId="20" fillId="0" borderId="0" xfId="12" applyNumberFormat="1" applyFont="1" applyAlignment="1">
      <alignment horizontal="right" vertical="center" shrinkToFit="1"/>
    </xf>
    <xf numFmtId="167" fontId="20" fillId="0" borderId="0" xfId="12" applyNumberFormat="1" applyFont="1" applyAlignment="1">
      <alignment horizontal="right" vertical="center" shrinkToFit="1"/>
    </xf>
    <xf numFmtId="0" fontId="19" fillId="14" borderId="0" xfId="12" applyFill="1"/>
    <xf numFmtId="167" fontId="19" fillId="0" borderId="0" xfId="12" applyNumberFormat="1"/>
    <xf numFmtId="168" fontId="19" fillId="0" borderId="0" xfId="12" applyNumberFormat="1"/>
    <xf numFmtId="167" fontId="19" fillId="14" borderId="0" xfId="12" applyNumberFormat="1" applyFill="1"/>
    <xf numFmtId="0" fontId="21" fillId="14" borderId="9" xfId="12" applyFont="1" applyFill="1" applyBorder="1" applyAlignment="1">
      <alignment horizontal="left" vertical="center"/>
    </xf>
    <xf numFmtId="4" fontId="19" fillId="0" borderId="0" xfId="12" applyNumberFormat="1"/>
    <xf numFmtId="0" fontId="21" fillId="20" borderId="9" xfId="12" applyFont="1" applyFill="1" applyBorder="1" applyAlignment="1">
      <alignment horizontal="left" vertical="center"/>
    </xf>
    <xf numFmtId="0" fontId="21" fillId="21" borderId="9" xfId="12" applyFont="1" applyFill="1" applyBorder="1" applyAlignment="1">
      <alignment horizontal="left" vertical="center"/>
    </xf>
    <xf numFmtId="0" fontId="21" fillId="22" borderId="9" xfId="12" applyFont="1" applyFill="1" applyBorder="1" applyAlignment="1">
      <alignment horizontal="left" vertical="center"/>
    </xf>
    <xf numFmtId="0" fontId="19" fillId="21" borderId="0" xfId="12" applyFill="1"/>
    <xf numFmtId="0" fontId="19" fillId="20" borderId="0" xfId="12" applyFill="1"/>
    <xf numFmtId="0" fontId="19" fillId="22" borderId="0" xfId="12" applyFill="1"/>
    <xf numFmtId="168" fontId="19" fillId="14" borderId="0" xfId="12" applyNumberFormat="1" applyFill="1"/>
    <xf numFmtId="168" fontId="19" fillId="20" borderId="0" xfId="12" applyNumberFormat="1" applyFill="1"/>
    <xf numFmtId="168" fontId="19" fillId="22" borderId="0" xfId="12" applyNumberFormat="1" applyFill="1"/>
    <xf numFmtId="168" fontId="19" fillId="21" borderId="0" xfId="12" applyNumberFormat="1" applyFill="1"/>
    <xf numFmtId="167" fontId="19" fillId="20" borderId="0" xfId="12" applyNumberFormat="1" applyFill="1"/>
    <xf numFmtId="167" fontId="19" fillId="22" borderId="0" xfId="12" applyNumberFormat="1" applyFill="1"/>
    <xf numFmtId="167" fontId="19" fillId="21" borderId="0" xfId="12" applyNumberFormat="1" applyFill="1"/>
    <xf numFmtId="49" fontId="19" fillId="0" borderId="0" xfId="12" applyNumberFormat="1"/>
    <xf numFmtId="169" fontId="19" fillId="0" borderId="0" xfId="12" applyNumberFormat="1"/>
    <xf numFmtId="169" fontId="19" fillId="21" borderId="0" xfId="12" applyNumberFormat="1" applyFill="1"/>
    <xf numFmtId="0" fontId="0" fillId="12" borderId="0" xfId="0" applyFill="1"/>
    <xf numFmtId="0" fontId="18" fillId="7" borderId="10" xfId="9" applyFont="1" applyFill="1" applyBorder="1" applyAlignment="1">
      <alignment horizontal="center" vertical="center" wrapText="1"/>
    </xf>
    <xf numFmtId="0" fontId="18" fillId="7" borderId="10" xfId="9" applyFont="1" applyFill="1" applyBorder="1" applyAlignment="1">
      <alignment horizontal="center" vertical="center"/>
    </xf>
    <xf numFmtId="2" fontId="0" fillId="12" borderId="0" xfId="0" applyNumberFormat="1" applyFill="1"/>
    <xf numFmtId="165" fontId="14" fillId="10" borderId="0" xfId="4" applyNumberFormat="1" applyFill="1"/>
    <xf numFmtId="165" fontId="14" fillId="9" borderId="0" xfId="4" applyNumberFormat="1" applyFill="1"/>
    <xf numFmtId="0" fontId="24" fillId="0" borderId="0" xfId="8" applyFont="1"/>
    <xf numFmtId="0" fontId="25" fillId="0" borderId="0" xfId="8" applyFont="1"/>
    <xf numFmtId="0" fontId="25" fillId="21" borderId="0" xfId="8" applyFont="1" applyFill="1"/>
    <xf numFmtId="170" fontId="26" fillId="21" borderId="12" xfId="5" applyNumberFormat="1" applyFont="1" applyFill="1" applyBorder="1" applyAlignment="1">
      <alignment horizontal="left" vertical="center"/>
    </xf>
    <xf numFmtId="170" fontId="26" fillId="21" borderId="13" xfId="5" applyNumberFormat="1" applyFont="1" applyFill="1" applyBorder="1" applyAlignment="1">
      <alignment horizontal="left" vertical="center"/>
    </xf>
    <xf numFmtId="170" fontId="26" fillId="21" borderId="14" xfId="5" applyNumberFormat="1" applyFont="1" applyFill="1" applyBorder="1" applyAlignment="1">
      <alignment horizontal="left" vertical="center"/>
    </xf>
    <xf numFmtId="170" fontId="26" fillId="20" borderId="14" xfId="5" applyNumberFormat="1" applyFont="1" applyFill="1" applyBorder="1" applyAlignment="1">
      <alignment horizontal="left" vertical="center"/>
    </xf>
    <xf numFmtId="0" fontId="14" fillId="0" borderId="0" xfId="8"/>
    <xf numFmtId="0" fontId="27" fillId="14" borderId="0" xfId="13" applyFont="1" applyFill="1" applyAlignment="1">
      <alignment horizontal="left" vertical="center"/>
    </xf>
    <xf numFmtId="0" fontId="28" fillId="0" borderId="4" xfId="8" applyFont="1" applyBorder="1" applyAlignment="1">
      <alignment horizontal="center" vertical="center"/>
    </xf>
    <xf numFmtId="0" fontId="28" fillId="0" borderId="15" xfId="8" applyFont="1" applyBorder="1" applyAlignment="1">
      <alignment horizontal="center"/>
    </xf>
    <xf numFmtId="0" fontId="28" fillId="0" borderId="15" xfId="8" applyFont="1" applyBorder="1" applyAlignment="1">
      <alignment horizontal="center" wrapText="1"/>
    </xf>
    <xf numFmtId="0" fontId="28" fillId="0" borderId="16" xfId="8" applyFont="1" applyBorder="1" applyAlignment="1">
      <alignment horizontal="center"/>
    </xf>
    <xf numFmtId="0" fontId="28" fillId="0" borderId="1" xfId="8" applyFont="1" applyBorder="1" applyAlignment="1">
      <alignment horizontal="center" wrapText="1"/>
    </xf>
    <xf numFmtId="0" fontId="28" fillId="0" borderId="17" xfId="8" applyFont="1" applyBorder="1" applyAlignment="1">
      <alignment horizontal="center" wrapText="1"/>
    </xf>
    <xf numFmtId="0" fontId="28" fillId="0" borderId="16" xfId="8" applyFont="1" applyBorder="1" applyAlignment="1">
      <alignment horizontal="center" wrapText="1"/>
    </xf>
    <xf numFmtId="0" fontId="28" fillId="0" borderId="0" xfId="8" applyFont="1" applyAlignment="1">
      <alignment horizontal="center"/>
    </xf>
    <xf numFmtId="0" fontId="27" fillId="14" borderId="0" xfId="13" applyFont="1" applyFill="1" applyAlignment="1">
      <alignment vertical="center"/>
    </xf>
    <xf numFmtId="0" fontId="28" fillId="0" borderId="15" xfId="8" applyFont="1" applyBorder="1" applyAlignment="1">
      <alignment horizontal="center" vertical="top" wrapText="1"/>
    </xf>
    <xf numFmtId="0" fontId="28" fillId="0" borderId="1" xfId="8" applyFont="1" applyBorder="1" applyAlignment="1">
      <alignment horizontal="center" vertical="top" wrapText="1"/>
    </xf>
    <xf numFmtId="0" fontId="28" fillId="0" borderId="0" xfId="8" applyFont="1" applyAlignment="1">
      <alignment horizontal="center" vertical="top" wrapText="1"/>
    </xf>
    <xf numFmtId="0" fontId="29" fillId="23" borderId="19" xfId="13" applyFont="1" applyFill="1" applyBorder="1" applyAlignment="1">
      <alignment horizontal="center" vertical="center"/>
    </xf>
    <xf numFmtId="170" fontId="30" fillId="23" borderId="20" xfId="5" applyNumberFormat="1" applyFont="1" applyFill="1" applyBorder="1" applyAlignment="1">
      <alignment horizontal="center" vertical="center" wrapText="1"/>
    </xf>
    <xf numFmtId="170" fontId="30" fillId="20" borderId="21" xfId="5" applyNumberFormat="1" applyFont="1" applyFill="1" applyBorder="1" applyAlignment="1">
      <alignment horizontal="center" vertical="center" wrapText="1"/>
    </xf>
    <xf numFmtId="0" fontId="28" fillId="0" borderId="22" xfId="8" applyFont="1" applyBorder="1" applyAlignment="1">
      <alignment horizontal="center" vertical="top" wrapText="1"/>
    </xf>
    <xf numFmtId="0" fontId="24" fillId="0" borderId="26" xfId="8" applyFont="1" applyBorder="1" applyAlignment="1">
      <alignment horizontal="center" vertical="top" wrapText="1"/>
    </xf>
    <xf numFmtId="0" fontId="28" fillId="0" borderId="0" xfId="8" applyFont="1" applyAlignment="1">
      <alignment wrapText="1"/>
    </xf>
    <xf numFmtId="0" fontId="28" fillId="0" borderId="27" xfId="8" applyFont="1" applyBorder="1" applyAlignment="1">
      <alignment horizontal="right"/>
    </xf>
    <xf numFmtId="0" fontId="28" fillId="0" borderId="28" xfId="8" applyFont="1" applyBorder="1" applyAlignment="1">
      <alignment horizontal="right"/>
    </xf>
    <xf numFmtId="0" fontId="28" fillId="0" borderId="22" xfId="8" applyFont="1" applyBorder="1" applyAlignment="1">
      <alignment horizontal="right"/>
    </xf>
    <xf numFmtId="0" fontId="28" fillId="0" borderId="29" xfId="8" applyFont="1" applyBorder="1" applyAlignment="1">
      <alignment horizontal="right"/>
    </xf>
    <xf numFmtId="0" fontId="28" fillId="0" borderId="30" xfId="8" applyFont="1" applyBorder="1" applyAlignment="1">
      <alignment horizontal="right"/>
    </xf>
    <xf numFmtId="171" fontId="30" fillId="12" borderId="31" xfId="5" applyNumberFormat="1" applyFont="1" applyFill="1" applyBorder="1" applyAlignment="1">
      <alignment horizontal="right" vertical="center"/>
    </xf>
    <xf numFmtId="171" fontId="30" fillId="12" borderId="32" xfId="5" applyNumberFormat="1" applyFont="1" applyFill="1" applyBorder="1" applyAlignment="1">
      <alignment horizontal="right" vertical="center"/>
    </xf>
    <xf numFmtId="0" fontId="31" fillId="0" borderId="22" xfId="8" applyFont="1" applyBorder="1"/>
    <xf numFmtId="0" fontId="25" fillId="0" borderId="22" xfId="8" applyFont="1" applyBorder="1"/>
    <xf numFmtId="0" fontId="30" fillId="12" borderId="22" xfId="13" applyFont="1" applyFill="1" applyBorder="1" applyAlignment="1">
      <alignment vertical="center"/>
    </xf>
    <xf numFmtId="170" fontId="32" fillId="12" borderId="0" xfId="13" applyNumberFormat="1" applyFont="1" applyFill="1" applyAlignment="1">
      <alignment vertical="center"/>
    </xf>
    <xf numFmtId="0" fontId="32" fillId="12" borderId="22" xfId="13" applyFont="1" applyFill="1" applyBorder="1" applyAlignment="1">
      <alignment vertical="center"/>
    </xf>
    <xf numFmtId="0" fontId="30" fillId="12" borderId="0" xfId="13" applyFont="1" applyFill="1" applyAlignment="1">
      <alignment vertical="center"/>
    </xf>
    <xf numFmtId="0" fontId="28" fillId="24" borderId="0" xfId="8" applyFont="1" applyFill="1" applyAlignment="1">
      <alignment wrapText="1"/>
    </xf>
    <xf numFmtId="0" fontId="28" fillId="24" borderId="27" xfId="8" applyFont="1" applyFill="1" applyBorder="1" applyAlignment="1">
      <alignment horizontal="right"/>
    </xf>
    <xf numFmtId="0" fontId="28" fillId="24" borderId="28" xfId="8" applyFont="1" applyFill="1" applyBorder="1" applyAlignment="1">
      <alignment horizontal="right"/>
    </xf>
    <xf numFmtId="0" fontId="28" fillId="24" borderId="22" xfId="8" applyFont="1" applyFill="1" applyBorder="1" applyAlignment="1">
      <alignment horizontal="right"/>
    </xf>
    <xf numFmtId="0" fontId="28" fillId="24" borderId="29" xfId="8" applyFont="1" applyFill="1" applyBorder="1" applyAlignment="1">
      <alignment horizontal="right"/>
    </xf>
    <xf numFmtId="0" fontId="25" fillId="24" borderId="0" xfId="8" applyFont="1" applyFill="1"/>
    <xf numFmtId="171" fontId="30" fillId="24" borderId="31" xfId="5" applyNumberFormat="1" applyFont="1" applyFill="1" applyBorder="1" applyAlignment="1">
      <alignment horizontal="right" vertical="center"/>
    </xf>
    <xf numFmtId="171" fontId="30" fillId="24" borderId="32" xfId="5" applyNumberFormat="1" applyFont="1" applyFill="1" applyBorder="1" applyAlignment="1">
      <alignment horizontal="right" vertical="center"/>
    </xf>
    <xf numFmtId="0" fontId="31" fillId="24" borderId="22" xfId="8" applyFont="1" applyFill="1" applyBorder="1"/>
    <xf numFmtId="0" fontId="28" fillId="21" borderId="0" xfId="8" applyFont="1" applyFill="1" applyAlignment="1">
      <alignment wrapText="1"/>
    </xf>
    <xf numFmtId="0" fontId="28" fillId="21" borderId="27" xfId="8" applyFont="1" applyFill="1" applyBorder="1" applyAlignment="1">
      <alignment horizontal="right"/>
    </xf>
    <xf numFmtId="0" fontId="28" fillId="21" borderId="28" xfId="8" applyFont="1" applyFill="1" applyBorder="1" applyAlignment="1">
      <alignment horizontal="right"/>
    </xf>
    <xf numFmtId="0" fontId="28" fillId="21" borderId="22" xfId="8" applyFont="1" applyFill="1" applyBorder="1" applyAlignment="1">
      <alignment horizontal="right"/>
    </xf>
    <xf numFmtId="0" fontId="28" fillId="21" borderId="29" xfId="8" applyFont="1" applyFill="1" applyBorder="1" applyAlignment="1">
      <alignment horizontal="right"/>
    </xf>
    <xf numFmtId="0" fontId="25" fillId="21" borderId="22" xfId="8" applyFont="1" applyFill="1" applyBorder="1"/>
    <xf numFmtId="0" fontId="28" fillId="24" borderId="11" xfId="8" applyFont="1" applyFill="1" applyBorder="1" applyAlignment="1">
      <alignment wrapText="1"/>
    </xf>
    <xf numFmtId="0" fontId="28" fillId="24" borderId="33" xfId="8" applyFont="1" applyFill="1" applyBorder="1" applyAlignment="1">
      <alignment horizontal="right"/>
    </xf>
    <xf numFmtId="0" fontId="28" fillId="24" borderId="34" xfId="8" applyFont="1" applyFill="1" applyBorder="1" applyAlignment="1">
      <alignment horizontal="right"/>
    </xf>
    <xf numFmtId="0" fontId="28" fillId="24" borderId="8" xfId="8" applyFont="1" applyFill="1" applyBorder="1" applyAlignment="1">
      <alignment horizontal="right"/>
    </xf>
    <xf numFmtId="0" fontId="28" fillId="24" borderId="35" xfId="8" applyFont="1" applyFill="1" applyBorder="1" applyAlignment="1">
      <alignment horizontal="right"/>
    </xf>
    <xf numFmtId="0" fontId="25" fillId="24" borderId="11" xfId="8" applyFont="1" applyFill="1" applyBorder="1"/>
    <xf numFmtId="171" fontId="30" fillId="24" borderId="36" xfId="5" applyNumberFormat="1" applyFont="1" applyFill="1" applyBorder="1" applyAlignment="1">
      <alignment horizontal="right" vertical="center"/>
    </xf>
    <xf numFmtId="171" fontId="30" fillId="24" borderId="35" xfId="5" applyNumberFormat="1" applyFont="1" applyFill="1" applyBorder="1" applyAlignment="1">
      <alignment horizontal="right" vertical="center"/>
    </xf>
    <xf numFmtId="0" fontId="31" fillId="24" borderId="8" xfId="8" applyFont="1" applyFill="1" applyBorder="1"/>
    <xf numFmtId="0" fontId="28" fillId="0" borderId="0" xfId="8" applyFont="1"/>
    <xf numFmtId="0" fontId="14" fillId="22" borderId="0" xfId="4" applyFill="1"/>
    <xf numFmtId="0" fontId="14" fillId="20" borderId="0" xfId="4" applyFill="1"/>
    <xf numFmtId="165" fontId="14" fillId="10" borderId="11" xfId="0" applyNumberFormat="1" applyFont="1" applyFill="1" applyBorder="1"/>
    <xf numFmtId="165" fontId="14" fillId="10" borderId="11" xfId="4" applyNumberFormat="1" applyFill="1" applyBorder="1"/>
    <xf numFmtId="165" fontId="4" fillId="6" borderId="38" xfId="1" applyNumberFormat="1" applyFill="1" applyBorder="1" applyAlignment="1">
      <alignment horizontal="left" wrapText="1"/>
    </xf>
    <xf numFmtId="0" fontId="18" fillId="27" borderId="0" xfId="9" applyFont="1" applyFill="1" applyAlignment="1">
      <alignment horizontal="center" vertical="center" wrapText="1"/>
    </xf>
    <xf numFmtId="0" fontId="18" fillId="27" borderId="0" xfId="9" applyFont="1" applyFill="1" applyAlignment="1">
      <alignment horizontal="center" vertical="center"/>
    </xf>
    <xf numFmtId="0" fontId="18" fillId="7" borderId="10" xfId="15" applyFont="1" applyFill="1" applyBorder="1" applyAlignment="1">
      <alignment horizontal="center" vertical="center" wrapText="1"/>
    </xf>
    <xf numFmtId="0" fontId="14" fillId="8" borderId="6" xfId="9" applyFill="1" applyBorder="1" applyAlignment="1">
      <alignment horizontal="center" vertical="center" wrapText="1"/>
    </xf>
    <xf numFmtId="0" fontId="18" fillId="7" borderId="5" xfId="4" applyFont="1" applyFill="1" applyBorder="1" applyAlignment="1">
      <alignment horizontal="center" vertical="center" wrapText="1"/>
    </xf>
    <xf numFmtId="0" fontId="14" fillId="8" borderId="6" xfId="4" applyFill="1" applyBorder="1" applyAlignment="1">
      <alignment horizontal="center" vertical="center" wrapText="1"/>
    </xf>
    <xf numFmtId="0" fontId="18" fillId="7" borderId="39" xfId="4" applyFont="1" applyFill="1" applyBorder="1" applyAlignment="1">
      <alignment horizontal="center" vertical="center" wrapText="1"/>
    </xf>
    <xf numFmtId="0" fontId="14" fillId="8" borderId="40" xfId="9" applyFill="1" applyBorder="1" applyAlignment="1">
      <alignment horizontal="center" vertical="center" wrapText="1"/>
    </xf>
    <xf numFmtId="2" fontId="0" fillId="12" borderId="29" xfId="0" applyNumberFormat="1" applyFill="1" applyBorder="1"/>
    <xf numFmtId="2" fontId="14" fillId="12" borderId="29" xfId="4" applyNumberFormat="1" applyFill="1" applyBorder="1"/>
    <xf numFmtId="2" fontId="14" fillId="11" borderId="29" xfId="4" applyNumberFormat="1" applyFill="1" applyBorder="1"/>
    <xf numFmtId="0" fontId="18" fillId="7" borderId="41" xfId="15" applyFont="1" applyFill="1" applyBorder="1" applyAlignment="1">
      <alignment horizontal="center" vertical="center" wrapText="1"/>
    </xf>
    <xf numFmtId="2" fontId="14" fillId="22" borderId="29" xfId="4" applyNumberFormat="1" applyFill="1" applyBorder="1"/>
    <xf numFmtId="2" fontId="14" fillId="22" borderId="0" xfId="4" applyNumberFormat="1" applyFill="1"/>
    <xf numFmtId="2" fontId="0" fillId="20" borderId="29" xfId="0" applyNumberFormat="1" applyFill="1" applyBorder="1"/>
    <xf numFmtId="2" fontId="0" fillId="20" borderId="0" xfId="0" applyNumberFormat="1" applyFill="1"/>
    <xf numFmtId="0" fontId="7" fillId="0" borderId="0" xfId="3" applyFont="1" applyAlignment="1">
      <alignment horizontal="right"/>
    </xf>
    <xf numFmtId="0" fontId="4" fillId="0" borderId="0" xfId="3" applyAlignment="1">
      <alignment horizontal="right"/>
    </xf>
    <xf numFmtId="0" fontId="2" fillId="3" borderId="3" xfId="3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0" fontId="2" fillId="3" borderId="3" xfId="7" applyFont="1" applyFill="1" applyBorder="1" applyAlignment="1">
      <alignment vertical="center"/>
    </xf>
    <xf numFmtId="0" fontId="2" fillId="3" borderId="3" xfId="3" applyFont="1" applyFill="1" applyBorder="1" applyAlignment="1">
      <alignment horizontal="center" vertical="center" wrapText="1"/>
    </xf>
    <xf numFmtId="0" fontId="2" fillId="3" borderId="3" xfId="6" applyFont="1" applyFill="1" applyBorder="1" applyAlignment="1">
      <alignment horizontal="center" vertical="center" wrapText="1"/>
    </xf>
    <xf numFmtId="0" fontId="24" fillId="0" borderId="0" xfId="9" applyFont="1"/>
    <xf numFmtId="0" fontId="25" fillId="0" borderId="0" xfId="9" applyFont="1"/>
    <xf numFmtId="0" fontId="25" fillId="21" borderId="0" xfId="9" applyFont="1" applyFill="1"/>
    <xf numFmtId="0" fontId="28" fillId="0" borderId="4" xfId="9" applyFont="1" applyBorder="1" applyAlignment="1">
      <alignment horizontal="center" vertical="center"/>
    </xf>
    <xf numFmtId="0" fontId="28" fillId="0" borderId="15" xfId="9" applyFont="1" applyBorder="1" applyAlignment="1">
      <alignment horizontal="center"/>
    </xf>
    <xf numFmtId="0" fontId="28" fillId="0" borderId="15" xfId="9" applyFont="1" applyBorder="1" applyAlignment="1">
      <alignment horizontal="center" wrapText="1"/>
    </xf>
    <xf numFmtId="0" fontId="28" fillId="0" borderId="16" xfId="9" applyFont="1" applyBorder="1" applyAlignment="1">
      <alignment horizontal="center"/>
    </xf>
    <xf numFmtId="0" fontId="28" fillId="0" borderId="1" xfId="9" applyFont="1" applyBorder="1" applyAlignment="1">
      <alignment horizontal="center" wrapText="1"/>
    </xf>
    <xf numFmtId="0" fontId="28" fillId="0" borderId="17" xfId="9" applyFont="1" applyBorder="1" applyAlignment="1">
      <alignment horizontal="center" wrapText="1"/>
    </xf>
    <xf numFmtId="0" fontId="28" fillId="0" borderId="16" xfId="9" applyFont="1" applyBorder="1" applyAlignment="1">
      <alignment horizontal="center" wrapText="1"/>
    </xf>
    <xf numFmtId="0" fontId="28" fillId="14" borderId="1" xfId="9" applyFont="1" applyFill="1" applyBorder="1" applyAlignment="1">
      <alignment horizontal="center" wrapText="1"/>
    </xf>
    <xf numFmtId="0" fontId="15" fillId="21" borderId="1" xfId="9" applyFont="1" applyFill="1" applyBorder="1" applyAlignment="1">
      <alignment horizontal="center" wrapText="1"/>
    </xf>
    <xf numFmtId="0" fontId="28" fillId="0" borderId="0" xfId="9" applyFont="1" applyAlignment="1">
      <alignment horizontal="center"/>
    </xf>
    <xf numFmtId="0" fontId="28" fillId="0" borderId="15" xfId="9" applyFont="1" applyBorder="1" applyAlignment="1">
      <alignment horizontal="center" vertical="top" wrapText="1"/>
    </xf>
    <xf numFmtId="0" fontId="28" fillId="0" borderId="1" xfId="9" applyFont="1" applyBorder="1" applyAlignment="1">
      <alignment horizontal="center" vertical="top" wrapText="1"/>
    </xf>
    <xf numFmtId="0" fontId="28" fillId="0" borderId="0" xfId="9" applyFont="1" applyAlignment="1">
      <alignment horizontal="center" vertical="top" wrapText="1"/>
    </xf>
    <xf numFmtId="0" fontId="28" fillId="0" borderId="0" xfId="9" applyFont="1" applyAlignment="1">
      <alignment wrapText="1"/>
    </xf>
    <xf numFmtId="0" fontId="28" fillId="0" borderId="27" xfId="9" applyFont="1" applyBorder="1" applyAlignment="1">
      <alignment horizontal="right"/>
    </xf>
    <xf numFmtId="0" fontId="28" fillId="22" borderId="0" xfId="9" applyFont="1" applyFill="1" applyAlignment="1">
      <alignment wrapText="1"/>
    </xf>
    <xf numFmtId="0" fontId="28" fillId="22" borderId="27" xfId="9" applyFont="1" applyFill="1" applyBorder="1" applyAlignment="1">
      <alignment horizontal="right"/>
    </xf>
    <xf numFmtId="0" fontId="28" fillId="21" borderId="0" xfId="9" applyFont="1" applyFill="1" applyAlignment="1">
      <alignment wrapText="1"/>
    </xf>
    <xf numFmtId="172" fontId="28" fillId="21" borderId="27" xfId="9" applyNumberFormat="1" applyFont="1" applyFill="1" applyBorder="1" applyAlignment="1">
      <alignment horizontal="right"/>
    </xf>
    <xf numFmtId="0" fontId="28" fillId="21" borderId="27" xfId="9" applyFont="1" applyFill="1" applyBorder="1" applyAlignment="1">
      <alignment horizontal="right"/>
    </xf>
    <xf numFmtId="0" fontId="28" fillId="29" borderId="27" xfId="9" applyFont="1" applyFill="1" applyBorder="1" applyAlignment="1">
      <alignment horizontal="right"/>
    </xf>
    <xf numFmtId="173" fontId="28" fillId="21" borderId="27" xfId="9" applyNumberFormat="1" applyFont="1" applyFill="1" applyBorder="1" applyAlignment="1">
      <alignment horizontal="right"/>
    </xf>
    <xf numFmtId="0" fontId="28" fillId="30" borderId="0" xfId="9" applyFont="1" applyFill="1" applyAlignment="1">
      <alignment wrapText="1"/>
    </xf>
    <xf numFmtId="0" fontId="28" fillId="30" borderId="27" xfId="9" applyFont="1" applyFill="1" applyBorder="1" applyAlignment="1">
      <alignment horizontal="right"/>
    </xf>
    <xf numFmtId="0" fontId="28" fillId="14" borderId="27" xfId="9" applyFont="1" applyFill="1" applyBorder="1" applyAlignment="1">
      <alignment horizontal="right"/>
    </xf>
    <xf numFmtId="0" fontId="28" fillId="0" borderId="0" xfId="9" applyFont="1"/>
    <xf numFmtId="0" fontId="28" fillId="14" borderId="0" xfId="9" applyFont="1" applyFill="1" applyAlignment="1">
      <alignment wrapText="1"/>
    </xf>
    <xf numFmtId="0" fontId="25" fillId="14" borderId="0" xfId="9" applyFont="1" applyFill="1"/>
    <xf numFmtId="165" fontId="23" fillId="10" borderId="0" xfId="4" applyNumberFormat="1" applyFont="1" applyFill="1"/>
    <xf numFmtId="165" fontId="23" fillId="9" borderId="0" xfId="4" applyNumberFormat="1" applyFont="1" applyFill="1"/>
    <xf numFmtId="165" fontId="14" fillId="10" borderId="0" xfId="0" applyNumberFormat="1" applyFont="1" applyFill="1"/>
    <xf numFmtId="165" fontId="14" fillId="9" borderId="0" xfId="0" applyNumberFormat="1" applyFont="1" applyFill="1"/>
    <xf numFmtId="0" fontId="14" fillId="9" borderId="37" xfId="4" applyFill="1" applyBorder="1"/>
    <xf numFmtId="0" fontId="14" fillId="9" borderId="37" xfId="0" applyFont="1" applyFill="1" applyBorder="1"/>
    <xf numFmtId="165" fontId="14" fillId="9" borderId="7" xfId="4" applyNumberFormat="1" applyFill="1" applyBorder="1"/>
    <xf numFmtId="165" fontId="14" fillId="9" borderId="37" xfId="4" applyNumberFormat="1" applyFill="1" applyBorder="1"/>
    <xf numFmtId="10" fontId="14" fillId="0" borderId="0" xfId="4" applyNumberFormat="1"/>
    <xf numFmtId="164" fontId="14" fillId="0" borderId="0" xfId="4" applyNumberFormat="1"/>
    <xf numFmtId="165" fontId="14" fillId="22" borderId="0" xfId="4" applyNumberFormat="1" applyFill="1"/>
    <xf numFmtId="0" fontId="14" fillId="2" borderId="45" xfId="4" applyFill="1" applyBorder="1"/>
    <xf numFmtId="0" fontId="14" fillId="2" borderId="46" xfId="4" applyFill="1" applyBorder="1"/>
    <xf numFmtId="0" fontId="4" fillId="2" borderId="46" xfId="4" applyFont="1" applyFill="1" applyBorder="1"/>
    <xf numFmtId="0" fontId="4" fillId="2" borderId="47" xfId="4" applyFont="1" applyFill="1" applyBorder="1"/>
    <xf numFmtId="0" fontId="4" fillId="2" borderId="48" xfId="4" applyFont="1" applyFill="1" applyBorder="1"/>
    <xf numFmtId="0" fontId="4" fillId="2" borderId="0" xfId="4" applyFont="1" applyFill="1"/>
    <xf numFmtId="0" fontId="14" fillId="2" borderId="0" xfId="4" applyFill="1"/>
    <xf numFmtId="0" fontId="4" fillId="2" borderId="49" xfId="4" applyFont="1" applyFill="1" applyBorder="1"/>
    <xf numFmtId="0" fontId="14" fillId="4" borderId="48" xfId="4" applyFill="1" applyBorder="1"/>
    <xf numFmtId="0" fontId="14" fillId="4" borderId="0" xfId="4" applyFill="1"/>
    <xf numFmtId="0" fontId="4" fillId="4" borderId="0" xfId="4" applyFont="1" applyFill="1"/>
    <xf numFmtId="0" fontId="4" fillId="4" borderId="49" xfId="4" applyFont="1" applyFill="1" applyBorder="1"/>
    <xf numFmtId="0" fontId="4" fillId="4" borderId="48" xfId="4" applyFont="1" applyFill="1" applyBorder="1"/>
    <xf numFmtId="0" fontId="14" fillId="26" borderId="48" xfId="4" applyFill="1" applyBorder="1"/>
    <xf numFmtId="0" fontId="4" fillId="26" borderId="0" xfId="4" applyFont="1" applyFill="1"/>
    <xf numFmtId="0" fontId="4" fillId="26" borderId="49" xfId="4" applyFont="1" applyFill="1" applyBorder="1"/>
    <xf numFmtId="174" fontId="4" fillId="26" borderId="0" xfId="4" applyNumberFormat="1" applyFont="1" applyFill="1"/>
    <xf numFmtId="0" fontId="14" fillId="26" borderId="50" xfId="4" applyFill="1" applyBorder="1"/>
    <xf numFmtId="0" fontId="4" fillId="26" borderId="38" xfId="4" applyFont="1" applyFill="1" applyBorder="1"/>
    <xf numFmtId="0" fontId="4" fillId="26" borderId="51" xfId="4" applyFont="1" applyFill="1" applyBorder="1"/>
    <xf numFmtId="0" fontId="14" fillId="28" borderId="45" xfId="4" applyFill="1" applyBorder="1"/>
    <xf numFmtId="0" fontId="4" fillId="28" borderId="46" xfId="4" applyFont="1" applyFill="1" applyBorder="1"/>
    <xf numFmtId="0" fontId="4" fillId="28" borderId="47" xfId="4" applyFont="1" applyFill="1" applyBorder="1"/>
    <xf numFmtId="0" fontId="14" fillId="28" borderId="48" xfId="4" applyFill="1" applyBorder="1"/>
    <xf numFmtId="0" fontId="4" fillId="28" borderId="0" xfId="4" applyFont="1" applyFill="1"/>
    <xf numFmtId="0" fontId="4" fillId="28" borderId="49" xfId="4" applyFont="1" applyFill="1" applyBorder="1"/>
    <xf numFmtId="0" fontId="14" fillId="28" borderId="50" xfId="4" applyFill="1" applyBorder="1"/>
    <xf numFmtId="0" fontId="4" fillId="28" borderId="38" xfId="4" applyFont="1" applyFill="1" applyBorder="1"/>
    <xf numFmtId="0" fontId="4" fillId="28" borderId="51" xfId="4" applyFont="1" applyFill="1" applyBorder="1"/>
    <xf numFmtId="0" fontId="18" fillId="7" borderId="0" xfId="0" applyFont="1" applyFill="1" applyAlignment="1">
      <alignment horizontal="center" vertical="center"/>
    </xf>
    <xf numFmtId="0" fontId="36" fillId="12" borderId="0" xfId="18" applyFont="1" applyFill="1" applyAlignment="1">
      <alignment horizontal="left"/>
    </xf>
    <xf numFmtId="0" fontId="35" fillId="12" borderId="0" xfId="18" applyFill="1" applyAlignment="1">
      <alignment horizontal="left" vertical="top" wrapText="1"/>
    </xf>
    <xf numFmtId="0" fontId="36" fillId="12" borderId="0" xfId="18" applyFont="1" applyFill="1" applyAlignment="1">
      <alignment horizontal="center"/>
    </xf>
    <xf numFmtId="0" fontId="38" fillId="8" borderId="6" xfId="1" applyFont="1" applyFill="1" applyBorder="1" applyAlignment="1">
      <alignment horizontal="center" vertical="center" wrapText="1"/>
    </xf>
    <xf numFmtId="168" fontId="19" fillId="0" borderId="0" xfId="12" applyNumberFormat="1" applyAlignment="1">
      <alignment horizontal="center"/>
    </xf>
    <xf numFmtId="0" fontId="22" fillId="15" borderId="9" xfId="12" applyFont="1" applyFill="1" applyBorder="1" applyAlignment="1">
      <alignment horizontal="right" vertical="center"/>
    </xf>
    <xf numFmtId="4" fontId="19" fillId="0" borderId="0" xfId="12" applyNumberFormat="1" applyAlignment="1">
      <alignment horizontal="center"/>
    </xf>
    <xf numFmtId="0" fontId="28" fillId="0" borderId="24" xfId="8" applyFont="1" applyBorder="1" applyAlignment="1">
      <alignment horizontal="center" vertical="top" wrapText="1"/>
    </xf>
    <xf numFmtId="0" fontId="28" fillId="0" borderId="25" xfId="8" applyFont="1" applyBorder="1" applyAlignment="1">
      <alignment horizontal="center" vertical="top" wrapText="1"/>
    </xf>
    <xf numFmtId="0" fontId="28" fillId="0" borderId="4" xfId="8" applyFont="1" applyBorder="1" applyAlignment="1">
      <alignment horizontal="center" vertical="top" wrapText="1"/>
    </xf>
    <xf numFmtId="0" fontId="28" fillId="0" borderId="16" xfId="8" applyFont="1" applyBorder="1" applyAlignment="1">
      <alignment horizontal="center" vertical="top" wrapText="1"/>
    </xf>
    <xf numFmtId="0" fontId="28" fillId="0" borderId="17" xfId="8" applyFont="1" applyBorder="1" applyAlignment="1">
      <alignment horizontal="center" vertical="top" wrapText="1"/>
    </xf>
    <xf numFmtId="0" fontId="28" fillId="0" borderId="18" xfId="8" applyFont="1" applyBorder="1" applyAlignment="1">
      <alignment horizontal="center" vertical="center" wrapText="1"/>
    </xf>
    <xf numFmtId="0" fontId="28" fillId="0" borderId="23" xfId="8" applyFont="1" applyBorder="1" applyAlignment="1">
      <alignment horizontal="center" vertical="center" wrapText="1"/>
    </xf>
    <xf numFmtId="0" fontId="28" fillId="0" borderId="24" xfId="9" applyFont="1" applyBorder="1" applyAlignment="1">
      <alignment horizontal="center" vertical="top" wrapText="1"/>
    </xf>
    <xf numFmtId="0" fontId="28" fillId="0" borderId="25" xfId="9" applyFont="1" applyBorder="1" applyAlignment="1">
      <alignment horizontal="center" vertical="top" wrapText="1"/>
    </xf>
    <xf numFmtId="0" fontId="28" fillId="0" borderId="4" xfId="9" applyFont="1" applyBorder="1" applyAlignment="1">
      <alignment horizontal="center" vertical="top" wrapText="1"/>
    </xf>
    <xf numFmtId="0" fontId="28" fillId="0" borderId="16" xfId="9" applyFont="1" applyBorder="1" applyAlignment="1">
      <alignment horizontal="center" vertical="top" wrapText="1"/>
    </xf>
    <xf numFmtId="0" fontId="28" fillId="0" borderId="17" xfId="9" applyFont="1" applyBorder="1" applyAlignment="1">
      <alignment horizontal="center" vertical="top" wrapText="1"/>
    </xf>
    <xf numFmtId="0" fontId="28" fillId="0" borderId="18" xfId="9" applyFont="1" applyBorder="1" applyAlignment="1">
      <alignment horizontal="center" vertical="center" wrapText="1"/>
    </xf>
    <xf numFmtId="0" fontId="28" fillId="0" borderId="23" xfId="9" applyFont="1" applyBorder="1" applyAlignment="1">
      <alignment horizontal="center" vertical="center" wrapText="1"/>
    </xf>
  </cellXfs>
  <cellStyles count="19">
    <cellStyle name="20% - Accent5 2 3" xfId="14" xr:uid="{54963753-409F-4CD1-AC08-267270A10C82}"/>
    <cellStyle name="Dziesiętny 3" xfId="5" xr:uid="{3A5E3C70-F9FB-4E80-A5A2-198B947E68BD}"/>
    <cellStyle name="Normal" xfId="0" builtinId="0"/>
    <cellStyle name="Normal - Style1 2 2 3" xfId="9" xr:uid="{F61D9352-64F0-46F7-B56B-21394DB3313B}"/>
    <cellStyle name="Normal 10" xfId="1" xr:uid="{00000000-0005-0000-0000-000075040000}"/>
    <cellStyle name="Normal 10 15 2" xfId="11" xr:uid="{505715D2-121B-40D4-B29B-AA108553105A}"/>
    <cellStyle name="Normal 2 2 14" xfId="13" xr:uid="{2AD07A4A-1020-4966-B127-20A3D0858876}"/>
    <cellStyle name="Normal 2 3" xfId="16" xr:uid="{2ABE81EC-7BB9-414F-94F3-02BEE1842977}"/>
    <cellStyle name="Normal 3" xfId="2" xr:uid="{00000000-0005-0000-0000-000094040000}"/>
    <cellStyle name="Normal 39 2 2" xfId="10" xr:uid="{A1176A27-282C-47F4-876A-960E466C06F9}"/>
    <cellStyle name="Normal 4" xfId="6" xr:uid="{9B966DA8-AA0B-42E5-B006-FDFCF5128A7F}"/>
    <cellStyle name="Normal 5" xfId="3" xr:uid="{00000000-0005-0000-0000-0000A7040000}"/>
    <cellStyle name="Normal 7" xfId="7" xr:uid="{4DE8CE9D-1927-4587-9F47-9FB7E488A656}"/>
    <cellStyle name="Normal 74" xfId="17" xr:uid="{F1ED2C5D-7549-4D52-8A6A-25DD12E2C2FF}"/>
    <cellStyle name="Normalny 10 10" xfId="8" xr:uid="{414D2813-A105-4D35-A3FA-00F5FB00F189}"/>
    <cellStyle name="Normalny 10 2 3" xfId="4" xr:uid="{00000000-0005-0000-0000-0000B6040000}"/>
    <cellStyle name="Normalny 10 2 3 2 2 2" xfId="15" xr:uid="{DD1C7041-F609-4CFF-994B-5A57A3CB6905}"/>
    <cellStyle name="Normalny 43" xfId="12" xr:uid="{81551CCF-0C50-4995-8CF0-D629E8AECE7C}"/>
    <cellStyle name="Normalny 43 2" xfId="18" xr:uid="{E6DDCE77-CF24-4B48-B54E-A101B65518FA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9" defaultPivotStyle="PivotStyleLight16">
    <tableStyle name="E4tech Table Style_1" pivot="0" count="9" xr9:uid="{0FB915EE-27DD-4F0E-A09C-86867BB2027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C415B519-285E-47B0-92F9-D05B6CAB608F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922728F8-2BEC-4BEA-86C2-2BF0FDA83196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CCFFF075-121B-4AFA-AB2E-6F50C731B57E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AA251B92-7A85-4427-A0A9-485E4BB4BB3E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5AE901D-ACB1-454A-A426-0C44F628DA01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71A3BD0A-055E-4FC9-B272-0C972491479A}">
      <tableStyleElement type="wholeTable" dxfId="1"/>
      <tableStyleElement type="headerRow" dxfId="0"/>
    </tableStyle>
  </tableStyles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STEEL!$AA$54</c:f>
              <c:strCache>
                <c:ptCount val="1"/>
                <c:pt idx="0">
                  <c:v>BF+BOF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STEEL!$AB$53:$AG$53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STEEL!$AB$54:$AG$54</c:f>
              <c:numCache>
                <c:formatCode>0.0</c:formatCode>
                <c:ptCount val="6"/>
                <c:pt idx="0">
                  <c:v>3.6994934745228907</c:v>
                </c:pt>
                <c:pt idx="1">
                  <c:v>3.4494744763323641</c:v>
                </c:pt>
                <c:pt idx="2">
                  <c:v>2.6708920023200147</c:v>
                </c:pt>
                <c:pt idx="3">
                  <c:v>2.3162089858739505</c:v>
                </c:pt>
                <c:pt idx="4">
                  <c:v>1.9282813004493868</c:v>
                </c:pt>
                <c:pt idx="5">
                  <c:v>2.0066565648542953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0-4149-B375-4CB16A3864C7}"/>
            </c:ext>
          </c:extLst>
        </c:ser>
        <c:ser>
          <c:idx val="1"/>
          <c:order val="1"/>
          <c:tx>
            <c:strRef>
              <c:f>STEEL!$AA$55</c:f>
              <c:strCache>
                <c:ptCount val="1"/>
                <c:pt idx="0">
                  <c:v>EAF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STEEL!$AB$53:$AG$53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STEEL!$AB$55:$AG$55</c:f>
              <c:numCache>
                <c:formatCode>0.0</c:formatCode>
                <c:ptCount val="6"/>
                <c:pt idx="0">
                  <c:v>4.521603135527978</c:v>
                </c:pt>
                <c:pt idx="1">
                  <c:v>5.1742117144985453</c:v>
                </c:pt>
                <c:pt idx="2">
                  <c:v>6.2320813387467009</c:v>
                </c:pt>
                <c:pt idx="3">
                  <c:v>6.9486269576218511</c:v>
                </c:pt>
                <c:pt idx="4">
                  <c:v>7.7131252017975473</c:v>
                </c:pt>
                <c:pt idx="5">
                  <c:v>8.0266262594171813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0-4149-B375-4CB16A386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2467791"/>
        <c:axId val="1133488784"/>
      </c:barChart>
      <c:catAx>
        <c:axId val="1412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3488784"/>
        <c:crosses val="autoZero"/>
        <c:auto val="1"/>
        <c:lblAlgn val="ctr"/>
        <c:lblOffset val="100"/>
        <c:noMultiLvlLbl val="0"/>
      </c:catAx>
      <c:valAx>
        <c:axId val="113348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Zapotrzebowanie na stal [mln 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2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2FC2840-1D0B-4CAA-8B82-498F3201BA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D5E5A2F-3552-4DB3-AEBB-B1B382E398E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88B8887-C021-4144-99D3-FC869306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5A30F8-328B-4F3B-831C-73CB4D7D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51</xdr:row>
      <xdr:rowOff>95250</xdr:rowOff>
    </xdr:from>
    <xdr:to>
      <xdr:col>11</xdr:col>
      <xdr:colOff>512843</xdr:colOff>
      <xdr:row>74</xdr:row>
      <xdr:rowOff>132879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5E0B2-C975-7618-1249-D35067B0C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210550"/>
          <a:ext cx="12057143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904875</xdr:colOff>
      <xdr:row>74</xdr:row>
      <xdr:rowOff>133350</xdr:rowOff>
    </xdr:from>
    <xdr:to>
      <xdr:col>9</xdr:col>
      <xdr:colOff>408417</xdr:colOff>
      <xdr:row>111</xdr:row>
      <xdr:rowOff>142124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151430-5040-AA0C-F5DD-DF242D0B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11972925"/>
          <a:ext cx="9266667" cy="6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212910</xdr:colOff>
      <xdr:row>52</xdr:row>
      <xdr:rowOff>47066</xdr:rowOff>
    </xdr:from>
    <xdr:to>
      <xdr:col>22</xdr:col>
      <xdr:colOff>380973</xdr:colOff>
      <xdr:row>68</xdr:row>
      <xdr:rowOff>121824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4BE079-1F2C-1DC4-F3D2-A90235AFA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4463" y="9603442"/>
          <a:ext cx="9446534" cy="2800029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672353</xdr:colOff>
      <xdr:row>84</xdr:row>
      <xdr:rowOff>130119</xdr:rowOff>
    </xdr:from>
    <xdr:to>
      <xdr:col>10</xdr:col>
      <xdr:colOff>78442</xdr:colOff>
      <xdr:row>132</xdr:row>
      <xdr:rowOff>81612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0DDA9-3E3C-4020-470A-D6471DA6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559" y="13184972"/>
          <a:ext cx="10219765" cy="7481844"/>
        </a:xfrm>
        <a:prstGeom prst="rect">
          <a:avLst/>
        </a:prstGeom>
      </xdr:spPr>
    </xdr:pic>
    <xdr:clientData/>
  </xdr:twoCellAnchor>
  <xdr:twoCellAnchor>
    <xdr:from>
      <xdr:col>27</xdr:col>
      <xdr:colOff>565896</xdr:colOff>
      <xdr:row>55</xdr:row>
      <xdr:rowOff>141194</xdr:rowOff>
    </xdr:from>
    <xdr:to>
      <xdr:col>32</xdr:col>
      <xdr:colOff>655543</xdr:colOff>
      <xdr:row>73</xdr:row>
      <xdr:rowOff>60512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F3FC24-85D9-CD6C-7B32-63619BE49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ghedupl.sharepoint.com/TEMP/Common%20Reporting%20Format%20V1.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ghedupl.sharepoint.com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DD92-E039-4FD3-911B-0E038852F1C3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53" customWidth="1"/>
    <col min="4" max="9" width="14.28515625" style="53" customWidth="1"/>
    <col min="10" max="12" width="4" style="53" customWidth="1"/>
    <col min="13" max="16384" width="9.140625" style="53"/>
  </cols>
  <sheetData>
    <row r="1" spans="1:15" ht="22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5" ht="22.5" customHeight="1">
      <c r="A2" s="54"/>
      <c r="B2" s="52"/>
      <c r="C2" s="51"/>
      <c r="D2" s="51"/>
      <c r="E2" s="51"/>
      <c r="F2" s="51"/>
      <c r="G2" s="51"/>
      <c r="H2" s="51"/>
      <c r="I2" s="51"/>
      <c r="J2" s="51"/>
      <c r="K2" s="50"/>
      <c r="L2" s="54"/>
    </row>
    <row r="3" spans="1:15" ht="22.5" customHeight="1">
      <c r="A3" s="54"/>
      <c r="B3" s="49"/>
      <c r="C3" s="48"/>
      <c r="D3" s="47"/>
      <c r="E3" s="47"/>
      <c r="F3" s="47"/>
      <c r="G3" s="47"/>
      <c r="H3" s="47"/>
      <c r="I3" s="47"/>
      <c r="J3" s="46"/>
      <c r="K3" s="45"/>
      <c r="L3" s="54"/>
    </row>
    <row r="4" spans="1:15">
      <c r="A4" s="54"/>
      <c r="B4" s="49"/>
      <c r="C4" s="44"/>
      <c r="J4" s="43"/>
      <c r="K4" s="45"/>
      <c r="L4" s="54"/>
    </row>
    <row r="5" spans="1:15">
      <c r="A5" s="54"/>
      <c r="B5" s="49"/>
      <c r="C5" s="44"/>
      <c r="J5" s="43"/>
      <c r="K5" s="45"/>
      <c r="L5" s="54"/>
    </row>
    <row r="6" spans="1:15">
      <c r="A6" s="54"/>
      <c r="B6" s="49"/>
      <c r="C6" s="44"/>
      <c r="J6" s="43"/>
      <c r="K6" s="45"/>
      <c r="L6" s="54"/>
      <c r="O6" s="42"/>
    </row>
    <row r="7" spans="1:15">
      <c r="A7" s="54"/>
      <c r="B7" s="49"/>
      <c r="C7" s="44"/>
      <c r="J7" s="43"/>
      <c r="K7" s="45"/>
      <c r="L7" s="54"/>
    </row>
    <row r="8" spans="1:15">
      <c r="A8" s="54"/>
      <c r="B8" s="49"/>
      <c r="C8" s="44"/>
      <c r="J8" s="43"/>
      <c r="K8" s="45"/>
      <c r="L8" s="54"/>
    </row>
    <row r="9" spans="1:15">
      <c r="A9" s="54"/>
      <c r="B9" s="49"/>
      <c r="C9" s="44"/>
      <c r="J9" s="43"/>
      <c r="K9" s="45"/>
      <c r="L9" s="54"/>
    </row>
    <row r="10" spans="1:15">
      <c r="A10" s="54"/>
      <c r="B10" s="49"/>
      <c r="C10" s="44"/>
      <c r="J10" s="43"/>
      <c r="K10" s="45"/>
      <c r="L10" s="54"/>
    </row>
    <row r="11" spans="1:15">
      <c r="A11" s="54"/>
      <c r="B11" s="49"/>
      <c r="C11" s="44"/>
      <c r="J11" s="43"/>
      <c r="K11" s="45"/>
      <c r="L11" s="54"/>
    </row>
    <row r="12" spans="1:15">
      <c r="A12" s="54"/>
      <c r="B12" s="49"/>
      <c r="C12" s="44"/>
      <c r="J12" s="43"/>
      <c r="K12" s="45"/>
      <c r="L12" s="54"/>
    </row>
    <row r="13" spans="1:15">
      <c r="A13" s="54"/>
      <c r="B13" s="49"/>
      <c r="C13" s="44"/>
      <c r="J13" s="43"/>
      <c r="K13" s="45"/>
      <c r="L13" s="54"/>
    </row>
    <row r="14" spans="1:15">
      <c r="A14" s="54"/>
      <c r="B14" s="49"/>
      <c r="C14" s="44"/>
      <c r="D14" s="306" t="s">
        <v>733</v>
      </c>
      <c r="E14" s="306"/>
      <c r="F14" s="307" t="s">
        <v>734</v>
      </c>
      <c r="G14" s="307"/>
      <c r="H14" s="307"/>
      <c r="J14" s="43"/>
      <c r="K14" s="45"/>
      <c r="L14" s="54"/>
    </row>
    <row r="15" spans="1:15">
      <c r="A15" s="54"/>
      <c r="B15" s="49"/>
      <c r="C15" s="44"/>
      <c r="D15" s="41"/>
      <c r="E15" s="41"/>
      <c r="F15" s="307"/>
      <c r="G15" s="307"/>
      <c r="H15" s="307"/>
      <c r="J15" s="43"/>
      <c r="K15" s="45"/>
      <c r="L15" s="54"/>
    </row>
    <row r="16" spans="1:15">
      <c r="A16" s="54"/>
      <c r="B16" s="49"/>
      <c r="C16" s="44"/>
      <c r="J16" s="43"/>
      <c r="K16" s="45"/>
      <c r="L16" s="54"/>
    </row>
    <row r="17" spans="1:12">
      <c r="A17" s="54"/>
      <c r="B17" s="49"/>
      <c r="C17" s="44"/>
      <c r="J17" s="43"/>
      <c r="K17" s="45"/>
      <c r="L17" s="54"/>
    </row>
    <row r="18" spans="1:12" ht="18.75" customHeight="1">
      <c r="A18" s="54"/>
      <c r="B18" s="49"/>
      <c r="C18" s="44"/>
      <c r="D18" s="306" t="s">
        <v>735</v>
      </c>
      <c r="E18" s="306"/>
      <c r="F18" s="307" t="s">
        <v>745</v>
      </c>
      <c r="G18" s="307"/>
      <c r="H18" s="307"/>
      <c r="I18" s="307"/>
      <c r="J18" s="43"/>
      <c r="K18" s="45"/>
      <c r="L18" s="54"/>
    </row>
    <row r="19" spans="1:12">
      <c r="A19" s="54"/>
      <c r="B19" s="49"/>
      <c r="C19" s="44"/>
      <c r="D19" s="41"/>
      <c r="E19" s="41"/>
      <c r="F19" s="307"/>
      <c r="G19" s="307"/>
      <c r="H19" s="307"/>
      <c r="I19" s="307"/>
      <c r="J19" s="43"/>
      <c r="K19" s="45"/>
      <c r="L19" s="54"/>
    </row>
    <row r="20" spans="1:12">
      <c r="A20" s="54"/>
      <c r="B20" s="49"/>
      <c r="C20" s="44"/>
      <c r="D20" s="41"/>
      <c r="E20" s="41"/>
      <c r="F20" s="307"/>
      <c r="G20" s="307"/>
      <c r="H20" s="307"/>
      <c r="I20" s="307"/>
      <c r="J20" s="43"/>
      <c r="K20" s="45"/>
      <c r="L20" s="54"/>
    </row>
    <row r="21" spans="1:12">
      <c r="A21" s="54"/>
      <c r="B21" s="49"/>
      <c r="C21" s="44"/>
      <c r="F21" s="40"/>
      <c r="G21" s="40"/>
      <c r="H21" s="40"/>
      <c r="J21" s="43"/>
      <c r="K21" s="45"/>
      <c r="L21" s="54"/>
    </row>
    <row r="22" spans="1:12">
      <c r="A22" s="54"/>
      <c r="B22" s="49"/>
      <c r="C22" s="44"/>
      <c r="D22" s="306" t="s">
        <v>736</v>
      </c>
      <c r="E22" s="306"/>
      <c r="F22" s="39">
        <v>45173</v>
      </c>
      <c r="G22" s="19"/>
      <c r="H22" s="19"/>
      <c r="J22" s="43"/>
      <c r="K22" s="45"/>
      <c r="L22" s="54"/>
    </row>
    <row r="23" spans="1:12">
      <c r="A23" s="54"/>
      <c r="B23" s="49"/>
      <c r="C23" s="44"/>
      <c r="D23" s="41"/>
      <c r="E23" s="41"/>
      <c r="F23" s="39"/>
      <c r="G23" s="19"/>
      <c r="H23" s="19"/>
      <c r="J23" s="43"/>
      <c r="K23" s="45"/>
      <c r="L23" s="54"/>
    </row>
    <row r="24" spans="1:12">
      <c r="A24" s="54"/>
      <c r="B24" s="49"/>
      <c r="C24" s="44"/>
      <c r="D24" s="41"/>
      <c r="E24" s="41"/>
      <c r="F24" s="39"/>
      <c r="G24" s="19"/>
      <c r="H24" s="19"/>
      <c r="J24" s="43"/>
      <c r="K24" s="45"/>
      <c r="L24" s="54"/>
    </row>
    <row r="25" spans="1:12">
      <c r="A25" s="54"/>
      <c r="B25" s="49"/>
      <c r="C25" s="44"/>
      <c r="D25" s="41" t="s">
        <v>737</v>
      </c>
      <c r="E25" s="41"/>
      <c r="F25" s="39">
        <v>45289</v>
      </c>
      <c r="G25" s="19"/>
      <c r="H25" s="19"/>
      <c r="J25" s="43"/>
      <c r="K25" s="45"/>
      <c r="L25" s="54"/>
    </row>
    <row r="26" spans="1:12">
      <c r="A26" s="54"/>
      <c r="B26" s="49"/>
      <c r="C26" s="44"/>
      <c r="D26" s="41"/>
      <c r="E26" s="41"/>
      <c r="F26" s="39"/>
      <c r="G26" s="19"/>
      <c r="H26" s="19"/>
      <c r="J26" s="43"/>
      <c r="K26" s="45"/>
      <c r="L26" s="54"/>
    </row>
    <row r="27" spans="1:12">
      <c r="A27" s="54"/>
      <c r="B27" s="49"/>
      <c r="C27" s="44"/>
      <c r="J27" s="43"/>
      <c r="K27" s="45"/>
      <c r="L27" s="54"/>
    </row>
    <row r="28" spans="1:12">
      <c r="A28" s="54"/>
      <c r="B28" s="49"/>
      <c r="C28" s="44"/>
      <c r="D28" s="306" t="s">
        <v>738</v>
      </c>
      <c r="E28" s="306"/>
      <c r="F28" s="53" t="s">
        <v>739</v>
      </c>
      <c r="J28" s="43"/>
      <c r="K28" s="45"/>
      <c r="L28" s="54"/>
    </row>
    <row r="29" spans="1:12">
      <c r="A29" s="54"/>
      <c r="B29" s="49"/>
      <c r="C29" s="44"/>
      <c r="F29" s="53" t="s">
        <v>740</v>
      </c>
      <c r="J29" s="43"/>
      <c r="K29" s="45"/>
      <c r="L29" s="54"/>
    </row>
    <row r="30" spans="1:12">
      <c r="A30" s="54"/>
      <c r="B30" s="49"/>
      <c r="C30" s="44"/>
      <c r="J30" s="43"/>
      <c r="K30" s="45"/>
      <c r="L30" s="54"/>
    </row>
    <row r="31" spans="1:12">
      <c r="A31" s="54"/>
      <c r="B31" s="49"/>
      <c r="C31" s="44"/>
      <c r="J31" s="43"/>
      <c r="K31" s="45"/>
      <c r="L31" s="54"/>
    </row>
    <row r="32" spans="1:12">
      <c r="A32" s="54"/>
      <c r="B32" s="49"/>
      <c r="C32" s="44"/>
      <c r="D32" s="306" t="s">
        <v>741</v>
      </c>
      <c r="E32" s="306"/>
      <c r="F32" s="53" t="s">
        <v>739</v>
      </c>
      <c r="J32" s="43"/>
      <c r="K32" s="45"/>
      <c r="L32" s="54"/>
    </row>
    <row r="33" spans="1:12">
      <c r="A33" s="54"/>
      <c r="B33" s="49"/>
      <c r="C33" s="44"/>
      <c r="F33" s="38" t="s">
        <v>742</v>
      </c>
      <c r="J33" s="43"/>
      <c r="K33" s="45"/>
      <c r="L33" s="54"/>
    </row>
    <row r="34" spans="1:12">
      <c r="A34" s="54"/>
      <c r="B34" s="49"/>
      <c r="C34" s="44"/>
      <c r="J34" s="43"/>
      <c r="K34" s="45"/>
      <c r="L34" s="54"/>
    </row>
    <row r="35" spans="1:12">
      <c r="A35" s="54"/>
      <c r="B35" s="49"/>
      <c r="C35" s="44"/>
      <c r="J35" s="43"/>
      <c r="K35" s="45"/>
      <c r="L35" s="54"/>
    </row>
    <row r="36" spans="1:12">
      <c r="A36" s="54"/>
      <c r="B36" s="49"/>
      <c r="C36" s="44"/>
      <c r="J36" s="43"/>
      <c r="K36" s="45"/>
      <c r="L36" s="54"/>
    </row>
    <row r="37" spans="1:12">
      <c r="A37" s="54"/>
      <c r="B37" s="49"/>
      <c r="C37" s="44"/>
      <c r="J37" s="43"/>
      <c r="K37" s="45"/>
      <c r="L37" s="54"/>
    </row>
    <row r="38" spans="1:12">
      <c r="A38" s="54"/>
      <c r="B38" s="49"/>
      <c r="C38" s="37"/>
      <c r="D38" s="36"/>
      <c r="E38" s="36"/>
      <c r="F38" s="36"/>
      <c r="G38" s="36"/>
      <c r="H38" s="36"/>
      <c r="I38" s="36"/>
      <c r="J38" s="35"/>
      <c r="K38" s="45"/>
      <c r="L38" s="54"/>
    </row>
    <row r="39" spans="1:12" ht="22.5" customHeight="1">
      <c r="A39" s="54"/>
      <c r="B39" s="34"/>
      <c r="C39" s="33"/>
      <c r="D39" s="33"/>
      <c r="E39" s="33"/>
      <c r="F39" s="33"/>
      <c r="G39" s="33"/>
      <c r="H39" s="33"/>
      <c r="I39" s="33"/>
      <c r="J39" s="33"/>
      <c r="K39" s="32"/>
      <c r="L39" s="54"/>
    </row>
    <row r="40" spans="1:12" ht="22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8F1F0BDE-8EFF-4E6E-B8F5-3DB1818DF8B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5534-D997-4743-BDF4-1AB80CD396D0}">
  <dimension ref="A1:I40"/>
  <sheetViews>
    <sheetView workbookViewId="0">
      <selection activeCell="B2" sqref="B2"/>
    </sheetView>
  </sheetViews>
  <sheetFormatPr defaultColWidth="9.140625" defaultRowHeight="12.75"/>
  <cols>
    <col min="1" max="3" width="4" style="31" customWidth="1"/>
    <col min="4" max="4" width="17.140625" style="31" customWidth="1"/>
    <col min="5" max="5" width="24.28515625" style="31" customWidth="1"/>
    <col min="6" max="6" width="44.28515625" style="31" customWidth="1"/>
    <col min="7" max="9" width="4" style="31" customWidth="1"/>
    <col min="10" max="16384" width="9.140625" style="31"/>
  </cols>
  <sheetData>
    <row r="1" spans="1:9" ht="22.5" customHeight="1">
      <c r="A1" s="54"/>
      <c r="B1" s="54"/>
      <c r="C1" s="54"/>
      <c r="D1" s="54"/>
      <c r="E1" s="54"/>
      <c r="F1" s="54"/>
      <c r="G1" s="54"/>
      <c r="H1" s="54"/>
      <c r="I1" s="54"/>
    </row>
    <row r="2" spans="1:9" ht="22.5" customHeight="1">
      <c r="A2" s="54"/>
      <c r="B2" s="52"/>
      <c r="C2" s="51"/>
      <c r="D2" s="51"/>
      <c r="E2" s="51"/>
      <c r="F2" s="51"/>
      <c r="G2" s="51"/>
      <c r="H2" s="50"/>
      <c r="I2" s="54"/>
    </row>
    <row r="3" spans="1:9" ht="18.75">
      <c r="A3" s="54"/>
      <c r="B3" s="49"/>
      <c r="C3" s="48"/>
      <c r="D3" s="47"/>
      <c r="E3" s="47"/>
      <c r="F3" s="47"/>
      <c r="G3" s="46"/>
      <c r="H3" s="45"/>
      <c r="I3" s="54"/>
    </row>
    <row r="4" spans="1:9" ht="18.75">
      <c r="A4" s="54"/>
      <c r="B4" s="49"/>
      <c r="C4" s="44"/>
      <c r="D4" s="308" t="s">
        <v>743</v>
      </c>
      <c r="E4" s="308"/>
      <c r="F4" s="308"/>
      <c r="G4" s="43"/>
      <c r="H4" s="45"/>
      <c r="I4" s="54"/>
    </row>
    <row r="5" spans="1:9" ht="18.75">
      <c r="A5" s="54"/>
      <c r="B5" s="49"/>
      <c r="C5" s="44"/>
      <c r="D5" s="30"/>
      <c r="E5" s="30"/>
      <c r="F5" s="30"/>
      <c r="G5" s="43"/>
      <c r="H5" s="45"/>
      <c r="I5" s="54"/>
    </row>
    <row r="6" spans="1:9" ht="18.75">
      <c r="A6" s="54"/>
      <c r="B6" s="49"/>
      <c r="C6" s="44"/>
      <c r="D6" s="29" t="s">
        <v>744</v>
      </c>
      <c r="E6" s="28"/>
      <c r="F6" s="28"/>
      <c r="G6" s="43"/>
      <c r="H6" s="45"/>
      <c r="I6" s="54"/>
    </row>
    <row r="7" spans="1:9" ht="18.75">
      <c r="A7" s="54"/>
      <c r="B7" s="49"/>
      <c r="C7" s="44"/>
      <c r="D7" s="27"/>
      <c r="E7" s="26"/>
      <c r="F7" s="26"/>
      <c r="G7" s="43"/>
      <c r="H7" s="45"/>
      <c r="I7" s="54"/>
    </row>
    <row r="8" spans="1:9" ht="18.75">
      <c r="A8" s="54"/>
      <c r="B8" s="49"/>
      <c r="C8" s="44"/>
      <c r="D8" s="27"/>
      <c r="E8" s="25"/>
      <c r="F8" s="26"/>
      <c r="G8" s="43"/>
      <c r="H8" s="45"/>
      <c r="I8" s="54"/>
    </row>
    <row r="9" spans="1:9" ht="18.75">
      <c r="A9" s="54"/>
      <c r="B9" s="49"/>
      <c r="C9" s="44"/>
      <c r="D9" s="24"/>
      <c r="E9" s="23"/>
      <c r="F9" s="23"/>
      <c r="G9" s="43"/>
      <c r="H9" s="45"/>
      <c r="I9" s="54"/>
    </row>
    <row r="10" spans="1:9" ht="18.75">
      <c r="A10" s="54"/>
      <c r="B10" s="49"/>
      <c r="C10" s="44"/>
      <c r="D10" s="24"/>
      <c r="E10" s="23"/>
      <c r="F10" s="23"/>
      <c r="G10" s="43"/>
      <c r="H10" s="45"/>
      <c r="I10" s="54"/>
    </row>
    <row r="11" spans="1:9" ht="18.75">
      <c r="A11" s="54"/>
      <c r="B11" s="49"/>
      <c r="C11" s="44"/>
      <c r="D11" s="24"/>
      <c r="E11" s="23"/>
      <c r="F11" s="23"/>
      <c r="G11" s="43"/>
      <c r="H11" s="45"/>
      <c r="I11" s="54"/>
    </row>
    <row r="12" spans="1:9" ht="18.75">
      <c r="A12" s="54"/>
      <c r="B12" s="49"/>
      <c r="C12" s="44"/>
      <c r="D12" s="24"/>
      <c r="E12" s="23"/>
      <c r="F12" s="23"/>
      <c r="G12" s="43"/>
      <c r="H12" s="45"/>
      <c r="I12" s="54"/>
    </row>
    <row r="13" spans="1:9" ht="18.75">
      <c r="A13" s="54"/>
      <c r="B13" s="49"/>
      <c r="C13" s="44"/>
      <c r="D13" s="24"/>
      <c r="E13" s="23"/>
      <c r="F13" s="23"/>
      <c r="G13" s="43"/>
      <c r="H13" s="45"/>
      <c r="I13" s="54"/>
    </row>
    <row r="14" spans="1:9" ht="18.75">
      <c r="A14" s="54"/>
      <c r="B14" s="49"/>
      <c r="C14" s="44"/>
      <c r="D14" s="22"/>
      <c r="E14" s="23"/>
      <c r="F14" s="23"/>
      <c r="G14" s="43"/>
      <c r="H14" s="45"/>
      <c r="I14" s="54"/>
    </row>
    <row r="15" spans="1:9" ht="18.75">
      <c r="A15" s="54"/>
      <c r="B15" s="49"/>
      <c r="C15" s="44"/>
      <c r="D15" s="21"/>
      <c r="E15" s="23"/>
      <c r="F15" s="23"/>
      <c r="G15" s="43"/>
      <c r="H15" s="45"/>
      <c r="I15" s="54"/>
    </row>
    <row r="16" spans="1:9" ht="18.75">
      <c r="A16" s="54"/>
      <c r="B16" s="49"/>
      <c r="C16" s="44"/>
      <c r="D16" s="24"/>
      <c r="E16" s="23"/>
      <c r="F16" s="23"/>
      <c r="G16" s="43"/>
      <c r="H16" s="45"/>
      <c r="I16" s="54"/>
    </row>
    <row r="17" spans="1:9" ht="18.75">
      <c r="A17" s="54"/>
      <c r="B17" s="49"/>
      <c r="C17" s="44"/>
      <c r="D17" s="24"/>
      <c r="E17" s="23"/>
      <c r="F17" s="23"/>
      <c r="G17" s="43"/>
      <c r="H17" s="45"/>
      <c r="I17" s="54"/>
    </row>
    <row r="18" spans="1:9" ht="18.75">
      <c r="A18" s="54"/>
      <c r="B18" s="49"/>
      <c r="C18" s="44"/>
      <c r="D18" s="22"/>
      <c r="E18" s="23"/>
      <c r="F18" s="23"/>
      <c r="G18" s="43"/>
      <c r="H18" s="45"/>
      <c r="I18" s="54"/>
    </row>
    <row r="19" spans="1:9" ht="18.75">
      <c r="A19" s="54"/>
      <c r="B19" s="49"/>
      <c r="C19" s="44"/>
      <c r="D19" s="21"/>
      <c r="E19" s="23"/>
      <c r="F19" s="23"/>
      <c r="G19" s="43"/>
      <c r="H19" s="45"/>
      <c r="I19" s="54"/>
    </row>
    <row r="20" spans="1:9" ht="18.75">
      <c r="A20" s="54"/>
      <c r="B20" s="49"/>
      <c r="C20" s="44"/>
      <c r="D20" s="21"/>
      <c r="E20" s="23"/>
      <c r="F20" s="23"/>
      <c r="G20" s="43"/>
      <c r="H20" s="45"/>
      <c r="I20" s="54"/>
    </row>
    <row r="21" spans="1:9" ht="18.75">
      <c r="A21" s="54"/>
      <c r="B21" s="49"/>
      <c r="C21" s="44"/>
      <c r="D21" s="24"/>
      <c r="E21" s="23"/>
      <c r="F21" s="23"/>
      <c r="G21" s="43"/>
      <c r="H21" s="45"/>
      <c r="I21" s="54"/>
    </row>
    <row r="22" spans="1:9" ht="18.75">
      <c r="A22" s="54"/>
      <c r="B22" s="49"/>
      <c r="C22" s="44"/>
      <c r="D22" s="22"/>
      <c r="E22" s="23"/>
      <c r="F22" s="23"/>
      <c r="G22" s="43"/>
      <c r="H22" s="45"/>
      <c r="I22" s="54"/>
    </row>
    <row r="23" spans="1:9" ht="18.75">
      <c r="A23" s="54"/>
      <c r="B23" s="49"/>
      <c r="C23" s="44"/>
      <c r="D23" s="21"/>
      <c r="E23" s="23"/>
      <c r="F23" s="23"/>
      <c r="G23" s="43"/>
      <c r="H23" s="45"/>
      <c r="I23" s="54"/>
    </row>
    <row r="24" spans="1:9" ht="18.75">
      <c r="A24" s="54"/>
      <c r="B24" s="49"/>
      <c r="C24" s="44"/>
      <c r="D24" s="21"/>
      <c r="E24" s="23"/>
      <c r="F24" s="23"/>
      <c r="G24" s="43"/>
      <c r="H24" s="45"/>
      <c r="I24" s="54"/>
    </row>
    <row r="25" spans="1:9" ht="18.75">
      <c r="A25" s="54"/>
      <c r="B25" s="49"/>
      <c r="C25" s="44"/>
      <c r="D25" s="21"/>
      <c r="E25" s="23"/>
      <c r="F25" s="23"/>
      <c r="G25" s="43"/>
      <c r="H25" s="45"/>
      <c r="I25" s="54"/>
    </row>
    <row r="26" spans="1:9" ht="18.75">
      <c r="A26" s="54"/>
      <c r="B26" s="49"/>
      <c r="C26" s="44"/>
      <c r="D26" s="21"/>
      <c r="E26" s="23"/>
      <c r="F26" s="23"/>
      <c r="G26" s="43"/>
      <c r="H26" s="45"/>
      <c r="I26" s="54"/>
    </row>
    <row r="27" spans="1:9" ht="18.75">
      <c r="A27" s="54"/>
      <c r="B27" s="49"/>
      <c r="C27" s="44"/>
      <c r="D27" s="24"/>
      <c r="E27" s="23"/>
      <c r="F27" s="23"/>
      <c r="G27" s="43"/>
      <c r="H27" s="45"/>
      <c r="I27" s="54"/>
    </row>
    <row r="28" spans="1:9" ht="18.75">
      <c r="A28" s="54"/>
      <c r="B28" s="49"/>
      <c r="C28" s="44"/>
      <c r="D28" s="22"/>
      <c r="E28" s="23"/>
      <c r="F28" s="23"/>
      <c r="G28" s="43"/>
      <c r="H28" s="45"/>
      <c r="I28" s="54"/>
    </row>
    <row r="29" spans="1:9" ht="18.75">
      <c r="A29" s="54"/>
      <c r="B29" s="49"/>
      <c r="C29" s="44"/>
      <c r="D29" s="24"/>
      <c r="E29" s="23"/>
      <c r="F29" s="23"/>
      <c r="G29" s="43"/>
      <c r="H29" s="45"/>
      <c r="I29" s="54"/>
    </row>
    <row r="30" spans="1:9" ht="18.75">
      <c r="A30" s="54"/>
      <c r="B30" s="49"/>
      <c r="C30" s="44"/>
      <c r="D30" s="24"/>
      <c r="E30" s="23"/>
      <c r="F30" s="23"/>
      <c r="G30" s="43"/>
      <c r="H30" s="45"/>
      <c r="I30" s="54"/>
    </row>
    <row r="31" spans="1:9" ht="18.75">
      <c r="A31" s="54"/>
      <c r="B31" s="49"/>
      <c r="C31" s="44"/>
      <c r="D31" s="24"/>
      <c r="E31" s="23"/>
      <c r="F31" s="23"/>
      <c r="G31" s="43"/>
      <c r="H31" s="45"/>
      <c r="I31" s="54"/>
    </row>
    <row r="32" spans="1:9" ht="18.75">
      <c r="A32" s="54"/>
      <c r="B32" s="49"/>
      <c r="C32" s="44"/>
      <c r="D32" s="22"/>
      <c r="E32" s="23"/>
      <c r="F32" s="23"/>
      <c r="G32" s="43"/>
      <c r="H32" s="45"/>
      <c r="I32" s="54"/>
    </row>
    <row r="33" spans="1:9" ht="18.75">
      <c r="A33" s="54"/>
      <c r="B33" s="49"/>
      <c r="C33" s="44"/>
      <c r="D33" s="24"/>
      <c r="E33" s="23"/>
      <c r="F33" s="23"/>
      <c r="G33" s="43"/>
      <c r="H33" s="45"/>
      <c r="I33" s="54"/>
    </row>
    <row r="34" spans="1:9" ht="18.75">
      <c r="A34" s="54"/>
      <c r="B34" s="49"/>
      <c r="C34" s="44"/>
      <c r="D34" s="24"/>
      <c r="E34" s="23"/>
      <c r="F34" s="23"/>
      <c r="G34" s="43"/>
      <c r="H34" s="45"/>
      <c r="I34" s="54"/>
    </row>
    <row r="35" spans="1:9" ht="18.75">
      <c r="A35" s="54"/>
      <c r="B35" s="49"/>
      <c r="C35" s="44"/>
      <c r="D35" s="24"/>
      <c r="E35" s="23"/>
      <c r="F35" s="23"/>
      <c r="G35" s="43"/>
      <c r="H35" s="45"/>
      <c r="I35" s="54"/>
    </row>
    <row r="36" spans="1:9" ht="18.75">
      <c r="A36" s="54"/>
      <c r="B36" s="49"/>
      <c r="C36" s="44"/>
      <c r="D36" s="24"/>
      <c r="E36" s="23"/>
      <c r="F36" s="23"/>
      <c r="G36" s="43"/>
      <c r="H36" s="45"/>
      <c r="I36" s="54"/>
    </row>
    <row r="37" spans="1:9" ht="18.75">
      <c r="A37" s="54"/>
      <c r="B37" s="49"/>
      <c r="C37" s="44"/>
      <c r="D37" s="24"/>
      <c r="E37" s="23"/>
      <c r="F37" s="23"/>
      <c r="G37" s="43"/>
      <c r="H37" s="45"/>
      <c r="I37" s="54"/>
    </row>
    <row r="38" spans="1:9" ht="18.75">
      <c r="A38" s="54"/>
      <c r="B38" s="49"/>
      <c r="C38" s="37"/>
      <c r="D38" s="20"/>
      <c r="E38" s="20"/>
      <c r="F38" s="20"/>
      <c r="G38" s="35"/>
      <c r="H38" s="45"/>
      <c r="I38" s="54"/>
    </row>
    <row r="39" spans="1:9" ht="22.5" customHeight="1">
      <c r="A39" s="54"/>
      <c r="B39" s="34"/>
      <c r="C39" s="33"/>
      <c r="D39" s="33"/>
      <c r="E39" s="33"/>
      <c r="F39" s="33"/>
      <c r="G39" s="33"/>
      <c r="H39" s="32"/>
      <c r="I39" s="54"/>
    </row>
    <row r="40" spans="1:9" ht="22.5" customHeight="1">
      <c r="A40" s="54"/>
      <c r="B40" s="54"/>
      <c r="C40" s="54"/>
      <c r="D40" s="54"/>
      <c r="E40" s="54"/>
      <c r="F40" s="54"/>
      <c r="G40" s="54"/>
      <c r="H40" s="54"/>
      <c r="I40" s="54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W35"/>
  <sheetViews>
    <sheetView topLeftCell="A2" zoomScale="85" zoomScaleNormal="85" workbookViewId="0">
      <selection activeCell="D20" sqref="D20"/>
    </sheetView>
  </sheetViews>
  <sheetFormatPr defaultColWidth="8.85546875" defaultRowHeight="12.75"/>
  <cols>
    <col min="1" max="1" width="2.85546875" style="63" customWidth="1"/>
    <col min="2" max="3" width="11.85546875" style="63" customWidth="1"/>
    <col min="4" max="4" width="34.85546875" style="63" customWidth="1"/>
    <col min="5" max="5" width="25.85546875" style="63" customWidth="1"/>
    <col min="6" max="6" width="7.7109375" style="63" customWidth="1"/>
    <col min="7" max="7" width="11.42578125" style="63" bestFit="1" customWidth="1"/>
    <col min="8" max="8" width="12" style="63" customWidth="1"/>
    <col min="9" max="9" width="12.28515625" style="63" customWidth="1"/>
    <col min="10" max="10" width="10.28515625" style="63" customWidth="1"/>
    <col min="11" max="11" width="7.42578125" style="63" bestFit="1" customWidth="1"/>
    <col min="12" max="12" width="17.5703125" style="63" customWidth="1"/>
    <col min="13" max="13" width="10.7109375" style="63" bestFit="1" customWidth="1"/>
    <col min="14" max="16384" width="8.85546875" style="63"/>
  </cols>
  <sheetData>
    <row r="2" spans="2:16" ht="18">
      <c r="B2" s="73" t="s">
        <v>0</v>
      </c>
      <c r="C2" s="73"/>
      <c r="D2" s="74"/>
      <c r="E2" s="75"/>
      <c r="F2" s="75"/>
      <c r="G2" s="75"/>
      <c r="H2" s="75"/>
      <c r="I2" s="75"/>
      <c r="J2" s="75"/>
    </row>
    <row r="3" spans="2:16" ht="17.45" customHeight="1">
      <c r="B3" s="76" t="s">
        <v>1</v>
      </c>
      <c r="C3" s="76"/>
      <c r="D3" s="75"/>
      <c r="E3" s="75"/>
      <c r="F3" s="75"/>
      <c r="G3" s="75"/>
      <c r="H3" s="75"/>
      <c r="I3" s="75"/>
      <c r="J3" s="75"/>
    </row>
    <row r="4" spans="2:16" ht="18" customHeight="1">
      <c r="B4" s="96" t="s">
        <v>2</v>
      </c>
      <c r="C4" s="96" t="s">
        <v>727</v>
      </c>
      <c r="D4" s="96" t="s">
        <v>3</v>
      </c>
      <c r="E4" s="96" t="s">
        <v>4</v>
      </c>
      <c r="F4" s="97" t="s">
        <v>5</v>
      </c>
      <c r="G4" s="97" t="s">
        <v>6</v>
      </c>
      <c r="H4" s="97" t="s">
        <v>7</v>
      </c>
      <c r="I4" s="97" t="s">
        <v>8</v>
      </c>
      <c r="J4" s="97" t="s">
        <v>9</v>
      </c>
    </row>
    <row r="5" spans="2:16" ht="39" thickBot="1">
      <c r="B5" s="77" t="s">
        <v>10</v>
      </c>
      <c r="C5" s="77" t="s">
        <v>727</v>
      </c>
      <c r="D5" s="77" t="s">
        <v>11</v>
      </c>
      <c r="E5" s="77" t="s">
        <v>12</v>
      </c>
      <c r="F5" s="77" t="s">
        <v>5</v>
      </c>
      <c r="G5" s="77" t="s">
        <v>13</v>
      </c>
      <c r="H5" s="77" t="s">
        <v>14</v>
      </c>
      <c r="I5" s="77" t="s">
        <v>15</v>
      </c>
      <c r="J5" s="77" t="s">
        <v>16</v>
      </c>
      <c r="M5"/>
      <c r="N5"/>
      <c r="O5"/>
      <c r="P5"/>
    </row>
    <row r="6" spans="2:16" ht="18.75" customHeight="1">
      <c r="B6" s="91" t="s">
        <v>17</v>
      </c>
      <c r="C6" s="91" t="s">
        <v>728</v>
      </c>
      <c r="D6" s="91" t="s">
        <v>725</v>
      </c>
      <c r="E6" s="91" t="s">
        <v>649</v>
      </c>
      <c r="F6" s="91" t="s">
        <v>18</v>
      </c>
      <c r="G6" s="91"/>
      <c r="H6" s="91"/>
      <c r="I6" s="266"/>
      <c r="J6" s="266"/>
    </row>
    <row r="7" spans="2:16" ht="18.75" customHeight="1">
      <c r="B7" s="90" t="s">
        <v>17</v>
      </c>
      <c r="C7" s="90" t="s">
        <v>728</v>
      </c>
      <c r="D7" s="90" t="s">
        <v>650</v>
      </c>
      <c r="E7" s="90" t="s">
        <v>651</v>
      </c>
      <c r="F7" s="90" t="s">
        <v>18</v>
      </c>
      <c r="G7" s="90"/>
      <c r="H7" s="90"/>
      <c r="I7" s="265"/>
      <c r="J7" s="265"/>
    </row>
    <row r="8" spans="2:16" ht="18.75" customHeight="1">
      <c r="B8" s="91" t="s">
        <v>17</v>
      </c>
      <c r="C8" s="91" t="s">
        <v>728</v>
      </c>
      <c r="D8" s="91" t="s">
        <v>652</v>
      </c>
      <c r="E8" s="91" t="s">
        <v>653</v>
      </c>
      <c r="F8" s="91" t="s">
        <v>18</v>
      </c>
      <c r="G8" s="91"/>
      <c r="H8" s="91"/>
      <c r="I8" s="266"/>
      <c r="J8" s="266"/>
    </row>
    <row r="9" spans="2:16" ht="18.75" customHeight="1">
      <c r="B9" s="90" t="s">
        <v>17</v>
      </c>
      <c r="C9" s="90" t="s">
        <v>728</v>
      </c>
      <c r="D9" s="90" t="s">
        <v>654</v>
      </c>
      <c r="E9" s="90" t="s">
        <v>655</v>
      </c>
      <c r="F9" s="90" t="s">
        <v>18</v>
      </c>
      <c r="G9" s="90"/>
      <c r="H9" s="90"/>
      <c r="I9" s="265"/>
      <c r="J9" s="265"/>
    </row>
    <row r="10" spans="2:16" ht="18.75" customHeight="1">
      <c r="B10" s="91" t="s">
        <v>19</v>
      </c>
      <c r="C10" s="91" t="s">
        <v>728</v>
      </c>
      <c r="D10" s="91" t="s">
        <v>656</v>
      </c>
      <c r="E10" s="91" t="s">
        <v>657</v>
      </c>
      <c r="F10" s="91" t="s">
        <v>20</v>
      </c>
      <c r="G10" s="91"/>
      <c r="H10" s="91"/>
      <c r="I10" s="266"/>
      <c r="J10" s="266"/>
    </row>
    <row r="11" spans="2:16" ht="18.75" customHeight="1">
      <c r="B11" s="90" t="s">
        <v>17</v>
      </c>
      <c r="C11" s="90" t="s">
        <v>728</v>
      </c>
      <c r="D11" s="90" t="s">
        <v>658</v>
      </c>
      <c r="E11" s="90" t="s">
        <v>659</v>
      </c>
      <c r="F11" s="90" t="s">
        <v>18</v>
      </c>
      <c r="G11" s="90"/>
      <c r="H11" s="90"/>
      <c r="I11" s="265"/>
      <c r="J11" s="265"/>
    </row>
    <row r="12" spans="2:16" ht="18.75" customHeight="1">
      <c r="B12" s="91" t="s">
        <v>17</v>
      </c>
      <c r="C12" s="91" t="s">
        <v>728</v>
      </c>
      <c r="D12" s="91" t="s">
        <v>660</v>
      </c>
      <c r="E12" s="91" t="s">
        <v>661</v>
      </c>
      <c r="F12" s="91" t="s">
        <v>18</v>
      </c>
      <c r="G12" s="91"/>
      <c r="H12" s="91"/>
      <c r="I12" s="266"/>
      <c r="J12" s="266"/>
    </row>
    <row r="13" spans="2:16" ht="18.75" customHeight="1">
      <c r="B13" s="90" t="s">
        <v>17</v>
      </c>
      <c r="C13" s="90" t="s">
        <v>728</v>
      </c>
      <c r="D13" s="90" t="s">
        <v>664</v>
      </c>
      <c r="E13" s="90" t="s">
        <v>665</v>
      </c>
      <c r="F13" s="90" t="s">
        <v>18</v>
      </c>
      <c r="G13" s="90"/>
      <c r="H13" s="90"/>
      <c r="I13" s="265"/>
      <c r="J13" s="265"/>
    </row>
    <row r="14" spans="2:16" ht="18.75" customHeight="1">
      <c r="B14" s="91" t="s">
        <v>45</v>
      </c>
      <c r="C14" s="91" t="s">
        <v>728</v>
      </c>
      <c r="D14" s="91" t="s">
        <v>668</v>
      </c>
      <c r="E14" s="91" t="s">
        <v>663</v>
      </c>
      <c r="F14" s="91" t="s">
        <v>18</v>
      </c>
      <c r="G14" s="91"/>
      <c r="H14" s="91"/>
      <c r="I14" s="266"/>
      <c r="J14" s="266"/>
    </row>
    <row r="15" spans="2:16" ht="18.75" customHeight="1">
      <c r="B15" s="90" t="s">
        <v>45</v>
      </c>
      <c r="C15" s="90" t="s">
        <v>728</v>
      </c>
      <c r="D15" s="90" t="s">
        <v>669</v>
      </c>
      <c r="E15" s="90" t="s">
        <v>666</v>
      </c>
      <c r="F15" s="90" t="s">
        <v>18</v>
      </c>
      <c r="G15" s="90"/>
      <c r="H15" s="90"/>
      <c r="I15" s="265"/>
      <c r="J15" s="265"/>
    </row>
    <row r="16" spans="2:16" s="206" customFormat="1" ht="18.75" customHeight="1">
      <c r="B16" s="275" t="s">
        <v>19</v>
      </c>
      <c r="C16" s="275" t="s">
        <v>728</v>
      </c>
      <c r="D16" s="275" t="s">
        <v>21</v>
      </c>
      <c r="E16" s="206" t="s">
        <v>22</v>
      </c>
      <c r="F16" s="275" t="s">
        <v>20</v>
      </c>
      <c r="G16" s="275"/>
      <c r="H16" s="275"/>
      <c r="I16" s="275"/>
      <c r="J16" s="275"/>
    </row>
    <row r="17" spans="2:23" ht="18.75" customHeight="1">
      <c r="B17" s="139" t="s">
        <v>19</v>
      </c>
      <c r="C17" s="139" t="s">
        <v>728</v>
      </c>
      <c r="D17" s="139" t="s">
        <v>711</v>
      </c>
      <c r="E17" s="90" t="s">
        <v>211</v>
      </c>
      <c r="F17" s="139" t="s">
        <v>20</v>
      </c>
      <c r="G17" s="139"/>
      <c r="H17" s="139"/>
      <c r="I17" s="139"/>
      <c r="J17" s="139"/>
    </row>
    <row r="18" spans="2:23" ht="18.75" customHeight="1">
      <c r="B18" s="139" t="s">
        <v>19</v>
      </c>
      <c r="C18" s="139" t="s">
        <v>728</v>
      </c>
      <c r="D18" s="139" t="s">
        <v>24</v>
      </c>
      <c r="E18" s="90" t="s">
        <v>25</v>
      </c>
      <c r="F18" s="139" t="s">
        <v>20</v>
      </c>
      <c r="G18" s="139"/>
      <c r="H18" s="139"/>
      <c r="I18" s="139"/>
      <c r="J18" s="139"/>
    </row>
    <row r="19" spans="2:23" ht="18.75" customHeight="1">
      <c r="B19" s="139" t="s">
        <v>19</v>
      </c>
      <c r="C19" s="139" t="s">
        <v>728</v>
      </c>
      <c r="D19" s="139" t="s">
        <v>748</v>
      </c>
      <c r="E19" s="90" t="s">
        <v>749</v>
      </c>
      <c r="F19" s="139" t="s">
        <v>20</v>
      </c>
      <c r="G19" s="139"/>
      <c r="H19" s="139"/>
      <c r="I19" s="139"/>
      <c r="J19" s="139"/>
    </row>
    <row r="20" spans="2:23" ht="18.75" customHeight="1">
      <c r="B20" s="140" t="s">
        <v>19</v>
      </c>
      <c r="C20" s="140" t="s">
        <v>728</v>
      </c>
      <c r="D20" s="140" t="s">
        <v>26</v>
      </c>
      <c r="E20" s="91" t="s">
        <v>27</v>
      </c>
      <c r="F20" s="140" t="s">
        <v>20</v>
      </c>
      <c r="G20" s="140"/>
      <c r="H20" s="140"/>
      <c r="I20" s="140"/>
      <c r="J20" s="140"/>
    </row>
    <row r="21" spans="2:23" ht="18.75" customHeight="1">
      <c r="B21" s="140" t="s">
        <v>19</v>
      </c>
      <c r="C21" s="140" t="s">
        <v>728</v>
      </c>
      <c r="D21" s="140" t="s">
        <v>35</v>
      </c>
      <c r="E21" s="91" t="s">
        <v>36</v>
      </c>
      <c r="F21" s="140" t="s">
        <v>20</v>
      </c>
      <c r="G21" s="140"/>
      <c r="H21" s="140"/>
      <c r="I21" s="140"/>
      <c r="J21" s="140"/>
    </row>
    <row r="22" spans="2:23" ht="18.75" customHeight="1">
      <c r="B22" s="140" t="s">
        <v>19</v>
      </c>
      <c r="C22" s="140" t="s">
        <v>728</v>
      </c>
      <c r="D22" s="140" t="s">
        <v>41</v>
      </c>
      <c r="E22" s="91" t="s">
        <v>42</v>
      </c>
      <c r="F22" s="140" t="s">
        <v>20</v>
      </c>
      <c r="G22" s="140"/>
      <c r="H22" s="140"/>
      <c r="I22" s="140"/>
      <c r="J22" s="140"/>
    </row>
    <row r="23" spans="2:23" ht="18.75" customHeight="1">
      <c r="B23" s="139" t="s">
        <v>47</v>
      </c>
      <c r="C23" s="139" t="s">
        <v>728</v>
      </c>
      <c r="D23" s="139" t="s">
        <v>48</v>
      </c>
      <c r="E23" s="267" t="s">
        <v>49</v>
      </c>
      <c r="F23" s="139" t="s">
        <v>50</v>
      </c>
      <c r="G23" s="139"/>
      <c r="H23" s="139"/>
      <c r="I23" s="139"/>
      <c r="J23" s="139"/>
      <c r="M23"/>
      <c r="N23"/>
      <c r="O23"/>
      <c r="P23"/>
      <c r="Q23"/>
      <c r="R23"/>
      <c r="S23"/>
      <c r="T23"/>
    </row>
    <row r="24" spans="2:23" ht="18.75" customHeight="1">
      <c r="B24" s="140" t="s">
        <v>47</v>
      </c>
      <c r="C24" s="140" t="s">
        <v>728</v>
      </c>
      <c r="D24" s="140" t="s">
        <v>667</v>
      </c>
      <c r="E24" s="268" t="s">
        <v>49</v>
      </c>
      <c r="F24" s="140" t="s">
        <v>50</v>
      </c>
      <c r="G24" s="140"/>
      <c r="H24" s="140"/>
      <c r="I24" s="140"/>
      <c r="J24" s="140"/>
      <c r="M24"/>
      <c r="N24"/>
      <c r="O24"/>
      <c r="P24"/>
      <c r="Q24"/>
      <c r="R24"/>
      <c r="S24"/>
      <c r="T24"/>
    </row>
    <row r="25" spans="2:23" ht="18.75" customHeight="1">
      <c r="B25" s="267" t="s">
        <v>47</v>
      </c>
      <c r="C25" s="267" t="s">
        <v>728</v>
      </c>
      <c r="D25" s="89" t="s">
        <v>51</v>
      </c>
      <c r="E25" s="89" t="s">
        <v>52</v>
      </c>
      <c r="F25" s="89" t="s">
        <v>50</v>
      </c>
      <c r="G25" s="90"/>
      <c r="H25" s="90"/>
      <c r="I25" s="90"/>
      <c r="J25" s="90"/>
      <c r="M25"/>
      <c r="N25"/>
      <c r="O25"/>
      <c r="P25"/>
      <c r="Q25"/>
      <c r="R25"/>
      <c r="S25"/>
      <c r="T25"/>
    </row>
    <row r="26" spans="2:23" ht="18.75" customHeight="1">
      <c r="B26" s="268" t="s">
        <v>47</v>
      </c>
      <c r="C26" s="268" t="s">
        <v>728</v>
      </c>
      <c r="D26" s="88" t="s">
        <v>53</v>
      </c>
      <c r="E26" s="268" t="s">
        <v>54</v>
      </c>
      <c r="F26" s="88" t="s">
        <v>50</v>
      </c>
      <c r="G26" s="91"/>
      <c r="H26" s="91"/>
      <c r="I26" s="91"/>
      <c r="J26" s="91"/>
      <c r="M26"/>
      <c r="N26"/>
      <c r="O26"/>
      <c r="P26"/>
      <c r="Q26"/>
      <c r="R26"/>
      <c r="S26"/>
      <c r="T26"/>
    </row>
    <row r="27" spans="2:23" ht="18.75" customHeight="1">
      <c r="B27" s="267" t="s">
        <v>47</v>
      </c>
      <c r="C27" s="267" t="s">
        <v>728</v>
      </c>
      <c r="D27" s="89" t="s">
        <v>55</v>
      </c>
      <c r="E27" s="267" t="s">
        <v>56</v>
      </c>
      <c r="F27" s="89" t="s">
        <v>50</v>
      </c>
      <c r="G27" s="90"/>
      <c r="H27" s="90"/>
      <c r="I27" s="90"/>
      <c r="J27" s="90"/>
      <c r="M27"/>
      <c r="N27"/>
      <c r="O27"/>
      <c r="P27"/>
      <c r="Q27"/>
      <c r="R27"/>
      <c r="S27"/>
      <c r="T27"/>
    </row>
    <row r="28" spans="2:23" ht="18.75" customHeight="1">
      <c r="B28" s="268" t="s">
        <v>47</v>
      </c>
      <c r="C28" s="268" t="s">
        <v>728</v>
      </c>
      <c r="D28" s="88" t="s">
        <v>57</v>
      </c>
      <c r="E28" s="88" t="s">
        <v>58</v>
      </c>
      <c r="F28" s="88" t="s">
        <v>50</v>
      </c>
      <c r="G28" s="91"/>
      <c r="H28" s="91"/>
      <c r="I28" s="91"/>
      <c r="J28" s="91"/>
      <c r="M28"/>
      <c r="N28"/>
      <c r="O28"/>
      <c r="P28"/>
      <c r="Q28"/>
      <c r="R28"/>
      <c r="S28"/>
      <c r="T28"/>
    </row>
    <row r="29" spans="2:23" ht="18.75" customHeight="1">
      <c r="B29" s="267" t="s">
        <v>47</v>
      </c>
      <c r="C29" s="267" t="s">
        <v>728</v>
      </c>
      <c r="D29" s="89" t="s">
        <v>59</v>
      </c>
      <c r="E29" s="267" t="s">
        <v>60</v>
      </c>
      <c r="F29" s="89" t="s">
        <v>50</v>
      </c>
      <c r="G29" s="90"/>
      <c r="H29" s="90"/>
      <c r="I29" s="90"/>
      <c r="J29" s="90"/>
      <c r="M29"/>
      <c r="N29"/>
      <c r="O29"/>
      <c r="P29"/>
      <c r="Q29"/>
      <c r="R29"/>
      <c r="S29"/>
      <c r="T29"/>
    </row>
    <row r="30" spans="2:23" ht="15.75" customHeight="1">
      <c r="B30"/>
      <c r="C30"/>
      <c r="D30"/>
      <c r="E30"/>
      <c r="F30"/>
      <c r="G30"/>
      <c r="H30"/>
      <c r="I30"/>
      <c r="J30"/>
      <c r="L30"/>
      <c r="M30"/>
      <c r="N30"/>
      <c r="O30"/>
      <c r="P30"/>
      <c r="Q30"/>
      <c r="R30"/>
      <c r="S30"/>
      <c r="T30"/>
      <c r="U30"/>
      <c r="V30"/>
      <c r="W30"/>
    </row>
    <row r="31" spans="2:23" ht="15.75" customHeight="1">
      <c r="B31"/>
      <c r="C31"/>
      <c r="D31"/>
      <c r="E31"/>
      <c r="F31"/>
      <c r="G31"/>
      <c r="H31"/>
      <c r="I31"/>
      <c r="J31"/>
      <c r="L31"/>
      <c r="M31"/>
      <c r="N31"/>
      <c r="O31"/>
      <c r="P31"/>
      <c r="Q31"/>
      <c r="R31"/>
      <c r="S31"/>
      <c r="T31"/>
      <c r="U31"/>
      <c r="V31"/>
      <c r="W31"/>
    </row>
    <row r="32" spans="2:23" ht="15.75" customHeight="1">
      <c r="B32"/>
      <c r="C32"/>
      <c r="D32"/>
      <c r="E32"/>
      <c r="F32"/>
      <c r="G32"/>
      <c r="H32"/>
      <c r="I32"/>
      <c r="J32"/>
      <c r="L32"/>
      <c r="M32"/>
      <c r="N32"/>
      <c r="O32"/>
      <c r="P32"/>
      <c r="Q32"/>
      <c r="R32"/>
      <c r="S32"/>
      <c r="T32"/>
      <c r="U32"/>
      <c r="V32"/>
      <c r="W32"/>
    </row>
    <row r="33" spans="2:20" ht="15.75" customHeight="1">
      <c r="B33"/>
      <c r="C33"/>
      <c r="D33"/>
      <c r="E33"/>
      <c r="F33"/>
      <c r="G33"/>
      <c r="H33"/>
      <c r="I33"/>
      <c r="J33"/>
      <c r="K33"/>
      <c r="M33"/>
      <c r="N33"/>
      <c r="O33"/>
      <c r="P33"/>
      <c r="Q33"/>
      <c r="R33"/>
      <c r="S33"/>
      <c r="T33"/>
    </row>
    <row r="34" spans="2:20" ht="15.75" customHeight="1">
      <c r="B34"/>
      <c r="C34"/>
      <c r="D34"/>
      <c r="E34"/>
      <c r="F34"/>
      <c r="G34"/>
      <c r="H34"/>
      <c r="I34"/>
      <c r="J34"/>
      <c r="K34"/>
      <c r="M34"/>
      <c r="N34"/>
      <c r="O34"/>
      <c r="P34"/>
      <c r="Q34"/>
      <c r="R34"/>
      <c r="S34"/>
      <c r="T34"/>
    </row>
    <row r="35" spans="2:20" ht="15.75" customHeight="1">
      <c r="B35"/>
      <c r="C35"/>
      <c r="D35"/>
      <c r="E35"/>
      <c r="F35"/>
      <c r="G35"/>
      <c r="H35"/>
      <c r="I35"/>
      <c r="J35"/>
      <c r="K35"/>
      <c r="M35"/>
      <c r="N35"/>
      <c r="O35"/>
      <c r="P35"/>
      <c r="Q35"/>
      <c r="R35"/>
      <c r="S35"/>
      <c r="T3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2:K22"/>
  <sheetViews>
    <sheetView topLeftCell="A2" zoomScaleNormal="100" workbookViewId="0">
      <selection activeCell="D11" sqref="D11"/>
    </sheetView>
  </sheetViews>
  <sheetFormatPr defaultColWidth="8.85546875" defaultRowHeight="12.75"/>
  <cols>
    <col min="1" max="1" width="3.140625" style="63" customWidth="1"/>
    <col min="2" max="3" width="12.28515625" style="63" customWidth="1"/>
    <col min="4" max="4" width="25.85546875" style="63" bestFit="1" customWidth="1"/>
    <col min="5" max="6" width="55" style="63" customWidth="1"/>
    <col min="7" max="8" width="8.85546875" style="63"/>
    <col min="9" max="9" width="14.5703125" style="63" customWidth="1"/>
    <col min="10" max="10" width="12.28515625" style="63" customWidth="1"/>
    <col min="11" max="16384" width="8.85546875" style="63"/>
  </cols>
  <sheetData>
    <row r="2" spans="1:11" ht="22.7" customHeight="1">
      <c r="A2" s="66"/>
      <c r="B2" s="73" t="s">
        <v>71</v>
      </c>
      <c r="C2" s="73"/>
      <c r="D2" s="78"/>
      <c r="E2" s="78"/>
      <c r="F2" s="78"/>
      <c r="G2" s="78"/>
      <c r="H2" s="78"/>
      <c r="I2" s="78"/>
      <c r="J2" s="78"/>
      <c r="K2" s="78"/>
    </row>
    <row r="3" spans="1:11" ht="18" customHeight="1">
      <c r="B3" s="76" t="s">
        <v>72</v>
      </c>
      <c r="C3" s="76"/>
      <c r="D3" s="78"/>
      <c r="E3" s="78"/>
      <c r="F3" s="78"/>
      <c r="G3" s="78"/>
      <c r="H3" s="78"/>
      <c r="I3" s="78"/>
      <c r="J3" s="78"/>
      <c r="K3" s="78"/>
    </row>
    <row r="4" spans="1:11" ht="18" customHeight="1">
      <c r="B4" s="98" t="s">
        <v>73</v>
      </c>
      <c r="C4" s="98" t="s">
        <v>727</v>
      </c>
      <c r="D4" s="98" t="s">
        <v>64</v>
      </c>
      <c r="E4" s="98" t="s">
        <v>74</v>
      </c>
      <c r="F4" s="98" t="s">
        <v>65</v>
      </c>
      <c r="G4" s="98" t="s">
        <v>75</v>
      </c>
      <c r="H4" s="98" t="s">
        <v>76</v>
      </c>
      <c r="I4" s="98" t="s">
        <v>77</v>
      </c>
      <c r="J4" s="98" t="s">
        <v>78</v>
      </c>
      <c r="K4" s="98" t="s">
        <v>79</v>
      </c>
    </row>
    <row r="5" spans="1:11" ht="39" thickBot="1">
      <c r="B5" s="210" t="s">
        <v>80</v>
      </c>
      <c r="C5" s="210" t="s">
        <v>727</v>
      </c>
      <c r="D5" s="210" t="s">
        <v>81</v>
      </c>
      <c r="E5" s="210" t="s">
        <v>672</v>
      </c>
      <c r="F5" s="210" t="s">
        <v>673</v>
      </c>
      <c r="G5" s="210" t="s">
        <v>82</v>
      </c>
      <c r="H5" s="210" t="s">
        <v>83</v>
      </c>
      <c r="I5" s="210" t="s">
        <v>84</v>
      </c>
      <c r="J5" s="210" t="s">
        <v>85</v>
      </c>
      <c r="K5" s="210" t="s">
        <v>86</v>
      </c>
    </row>
    <row r="6" spans="1:11" ht="15.75" customHeight="1">
      <c r="B6" s="139" t="s">
        <v>87</v>
      </c>
      <c r="C6" s="139" t="s">
        <v>728</v>
      </c>
      <c r="D6" s="139" t="s">
        <v>712</v>
      </c>
      <c r="E6" s="139" t="s">
        <v>713</v>
      </c>
      <c r="F6" s="139"/>
      <c r="G6" s="139" t="s">
        <v>20</v>
      </c>
      <c r="H6" s="139" t="s">
        <v>90</v>
      </c>
      <c r="I6" s="139"/>
      <c r="J6" s="139"/>
      <c r="K6" s="139"/>
    </row>
    <row r="7" spans="1:11" ht="15.75" customHeight="1">
      <c r="B7" s="139" t="s">
        <v>87</v>
      </c>
      <c r="C7" s="139" t="s">
        <v>728</v>
      </c>
      <c r="D7" s="139" t="s">
        <v>88</v>
      </c>
      <c r="E7" s="139" t="s">
        <v>89</v>
      </c>
      <c r="F7" s="139"/>
      <c r="G7" s="139" t="s">
        <v>20</v>
      </c>
      <c r="H7" s="139" t="s">
        <v>90</v>
      </c>
      <c r="I7" s="139"/>
      <c r="J7" s="139"/>
      <c r="K7" s="139"/>
    </row>
    <row r="8" spans="1:11" ht="15.75" customHeight="1">
      <c r="B8" s="139" t="s">
        <v>87</v>
      </c>
      <c r="C8" s="139" t="s">
        <v>728</v>
      </c>
      <c r="D8" s="139" t="s">
        <v>91</v>
      </c>
      <c r="E8" s="139" t="s">
        <v>92</v>
      </c>
      <c r="F8" s="139"/>
      <c r="G8" s="139" t="s">
        <v>20</v>
      </c>
      <c r="H8" s="139" t="s">
        <v>90</v>
      </c>
      <c r="I8" s="139"/>
      <c r="J8" s="139"/>
      <c r="K8" s="139"/>
    </row>
    <row r="9" spans="1:11" ht="15.75" customHeight="1">
      <c r="B9" s="140" t="s">
        <v>87</v>
      </c>
      <c r="C9" s="140" t="s">
        <v>728</v>
      </c>
      <c r="D9" s="140" t="s">
        <v>93</v>
      </c>
      <c r="E9" s="140" t="s">
        <v>94</v>
      </c>
      <c r="F9" s="140"/>
      <c r="G9" s="140" t="s">
        <v>20</v>
      </c>
      <c r="H9" s="140" t="s">
        <v>90</v>
      </c>
      <c r="I9" s="140"/>
      <c r="J9" s="140"/>
      <c r="K9" s="140"/>
    </row>
    <row r="10" spans="1:11" ht="15.75" customHeight="1">
      <c r="B10" s="139" t="s">
        <v>87</v>
      </c>
      <c r="C10" s="139" t="s">
        <v>728</v>
      </c>
      <c r="D10" s="139" t="s">
        <v>95</v>
      </c>
      <c r="E10" s="139" t="s">
        <v>96</v>
      </c>
      <c r="F10" s="139"/>
      <c r="G10" s="139" t="s">
        <v>20</v>
      </c>
      <c r="H10" s="139" t="s">
        <v>90</v>
      </c>
      <c r="I10" s="139" t="s">
        <v>61</v>
      </c>
      <c r="J10" s="139"/>
      <c r="K10" s="139"/>
    </row>
    <row r="11" spans="1:11" ht="15.75" customHeight="1">
      <c r="B11" s="139" t="s">
        <v>87</v>
      </c>
      <c r="C11" s="139" t="s">
        <v>728</v>
      </c>
      <c r="D11" s="139" t="s">
        <v>750</v>
      </c>
      <c r="E11" s="139" t="s">
        <v>751</v>
      </c>
      <c r="F11" s="139"/>
      <c r="G11" s="139" t="s">
        <v>20</v>
      </c>
      <c r="H11" s="139" t="s">
        <v>90</v>
      </c>
      <c r="I11" s="139"/>
      <c r="J11" s="139"/>
      <c r="K11" s="139"/>
    </row>
    <row r="12" spans="1:11" ht="15.75" customHeight="1">
      <c r="B12" s="140" t="s">
        <v>97</v>
      </c>
      <c r="C12" s="140" t="s">
        <v>728</v>
      </c>
      <c r="D12" s="140" t="s">
        <v>99</v>
      </c>
      <c r="E12" s="140" t="s">
        <v>100</v>
      </c>
      <c r="F12" s="140"/>
      <c r="G12" s="140" t="s">
        <v>18</v>
      </c>
      <c r="H12" s="140" t="s">
        <v>98</v>
      </c>
      <c r="I12" s="140"/>
      <c r="J12" s="140"/>
      <c r="K12" s="140"/>
    </row>
    <row r="13" spans="1:11" ht="15.75" customHeight="1" thickBot="1">
      <c r="B13" s="208" t="s">
        <v>97</v>
      </c>
      <c r="C13" s="208" t="s">
        <v>728</v>
      </c>
      <c r="D13" s="209" t="s">
        <v>101</v>
      </c>
      <c r="E13" s="209" t="s">
        <v>102</v>
      </c>
      <c r="F13" s="209"/>
      <c r="G13" s="209" t="s">
        <v>18</v>
      </c>
      <c r="H13" s="209" t="s">
        <v>98</v>
      </c>
      <c r="I13" s="209"/>
      <c r="J13" s="209"/>
      <c r="K13" s="209"/>
    </row>
    <row r="14" spans="1:11" ht="18.75" customHeight="1">
      <c r="B14" s="271" t="s">
        <v>87</v>
      </c>
      <c r="C14" s="271" t="s">
        <v>728</v>
      </c>
      <c r="D14" s="271" t="s">
        <v>671</v>
      </c>
      <c r="E14" s="87" t="s">
        <v>674</v>
      </c>
      <c r="F14" s="271" t="s">
        <v>624</v>
      </c>
      <c r="G14" s="271" t="s">
        <v>18</v>
      </c>
      <c r="H14" s="271" t="s">
        <v>18</v>
      </c>
      <c r="I14" s="271"/>
      <c r="J14" s="271"/>
      <c r="K14" s="271" t="s">
        <v>103</v>
      </c>
    </row>
    <row r="15" spans="1:11" ht="18.75" customHeight="1">
      <c r="B15" s="139" t="s">
        <v>87</v>
      </c>
      <c r="C15" s="139" t="s">
        <v>728</v>
      </c>
      <c r="D15" s="139" t="s">
        <v>678</v>
      </c>
      <c r="E15" s="90" t="s">
        <v>675</v>
      </c>
      <c r="F15" s="139" t="s">
        <v>625</v>
      </c>
      <c r="G15" s="139" t="s">
        <v>18</v>
      </c>
      <c r="H15" s="139" t="s">
        <v>18</v>
      </c>
      <c r="I15" s="139"/>
      <c r="J15" s="139"/>
      <c r="K15" s="139" t="s">
        <v>103</v>
      </c>
    </row>
    <row r="16" spans="1:11" ht="18.75" customHeight="1">
      <c r="B16" s="140" t="s">
        <v>87</v>
      </c>
      <c r="C16" s="140" t="s">
        <v>728</v>
      </c>
      <c r="D16" s="140" t="s">
        <v>662</v>
      </c>
      <c r="E16" s="91" t="s">
        <v>699</v>
      </c>
      <c r="F16" s="140" t="s">
        <v>670</v>
      </c>
      <c r="G16" s="140" t="s">
        <v>18</v>
      </c>
      <c r="H16" s="140" t="s">
        <v>18</v>
      </c>
      <c r="I16" s="140"/>
      <c r="J16" s="140"/>
      <c r="K16" s="140" t="s">
        <v>103</v>
      </c>
    </row>
    <row r="17" spans="2:11" ht="18.75" customHeight="1">
      <c r="B17" s="139" t="s">
        <v>87</v>
      </c>
      <c r="C17" s="139" t="s">
        <v>728</v>
      </c>
      <c r="D17" s="139" t="s">
        <v>677</v>
      </c>
      <c r="E17" s="90" t="s">
        <v>676</v>
      </c>
      <c r="F17" s="139" t="s">
        <v>627</v>
      </c>
      <c r="G17" s="139" t="s">
        <v>18</v>
      </c>
      <c r="H17" s="139" t="s">
        <v>18</v>
      </c>
      <c r="I17" s="139"/>
      <c r="J17" s="139"/>
      <c r="K17" s="139" t="s">
        <v>103</v>
      </c>
    </row>
    <row r="18" spans="2:11" ht="18.75" customHeight="1">
      <c r="B18" s="140" t="s">
        <v>97</v>
      </c>
      <c r="C18" s="140" t="s">
        <v>728</v>
      </c>
      <c r="D18" s="140" t="s">
        <v>700</v>
      </c>
      <c r="E18" s="140" t="s">
        <v>705</v>
      </c>
      <c r="F18" s="140"/>
      <c r="G18" s="140" t="s">
        <v>18</v>
      </c>
      <c r="H18" s="140" t="s">
        <v>98</v>
      </c>
      <c r="I18" s="140"/>
      <c r="J18" s="91"/>
      <c r="K18" s="91"/>
    </row>
    <row r="19" spans="2:11" ht="18.75" customHeight="1">
      <c r="B19" s="139" t="s">
        <v>97</v>
      </c>
      <c r="C19" s="139" t="s">
        <v>728</v>
      </c>
      <c r="D19" s="139" t="s">
        <v>701</v>
      </c>
      <c r="E19" s="90" t="s">
        <v>706</v>
      </c>
      <c r="F19" s="90"/>
      <c r="G19" s="139" t="s">
        <v>18</v>
      </c>
      <c r="H19" s="139" t="s">
        <v>98</v>
      </c>
      <c r="I19" s="90"/>
      <c r="J19" s="90"/>
      <c r="K19" s="90"/>
    </row>
    <row r="20" spans="2:11" ht="18.75" customHeight="1">
      <c r="B20" s="140" t="s">
        <v>97</v>
      </c>
      <c r="C20" s="140" t="s">
        <v>728</v>
      </c>
      <c r="D20" s="140" t="s">
        <v>702</v>
      </c>
      <c r="E20" s="91" t="s">
        <v>707</v>
      </c>
      <c r="F20" s="91"/>
      <c r="G20" s="140" t="s">
        <v>18</v>
      </c>
      <c r="H20" s="140" t="s">
        <v>98</v>
      </c>
      <c r="I20" s="91"/>
      <c r="J20" s="91"/>
      <c r="K20" s="91"/>
    </row>
    <row r="21" spans="2:11" ht="18.75" customHeight="1">
      <c r="B21" s="139" t="s">
        <v>97</v>
      </c>
      <c r="C21" s="139" t="s">
        <v>728</v>
      </c>
      <c r="D21" s="139" t="s">
        <v>703</v>
      </c>
      <c r="E21" s="90" t="s">
        <v>708</v>
      </c>
      <c r="F21" s="90"/>
      <c r="G21" s="139" t="s">
        <v>18</v>
      </c>
      <c r="H21" s="139" t="s">
        <v>98</v>
      </c>
      <c r="I21" s="90"/>
      <c r="J21" s="90"/>
      <c r="K21" s="90"/>
    </row>
    <row r="22" spans="2:11" ht="18.75" customHeight="1" thickBot="1">
      <c r="B22" s="272" t="s">
        <v>97</v>
      </c>
      <c r="C22" s="272" t="s">
        <v>728</v>
      </c>
      <c r="D22" s="272" t="s">
        <v>704</v>
      </c>
      <c r="E22" s="269" t="s">
        <v>709</v>
      </c>
      <c r="F22" s="269"/>
      <c r="G22" s="272" t="s">
        <v>18</v>
      </c>
      <c r="H22" s="272" t="s">
        <v>98</v>
      </c>
      <c r="I22" s="269"/>
      <c r="J22" s="269"/>
      <c r="K22" s="26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B1:AB19"/>
  <sheetViews>
    <sheetView tabSelected="1" topLeftCell="A3" zoomScaleNormal="100" workbookViewId="0">
      <selection activeCell="G27" sqref="G27"/>
    </sheetView>
  </sheetViews>
  <sheetFormatPr defaultColWidth="8.85546875" defaultRowHeight="12.75"/>
  <cols>
    <col min="1" max="1" width="3.5703125" style="63" customWidth="1"/>
    <col min="2" max="2" width="46.5703125" style="63" customWidth="1"/>
    <col min="3" max="3" width="59.7109375" style="63" customWidth="1"/>
    <col min="4" max="4" width="20.85546875" style="63" customWidth="1"/>
    <col min="5" max="5" width="19.42578125" style="63" customWidth="1"/>
    <col min="6" max="6" width="11.85546875" style="63" customWidth="1"/>
    <col min="7" max="7" width="14.28515625" style="63" bestFit="1" customWidth="1"/>
    <col min="8" max="21" width="6.140625" style="63" customWidth="1"/>
    <col min="22" max="16384" width="8.85546875" style="63"/>
  </cols>
  <sheetData>
    <row r="1" spans="2:28">
      <c r="E1" s="65"/>
      <c r="F1" s="65"/>
    </row>
    <row r="2" spans="2:28" ht="18">
      <c r="B2" s="64" t="s">
        <v>104</v>
      </c>
      <c r="C2" s="64"/>
      <c r="D2" s="64"/>
      <c r="E2" s="65"/>
      <c r="F2" s="65"/>
    </row>
    <row r="3" spans="2:28">
      <c r="E3" s="65"/>
      <c r="F3" s="65"/>
    </row>
    <row r="4" spans="2:28">
      <c r="E4" s="65" t="s">
        <v>729</v>
      </c>
      <c r="F4" s="65"/>
    </row>
    <row r="5" spans="2:28" ht="51">
      <c r="B5" s="215" t="s">
        <v>64</v>
      </c>
      <c r="C5" s="215" t="s">
        <v>105</v>
      </c>
      <c r="D5" s="215" t="s">
        <v>106</v>
      </c>
      <c r="E5" s="215" t="s">
        <v>66</v>
      </c>
      <c r="F5" s="215" t="s">
        <v>107</v>
      </c>
      <c r="G5" s="215" t="s">
        <v>108</v>
      </c>
      <c r="H5" s="222" t="s">
        <v>593</v>
      </c>
      <c r="I5" s="213" t="s">
        <v>594</v>
      </c>
      <c r="J5" s="213" t="s">
        <v>595</v>
      </c>
      <c r="K5" s="213" t="s">
        <v>596</v>
      </c>
      <c r="L5" s="213" t="s">
        <v>597</v>
      </c>
      <c r="M5" s="213" t="s">
        <v>598</v>
      </c>
      <c r="N5" s="213" t="s">
        <v>599</v>
      </c>
      <c r="O5" s="217" t="s">
        <v>601</v>
      </c>
      <c r="P5" s="215" t="s">
        <v>602</v>
      </c>
      <c r="Q5" s="215" t="s">
        <v>603</v>
      </c>
      <c r="R5" s="215" t="s">
        <v>604</v>
      </c>
      <c r="S5" s="215" t="s">
        <v>605</v>
      </c>
      <c r="T5" s="215" t="s">
        <v>606</v>
      </c>
      <c r="U5" s="215" t="s">
        <v>607</v>
      </c>
    </row>
    <row r="6" spans="2:28" ht="26.25" thickBot="1">
      <c r="B6" s="216" t="s">
        <v>142</v>
      </c>
      <c r="C6" s="216"/>
      <c r="D6" s="216"/>
      <c r="E6" s="216"/>
      <c r="F6" s="216"/>
      <c r="G6" s="216"/>
      <c r="H6" s="218" t="s">
        <v>600</v>
      </c>
      <c r="I6" s="214" t="s">
        <v>600</v>
      </c>
      <c r="J6" s="214" t="s">
        <v>600</v>
      </c>
      <c r="K6" s="214" t="s">
        <v>600</v>
      </c>
      <c r="L6" s="214" t="s">
        <v>600</v>
      </c>
      <c r="M6" s="214" t="s">
        <v>600</v>
      </c>
      <c r="N6" s="214" t="s">
        <v>600</v>
      </c>
      <c r="O6" s="218" t="s">
        <v>600</v>
      </c>
      <c r="P6" s="214" t="s">
        <v>600</v>
      </c>
      <c r="Q6" s="214" t="s">
        <v>600</v>
      </c>
      <c r="R6" s="214" t="s">
        <v>600</v>
      </c>
      <c r="S6" s="214" t="s">
        <v>600</v>
      </c>
      <c r="T6" s="214" t="s">
        <v>600</v>
      </c>
      <c r="U6" s="214" t="s">
        <v>600</v>
      </c>
    </row>
    <row r="7" spans="2:28">
      <c r="B7" s="135" t="str">
        <f>SEC_Processes!D6</f>
        <v>SECTF_IND_HC_COKE</v>
      </c>
      <c r="C7" s="135" t="str">
        <f>SEC_Processes!E6</f>
        <v>Sectoral fuel - coking hard coal</v>
      </c>
      <c r="D7" s="135" t="s">
        <v>109</v>
      </c>
      <c r="E7" s="135"/>
      <c r="F7" s="138">
        <v>1</v>
      </c>
      <c r="G7" s="138"/>
      <c r="H7" s="219"/>
      <c r="I7" s="138"/>
      <c r="J7" s="138"/>
      <c r="K7" s="138"/>
      <c r="L7" s="138"/>
      <c r="M7" s="138"/>
      <c r="N7" s="138"/>
      <c r="O7" s="219"/>
      <c r="P7" s="138"/>
      <c r="Q7" s="138"/>
      <c r="R7" s="138"/>
      <c r="S7" s="138"/>
      <c r="T7" s="138"/>
      <c r="U7" s="138"/>
    </row>
    <row r="8" spans="2:28">
      <c r="B8" s="95" t="s">
        <v>110</v>
      </c>
      <c r="C8" s="95"/>
      <c r="D8" s="95"/>
      <c r="E8" s="95" t="str">
        <f>SEC_Comm!D16</f>
        <v>IND_HC</v>
      </c>
      <c r="F8" s="100"/>
      <c r="G8" s="100"/>
      <c r="H8" s="220"/>
      <c r="I8" s="100"/>
      <c r="J8" s="100"/>
      <c r="K8" s="100"/>
      <c r="L8" s="100"/>
      <c r="M8" s="100"/>
      <c r="N8" s="100"/>
      <c r="O8" s="223">
        <v>2.16</v>
      </c>
      <c r="P8" s="224">
        <v>2.16</v>
      </c>
      <c r="Q8" s="224">
        <v>2.16</v>
      </c>
      <c r="R8" s="224">
        <v>2.16</v>
      </c>
      <c r="S8" s="224">
        <v>2.16</v>
      </c>
      <c r="T8" s="224">
        <v>2.16</v>
      </c>
      <c r="U8" s="224">
        <v>2.16</v>
      </c>
      <c r="X8" s="206" t="s">
        <v>608</v>
      </c>
      <c r="Y8" s="206"/>
      <c r="Z8" s="206"/>
      <c r="AA8" s="206"/>
      <c r="AB8" s="206"/>
    </row>
    <row r="9" spans="2:28">
      <c r="B9" s="94" t="str">
        <f>SEC_Processes!D6</f>
        <v>SECTF_IND_HC_COKE</v>
      </c>
      <c r="C9" s="94" t="str">
        <f>SEC_Processes!E6</f>
        <v>Sectoral fuel - coking hard coal</v>
      </c>
      <c r="D9" s="94" t="s">
        <v>710</v>
      </c>
      <c r="E9" s="94"/>
      <c r="F9" s="99"/>
      <c r="G9" s="99"/>
      <c r="H9" s="221"/>
      <c r="I9" s="99"/>
      <c r="J9" s="99"/>
      <c r="K9" s="99"/>
      <c r="L9" s="99"/>
      <c r="M9" s="99"/>
      <c r="N9" s="99"/>
      <c r="O9" s="221"/>
      <c r="P9" s="99"/>
      <c r="Q9" s="99"/>
      <c r="R9" s="99"/>
      <c r="S9" s="99"/>
      <c r="T9" s="99"/>
      <c r="U9" s="99"/>
    </row>
    <row r="10" spans="2:28">
      <c r="B10" s="94"/>
      <c r="C10" s="94"/>
      <c r="D10" s="94"/>
      <c r="E10" s="94" t="s">
        <v>711</v>
      </c>
      <c r="F10" s="99"/>
      <c r="G10" s="99"/>
      <c r="H10" s="221"/>
      <c r="I10" s="99"/>
      <c r="J10" s="99"/>
      <c r="K10" s="99"/>
      <c r="L10" s="99"/>
      <c r="M10" s="99"/>
      <c r="N10" s="99"/>
      <c r="O10" s="221"/>
      <c r="P10" s="99"/>
      <c r="Q10" s="99"/>
      <c r="R10" s="99"/>
      <c r="S10" s="99"/>
      <c r="T10" s="99"/>
      <c r="U10" s="99"/>
    </row>
    <row r="11" spans="2:28">
      <c r="B11" s="135" t="str">
        <f>SEC_Processes!D8</f>
        <v>SECTF_IND_COKE</v>
      </c>
      <c r="C11" s="135" t="str">
        <f>SEC_Processes!E8</f>
        <v>Sectoral fuel - coke</v>
      </c>
      <c r="D11" s="135" t="s">
        <v>111</v>
      </c>
      <c r="E11" s="135"/>
      <c r="F11" s="138">
        <v>1</v>
      </c>
      <c r="G11" s="138"/>
      <c r="H11" s="219"/>
      <c r="I11" s="138"/>
      <c r="J11" s="138"/>
      <c r="K11" s="138"/>
      <c r="L11" s="138"/>
      <c r="M11" s="138"/>
      <c r="N11" s="138"/>
      <c r="O11" s="219"/>
      <c r="P11" s="138"/>
      <c r="Q11" s="138"/>
      <c r="R11" s="138"/>
      <c r="S11" s="138"/>
      <c r="T11" s="138"/>
      <c r="U11" s="138"/>
    </row>
    <row r="12" spans="2:28">
      <c r="B12" s="95"/>
      <c r="C12" s="95"/>
      <c r="D12" s="95"/>
      <c r="E12" s="95" t="str">
        <f>SEC_Comm!D18</f>
        <v>IND_COKE</v>
      </c>
      <c r="F12" s="100"/>
      <c r="G12" s="100"/>
      <c r="H12" s="220"/>
      <c r="I12" s="100"/>
      <c r="J12" s="100"/>
      <c r="K12" s="100"/>
      <c r="L12" s="100"/>
      <c r="M12" s="100"/>
      <c r="N12" s="100"/>
      <c r="O12" s="220"/>
      <c r="P12" s="100"/>
      <c r="Q12" s="100"/>
      <c r="R12" s="100"/>
      <c r="S12" s="100"/>
      <c r="T12" s="100"/>
      <c r="U12" s="100"/>
    </row>
    <row r="13" spans="2:28">
      <c r="B13" s="94" t="str">
        <f>SEC_Processes!D9</f>
        <v>SECTF_IND_NAT_GAS</v>
      </c>
      <c r="C13" s="94"/>
      <c r="D13" s="94" t="s">
        <v>592</v>
      </c>
      <c r="E13" s="94"/>
      <c r="F13" s="99">
        <v>1</v>
      </c>
      <c r="G13" s="99"/>
      <c r="H13" s="221">
        <v>2.25</v>
      </c>
      <c r="I13" s="99">
        <f>H13</f>
        <v>2.25</v>
      </c>
      <c r="J13" s="99">
        <f t="shared" ref="J13:N13" si="0">I13</f>
        <v>2.25</v>
      </c>
      <c r="K13" s="99">
        <f t="shared" si="0"/>
        <v>2.25</v>
      </c>
      <c r="L13" s="99">
        <f t="shared" si="0"/>
        <v>2.25</v>
      </c>
      <c r="M13" s="99">
        <f t="shared" si="0"/>
        <v>2.25</v>
      </c>
      <c r="N13" s="99">
        <f t="shared" si="0"/>
        <v>2.25</v>
      </c>
      <c r="O13" s="221"/>
      <c r="P13" s="99"/>
      <c r="Q13" s="99"/>
      <c r="R13" s="99"/>
      <c r="S13" s="99"/>
      <c r="T13" s="99"/>
      <c r="U13" s="99"/>
    </row>
    <row r="14" spans="2:28">
      <c r="B14" s="94"/>
      <c r="C14" s="94"/>
      <c r="D14" s="94"/>
      <c r="E14" s="94" t="str">
        <f>SEC_Comm!D21</f>
        <v>IND_NAT_GAS</v>
      </c>
      <c r="F14" s="99"/>
      <c r="G14" s="99"/>
      <c r="H14" s="221"/>
      <c r="I14" s="99"/>
      <c r="J14" s="99"/>
      <c r="K14" s="99"/>
      <c r="L14" s="99"/>
      <c r="M14" s="99"/>
      <c r="N14" s="99"/>
      <c r="O14" s="221">
        <v>2.2799999999999998</v>
      </c>
      <c r="P14" s="99">
        <f>O14</f>
        <v>2.2799999999999998</v>
      </c>
      <c r="Q14" s="99">
        <f t="shared" ref="Q14:U14" si="1">P14</f>
        <v>2.2799999999999998</v>
      </c>
      <c r="R14" s="99">
        <f t="shared" si="1"/>
        <v>2.2799999999999998</v>
      </c>
      <c r="S14" s="99">
        <f t="shared" si="1"/>
        <v>2.2799999999999998</v>
      </c>
      <c r="T14" s="99">
        <f t="shared" si="1"/>
        <v>2.2799999999999998</v>
      </c>
      <c r="U14" s="99">
        <f t="shared" si="1"/>
        <v>2.2799999999999998</v>
      </c>
    </row>
    <row r="15" spans="2:28">
      <c r="B15" s="135" t="str">
        <f>SEC_Processes!D10</f>
        <v>SECTF_IND_ELC</v>
      </c>
      <c r="C15" s="135"/>
      <c r="D15" s="101"/>
      <c r="E15" s="135"/>
      <c r="F15" s="138">
        <v>1</v>
      </c>
      <c r="G15" s="138"/>
      <c r="H15" s="219"/>
      <c r="I15" s="138"/>
      <c r="J15" s="138"/>
      <c r="K15" s="138"/>
      <c r="L15" s="138"/>
      <c r="M15" s="138"/>
      <c r="N15" s="138"/>
      <c r="O15" s="219"/>
      <c r="P15" s="138"/>
      <c r="Q15" s="138"/>
      <c r="R15" s="138"/>
      <c r="S15" s="138"/>
      <c r="T15" s="138"/>
      <c r="U15" s="138"/>
    </row>
    <row r="16" spans="2:28">
      <c r="B16" s="95"/>
      <c r="C16" s="95"/>
      <c r="D16" s="95" t="s">
        <v>112</v>
      </c>
      <c r="E16" s="101"/>
      <c r="F16" s="100"/>
      <c r="G16" s="207">
        <v>0.48409999999999997</v>
      </c>
      <c r="H16" s="219">
        <v>6.4326999999999996</v>
      </c>
      <c r="I16" s="138">
        <f>H16</f>
        <v>6.4326999999999996</v>
      </c>
      <c r="J16" s="138">
        <f t="shared" ref="J16:N16" si="2">I16</f>
        <v>6.4326999999999996</v>
      </c>
      <c r="K16" s="138">
        <f t="shared" si="2"/>
        <v>6.4326999999999996</v>
      </c>
      <c r="L16" s="138">
        <f t="shared" si="2"/>
        <v>6.4326999999999996</v>
      </c>
      <c r="M16" s="138">
        <f t="shared" si="2"/>
        <v>6.4326999999999996</v>
      </c>
      <c r="N16" s="138">
        <f t="shared" si="2"/>
        <v>6.4326999999999996</v>
      </c>
      <c r="O16" s="225">
        <v>36.451799999999999</v>
      </c>
      <c r="P16" s="226">
        <f>O16</f>
        <v>36.451799999999999</v>
      </c>
      <c r="Q16" s="226">
        <f t="shared" ref="Q16:U16" si="3">P16</f>
        <v>36.451799999999999</v>
      </c>
      <c r="R16" s="226">
        <f t="shared" si="3"/>
        <v>36.451799999999999</v>
      </c>
      <c r="S16" s="226">
        <f t="shared" si="3"/>
        <v>36.451799999999999</v>
      </c>
      <c r="T16" s="226">
        <f t="shared" si="3"/>
        <v>36.451799999999999</v>
      </c>
      <c r="U16" s="226">
        <f t="shared" si="3"/>
        <v>36.451799999999999</v>
      </c>
      <c r="W16" s="207" t="s">
        <v>609</v>
      </c>
      <c r="X16" s="207"/>
      <c r="Y16" s="207"/>
      <c r="Z16" s="207"/>
      <c r="AA16" s="207"/>
    </row>
    <row r="17" spans="2:21">
      <c r="B17" s="101"/>
      <c r="C17" s="101"/>
      <c r="D17" s="101"/>
      <c r="E17" s="95" t="str">
        <f>SEC_Comm!D22</f>
        <v>IND_ELC</v>
      </c>
      <c r="F17" s="101"/>
      <c r="G17" s="101"/>
      <c r="H17" s="219"/>
      <c r="I17" s="138"/>
      <c r="J17" s="138"/>
      <c r="K17" s="138"/>
      <c r="L17" s="138"/>
      <c r="M17" s="138"/>
      <c r="N17" s="138"/>
      <c r="O17" s="219"/>
      <c r="P17" s="138"/>
      <c r="Q17" s="138"/>
      <c r="R17" s="138"/>
      <c r="S17" s="138"/>
      <c r="T17" s="138"/>
      <c r="U17" s="138"/>
    </row>
    <row r="18" spans="2:21">
      <c r="B18" s="94" t="str">
        <f>SEC_Processes!D11</f>
        <v>SECTF_IND_H2</v>
      </c>
      <c r="C18" s="94"/>
      <c r="D18" s="94" t="s">
        <v>747</v>
      </c>
      <c r="E18" s="94"/>
      <c r="F18" s="99"/>
      <c r="G18" s="99"/>
      <c r="H18" s="221"/>
      <c r="I18" s="99"/>
      <c r="J18" s="99"/>
      <c r="K18" s="99"/>
      <c r="L18" s="99"/>
      <c r="M18" s="99"/>
      <c r="N18" s="99"/>
      <c r="O18" s="221"/>
      <c r="P18" s="99"/>
      <c r="Q18" s="99"/>
      <c r="R18" s="99"/>
      <c r="S18" s="99"/>
      <c r="T18" s="99"/>
      <c r="U18" s="99"/>
    </row>
    <row r="19" spans="2:21">
      <c r="B19" s="94"/>
      <c r="C19" s="94"/>
      <c r="D19" s="94"/>
      <c r="E19" s="94" t="s">
        <v>748</v>
      </c>
      <c r="F19" s="99"/>
      <c r="G19" s="99"/>
      <c r="H19" s="221"/>
      <c r="I19" s="99"/>
      <c r="J19" s="99"/>
      <c r="K19" s="99"/>
      <c r="L19" s="99"/>
      <c r="M19" s="99"/>
      <c r="N19" s="99"/>
      <c r="O19" s="221"/>
      <c r="P19" s="99"/>
      <c r="Q19" s="99"/>
      <c r="R19" s="99"/>
      <c r="S19" s="99"/>
      <c r="T19" s="99"/>
      <c r="U19" s="99"/>
    </row>
  </sheetData>
  <phoneticPr fontId="1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8976-9FBF-4F3D-8877-6EF218B24DBD}">
  <sheetPr codeName="Arkusz5"/>
  <dimension ref="B2:F11"/>
  <sheetViews>
    <sheetView workbookViewId="0">
      <selection activeCell="E22" sqref="E22"/>
    </sheetView>
  </sheetViews>
  <sheetFormatPr defaultRowHeight="12.75"/>
  <cols>
    <col min="1" max="1" width="3.5703125" customWidth="1"/>
    <col min="2" max="2" width="26.28515625" customWidth="1"/>
    <col min="3" max="3" width="30.140625" customWidth="1"/>
    <col min="4" max="4" width="21" bestFit="1" customWidth="1"/>
    <col min="5" max="5" width="16.85546875" customWidth="1"/>
    <col min="6" max="6" width="15.28515625" customWidth="1"/>
  </cols>
  <sheetData>
    <row r="2" spans="2:6">
      <c r="B2" s="79" t="s">
        <v>63</v>
      </c>
    </row>
    <row r="4" spans="2:6">
      <c r="B4" s="69"/>
      <c r="C4" s="69"/>
      <c r="D4" s="70" t="s">
        <v>729</v>
      </c>
    </row>
    <row r="5" spans="2:6">
      <c r="B5" s="82" t="s">
        <v>64</v>
      </c>
      <c r="C5" s="83" t="s">
        <v>65</v>
      </c>
      <c r="D5" s="82" t="s">
        <v>66</v>
      </c>
      <c r="E5" s="80" t="s">
        <v>67</v>
      </c>
      <c r="F5" s="305" t="s">
        <v>746</v>
      </c>
    </row>
    <row r="6" spans="2:6" ht="13.5" thickBot="1">
      <c r="B6" s="61" t="s">
        <v>68</v>
      </c>
      <c r="C6" s="61" t="s">
        <v>69</v>
      </c>
      <c r="D6" s="61" t="s">
        <v>70</v>
      </c>
      <c r="E6" s="81"/>
    </row>
    <row r="7" spans="2:6" ht="18.75" customHeight="1">
      <c r="B7" s="91" t="str">
        <f>SEC_Processes!D18</f>
        <v>IND_IMP_IRON_ORE</v>
      </c>
      <c r="C7" s="91" t="str">
        <f>SEC_Processes!E18</f>
        <v>import of iron ore</v>
      </c>
      <c r="D7" s="91" t="str">
        <f>SEC_Comm!D8</f>
        <v>IND_STEEL_IRON_ORE</v>
      </c>
      <c r="E7" s="88">
        <v>1E-4</v>
      </c>
    </row>
    <row r="8" spans="2:6" ht="18.75" customHeight="1">
      <c r="B8" s="90" t="str">
        <f>SEC_Processes!D19</f>
        <v>IND_IMP_MELTERS</v>
      </c>
      <c r="C8" s="90" t="str">
        <f>SEC_Processes!E19</f>
        <v>supply of melters</v>
      </c>
      <c r="D8" s="90" t="str">
        <f>SEC_Comm!D7</f>
        <v>IND_STEEL_MELTERS</v>
      </c>
      <c r="E8" s="89">
        <v>1E-4</v>
      </c>
    </row>
    <row r="9" spans="2:6" ht="18.75" customHeight="1">
      <c r="B9" s="91" t="str">
        <f>SEC_Processes!D20</f>
        <v>IND_IMP_GAS_FURNACE</v>
      </c>
      <c r="C9" s="91" t="str">
        <f>SEC_Processes!E20</f>
        <v>supply of gas furnace</v>
      </c>
      <c r="D9" s="91" t="str">
        <f>SEC_Comm!D10</f>
        <v>IND_STEEL_GAS_FURNACE</v>
      </c>
      <c r="E9" s="88">
        <v>1E-4</v>
      </c>
    </row>
    <row r="10" spans="2:6" ht="18.75" customHeight="1">
      <c r="B10" s="90" t="str">
        <f>SEC_Processes!D21</f>
        <v>IND_IMP_OXY</v>
      </c>
      <c r="C10" s="90" t="str">
        <f>SEC_Processes!E21</f>
        <v>supply of oxygen</v>
      </c>
      <c r="D10" s="90" t="str">
        <f>SEC_Comm!D12</f>
        <v>IND_STEEL_OXY</v>
      </c>
      <c r="E10" s="89">
        <v>1E-4</v>
      </c>
    </row>
    <row r="11" spans="2:6" ht="18.75" customHeight="1" thickBot="1">
      <c r="B11" s="269" t="str">
        <f>SEC_Processes!D22</f>
        <v>IND_IMP_SCRAP</v>
      </c>
      <c r="C11" s="269" t="str">
        <f>SEC_Processes!E22</f>
        <v>supply of scrap</v>
      </c>
      <c r="D11" s="269" t="str">
        <f>SEC_Comm!D13</f>
        <v>IND_STEEL_SCRAP</v>
      </c>
      <c r="E11" s="270">
        <v>1E-4</v>
      </c>
      <c r="F11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4F98-8650-4BB7-944B-EF01A950742A}">
  <dimension ref="B1:AQ55"/>
  <sheetViews>
    <sheetView topLeftCell="A4" zoomScale="85" zoomScaleNormal="85" workbookViewId="0">
      <selection activeCell="AQ39" sqref="AQ39"/>
    </sheetView>
  </sheetViews>
  <sheetFormatPr defaultColWidth="8.85546875" defaultRowHeight="12.75"/>
  <cols>
    <col min="1" max="1" width="5.85546875" style="63" customWidth="1"/>
    <col min="2" max="2" width="33" style="63" customWidth="1"/>
    <col min="3" max="3" width="19.42578125" style="63" customWidth="1"/>
    <col min="4" max="4" width="12.140625" style="63" customWidth="1"/>
    <col min="5" max="5" width="30.28515625" style="63" customWidth="1"/>
    <col min="6" max="6" width="14.5703125" style="63" customWidth="1"/>
    <col min="7" max="7" width="12.42578125" style="63" customWidth="1"/>
    <col min="8" max="8" width="10.42578125" style="63" customWidth="1"/>
    <col min="9" max="9" width="14.140625" style="63" bestFit="1" customWidth="1"/>
    <col min="10" max="10" width="15.7109375" style="63" bestFit="1" customWidth="1"/>
    <col min="11" max="11" width="13" style="63" customWidth="1"/>
    <col min="12" max="12" width="13.28515625" style="63" customWidth="1"/>
    <col min="13" max="13" width="14.7109375" style="63" customWidth="1"/>
    <col min="14" max="14" width="12.85546875" style="63" bestFit="1" customWidth="1"/>
    <col min="15" max="43" width="13.42578125" style="63" customWidth="1"/>
    <col min="44" max="256" width="8.85546875" style="63"/>
    <col min="257" max="257" width="5.85546875" style="63" customWidth="1"/>
    <col min="258" max="258" width="33" style="63" customWidth="1"/>
    <col min="259" max="259" width="19.42578125" style="63" customWidth="1"/>
    <col min="260" max="260" width="12.140625" style="63" customWidth="1"/>
    <col min="261" max="261" width="30.28515625" style="63" customWidth="1"/>
    <col min="262" max="262" width="14.5703125" style="63" customWidth="1"/>
    <col min="263" max="263" width="12.42578125" style="63" customWidth="1"/>
    <col min="264" max="264" width="10.42578125" style="63" customWidth="1"/>
    <col min="265" max="265" width="14.140625" style="63" bestFit="1" customWidth="1"/>
    <col min="266" max="266" width="15.7109375" style="63" bestFit="1" customWidth="1"/>
    <col min="267" max="267" width="13" style="63" customWidth="1"/>
    <col min="268" max="268" width="13.28515625" style="63" customWidth="1"/>
    <col min="269" max="269" width="10.42578125" style="63" bestFit="1" customWidth="1"/>
    <col min="270" max="270" width="12.85546875" style="63" bestFit="1" customWidth="1"/>
    <col min="271" max="271" width="8.42578125" style="63" bestFit="1" customWidth="1"/>
    <col min="272" max="272" width="10" style="63" customWidth="1"/>
    <col min="273" max="512" width="8.85546875" style="63"/>
    <col min="513" max="513" width="5.85546875" style="63" customWidth="1"/>
    <col min="514" max="514" width="33" style="63" customWidth="1"/>
    <col min="515" max="515" width="19.42578125" style="63" customWidth="1"/>
    <col min="516" max="516" width="12.140625" style="63" customWidth="1"/>
    <col min="517" max="517" width="30.28515625" style="63" customWidth="1"/>
    <col min="518" max="518" width="14.5703125" style="63" customWidth="1"/>
    <col min="519" max="519" width="12.42578125" style="63" customWidth="1"/>
    <col min="520" max="520" width="10.42578125" style="63" customWidth="1"/>
    <col min="521" max="521" width="14.140625" style="63" bestFit="1" customWidth="1"/>
    <col min="522" max="522" width="15.7109375" style="63" bestFit="1" customWidth="1"/>
    <col min="523" max="523" width="13" style="63" customWidth="1"/>
    <col min="524" max="524" width="13.28515625" style="63" customWidth="1"/>
    <col min="525" max="525" width="10.42578125" style="63" bestFit="1" customWidth="1"/>
    <col min="526" max="526" width="12.85546875" style="63" bestFit="1" customWidth="1"/>
    <col min="527" max="527" width="8.42578125" style="63" bestFit="1" customWidth="1"/>
    <col min="528" max="528" width="10" style="63" customWidth="1"/>
    <col min="529" max="768" width="8.85546875" style="63"/>
    <col min="769" max="769" width="5.85546875" style="63" customWidth="1"/>
    <col min="770" max="770" width="33" style="63" customWidth="1"/>
    <col min="771" max="771" width="19.42578125" style="63" customWidth="1"/>
    <col min="772" max="772" width="12.140625" style="63" customWidth="1"/>
    <col min="773" max="773" width="30.28515625" style="63" customWidth="1"/>
    <col min="774" max="774" width="14.5703125" style="63" customWidth="1"/>
    <col min="775" max="775" width="12.42578125" style="63" customWidth="1"/>
    <col min="776" max="776" width="10.42578125" style="63" customWidth="1"/>
    <col min="777" max="777" width="14.140625" style="63" bestFit="1" customWidth="1"/>
    <col min="778" max="778" width="15.7109375" style="63" bestFit="1" customWidth="1"/>
    <col min="779" max="779" width="13" style="63" customWidth="1"/>
    <col min="780" max="780" width="13.28515625" style="63" customWidth="1"/>
    <col min="781" max="781" width="10.42578125" style="63" bestFit="1" customWidth="1"/>
    <col min="782" max="782" width="12.85546875" style="63" bestFit="1" customWidth="1"/>
    <col min="783" max="783" width="8.42578125" style="63" bestFit="1" customWidth="1"/>
    <col min="784" max="784" width="10" style="63" customWidth="1"/>
    <col min="785" max="1024" width="8.85546875" style="63"/>
    <col min="1025" max="1025" width="5.85546875" style="63" customWidth="1"/>
    <col min="1026" max="1026" width="33" style="63" customWidth="1"/>
    <col min="1027" max="1027" width="19.42578125" style="63" customWidth="1"/>
    <col min="1028" max="1028" width="12.140625" style="63" customWidth="1"/>
    <col min="1029" max="1029" width="30.28515625" style="63" customWidth="1"/>
    <col min="1030" max="1030" width="14.5703125" style="63" customWidth="1"/>
    <col min="1031" max="1031" width="12.42578125" style="63" customWidth="1"/>
    <col min="1032" max="1032" width="10.42578125" style="63" customWidth="1"/>
    <col min="1033" max="1033" width="14.140625" style="63" bestFit="1" customWidth="1"/>
    <col min="1034" max="1034" width="15.7109375" style="63" bestFit="1" customWidth="1"/>
    <col min="1035" max="1035" width="13" style="63" customWidth="1"/>
    <col min="1036" max="1036" width="13.28515625" style="63" customWidth="1"/>
    <col min="1037" max="1037" width="10.42578125" style="63" bestFit="1" customWidth="1"/>
    <col min="1038" max="1038" width="12.85546875" style="63" bestFit="1" customWidth="1"/>
    <col min="1039" max="1039" width="8.42578125" style="63" bestFit="1" customWidth="1"/>
    <col min="1040" max="1040" width="10" style="63" customWidth="1"/>
    <col min="1041" max="1280" width="8.85546875" style="63"/>
    <col min="1281" max="1281" width="5.85546875" style="63" customWidth="1"/>
    <col min="1282" max="1282" width="33" style="63" customWidth="1"/>
    <col min="1283" max="1283" width="19.42578125" style="63" customWidth="1"/>
    <col min="1284" max="1284" width="12.140625" style="63" customWidth="1"/>
    <col min="1285" max="1285" width="30.28515625" style="63" customWidth="1"/>
    <col min="1286" max="1286" width="14.5703125" style="63" customWidth="1"/>
    <col min="1287" max="1287" width="12.42578125" style="63" customWidth="1"/>
    <col min="1288" max="1288" width="10.42578125" style="63" customWidth="1"/>
    <col min="1289" max="1289" width="14.140625" style="63" bestFit="1" customWidth="1"/>
    <col min="1290" max="1290" width="15.7109375" style="63" bestFit="1" customWidth="1"/>
    <col min="1291" max="1291" width="13" style="63" customWidth="1"/>
    <col min="1292" max="1292" width="13.28515625" style="63" customWidth="1"/>
    <col min="1293" max="1293" width="10.42578125" style="63" bestFit="1" customWidth="1"/>
    <col min="1294" max="1294" width="12.85546875" style="63" bestFit="1" customWidth="1"/>
    <col min="1295" max="1295" width="8.42578125" style="63" bestFit="1" customWidth="1"/>
    <col min="1296" max="1296" width="10" style="63" customWidth="1"/>
    <col min="1297" max="1536" width="8.85546875" style="63"/>
    <col min="1537" max="1537" width="5.85546875" style="63" customWidth="1"/>
    <col min="1538" max="1538" width="33" style="63" customWidth="1"/>
    <col min="1539" max="1539" width="19.42578125" style="63" customWidth="1"/>
    <col min="1540" max="1540" width="12.140625" style="63" customWidth="1"/>
    <col min="1541" max="1541" width="30.28515625" style="63" customWidth="1"/>
    <col min="1542" max="1542" width="14.5703125" style="63" customWidth="1"/>
    <col min="1543" max="1543" width="12.42578125" style="63" customWidth="1"/>
    <col min="1544" max="1544" width="10.42578125" style="63" customWidth="1"/>
    <col min="1545" max="1545" width="14.140625" style="63" bestFit="1" customWidth="1"/>
    <col min="1546" max="1546" width="15.7109375" style="63" bestFit="1" customWidth="1"/>
    <col min="1547" max="1547" width="13" style="63" customWidth="1"/>
    <col min="1548" max="1548" width="13.28515625" style="63" customWidth="1"/>
    <col min="1549" max="1549" width="10.42578125" style="63" bestFit="1" customWidth="1"/>
    <col min="1550" max="1550" width="12.85546875" style="63" bestFit="1" customWidth="1"/>
    <col min="1551" max="1551" width="8.42578125" style="63" bestFit="1" customWidth="1"/>
    <col min="1552" max="1552" width="10" style="63" customWidth="1"/>
    <col min="1553" max="1792" width="8.85546875" style="63"/>
    <col min="1793" max="1793" width="5.85546875" style="63" customWidth="1"/>
    <col min="1794" max="1794" width="33" style="63" customWidth="1"/>
    <col min="1795" max="1795" width="19.42578125" style="63" customWidth="1"/>
    <col min="1796" max="1796" width="12.140625" style="63" customWidth="1"/>
    <col min="1797" max="1797" width="30.28515625" style="63" customWidth="1"/>
    <col min="1798" max="1798" width="14.5703125" style="63" customWidth="1"/>
    <col min="1799" max="1799" width="12.42578125" style="63" customWidth="1"/>
    <col min="1800" max="1800" width="10.42578125" style="63" customWidth="1"/>
    <col min="1801" max="1801" width="14.140625" style="63" bestFit="1" customWidth="1"/>
    <col min="1802" max="1802" width="15.7109375" style="63" bestFit="1" customWidth="1"/>
    <col min="1803" max="1803" width="13" style="63" customWidth="1"/>
    <col min="1804" max="1804" width="13.28515625" style="63" customWidth="1"/>
    <col min="1805" max="1805" width="10.42578125" style="63" bestFit="1" customWidth="1"/>
    <col min="1806" max="1806" width="12.85546875" style="63" bestFit="1" customWidth="1"/>
    <col min="1807" max="1807" width="8.42578125" style="63" bestFit="1" customWidth="1"/>
    <col min="1808" max="1808" width="10" style="63" customWidth="1"/>
    <col min="1809" max="2048" width="8.85546875" style="63"/>
    <col min="2049" max="2049" width="5.85546875" style="63" customWidth="1"/>
    <col min="2050" max="2050" width="33" style="63" customWidth="1"/>
    <col min="2051" max="2051" width="19.42578125" style="63" customWidth="1"/>
    <col min="2052" max="2052" width="12.140625" style="63" customWidth="1"/>
    <col min="2053" max="2053" width="30.28515625" style="63" customWidth="1"/>
    <col min="2054" max="2054" width="14.5703125" style="63" customWidth="1"/>
    <col min="2055" max="2055" width="12.42578125" style="63" customWidth="1"/>
    <col min="2056" max="2056" width="10.42578125" style="63" customWidth="1"/>
    <col min="2057" max="2057" width="14.140625" style="63" bestFit="1" customWidth="1"/>
    <col min="2058" max="2058" width="15.7109375" style="63" bestFit="1" customWidth="1"/>
    <col min="2059" max="2059" width="13" style="63" customWidth="1"/>
    <col min="2060" max="2060" width="13.28515625" style="63" customWidth="1"/>
    <col min="2061" max="2061" width="10.42578125" style="63" bestFit="1" customWidth="1"/>
    <col min="2062" max="2062" width="12.85546875" style="63" bestFit="1" customWidth="1"/>
    <col min="2063" max="2063" width="8.42578125" style="63" bestFit="1" customWidth="1"/>
    <col min="2064" max="2064" width="10" style="63" customWidth="1"/>
    <col min="2065" max="2304" width="8.85546875" style="63"/>
    <col min="2305" max="2305" width="5.85546875" style="63" customWidth="1"/>
    <col min="2306" max="2306" width="33" style="63" customWidth="1"/>
    <col min="2307" max="2307" width="19.42578125" style="63" customWidth="1"/>
    <col min="2308" max="2308" width="12.140625" style="63" customWidth="1"/>
    <col min="2309" max="2309" width="30.28515625" style="63" customWidth="1"/>
    <col min="2310" max="2310" width="14.5703125" style="63" customWidth="1"/>
    <col min="2311" max="2311" width="12.42578125" style="63" customWidth="1"/>
    <col min="2312" max="2312" width="10.42578125" style="63" customWidth="1"/>
    <col min="2313" max="2313" width="14.140625" style="63" bestFit="1" customWidth="1"/>
    <col min="2314" max="2314" width="15.7109375" style="63" bestFit="1" customWidth="1"/>
    <col min="2315" max="2315" width="13" style="63" customWidth="1"/>
    <col min="2316" max="2316" width="13.28515625" style="63" customWidth="1"/>
    <col min="2317" max="2317" width="10.42578125" style="63" bestFit="1" customWidth="1"/>
    <col min="2318" max="2318" width="12.85546875" style="63" bestFit="1" customWidth="1"/>
    <col min="2319" max="2319" width="8.42578125" style="63" bestFit="1" customWidth="1"/>
    <col min="2320" max="2320" width="10" style="63" customWidth="1"/>
    <col min="2321" max="2560" width="8.85546875" style="63"/>
    <col min="2561" max="2561" width="5.85546875" style="63" customWidth="1"/>
    <col min="2562" max="2562" width="33" style="63" customWidth="1"/>
    <col min="2563" max="2563" width="19.42578125" style="63" customWidth="1"/>
    <col min="2564" max="2564" width="12.140625" style="63" customWidth="1"/>
    <col min="2565" max="2565" width="30.28515625" style="63" customWidth="1"/>
    <col min="2566" max="2566" width="14.5703125" style="63" customWidth="1"/>
    <col min="2567" max="2567" width="12.42578125" style="63" customWidth="1"/>
    <col min="2568" max="2568" width="10.42578125" style="63" customWidth="1"/>
    <col min="2569" max="2569" width="14.140625" style="63" bestFit="1" customWidth="1"/>
    <col min="2570" max="2570" width="15.7109375" style="63" bestFit="1" customWidth="1"/>
    <col min="2571" max="2571" width="13" style="63" customWidth="1"/>
    <col min="2572" max="2572" width="13.28515625" style="63" customWidth="1"/>
    <col min="2573" max="2573" width="10.42578125" style="63" bestFit="1" customWidth="1"/>
    <col min="2574" max="2574" width="12.85546875" style="63" bestFit="1" customWidth="1"/>
    <col min="2575" max="2575" width="8.42578125" style="63" bestFit="1" customWidth="1"/>
    <col min="2576" max="2576" width="10" style="63" customWidth="1"/>
    <col min="2577" max="2816" width="8.85546875" style="63"/>
    <col min="2817" max="2817" width="5.85546875" style="63" customWidth="1"/>
    <col min="2818" max="2818" width="33" style="63" customWidth="1"/>
    <col min="2819" max="2819" width="19.42578125" style="63" customWidth="1"/>
    <col min="2820" max="2820" width="12.140625" style="63" customWidth="1"/>
    <col min="2821" max="2821" width="30.28515625" style="63" customWidth="1"/>
    <col min="2822" max="2822" width="14.5703125" style="63" customWidth="1"/>
    <col min="2823" max="2823" width="12.42578125" style="63" customWidth="1"/>
    <col min="2824" max="2824" width="10.42578125" style="63" customWidth="1"/>
    <col min="2825" max="2825" width="14.140625" style="63" bestFit="1" customWidth="1"/>
    <col min="2826" max="2826" width="15.7109375" style="63" bestFit="1" customWidth="1"/>
    <col min="2827" max="2827" width="13" style="63" customWidth="1"/>
    <col min="2828" max="2828" width="13.28515625" style="63" customWidth="1"/>
    <col min="2829" max="2829" width="10.42578125" style="63" bestFit="1" customWidth="1"/>
    <col min="2830" max="2830" width="12.85546875" style="63" bestFit="1" customWidth="1"/>
    <col min="2831" max="2831" width="8.42578125" style="63" bestFit="1" customWidth="1"/>
    <col min="2832" max="2832" width="10" style="63" customWidth="1"/>
    <col min="2833" max="3072" width="8.85546875" style="63"/>
    <col min="3073" max="3073" width="5.85546875" style="63" customWidth="1"/>
    <col min="3074" max="3074" width="33" style="63" customWidth="1"/>
    <col min="3075" max="3075" width="19.42578125" style="63" customWidth="1"/>
    <col min="3076" max="3076" width="12.140625" style="63" customWidth="1"/>
    <col min="3077" max="3077" width="30.28515625" style="63" customWidth="1"/>
    <col min="3078" max="3078" width="14.5703125" style="63" customWidth="1"/>
    <col min="3079" max="3079" width="12.42578125" style="63" customWidth="1"/>
    <col min="3080" max="3080" width="10.42578125" style="63" customWidth="1"/>
    <col min="3081" max="3081" width="14.140625" style="63" bestFit="1" customWidth="1"/>
    <col min="3082" max="3082" width="15.7109375" style="63" bestFit="1" customWidth="1"/>
    <col min="3083" max="3083" width="13" style="63" customWidth="1"/>
    <col min="3084" max="3084" width="13.28515625" style="63" customWidth="1"/>
    <col min="3085" max="3085" width="10.42578125" style="63" bestFit="1" customWidth="1"/>
    <col min="3086" max="3086" width="12.85546875" style="63" bestFit="1" customWidth="1"/>
    <col min="3087" max="3087" width="8.42578125" style="63" bestFit="1" customWidth="1"/>
    <col min="3088" max="3088" width="10" style="63" customWidth="1"/>
    <col min="3089" max="3328" width="8.85546875" style="63"/>
    <col min="3329" max="3329" width="5.85546875" style="63" customWidth="1"/>
    <col min="3330" max="3330" width="33" style="63" customWidth="1"/>
    <col min="3331" max="3331" width="19.42578125" style="63" customWidth="1"/>
    <col min="3332" max="3332" width="12.140625" style="63" customWidth="1"/>
    <col min="3333" max="3333" width="30.28515625" style="63" customWidth="1"/>
    <col min="3334" max="3334" width="14.5703125" style="63" customWidth="1"/>
    <col min="3335" max="3335" width="12.42578125" style="63" customWidth="1"/>
    <col min="3336" max="3336" width="10.42578125" style="63" customWidth="1"/>
    <col min="3337" max="3337" width="14.140625" style="63" bestFit="1" customWidth="1"/>
    <col min="3338" max="3338" width="15.7109375" style="63" bestFit="1" customWidth="1"/>
    <col min="3339" max="3339" width="13" style="63" customWidth="1"/>
    <col min="3340" max="3340" width="13.28515625" style="63" customWidth="1"/>
    <col min="3341" max="3341" width="10.42578125" style="63" bestFit="1" customWidth="1"/>
    <col min="3342" max="3342" width="12.85546875" style="63" bestFit="1" customWidth="1"/>
    <col min="3343" max="3343" width="8.42578125" style="63" bestFit="1" customWidth="1"/>
    <col min="3344" max="3344" width="10" style="63" customWidth="1"/>
    <col min="3345" max="3584" width="8.85546875" style="63"/>
    <col min="3585" max="3585" width="5.85546875" style="63" customWidth="1"/>
    <col min="3586" max="3586" width="33" style="63" customWidth="1"/>
    <col min="3587" max="3587" width="19.42578125" style="63" customWidth="1"/>
    <col min="3588" max="3588" width="12.140625" style="63" customWidth="1"/>
    <col min="3589" max="3589" width="30.28515625" style="63" customWidth="1"/>
    <col min="3590" max="3590" width="14.5703125" style="63" customWidth="1"/>
    <col min="3591" max="3591" width="12.42578125" style="63" customWidth="1"/>
    <col min="3592" max="3592" width="10.42578125" style="63" customWidth="1"/>
    <col min="3593" max="3593" width="14.140625" style="63" bestFit="1" customWidth="1"/>
    <col min="3594" max="3594" width="15.7109375" style="63" bestFit="1" customWidth="1"/>
    <col min="3595" max="3595" width="13" style="63" customWidth="1"/>
    <col min="3596" max="3596" width="13.28515625" style="63" customWidth="1"/>
    <col min="3597" max="3597" width="10.42578125" style="63" bestFit="1" customWidth="1"/>
    <col min="3598" max="3598" width="12.85546875" style="63" bestFit="1" customWidth="1"/>
    <col min="3599" max="3599" width="8.42578125" style="63" bestFit="1" customWidth="1"/>
    <col min="3600" max="3600" width="10" style="63" customWidth="1"/>
    <col min="3601" max="3840" width="8.85546875" style="63"/>
    <col min="3841" max="3841" width="5.85546875" style="63" customWidth="1"/>
    <col min="3842" max="3842" width="33" style="63" customWidth="1"/>
    <col min="3843" max="3843" width="19.42578125" style="63" customWidth="1"/>
    <col min="3844" max="3844" width="12.140625" style="63" customWidth="1"/>
    <col min="3845" max="3845" width="30.28515625" style="63" customWidth="1"/>
    <col min="3846" max="3846" width="14.5703125" style="63" customWidth="1"/>
    <col min="3847" max="3847" width="12.42578125" style="63" customWidth="1"/>
    <col min="3848" max="3848" width="10.42578125" style="63" customWidth="1"/>
    <col min="3849" max="3849" width="14.140625" style="63" bestFit="1" customWidth="1"/>
    <col min="3850" max="3850" width="15.7109375" style="63" bestFit="1" customWidth="1"/>
    <col min="3851" max="3851" width="13" style="63" customWidth="1"/>
    <col min="3852" max="3852" width="13.28515625" style="63" customWidth="1"/>
    <col min="3853" max="3853" width="10.42578125" style="63" bestFit="1" customWidth="1"/>
    <col min="3854" max="3854" width="12.85546875" style="63" bestFit="1" customWidth="1"/>
    <col min="3855" max="3855" width="8.42578125" style="63" bestFit="1" customWidth="1"/>
    <col min="3856" max="3856" width="10" style="63" customWidth="1"/>
    <col min="3857" max="4096" width="8.85546875" style="63"/>
    <col min="4097" max="4097" width="5.85546875" style="63" customWidth="1"/>
    <col min="4098" max="4098" width="33" style="63" customWidth="1"/>
    <col min="4099" max="4099" width="19.42578125" style="63" customWidth="1"/>
    <col min="4100" max="4100" width="12.140625" style="63" customWidth="1"/>
    <col min="4101" max="4101" width="30.28515625" style="63" customWidth="1"/>
    <col min="4102" max="4102" width="14.5703125" style="63" customWidth="1"/>
    <col min="4103" max="4103" width="12.42578125" style="63" customWidth="1"/>
    <col min="4104" max="4104" width="10.42578125" style="63" customWidth="1"/>
    <col min="4105" max="4105" width="14.140625" style="63" bestFit="1" customWidth="1"/>
    <col min="4106" max="4106" width="15.7109375" style="63" bestFit="1" customWidth="1"/>
    <col min="4107" max="4107" width="13" style="63" customWidth="1"/>
    <col min="4108" max="4108" width="13.28515625" style="63" customWidth="1"/>
    <col min="4109" max="4109" width="10.42578125" style="63" bestFit="1" customWidth="1"/>
    <col min="4110" max="4110" width="12.85546875" style="63" bestFit="1" customWidth="1"/>
    <col min="4111" max="4111" width="8.42578125" style="63" bestFit="1" customWidth="1"/>
    <col min="4112" max="4112" width="10" style="63" customWidth="1"/>
    <col min="4113" max="4352" width="8.85546875" style="63"/>
    <col min="4353" max="4353" width="5.85546875" style="63" customWidth="1"/>
    <col min="4354" max="4354" width="33" style="63" customWidth="1"/>
    <col min="4355" max="4355" width="19.42578125" style="63" customWidth="1"/>
    <col min="4356" max="4356" width="12.140625" style="63" customWidth="1"/>
    <col min="4357" max="4357" width="30.28515625" style="63" customWidth="1"/>
    <col min="4358" max="4358" width="14.5703125" style="63" customWidth="1"/>
    <col min="4359" max="4359" width="12.42578125" style="63" customWidth="1"/>
    <col min="4360" max="4360" width="10.42578125" style="63" customWidth="1"/>
    <col min="4361" max="4361" width="14.140625" style="63" bestFit="1" customWidth="1"/>
    <col min="4362" max="4362" width="15.7109375" style="63" bestFit="1" customWidth="1"/>
    <col min="4363" max="4363" width="13" style="63" customWidth="1"/>
    <col min="4364" max="4364" width="13.28515625" style="63" customWidth="1"/>
    <col min="4365" max="4365" width="10.42578125" style="63" bestFit="1" customWidth="1"/>
    <col min="4366" max="4366" width="12.85546875" style="63" bestFit="1" customWidth="1"/>
    <col min="4367" max="4367" width="8.42578125" style="63" bestFit="1" customWidth="1"/>
    <col min="4368" max="4368" width="10" style="63" customWidth="1"/>
    <col min="4369" max="4608" width="8.85546875" style="63"/>
    <col min="4609" max="4609" width="5.85546875" style="63" customWidth="1"/>
    <col min="4610" max="4610" width="33" style="63" customWidth="1"/>
    <col min="4611" max="4611" width="19.42578125" style="63" customWidth="1"/>
    <col min="4612" max="4612" width="12.140625" style="63" customWidth="1"/>
    <col min="4613" max="4613" width="30.28515625" style="63" customWidth="1"/>
    <col min="4614" max="4614" width="14.5703125" style="63" customWidth="1"/>
    <col min="4615" max="4615" width="12.42578125" style="63" customWidth="1"/>
    <col min="4616" max="4616" width="10.42578125" style="63" customWidth="1"/>
    <col min="4617" max="4617" width="14.140625" style="63" bestFit="1" customWidth="1"/>
    <col min="4618" max="4618" width="15.7109375" style="63" bestFit="1" customWidth="1"/>
    <col min="4619" max="4619" width="13" style="63" customWidth="1"/>
    <col min="4620" max="4620" width="13.28515625" style="63" customWidth="1"/>
    <col min="4621" max="4621" width="10.42578125" style="63" bestFit="1" customWidth="1"/>
    <col min="4622" max="4622" width="12.85546875" style="63" bestFit="1" customWidth="1"/>
    <col min="4623" max="4623" width="8.42578125" style="63" bestFit="1" customWidth="1"/>
    <col min="4624" max="4624" width="10" style="63" customWidth="1"/>
    <col min="4625" max="4864" width="8.85546875" style="63"/>
    <col min="4865" max="4865" width="5.85546875" style="63" customWidth="1"/>
    <col min="4866" max="4866" width="33" style="63" customWidth="1"/>
    <col min="4867" max="4867" width="19.42578125" style="63" customWidth="1"/>
    <col min="4868" max="4868" width="12.140625" style="63" customWidth="1"/>
    <col min="4869" max="4869" width="30.28515625" style="63" customWidth="1"/>
    <col min="4870" max="4870" width="14.5703125" style="63" customWidth="1"/>
    <col min="4871" max="4871" width="12.42578125" style="63" customWidth="1"/>
    <col min="4872" max="4872" width="10.42578125" style="63" customWidth="1"/>
    <col min="4873" max="4873" width="14.140625" style="63" bestFit="1" customWidth="1"/>
    <col min="4874" max="4874" width="15.7109375" style="63" bestFit="1" customWidth="1"/>
    <col min="4875" max="4875" width="13" style="63" customWidth="1"/>
    <col min="4876" max="4876" width="13.28515625" style="63" customWidth="1"/>
    <col min="4877" max="4877" width="10.42578125" style="63" bestFit="1" customWidth="1"/>
    <col min="4878" max="4878" width="12.85546875" style="63" bestFit="1" customWidth="1"/>
    <col min="4879" max="4879" width="8.42578125" style="63" bestFit="1" customWidth="1"/>
    <col min="4880" max="4880" width="10" style="63" customWidth="1"/>
    <col min="4881" max="5120" width="8.85546875" style="63"/>
    <col min="5121" max="5121" width="5.85546875" style="63" customWidth="1"/>
    <col min="5122" max="5122" width="33" style="63" customWidth="1"/>
    <col min="5123" max="5123" width="19.42578125" style="63" customWidth="1"/>
    <col min="5124" max="5124" width="12.140625" style="63" customWidth="1"/>
    <col min="5125" max="5125" width="30.28515625" style="63" customWidth="1"/>
    <col min="5126" max="5126" width="14.5703125" style="63" customWidth="1"/>
    <col min="5127" max="5127" width="12.42578125" style="63" customWidth="1"/>
    <col min="5128" max="5128" width="10.42578125" style="63" customWidth="1"/>
    <col min="5129" max="5129" width="14.140625" style="63" bestFit="1" customWidth="1"/>
    <col min="5130" max="5130" width="15.7109375" style="63" bestFit="1" customWidth="1"/>
    <col min="5131" max="5131" width="13" style="63" customWidth="1"/>
    <col min="5132" max="5132" width="13.28515625" style="63" customWidth="1"/>
    <col min="5133" max="5133" width="10.42578125" style="63" bestFit="1" customWidth="1"/>
    <col min="5134" max="5134" width="12.85546875" style="63" bestFit="1" customWidth="1"/>
    <col min="5135" max="5135" width="8.42578125" style="63" bestFit="1" customWidth="1"/>
    <col min="5136" max="5136" width="10" style="63" customWidth="1"/>
    <col min="5137" max="5376" width="8.85546875" style="63"/>
    <col min="5377" max="5377" width="5.85546875" style="63" customWidth="1"/>
    <col min="5378" max="5378" width="33" style="63" customWidth="1"/>
    <col min="5379" max="5379" width="19.42578125" style="63" customWidth="1"/>
    <col min="5380" max="5380" width="12.140625" style="63" customWidth="1"/>
    <col min="5381" max="5381" width="30.28515625" style="63" customWidth="1"/>
    <col min="5382" max="5382" width="14.5703125" style="63" customWidth="1"/>
    <col min="5383" max="5383" width="12.42578125" style="63" customWidth="1"/>
    <col min="5384" max="5384" width="10.42578125" style="63" customWidth="1"/>
    <col min="5385" max="5385" width="14.140625" style="63" bestFit="1" customWidth="1"/>
    <col min="5386" max="5386" width="15.7109375" style="63" bestFit="1" customWidth="1"/>
    <col min="5387" max="5387" width="13" style="63" customWidth="1"/>
    <col min="5388" max="5388" width="13.28515625" style="63" customWidth="1"/>
    <col min="5389" max="5389" width="10.42578125" style="63" bestFit="1" customWidth="1"/>
    <col min="5390" max="5390" width="12.85546875" style="63" bestFit="1" customWidth="1"/>
    <col min="5391" max="5391" width="8.42578125" style="63" bestFit="1" customWidth="1"/>
    <col min="5392" max="5392" width="10" style="63" customWidth="1"/>
    <col min="5393" max="5632" width="8.85546875" style="63"/>
    <col min="5633" max="5633" width="5.85546875" style="63" customWidth="1"/>
    <col min="5634" max="5634" width="33" style="63" customWidth="1"/>
    <col min="5635" max="5635" width="19.42578125" style="63" customWidth="1"/>
    <col min="5636" max="5636" width="12.140625" style="63" customWidth="1"/>
    <col min="5637" max="5637" width="30.28515625" style="63" customWidth="1"/>
    <col min="5638" max="5638" width="14.5703125" style="63" customWidth="1"/>
    <col min="5639" max="5639" width="12.42578125" style="63" customWidth="1"/>
    <col min="5640" max="5640" width="10.42578125" style="63" customWidth="1"/>
    <col min="5641" max="5641" width="14.140625" style="63" bestFit="1" customWidth="1"/>
    <col min="5642" max="5642" width="15.7109375" style="63" bestFit="1" customWidth="1"/>
    <col min="5643" max="5643" width="13" style="63" customWidth="1"/>
    <col min="5644" max="5644" width="13.28515625" style="63" customWidth="1"/>
    <col min="5645" max="5645" width="10.42578125" style="63" bestFit="1" customWidth="1"/>
    <col min="5646" max="5646" width="12.85546875" style="63" bestFit="1" customWidth="1"/>
    <col min="5647" max="5647" width="8.42578125" style="63" bestFit="1" customWidth="1"/>
    <col min="5648" max="5648" width="10" style="63" customWidth="1"/>
    <col min="5649" max="5888" width="8.85546875" style="63"/>
    <col min="5889" max="5889" width="5.85546875" style="63" customWidth="1"/>
    <col min="5890" max="5890" width="33" style="63" customWidth="1"/>
    <col min="5891" max="5891" width="19.42578125" style="63" customWidth="1"/>
    <col min="5892" max="5892" width="12.140625" style="63" customWidth="1"/>
    <col min="5893" max="5893" width="30.28515625" style="63" customWidth="1"/>
    <col min="5894" max="5894" width="14.5703125" style="63" customWidth="1"/>
    <col min="5895" max="5895" width="12.42578125" style="63" customWidth="1"/>
    <col min="5896" max="5896" width="10.42578125" style="63" customWidth="1"/>
    <col min="5897" max="5897" width="14.140625" style="63" bestFit="1" customWidth="1"/>
    <col min="5898" max="5898" width="15.7109375" style="63" bestFit="1" customWidth="1"/>
    <col min="5899" max="5899" width="13" style="63" customWidth="1"/>
    <col min="5900" max="5900" width="13.28515625" style="63" customWidth="1"/>
    <col min="5901" max="5901" width="10.42578125" style="63" bestFit="1" customWidth="1"/>
    <col min="5902" max="5902" width="12.85546875" style="63" bestFit="1" customWidth="1"/>
    <col min="5903" max="5903" width="8.42578125" style="63" bestFit="1" customWidth="1"/>
    <col min="5904" max="5904" width="10" style="63" customWidth="1"/>
    <col min="5905" max="6144" width="8.85546875" style="63"/>
    <col min="6145" max="6145" width="5.85546875" style="63" customWidth="1"/>
    <col min="6146" max="6146" width="33" style="63" customWidth="1"/>
    <col min="6147" max="6147" width="19.42578125" style="63" customWidth="1"/>
    <col min="6148" max="6148" width="12.140625" style="63" customWidth="1"/>
    <col min="6149" max="6149" width="30.28515625" style="63" customWidth="1"/>
    <col min="6150" max="6150" width="14.5703125" style="63" customWidth="1"/>
    <col min="6151" max="6151" width="12.42578125" style="63" customWidth="1"/>
    <col min="6152" max="6152" width="10.42578125" style="63" customWidth="1"/>
    <col min="6153" max="6153" width="14.140625" style="63" bestFit="1" customWidth="1"/>
    <col min="6154" max="6154" width="15.7109375" style="63" bestFit="1" customWidth="1"/>
    <col min="6155" max="6155" width="13" style="63" customWidth="1"/>
    <col min="6156" max="6156" width="13.28515625" style="63" customWidth="1"/>
    <col min="6157" max="6157" width="10.42578125" style="63" bestFit="1" customWidth="1"/>
    <col min="6158" max="6158" width="12.85546875" style="63" bestFit="1" customWidth="1"/>
    <col min="6159" max="6159" width="8.42578125" style="63" bestFit="1" customWidth="1"/>
    <col min="6160" max="6160" width="10" style="63" customWidth="1"/>
    <col min="6161" max="6400" width="8.85546875" style="63"/>
    <col min="6401" max="6401" width="5.85546875" style="63" customWidth="1"/>
    <col min="6402" max="6402" width="33" style="63" customWidth="1"/>
    <col min="6403" max="6403" width="19.42578125" style="63" customWidth="1"/>
    <col min="6404" max="6404" width="12.140625" style="63" customWidth="1"/>
    <col min="6405" max="6405" width="30.28515625" style="63" customWidth="1"/>
    <col min="6406" max="6406" width="14.5703125" style="63" customWidth="1"/>
    <col min="6407" max="6407" width="12.42578125" style="63" customWidth="1"/>
    <col min="6408" max="6408" width="10.42578125" style="63" customWidth="1"/>
    <col min="6409" max="6409" width="14.140625" style="63" bestFit="1" customWidth="1"/>
    <col min="6410" max="6410" width="15.7109375" style="63" bestFit="1" customWidth="1"/>
    <col min="6411" max="6411" width="13" style="63" customWidth="1"/>
    <col min="6412" max="6412" width="13.28515625" style="63" customWidth="1"/>
    <col min="6413" max="6413" width="10.42578125" style="63" bestFit="1" customWidth="1"/>
    <col min="6414" max="6414" width="12.85546875" style="63" bestFit="1" customWidth="1"/>
    <col min="6415" max="6415" width="8.42578125" style="63" bestFit="1" customWidth="1"/>
    <col min="6416" max="6416" width="10" style="63" customWidth="1"/>
    <col min="6417" max="6656" width="8.85546875" style="63"/>
    <col min="6657" max="6657" width="5.85546875" style="63" customWidth="1"/>
    <col min="6658" max="6658" width="33" style="63" customWidth="1"/>
    <col min="6659" max="6659" width="19.42578125" style="63" customWidth="1"/>
    <col min="6660" max="6660" width="12.140625" style="63" customWidth="1"/>
    <col min="6661" max="6661" width="30.28515625" style="63" customWidth="1"/>
    <col min="6662" max="6662" width="14.5703125" style="63" customWidth="1"/>
    <col min="6663" max="6663" width="12.42578125" style="63" customWidth="1"/>
    <col min="6664" max="6664" width="10.42578125" style="63" customWidth="1"/>
    <col min="6665" max="6665" width="14.140625" style="63" bestFit="1" customWidth="1"/>
    <col min="6666" max="6666" width="15.7109375" style="63" bestFit="1" customWidth="1"/>
    <col min="6667" max="6667" width="13" style="63" customWidth="1"/>
    <col min="6668" max="6668" width="13.28515625" style="63" customWidth="1"/>
    <col min="6669" max="6669" width="10.42578125" style="63" bestFit="1" customWidth="1"/>
    <col min="6670" max="6670" width="12.85546875" style="63" bestFit="1" customWidth="1"/>
    <col min="6671" max="6671" width="8.42578125" style="63" bestFit="1" customWidth="1"/>
    <col min="6672" max="6672" width="10" style="63" customWidth="1"/>
    <col min="6673" max="6912" width="8.85546875" style="63"/>
    <col min="6913" max="6913" width="5.85546875" style="63" customWidth="1"/>
    <col min="6914" max="6914" width="33" style="63" customWidth="1"/>
    <col min="6915" max="6915" width="19.42578125" style="63" customWidth="1"/>
    <col min="6916" max="6916" width="12.140625" style="63" customWidth="1"/>
    <col min="6917" max="6917" width="30.28515625" style="63" customWidth="1"/>
    <col min="6918" max="6918" width="14.5703125" style="63" customWidth="1"/>
    <col min="6919" max="6919" width="12.42578125" style="63" customWidth="1"/>
    <col min="6920" max="6920" width="10.42578125" style="63" customWidth="1"/>
    <col min="6921" max="6921" width="14.140625" style="63" bestFit="1" customWidth="1"/>
    <col min="6922" max="6922" width="15.7109375" style="63" bestFit="1" customWidth="1"/>
    <col min="6923" max="6923" width="13" style="63" customWidth="1"/>
    <col min="6924" max="6924" width="13.28515625" style="63" customWidth="1"/>
    <col min="6925" max="6925" width="10.42578125" style="63" bestFit="1" customWidth="1"/>
    <col min="6926" max="6926" width="12.85546875" style="63" bestFit="1" customWidth="1"/>
    <col min="6927" max="6927" width="8.42578125" style="63" bestFit="1" customWidth="1"/>
    <col min="6928" max="6928" width="10" style="63" customWidth="1"/>
    <col min="6929" max="7168" width="8.85546875" style="63"/>
    <col min="7169" max="7169" width="5.85546875" style="63" customWidth="1"/>
    <col min="7170" max="7170" width="33" style="63" customWidth="1"/>
    <col min="7171" max="7171" width="19.42578125" style="63" customWidth="1"/>
    <col min="7172" max="7172" width="12.140625" style="63" customWidth="1"/>
    <col min="7173" max="7173" width="30.28515625" style="63" customWidth="1"/>
    <col min="7174" max="7174" width="14.5703125" style="63" customWidth="1"/>
    <col min="7175" max="7175" width="12.42578125" style="63" customWidth="1"/>
    <col min="7176" max="7176" width="10.42578125" style="63" customWidth="1"/>
    <col min="7177" max="7177" width="14.140625" style="63" bestFit="1" customWidth="1"/>
    <col min="7178" max="7178" width="15.7109375" style="63" bestFit="1" customWidth="1"/>
    <col min="7179" max="7179" width="13" style="63" customWidth="1"/>
    <col min="7180" max="7180" width="13.28515625" style="63" customWidth="1"/>
    <col min="7181" max="7181" width="10.42578125" style="63" bestFit="1" customWidth="1"/>
    <col min="7182" max="7182" width="12.85546875" style="63" bestFit="1" customWidth="1"/>
    <col min="7183" max="7183" width="8.42578125" style="63" bestFit="1" customWidth="1"/>
    <col min="7184" max="7184" width="10" style="63" customWidth="1"/>
    <col min="7185" max="7424" width="8.85546875" style="63"/>
    <col min="7425" max="7425" width="5.85546875" style="63" customWidth="1"/>
    <col min="7426" max="7426" width="33" style="63" customWidth="1"/>
    <col min="7427" max="7427" width="19.42578125" style="63" customWidth="1"/>
    <col min="7428" max="7428" width="12.140625" style="63" customWidth="1"/>
    <col min="7429" max="7429" width="30.28515625" style="63" customWidth="1"/>
    <col min="7430" max="7430" width="14.5703125" style="63" customWidth="1"/>
    <col min="7431" max="7431" width="12.42578125" style="63" customWidth="1"/>
    <col min="7432" max="7432" width="10.42578125" style="63" customWidth="1"/>
    <col min="7433" max="7433" width="14.140625" style="63" bestFit="1" customWidth="1"/>
    <col min="7434" max="7434" width="15.7109375" style="63" bestFit="1" customWidth="1"/>
    <col min="7435" max="7435" width="13" style="63" customWidth="1"/>
    <col min="7436" max="7436" width="13.28515625" style="63" customWidth="1"/>
    <col min="7437" max="7437" width="10.42578125" style="63" bestFit="1" customWidth="1"/>
    <col min="7438" max="7438" width="12.85546875" style="63" bestFit="1" customWidth="1"/>
    <col min="7439" max="7439" width="8.42578125" style="63" bestFit="1" customWidth="1"/>
    <col min="7440" max="7440" width="10" style="63" customWidth="1"/>
    <col min="7441" max="7680" width="8.85546875" style="63"/>
    <col min="7681" max="7681" width="5.85546875" style="63" customWidth="1"/>
    <col min="7682" max="7682" width="33" style="63" customWidth="1"/>
    <col min="7683" max="7683" width="19.42578125" style="63" customWidth="1"/>
    <col min="7684" max="7684" width="12.140625" style="63" customWidth="1"/>
    <col min="7685" max="7685" width="30.28515625" style="63" customWidth="1"/>
    <col min="7686" max="7686" width="14.5703125" style="63" customWidth="1"/>
    <col min="7687" max="7687" width="12.42578125" style="63" customWidth="1"/>
    <col min="7688" max="7688" width="10.42578125" style="63" customWidth="1"/>
    <col min="7689" max="7689" width="14.140625" style="63" bestFit="1" customWidth="1"/>
    <col min="7690" max="7690" width="15.7109375" style="63" bestFit="1" customWidth="1"/>
    <col min="7691" max="7691" width="13" style="63" customWidth="1"/>
    <col min="7692" max="7692" width="13.28515625" style="63" customWidth="1"/>
    <col min="7693" max="7693" width="10.42578125" style="63" bestFit="1" customWidth="1"/>
    <col min="7694" max="7694" width="12.85546875" style="63" bestFit="1" customWidth="1"/>
    <col min="7695" max="7695" width="8.42578125" style="63" bestFit="1" customWidth="1"/>
    <col min="7696" max="7696" width="10" style="63" customWidth="1"/>
    <col min="7697" max="7936" width="8.85546875" style="63"/>
    <col min="7937" max="7937" width="5.85546875" style="63" customWidth="1"/>
    <col min="7938" max="7938" width="33" style="63" customWidth="1"/>
    <col min="7939" max="7939" width="19.42578125" style="63" customWidth="1"/>
    <col min="7940" max="7940" width="12.140625" style="63" customWidth="1"/>
    <col min="7941" max="7941" width="30.28515625" style="63" customWidth="1"/>
    <col min="7942" max="7942" width="14.5703125" style="63" customWidth="1"/>
    <col min="7943" max="7943" width="12.42578125" style="63" customWidth="1"/>
    <col min="7944" max="7944" width="10.42578125" style="63" customWidth="1"/>
    <col min="7945" max="7945" width="14.140625" style="63" bestFit="1" customWidth="1"/>
    <col min="7946" max="7946" width="15.7109375" style="63" bestFit="1" customWidth="1"/>
    <col min="7947" max="7947" width="13" style="63" customWidth="1"/>
    <col min="7948" max="7948" width="13.28515625" style="63" customWidth="1"/>
    <col min="7949" max="7949" width="10.42578125" style="63" bestFit="1" customWidth="1"/>
    <col min="7950" max="7950" width="12.85546875" style="63" bestFit="1" customWidth="1"/>
    <col min="7951" max="7951" width="8.42578125" style="63" bestFit="1" customWidth="1"/>
    <col min="7952" max="7952" width="10" style="63" customWidth="1"/>
    <col min="7953" max="8192" width="8.85546875" style="63"/>
    <col min="8193" max="8193" width="5.85546875" style="63" customWidth="1"/>
    <col min="8194" max="8194" width="33" style="63" customWidth="1"/>
    <col min="8195" max="8195" width="19.42578125" style="63" customWidth="1"/>
    <col min="8196" max="8196" width="12.140625" style="63" customWidth="1"/>
    <col min="8197" max="8197" width="30.28515625" style="63" customWidth="1"/>
    <col min="8198" max="8198" width="14.5703125" style="63" customWidth="1"/>
    <col min="8199" max="8199" width="12.42578125" style="63" customWidth="1"/>
    <col min="8200" max="8200" width="10.42578125" style="63" customWidth="1"/>
    <col min="8201" max="8201" width="14.140625" style="63" bestFit="1" customWidth="1"/>
    <col min="8202" max="8202" width="15.7109375" style="63" bestFit="1" customWidth="1"/>
    <col min="8203" max="8203" width="13" style="63" customWidth="1"/>
    <col min="8204" max="8204" width="13.28515625" style="63" customWidth="1"/>
    <col min="8205" max="8205" width="10.42578125" style="63" bestFit="1" customWidth="1"/>
    <col min="8206" max="8206" width="12.85546875" style="63" bestFit="1" customWidth="1"/>
    <col min="8207" max="8207" width="8.42578125" style="63" bestFit="1" customWidth="1"/>
    <col min="8208" max="8208" width="10" style="63" customWidth="1"/>
    <col min="8209" max="8448" width="8.85546875" style="63"/>
    <col min="8449" max="8449" width="5.85546875" style="63" customWidth="1"/>
    <col min="8450" max="8450" width="33" style="63" customWidth="1"/>
    <col min="8451" max="8451" width="19.42578125" style="63" customWidth="1"/>
    <col min="8452" max="8452" width="12.140625" style="63" customWidth="1"/>
    <col min="8453" max="8453" width="30.28515625" style="63" customWidth="1"/>
    <col min="8454" max="8454" width="14.5703125" style="63" customWidth="1"/>
    <col min="8455" max="8455" width="12.42578125" style="63" customWidth="1"/>
    <col min="8456" max="8456" width="10.42578125" style="63" customWidth="1"/>
    <col min="8457" max="8457" width="14.140625" style="63" bestFit="1" customWidth="1"/>
    <col min="8458" max="8458" width="15.7109375" style="63" bestFit="1" customWidth="1"/>
    <col min="8459" max="8459" width="13" style="63" customWidth="1"/>
    <col min="8460" max="8460" width="13.28515625" style="63" customWidth="1"/>
    <col min="8461" max="8461" width="10.42578125" style="63" bestFit="1" customWidth="1"/>
    <col min="8462" max="8462" width="12.85546875" style="63" bestFit="1" customWidth="1"/>
    <col min="8463" max="8463" width="8.42578125" style="63" bestFit="1" customWidth="1"/>
    <col min="8464" max="8464" width="10" style="63" customWidth="1"/>
    <col min="8465" max="8704" width="8.85546875" style="63"/>
    <col min="8705" max="8705" width="5.85546875" style="63" customWidth="1"/>
    <col min="8706" max="8706" width="33" style="63" customWidth="1"/>
    <col min="8707" max="8707" width="19.42578125" style="63" customWidth="1"/>
    <col min="8708" max="8708" width="12.140625" style="63" customWidth="1"/>
    <col min="8709" max="8709" width="30.28515625" style="63" customWidth="1"/>
    <col min="8710" max="8710" width="14.5703125" style="63" customWidth="1"/>
    <col min="8711" max="8711" width="12.42578125" style="63" customWidth="1"/>
    <col min="8712" max="8712" width="10.42578125" style="63" customWidth="1"/>
    <col min="8713" max="8713" width="14.140625" style="63" bestFit="1" customWidth="1"/>
    <col min="8714" max="8714" width="15.7109375" style="63" bestFit="1" customWidth="1"/>
    <col min="8715" max="8715" width="13" style="63" customWidth="1"/>
    <col min="8716" max="8716" width="13.28515625" style="63" customWidth="1"/>
    <col min="8717" max="8717" width="10.42578125" style="63" bestFit="1" customWidth="1"/>
    <col min="8718" max="8718" width="12.85546875" style="63" bestFit="1" customWidth="1"/>
    <col min="8719" max="8719" width="8.42578125" style="63" bestFit="1" customWidth="1"/>
    <col min="8720" max="8720" width="10" style="63" customWidth="1"/>
    <col min="8721" max="8960" width="8.85546875" style="63"/>
    <col min="8961" max="8961" width="5.85546875" style="63" customWidth="1"/>
    <col min="8962" max="8962" width="33" style="63" customWidth="1"/>
    <col min="8963" max="8963" width="19.42578125" style="63" customWidth="1"/>
    <col min="8964" max="8964" width="12.140625" style="63" customWidth="1"/>
    <col min="8965" max="8965" width="30.28515625" style="63" customWidth="1"/>
    <col min="8966" max="8966" width="14.5703125" style="63" customWidth="1"/>
    <col min="8967" max="8967" width="12.42578125" style="63" customWidth="1"/>
    <col min="8968" max="8968" width="10.42578125" style="63" customWidth="1"/>
    <col min="8969" max="8969" width="14.140625" style="63" bestFit="1" customWidth="1"/>
    <col min="8970" max="8970" width="15.7109375" style="63" bestFit="1" customWidth="1"/>
    <col min="8971" max="8971" width="13" style="63" customWidth="1"/>
    <col min="8972" max="8972" width="13.28515625" style="63" customWidth="1"/>
    <col min="8973" max="8973" width="10.42578125" style="63" bestFit="1" customWidth="1"/>
    <col min="8974" max="8974" width="12.85546875" style="63" bestFit="1" customWidth="1"/>
    <col min="8975" max="8975" width="8.42578125" style="63" bestFit="1" customWidth="1"/>
    <col min="8976" max="8976" width="10" style="63" customWidth="1"/>
    <col min="8977" max="9216" width="8.85546875" style="63"/>
    <col min="9217" max="9217" width="5.85546875" style="63" customWidth="1"/>
    <col min="9218" max="9218" width="33" style="63" customWidth="1"/>
    <col min="9219" max="9219" width="19.42578125" style="63" customWidth="1"/>
    <col min="9220" max="9220" width="12.140625" style="63" customWidth="1"/>
    <col min="9221" max="9221" width="30.28515625" style="63" customWidth="1"/>
    <col min="9222" max="9222" width="14.5703125" style="63" customWidth="1"/>
    <col min="9223" max="9223" width="12.42578125" style="63" customWidth="1"/>
    <col min="9224" max="9224" width="10.42578125" style="63" customWidth="1"/>
    <col min="9225" max="9225" width="14.140625" style="63" bestFit="1" customWidth="1"/>
    <col min="9226" max="9226" width="15.7109375" style="63" bestFit="1" customWidth="1"/>
    <col min="9227" max="9227" width="13" style="63" customWidth="1"/>
    <col min="9228" max="9228" width="13.28515625" style="63" customWidth="1"/>
    <col min="9229" max="9229" width="10.42578125" style="63" bestFit="1" customWidth="1"/>
    <col min="9230" max="9230" width="12.85546875" style="63" bestFit="1" customWidth="1"/>
    <col min="9231" max="9231" width="8.42578125" style="63" bestFit="1" customWidth="1"/>
    <col min="9232" max="9232" width="10" style="63" customWidth="1"/>
    <col min="9233" max="9472" width="8.85546875" style="63"/>
    <col min="9473" max="9473" width="5.85546875" style="63" customWidth="1"/>
    <col min="9474" max="9474" width="33" style="63" customWidth="1"/>
    <col min="9475" max="9475" width="19.42578125" style="63" customWidth="1"/>
    <col min="9476" max="9476" width="12.140625" style="63" customWidth="1"/>
    <col min="9477" max="9477" width="30.28515625" style="63" customWidth="1"/>
    <col min="9478" max="9478" width="14.5703125" style="63" customWidth="1"/>
    <col min="9479" max="9479" width="12.42578125" style="63" customWidth="1"/>
    <col min="9480" max="9480" width="10.42578125" style="63" customWidth="1"/>
    <col min="9481" max="9481" width="14.140625" style="63" bestFit="1" customWidth="1"/>
    <col min="9482" max="9482" width="15.7109375" style="63" bestFit="1" customWidth="1"/>
    <col min="9483" max="9483" width="13" style="63" customWidth="1"/>
    <col min="9484" max="9484" width="13.28515625" style="63" customWidth="1"/>
    <col min="9485" max="9485" width="10.42578125" style="63" bestFit="1" customWidth="1"/>
    <col min="9486" max="9486" width="12.85546875" style="63" bestFit="1" customWidth="1"/>
    <col min="9487" max="9487" width="8.42578125" style="63" bestFit="1" customWidth="1"/>
    <col min="9488" max="9488" width="10" style="63" customWidth="1"/>
    <col min="9489" max="9728" width="8.85546875" style="63"/>
    <col min="9729" max="9729" width="5.85546875" style="63" customWidth="1"/>
    <col min="9730" max="9730" width="33" style="63" customWidth="1"/>
    <col min="9731" max="9731" width="19.42578125" style="63" customWidth="1"/>
    <col min="9732" max="9732" width="12.140625" style="63" customWidth="1"/>
    <col min="9733" max="9733" width="30.28515625" style="63" customWidth="1"/>
    <col min="9734" max="9734" width="14.5703125" style="63" customWidth="1"/>
    <col min="9735" max="9735" width="12.42578125" style="63" customWidth="1"/>
    <col min="9736" max="9736" width="10.42578125" style="63" customWidth="1"/>
    <col min="9737" max="9737" width="14.140625" style="63" bestFit="1" customWidth="1"/>
    <col min="9738" max="9738" width="15.7109375" style="63" bestFit="1" customWidth="1"/>
    <col min="9739" max="9739" width="13" style="63" customWidth="1"/>
    <col min="9740" max="9740" width="13.28515625" style="63" customWidth="1"/>
    <col min="9741" max="9741" width="10.42578125" style="63" bestFit="1" customWidth="1"/>
    <col min="9742" max="9742" width="12.85546875" style="63" bestFit="1" customWidth="1"/>
    <col min="9743" max="9743" width="8.42578125" style="63" bestFit="1" customWidth="1"/>
    <col min="9744" max="9744" width="10" style="63" customWidth="1"/>
    <col min="9745" max="9984" width="8.85546875" style="63"/>
    <col min="9985" max="9985" width="5.85546875" style="63" customWidth="1"/>
    <col min="9986" max="9986" width="33" style="63" customWidth="1"/>
    <col min="9987" max="9987" width="19.42578125" style="63" customWidth="1"/>
    <col min="9988" max="9988" width="12.140625" style="63" customWidth="1"/>
    <col min="9989" max="9989" width="30.28515625" style="63" customWidth="1"/>
    <col min="9990" max="9990" width="14.5703125" style="63" customWidth="1"/>
    <col min="9991" max="9991" width="12.42578125" style="63" customWidth="1"/>
    <col min="9992" max="9992" width="10.42578125" style="63" customWidth="1"/>
    <col min="9993" max="9993" width="14.140625" style="63" bestFit="1" customWidth="1"/>
    <col min="9994" max="9994" width="15.7109375" style="63" bestFit="1" customWidth="1"/>
    <col min="9995" max="9995" width="13" style="63" customWidth="1"/>
    <col min="9996" max="9996" width="13.28515625" style="63" customWidth="1"/>
    <col min="9997" max="9997" width="10.42578125" style="63" bestFit="1" customWidth="1"/>
    <col min="9998" max="9998" width="12.85546875" style="63" bestFit="1" customWidth="1"/>
    <col min="9999" max="9999" width="8.42578125" style="63" bestFit="1" customWidth="1"/>
    <col min="10000" max="10000" width="10" style="63" customWidth="1"/>
    <col min="10001" max="10240" width="8.85546875" style="63"/>
    <col min="10241" max="10241" width="5.85546875" style="63" customWidth="1"/>
    <col min="10242" max="10242" width="33" style="63" customWidth="1"/>
    <col min="10243" max="10243" width="19.42578125" style="63" customWidth="1"/>
    <col min="10244" max="10244" width="12.140625" style="63" customWidth="1"/>
    <col min="10245" max="10245" width="30.28515625" style="63" customWidth="1"/>
    <col min="10246" max="10246" width="14.5703125" style="63" customWidth="1"/>
    <col min="10247" max="10247" width="12.42578125" style="63" customWidth="1"/>
    <col min="10248" max="10248" width="10.42578125" style="63" customWidth="1"/>
    <col min="10249" max="10249" width="14.140625" style="63" bestFit="1" customWidth="1"/>
    <col min="10250" max="10250" width="15.7109375" style="63" bestFit="1" customWidth="1"/>
    <col min="10251" max="10251" width="13" style="63" customWidth="1"/>
    <col min="10252" max="10252" width="13.28515625" style="63" customWidth="1"/>
    <col min="10253" max="10253" width="10.42578125" style="63" bestFit="1" customWidth="1"/>
    <col min="10254" max="10254" width="12.85546875" style="63" bestFit="1" customWidth="1"/>
    <col min="10255" max="10255" width="8.42578125" style="63" bestFit="1" customWidth="1"/>
    <col min="10256" max="10256" width="10" style="63" customWidth="1"/>
    <col min="10257" max="10496" width="8.85546875" style="63"/>
    <col min="10497" max="10497" width="5.85546875" style="63" customWidth="1"/>
    <col min="10498" max="10498" width="33" style="63" customWidth="1"/>
    <col min="10499" max="10499" width="19.42578125" style="63" customWidth="1"/>
    <col min="10500" max="10500" width="12.140625" style="63" customWidth="1"/>
    <col min="10501" max="10501" width="30.28515625" style="63" customWidth="1"/>
    <col min="10502" max="10502" width="14.5703125" style="63" customWidth="1"/>
    <col min="10503" max="10503" width="12.42578125" style="63" customWidth="1"/>
    <col min="10504" max="10504" width="10.42578125" style="63" customWidth="1"/>
    <col min="10505" max="10505" width="14.140625" style="63" bestFit="1" customWidth="1"/>
    <col min="10506" max="10506" width="15.7109375" style="63" bestFit="1" customWidth="1"/>
    <col min="10507" max="10507" width="13" style="63" customWidth="1"/>
    <col min="10508" max="10508" width="13.28515625" style="63" customWidth="1"/>
    <col min="10509" max="10509" width="10.42578125" style="63" bestFit="1" customWidth="1"/>
    <col min="10510" max="10510" width="12.85546875" style="63" bestFit="1" customWidth="1"/>
    <col min="10511" max="10511" width="8.42578125" style="63" bestFit="1" customWidth="1"/>
    <col min="10512" max="10512" width="10" style="63" customWidth="1"/>
    <col min="10513" max="10752" width="8.85546875" style="63"/>
    <col min="10753" max="10753" width="5.85546875" style="63" customWidth="1"/>
    <col min="10754" max="10754" width="33" style="63" customWidth="1"/>
    <col min="10755" max="10755" width="19.42578125" style="63" customWidth="1"/>
    <col min="10756" max="10756" width="12.140625" style="63" customWidth="1"/>
    <col min="10757" max="10757" width="30.28515625" style="63" customWidth="1"/>
    <col min="10758" max="10758" width="14.5703125" style="63" customWidth="1"/>
    <col min="10759" max="10759" width="12.42578125" style="63" customWidth="1"/>
    <col min="10760" max="10760" width="10.42578125" style="63" customWidth="1"/>
    <col min="10761" max="10761" width="14.140625" style="63" bestFit="1" customWidth="1"/>
    <col min="10762" max="10762" width="15.7109375" style="63" bestFit="1" customWidth="1"/>
    <col min="10763" max="10763" width="13" style="63" customWidth="1"/>
    <col min="10764" max="10764" width="13.28515625" style="63" customWidth="1"/>
    <col min="10765" max="10765" width="10.42578125" style="63" bestFit="1" customWidth="1"/>
    <col min="10766" max="10766" width="12.85546875" style="63" bestFit="1" customWidth="1"/>
    <col min="10767" max="10767" width="8.42578125" style="63" bestFit="1" customWidth="1"/>
    <col min="10768" max="10768" width="10" style="63" customWidth="1"/>
    <col min="10769" max="11008" width="8.85546875" style="63"/>
    <col min="11009" max="11009" width="5.85546875" style="63" customWidth="1"/>
    <col min="11010" max="11010" width="33" style="63" customWidth="1"/>
    <col min="11011" max="11011" width="19.42578125" style="63" customWidth="1"/>
    <col min="11012" max="11012" width="12.140625" style="63" customWidth="1"/>
    <col min="11013" max="11013" width="30.28515625" style="63" customWidth="1"/>
    <col min="11014" max="11014" width="14.5703125" style="63" customWidth="1"/>
    <col min="11015" max="11015" width="12.42578125" style="63" customWidth="1"/>
    <col min="11016" max="11016" width="10.42578125" style="63" customWidth="1"/>
    <col min="11017" max="11017" width="14.140625" style="63" bestFit="1" customWidth="1"/>
    <col min="11018" max="11018" width="15.7109375" style="63" bestFit="1" customWidth="1"/>
    <col min="11019" max="11019" width="13" style="63" customWidth="1"/>
    <col min="11020" max="11020" width="13.28515625" style="63" customWidth="1"/>
    <col min="11021" max="11021" width="10.42578125" style="63" bestFit="1" customWidth="1"/>
    <col min="11022" max="11022" width="12.85546875" style="63" bestFit="1" customWidth="1"/>
    <col min="11023" max="11023" width="8.42578125" style="63" bestFit="1" customWidth="1"/>
    <col min="11024" max="11024" width="10" style="63" customWidth="1"/>
    <col min="11025" max="11264" width="8.85546875" style="63"/>
    <col min="11265" max="11265" width="5.85546875" style="63" customWidth="1"/>
    <col min="11266" max="11266" width="33" style="63" customWidth="1"/>
    <col min="11267" max="11267" width="19.42578125" style="63" customWidth="1"/>
    <col min="11268" max="11268" width="12.140625" style="63" customWidth="1"/>
    <col min="11269" max="11269" width="30.28515625" style="63" customWidth="1"/>
    <col min="11270" max="11270" width="14.5703125" style="63" customWidth="1"/>
    <col min="11271" max="11271" width="12.42578125" style="63" customWidth="1"/>
    <col min="11272" max="11272" width="10.42578125" style="63" customWidth="1"/>
    <col min="11273" max="11273" width="14.140625" style="63" bestFit="1" customWidth="1"/>
    <col min="11274" max="11274" width="15.7109375" style="63" bestFit="1" customWidth="1"/>
    <col min="11275" max="11275" width="13" style="63" customWidth="1"/>
    <col min="11276" max="11276" width="13.28515625" style="63" customWidth="1"/>
    <col min="11277" max="11277" width="10.42578125" style="63" bestFit="1" customWidth="1"/>
    <col min="11278" max="11278" width="12.85546875" style="63" bestFit="1" customWidth="1"/>
    <col min="11279" max="11279" width="8.42578125" style="63" bestFit="1" customWidth="1"/>
    <col min="11280" max="11280" width="10" style="63" customWidth="1"/>
    <col min="11281" max="11520" width="8.85546875" style="63"/>
    <col min="11521" max="11521" width="5.85546875" style="63" customWidth="1"/>
    <col min="11522" max="11522" width="33" style="63" customWidth="1"/>
    <col min="11523" max="11523" width="19.42578125" style="63" customWidth="1"/>
    <col min="11524" max="11524" width="12.140625" style="63" customWidth="1"/>
    <col min="11525" max="11525" width="30.28515625" style="63" customWidth="1"/>
    <col min="11526" max="11526" width="14.5703125" style="63" customWidth="1"/>
    <col min="11527" max="11527" width="12.42578125" style="63" customWidth="1"/>
    <col min="11528" max="11528" width="10.42578125" style="63" customWidth="1"/>
    <col min="11529" max="11529" width="14.140625" style="63" bestFit="1" customWidth="1"/>
    <col min="11530" max="11530" width="15.7109375" style="63" bestFit="1" customWidth="1"/>
    <col min="11531" max="11531" width="13" style="63" customWidth="1"/>
    <col min="11532" max="11532" width="13.28515625" style="63" customWidth="1"/>
    <col min="11533" max="11533" width="10.42578125" style="63" bestFit="1" customWidth="1"/>
    <col min="11534" max="11534" width="12.85546875" style="63" bestFit="1" customWidth="1"/>
    <col min="11535" max="11535" width="8.42578125" style="63" bestFit="1" customWidth="1"/>
    <col min="11536" max="11536" width="10" style="63" customWidth="1"/>
    <col min="11537" max="11776" width="8.85546875" style="63"/>
    <col min="11777" max="11777" width="5.85546875" style="63" customWidth="1"/>
    <col min="11778" max="11778" width="33" style="63" customWidth="1"/>
    <col min="11779" max="11779" width="19.42578125" style="63" customWidth="1"/>
    <col min="11780" max="11780" width="12.140625" style="63" customWidth="1"/>
    <col min="11781" max="11781" width="30.28515625" style="63" customWidth="1"/>
    <col min="11782" max="11782" width="14.5703125" style="63" customWidth="1"/>
    <col min="11783" max="11783" width="12.42578125" style="63" customWidth="1"/>
    <col min="11784" max="11784" width="10.42578125" style="63" customWidth="1"/>
    <col min="11785" max="11785" width="14.140625" style="63" bestFit="1" customWidth="1"/>
    <col min="11786" max="11786" width="15.7109375" style="63" bestFit="1" customWidth="1"/>
    <col min="11787" max="11787" width="13" style="63" customWidth="1"/>
    <col min="11788" max="11788" width="13.28515625" style="63" customWidth="1"/>
    <col min="11789" max="11789" width="10.42578125" style="63" bestFit="1" customWidth="1"/>
    <col min="11790" max="11790" width="12.85546875" style="63" bestFit="1" customWidth="1"/>
    <col min="11791" max="11791" width="8.42578125" style="63" bestFit="1" customWidth="1"/>
    <col min="11792" max="11792" width="10" style="63" customWidth="1"/>
    <col min="11793" max="12032" width="8.85546875" style="63"/>
    <col min="12033" max="12033" width="5.85546875" style="63" customWidth="1"/>
    <col min="12034" max="12034" width="33" style="63" customWidth="1"/>
    <col min="12035" max="12035" width="19.42578125" style="63" customWidth="1"/>
    <col min="12036" max="12036" width="12.140625" style="63" customWidth="1"/>
    <col min="12037" max="12037" width="30.28515625" style="63" customWidth="1"/>
    <col min="12038" max="12038" width="14.5703125" style="63" customWidth="1"/>
    <col min="12039" max="12039" width="12.42578125" style="63" customWidth="1"/>
    <col min="12040" max="12040" width="10.42578125" style="63" customWidth="1"/>
    <col min="12041" max="12041" width="14.140625" style="63" bestFit="1" customWidth="1"/>
    <col min="12042" max="12042" width="15.7109375" style="63" bestFit="1" customWidth="1"/>
    <col min="12043" max="12043" width="13" style="63" customWidth="1"/>
    <col min="12044" max="12044" width="13.28515625" style="63" customWidth="1"/>
    <col min="12045" max="12045" width="10.42578125" style="63" bestFit="1" customWidth="1"/>
    <col min="12046" max="12046" width="12.85546875" style="63" bestFit="1" customWidth="1"/>
    <col min="12047" max="12047" width="8.42578125" style="63" bestFit="1" customWidth="1"/>
    <col min="12048" max="12048" width="10" style="63" customWidth="1"/>
    <col min="12049" max="12288" width="8.85546875" style="63"/>
    <col min="12289" max="12289" width="5.85546875" style="63" customWidth="1"/>
    <col min="12290" max="12290" width="33" style="63" customWidth="1"/>
    <col min="12291" max="12291" width="19.42578125" style="63" customWidth="1"/>
    <col min="12292" max="12292" width="12.140625" style="63" customWidth="1"/>
    <col min="12293" max="12293" width="30.28515625" style="63" customWidth="1"/>
    <col min="12294" max="12294" width="14.5703125" style="63" customWidth="1"/>
    <col min="12295" max="12295" width="12.42578125" style="63" customWidth="1"/>
    <col min="12296" max="12296" width="10.42578125" style="63" customWidth="1"/>
    <col min="12297" max="12297" width="14.140625" style="63" bestFit="1" customWidth="1"/>
    <col min="12298" max="12298" width="15.7109375" style="63" bestFit="1" customWidth="1"/>
    <col min="12299" max="12299" width="13" style="63" customWidth="1"/>
    <col min="12300" max="12300" width="13.28515625" style="63" customWidth="1"/>
    <col min="12301" max="12301" width="10.42578125" style="63" bestFit="1" customWidth="1"/>
    <col min="12302" max="12302" width="12.85546875" style="63" bestFit="1" customWidth="1"/>
    <col min="12303" max="12303" width="8.42578125" style="63" bestFit="1" customWidth="1"/>
    <col min="12304" max="12304" width="10" style="63" customWidth="1"/>
    <col min="12305" max="12544" width="8.85546875" style="63"/>
    <col min="12545" max="12545" width="5.85546875" style="63" customWidth="1"/>
    <col min="12546" max="12546" width="33" style="63" customWidth="1"/>
    <col min="12547" max="12547" width="19.42578125" style="63" customWidth="1"/>
    <col min="12548" max="12548" width="12.140625" style="63" customWidth="1"/>
    <col min="12549" max="12549" width="30.28515625" style="63" customWidth="1"/>
    <col min="12550" max="12550" width="14.5703125" style="63" customWidth="1"/>
    <col min="12551" max="12551" width="12.42578125" style="63" customWidth="1"/>
    <col min="12552" max="12552" width="10.42578125" style="63" customWidth="1"/>
    <col min="12553" max="12553" width="14.140625" style="63" bestFit="1" customWidth="1"/>
    <col min="12554" max="12554" width="15.7109375" style="63" bestFit="1" customWidth="1"/>
    <col min="12555" max="12555" width="13" style="63" customWidth="1"/>
    <col min="12556" max="12556" width="13.28515625" style="63" customWidth="1"/>
    <col min="12557" max="12557" width="10.42578125" style="63" bestFit="1" customWidth="1"/>
    <col min="12558" max="12558" width="12.85546875" style="63" bestFit="1" customWidth="1"/>
    <col min="12559" max="12559" width="8.42578125" style="63" bestFit="1" customWidth="1"/>
    <col min="12560" max="12560" width="10" style="63" customWidth="1"/>
    <col min="12561" max="12800" width="8.85546875" style="63"/>
    <col min="12801" max="12801" width="5.85546875" style="63" customWidth="1"/>
    <col min="12802" max="12802" width="33" style="63" customWidth="1"/>
    <col min="12803" max="12803" width="19.42578125" style="63" customWidth="1"/>
    <col min="12804" max="12804" width="12.140625" style="63" customWidth="1"/>
    <col min="12805" max="12805" width="30.28515625" style="63" customWidth="1"/>
    <col min="12806" max="12806" width="14.5703125" style="63" customWidth="1"/>
    <col min="12807" max="12807" width="12.42578125" style="63" customWidth="1"/>
    <col min="12808" max="12808" width="10.42578125" style="63" customWidth="1"/>
    <col min="12809" max="12809" width="14.140625" style="63" bestFit="1" customWidth="1"/>
    <col min="12810" max="12810" width="15.7109375" style="63" bestFit="1" customWidth="1"/>
    <col min="12811" max="12811" width="13" style="63" customWidth="1"/>
    <col min="12812" max="12812" width="13.28515625" style="63" customWidth="1"/>
    <col min="12813" max="12813" width="10.42578125" style="63" bestFit="1" customWidth="1"/>
    <col min="12814" max="12814" width="12.85546875" style="63" bestFit="1" customWidth="1"/>
    <col min="12815" max="12815" width="8.42578125" style="63" bestFit="1" customWidth="1"/>
    <col min="12816" max="12816" width="10" style="63" customWidth="1"/>
    <col min="12817" max="13056" width="8.85546875" style="63"/>
    <col min="13057" max="13057" width="5.85546875" style="63" customWidth="1"/>
    <col min="13058" max="13058" width="33" style="63" customWidth="1"/>
    <col min="13059" max="13059" width="19.42578125" style="63" customWidth="1"/>
    <col min="13060" max="13060" width="12.140625" style="63" customWidth="1"/>
    <col min="13061" max="13061" width="30.28515625" style="63" customWidth="1"/>
    <col min="13062" max="13062" width="14.5703125" style="63" customWidth="1"/>
    <col min="13063" max="13063" width="12.42578125" style="63" customWidth="1"/>
    <col min="13064" max="13064" width="10.42578125" style="63" customWidth="1"/>
    <col min="13065" max="13065" width="14.140625" style="63" bestFit="1" customWidth="1"/>
    <col min="13066" max="13066" width="15.7109375" style="63" bestFit="1" customWidth="1"/>
    <col min="13067" max="13067" width="13" style="63" customWidth="1"/>
    <col min="13068" max="13068" width="13.28515625" style="63" customWidth="1"/>
    <col min="13069" max="13069" width="10.42578125" style="63" bestFit="1" customWidth="1"/>
    <col min="13070" max="13070" width="12.85546875" style="63" bestFit="1" customWidth="1"/>
    <col min="13071" max="13071" width="8.42578125" style="63" bestFit="1" customWidth="1"/>
    <col min="13072" max="13072" width="10" style="63" customWidth="1"/>
    <col min="13073" max="13312" width="8.85546875" style="63"/>
    <col min="13313" max="13313" width="5.85546875" style="63" customWidth="1"/>
    <col min="13314" max="13314" width="33" style="63" customWidth="1"/>
    <col min="13315" max="13315" width="19.42578125" style="63" customWidth="1"/>
    <col min="13316" max="13316" width="12.140625" style="63" customWidth="1"/>
    <col min="13317" max="13317" width="30.28515625" style="63" customWidth="1"/>
    <col min="13318" max="13318" width="14.5703125" style="63" customWidth="1"/>
    <col min="13319" max="13319" width="12.42578125" style="63" customWidth="1"/>
    <col min="13320" max="13320" width="10.42578125" style="63" customWidth="1"/>
    <col min="13321" max="13321" width="14.140625" style="63" bestFit="1" customWidth="1"/>
    <col min="13322" max="13322" width="15.7109375" style="63" bestFit="1" customWidth="1"/>
    <col min="13323" max="13323" width="13" style="63" customWidth="1"/>
    <col min="13324" max="13324" width="13.28515625" style="63" customWidth="1"/>
    <col min="13325" max="13325" width="10.42578125" style="63" bestFit="1" customWidth="1"/>
    <col min="13326" max="13326" width="12.85546875" style="63" bestFit="1" customWidth="1"/>
    <col min="13327" max="13327" width="8.42578125" style="63" bestFit="1" customWidth="1"/>
    <col min="13328" max="13328" width="10" style="63" customWidth="1"/>
    <col min="13329" max="13568" width="8.85546875" style="63"/>
    <col min="13569" max="13569" width="5.85546875" style="63" customWidth="1"/>
    <col min="13570" max="13570" width="33" style="63" customWidth="1"/>
    <col min="13571" max="13571" width="19.42578125" style="63" customWidth="1"/>
    <col min="13572" max="13572" width="12.140625" style="63" customWidth="1"/>
    <col min="13573" max="13573" width="30.28515625" style="63" customWidth="1"/>
    <col min="13574" max="13574" width="14.5703125" style="63" customWidth="1"/>
    <col min="13575" max="13575" width="12.42578125" style="63" customWidth="1"/>
    <col min="13576" max="13576" width="10.42578125" style="63" customWidth="1"/>
    <col min="13577" max="13577" width="14.140625" style="63" bestFit="1" customWidth="1"/>
    <col min="13578" max="13578" width="15.7109375" style="63" bestFit="1" customWidth="1"/>
    <col min="13579" max="13579" width="13" style="63" customWidth="1"/>
    <col min="13580" max="13580" width="13.28515625" style="63" customWidth="1"/>
    <col min="13581" max="13581" width="10.42578125" style="63" bestFit="1" customWidth="1"/>
    <col min="13582" max="13582" width="12.85546875" style="63" bestFit="1" customWidth="1"/>
    <col min="13583" max="13583" width="8.42578125" style="63" bestFit="1" customWidth="1"/>
    <col min="13584" max="13584" width="10" style="63" customWidth="1"/>
    <col min="13585" max="13824" width="8.85546875" style="63"/>
    <col min="13825" max="13825" width="5.85546875" style="63" customWidth="1"/>
    <col min="13826" max="13826" width="33" style="63" customWidth="1"/>
    <col min="13827" max="13827" width="19.42578125" style="63" customWidth="1"/>
    <col min="13828" max="13828" width="12.140625" style="63" customWidth="1"/>
    <col min="13829" max="13829" width="30.28515625" style="63" customWidth="1"/>
    <col min="13830" max="13830" width="14.5703125" style="63" customWidth="1"/>
    <col min="13831" max="13831" width="12.42578125" style="63" customWidth="1"/>
    <col min="13832" max="13832" width="10.42578125" style="63" customWidth="1"/>
    <col min="13833" max="13833" width="14.140625" style="63" bestFit="1" customWidth="1"/>
    <col min="13834" max="13834" width="15.7109375" style="63" bestFit="1" customWidth="1"/>
    <col min="13835" max="13835" width="13" style="63" customWidth="1"/>
    <col min="13836" max="13836" width="13.28515625" style="63" customWidth="1"/>
    <col min="13837" max="13837" width="10.42578125" style="63" bestFit="1" customWidth="1"/>
    <col min="13838" max="13838" width="12.85546875" style="63" bestFit="1" customWidth="1"/>
    <col min="13839" max="13839" width="8.42578125" style="63" bestFit="1" customWidth="1"/>
    <col min="13840" max="13840" width="10" style="63" customWidth="1"/>
    <col min="13841" max="14080" width="8.85546875" style="63"/>
    <col min="14081" max="14081" width="5.85546875" style="63" customWidth="1"/>
    <col min="14082" max="14082" width="33" style="63" customWidth="1"/>
    <col min="14083" max="14083" width="19.42578125" style="63" customWidth="1"/>
    <col min="14084" max="14084" width="12.140625" style="63" customWidth="1"/>
    <col min="14085" max="14085" width="30.28515625" style="63" customWidth="1"/>
    <col min="14086" max="14086" width="14.5703125" style="63" customWidth="1"/>
    <col min="14087" max="14087" width="12.42578125" style="63" customWidth="1"/>
    <col min="14088" max="14088" width="10.42578125" style="63" customWidth="1"/>
    <col min="14089" max="14089" width="14.140625" style="63" bestFit="1" customWidth="1"/>
    <col min="14090" max="14090" width="15.7109375" style="63" bestFit="1" customWidth="1"/>
    <col min="14091" max="14091" width="13" style="63" customWidth="1"/>
    <col min="14092" max="14092" width="13.28515625" style="63" customWidth="1"/>
    <col min="14093" max="14093" width="10.42578125" style="63" bestFit="1" customWidth="1"/>
    <col min="14094" max="14094" width="12.85546875" style="63" bestFit="1" customWidth="1"/>
    <col min="14095" max="14095" width="8.42578125" style="63" bestFit="1" customWidth="1"/>
    <col min="14096" max="14096" width="10" style="63" customWidth="1"/>
    <col min="14097" max="14336" width="8.85546875" style="63"/>
    <col min="14337" max="14337" width="5.85546875" style="63" customWidth="1"/>
    <col min="14338" max="14338" width="33" style="63" customWidth="1"/>
    <col min="14339" max="14339" width="19.42578125" style="63" customWidth="1"/>
    <col min="14340" max="14340" width="12.140625" style="63" customWidth="1"/>
    <col min="14341" max="14341" width="30.28515625" style="63" customWidth="1"/>
    <col min="14342" max="14342" width="14.5703125" style="63" customWidth="1"/>
    <col min="14343" max="14343" width="12.42578125" style="63" customWidth="1"/>
    <col min="14344" max="14344" width="10.42578125" style="63" customWidth="1"/>
    <col min="14345" max="14345" width="14.140625" style="63" bestFit="1" customWidth="1"/>
    <col min="14346" max="14346" width="15.7109375" style="63" bestFit="1" customWidth="1"/>
    <col min="14347" max="14347" width="13" style="63" customWidth="1"/>
    <col min="14348" max="14348" width="13.28515625" style="63" customWidth="1"/>
    <col min="14349" max="14349" width="10.42578125" style="63" bestFit="1" customWidth="1"/>
    <col min="14350" max="14350" width="12.85546875" style="63" bestFit="1" customWidth="1"/>
    <col min="14351" max="14351" width="8.42578125" style="63" bestFit="1" customWidth="1"/>
    <col min="14352" max="14352" width="10" style="63" customWidth="1"/>
    <col min="14353" max="14592" width="8.85546875" style="63"/>
    <col min="14593" max="14593" width="5.85546875" style="63" customWidth="1"/>
    <col min="14594" max="14594" width="33" style="63" customWidth="1"/>
    <col min="14595" max="14595" width="19.42578125" style="63" customWidth="1"/>
    <col min="14596" max="14596" width="12.140625" style="63" customWidth="1"/>
    <col min="14597" max="14597" width="30.28515625" style="63" customWidth="1"/>
    <col min="14598" max="14598" width="14.5703125" style="63" customWidth="1"/>
    <col min="14599" max="14599" width="12.42578125" style="63" customWidth="1"/>
    <col min="14600" max="14600" width="10.42578125" style="63" customWidth="1"/>
    <col min="14601" max="14601" width="14.140625" style="63" bestFit="1" customWidth="1"/>
    <col min="14602" max="14602" width="15.7109375" style="63" bestFit="1" customWidth="1"/>
    <col min="14603" max="14603" width="13" style="63" customWidth="1"/>
    <col min="14604" max="14604" width="13.28515625" style="63" customWidth="1"/>
    <col min="14605" max="14605" width="10.42578125" style="63" bestFit="1" customWidth="1"/>
    <col min="14606" max="14606" width="12.85546875" style="63" bestFit="1" customWidth="1"/>
    <col min="14607" max="14607" width="8.42578125" style="63" bestFit="1" customWidth="1"/>
    <col min="14608" max="14608" width="10" style="63" customWidth="1"/>
    <col min="14609" max="14848" width="8.85546875" style="63"/>
    <col min="14849" max="14849" width="5.85546875" style="63" customWidth="1"/>
    <col min="14850" max="14850" width="33" style="63" customWidth="1"/>
    <col min="14851" max="14851" width="19.42578125" style="63" customWidth="1"/>
    <col min="14852" max="14852" width="12.140625" style="63" customWidth="1"/>
    <col min="14853" max="14853" width="30.28515625" style="63" customWidth="1"/>
    <col min="14854" max="14854" width="14.5703125" style="63" customWidth="1"/>
    <col min="14855" max="14855" width="12.42578125" style="63" customWidth="1"/>
    <col min="14856" max="14856" width="10.42578125" style="63" customWidth="1"/>
    <col min="14857" max="14857" width="14.140625" style="63" bestFit="1" customWidth="1"/>
    <col min="14858" max="14858" width="15.7109375" style="63" bestFit="1" customWidth="1"/>
    <col min="14859" max="14859" width="13" style="63" customWidth="1"/>
    <col min="14860" max="14860" width="13.28515625" style="63" customWidth="1"/>
    <col min="14861" max="14861" width="10.42578125" style="63" bestFit="1" customWidth="1"/>
    <col min="14862" max="14862" width="12.85546875" style="63" bestFit="1" customWidth="1"/>
    <col min="14863" max="14863" width="8.42578125" style="63" bestFit="1" customWidth="1"/>
    <col min="14864" max="14864" width="10" style="63" customWidth="1"/>
    <col min="14865" max="15104" width="8.85546875" style="63"/>
    <col min="15105" max="15105" width="5.85546875" style="63" customWidth="1"/>
    <col min="15106" max="15106" width="33" style="63" customWidth="1"/>
    <col min="15107" max="15107" width="19.42578125" style="63" customWidth="1"/>
    <col min="15108" max="15108" width="12.140625" style="63" customWidth="1"/>
    <col min="15109" max="15109" width="30.28515625" style="63" customWidth="1"/>
    <col min="15110" max="15110" width="14.5703125" style="63" customWidth="1"/>
    <col min="15111" max="15111" width="12.42578125" style="63" customWidth="1"/>
    <col min="15112" max="15112" width="10.42578125" style="63" customWidth="1"/>
    <col min="15113" max="15113" width="14.140625" style="63" bestFit="1" customWidth="1"/>
    <col min="15114" max="15114" width="15.7109375" style="63" bestFit="1" customWidth="1"/>
    <col min="15115" max="15115" width="13" style="63" customWidth="1"/>
    <col min="15116" max="15116" width="13.28515625" style="63" customWidth="1"/>
    <col min="15117" max="15117" width="10.42578125" style="63" bestFit="1" customWidth="1"/>
    <col min="15118" max="15118" width="12.85546875" style="63" bestFit="1" customWidth="1"/>
    <col min="15119" max="15119" width="8.42578125" style="63" bestFit="1" customWidth="1"/>
    <col min="15120" max="15120" width="10" style="63" customWidth="1"/>
    <col min="15121" max="15360" width="8.85546875" style="63"/>
    <col min="15361" max="15361" width="5.85546875" style="63" customWidth="1"/>
    <col min="15362" max="15362" width="33" style="63" customWidth="1"/>
    <col min="15363" max="15363" width="19.42578125" style="63" customWidth="1"/>
    <col min="15364" max="15364" width="12.140625" style="63" customWidth="1"/>
    <col min="15365" max="15365" width="30.28515625" style="63" customWidth="1"/>
    <col min="15366" max="15366" width="14.5703125" style="63" customWidth="1"/>
    <col min="15367" max="15367" width="12.42578125" style="63" customWidth="1"/>
    <col min="15368" max="15368" width="10.42578125" style="63" customWidth="1"/>
    <col min="15369" max="15369" width="14.140625" style="63" bestFit="1" customWidth="1"/>
    <col min="15370" max="15370" width="15.7109375" style="63" bestFit="1" customWidth="1"/>
    <col min="15371" max="15371" width="13" style="63" customWidth="1"/>
    <col min="15372" max="15372" width="13.28515625" style="63" customWidth="1"/>
    <col min="15373" max="15373" width="10.42578125" style="63" bestFit="1" customWidth="1"/>
    <col min="15374" max="15374" width="12.85546875" style="63" bestFit="1" customWidth="1"/>
    <col min="15375" max="15375" width="8.42578125" style="63" bestFit="1" customWidth="1"/>
    <col min="15376" max="15376" width="10" style="63" customWidth="1"/>
    <col min="15377" max="15616" width="8.85546875" style="63"/>
    <col min="15617" max="15617" width="5.85546875" style="63" customWidth="1"/>
    <col min="15618" max="15618" width="33" style="63" customWidth="1"/>
    <col min="15619" max="15619" width="19.42578125" style="63" customWidth="1"/>
    <col min="15620" max="15620" width="12.140625" style="63" customWidth="1"/>
    <col min="15621" max="15621" width="30.28515625" style="63" customWidth="1"/>
    <col min="15622" max="15622" width="14.5703125" style="63" customWidth="1"/>
    <col min="15623" max="15623" width="12.42578125" style="63" customWidth="1"/>
    <col min="15624" max="15624" width="10.42578125" style="63" customWidth="1"/>
    <col min="15625" max="15625" width="14.140625" style="63" bestFit="1" customWidth="1"/>
    <col min="15626" max="15626" width="15.7109375" style="63" bestFit="1" customWidth="1"/>
    <col min="15627" max="15627" width="13" style="63" customWidth="1"/>
    <col min="15628" max="15628" width="13.28515625" style="63" customWidth="1"/>
    <col min="15629" max="15629" width="10.42578125" style="63" bestFit="1" customWidth="1"/>
    <col min="15630" max="15630" width="12.85546875" style="63" bestFit="1" customWidth="1"/>
    <col min="15631" max="15631" width="8.42578125" style="63" bestFit="1" customWidth="1"/>
    <col min="15632" max="15632" width="10" style="63" customWidth="1"/>
    <col min="15633" max="15872" width="8.85546875" style="63"/>
    <col min="15873" max="15873" width="5.85546875" style="63" customWidth="1"/>
    <col min="15874" max="15874" width="33" style="63" customWidth="1"/>
    <col min="15875" max="15875" width="19.42578125" style="63" customWidth="1"/>
    <col min="15876" max="15876" width="12.140625" style="63" customWidth="1"/>
    <col min="15877" max="15877" width="30.28515625" style="63" customWidth="1"/>
    <col min="15878" max="15878" width="14.5703125" style="63" customWidth="1"/>
    <col min="15879" max="15879" width="12.42578125" style="63" customWidth="1"/>
    <col min="15880" max="15880" width="10.42578125" style="63" customWidth="1"/>
    <col min="15881" max="15881" width="14.140625" style="63" bestFit="1" customWidth="1"/>
    <col min="15882" max="15882" width="15.7109375" style="63" bestFit="1" customWidth="1"/>
    <col min="15883" max="15883" width="13" style="63" customWidth="1"/>
    <col min="15884" max="15884" width="13.28515625" style="63" customWidth="1"/>
    <col min="15885" max="15885" width="10.42578125" style="63" bestFit="1" customWidth="1"/>
    <col min="15886" max="15886" width="12.85546875" style="63" bestFit="1" customWidth="1"/>
    <col min="15887" max="15887" width="8.42578125" style="63" bestFit="1" customWidth="1"/>
    <col min="15888" max="15888" width="10" style="63" customWidth="1"/>
    <col min="15889" max="16128" width="8.85546875" style="63"/>
    <col min="16129" max="16129" width="5.85546875" style="63" customWidth="1"/>
    <col min="16130" max="16130" width="33" style="63" customWidth="1"/>
    <col min="16131" max="16131" width="19.42578125" style="63" customWidth="1"/>
    <col min="16132" max="16132" width="12.140625" style="63" customWidth="1"/>
    <col min="16133" max="16133" width="30.28515625" style="63" customWidth="1"/>
    <col min="16134" max="16134" width="14.5703125" style="63" customWidth="1"/>
    <col min="16135" max="16135" width="12.42578125" style="63" customWidth="1"/>
    <col min="16136" max="16136" width="10.42578125" style="63" customWidth="1"/>
    <col min="16137" max="16137" width="14.140625" style="63" bestFit="1" customWidth="1"/>
    <col min="16138" max="16138" width="15.7109375" style="63" bestFit="1" customWidth="1"/>
    <col min="16139" max="16139" width="13" style="63" customWidth="1"/>
    <col min="16140" max="16140" width="13.28515625" style="63" customWidth="1"/>
    <col min="16141" max="16141" width="10.42578125" style="63" bestFit="1" customWidth="1"/>
    <col min="16142" max="16142" width="12.85546875" style="63" bestFit="1" customWidth="1"/>
    <col min="16143" max="16143" width="8.42578125" style="63" bestFit="1" customWidth="1"/>
    <col min="16144" max="16144" width="10" style="63" customWidth="1"/>
    <col min="16145" max="16384" width="8.85546875" style="63"/>
  </cols>
  <sheetData>
    <row r="1" spans="2:34">
      <c r="B1" s="67"/>
      <c r="C1" s="68"/>
      <c r="E1" s="69"/>
      <c r="K1" s="69"/>
      <c r="L1" s="69"/>
    </row>
    <row r="2" spans="2:34">
      <c r="G2" s="70" t="s">
        <v>729</v>
      </c>
      <c r="H2" s="71"/>
      <c r="I2" s="71"/>
      <c r="J2" s="71"/>
      <c r="K2" s="72"/>
      <c r="L2" s="71"/>
      <c r="M2" s="71"/>
      <c r="N2" s="227"/>
      <c r="O2" s="228"/>
      <c r="P2" s="228"/>
      <c r="Q2" s="71"/>
    </row>
    <row r="3" spans="2:34">
      <c r="B3" s="229" t="s">
        <v>64</v>
      </c>
      <c r="C3" s="230" t="s">
        <v>65</v>
      </c>
      <c r="D3" s="231" t="s">
        <v>610</v>
      </c>
      <c r="E3" s="229" t="s">
        <v>106</v>
      </c>
      <c r="F3" s="229" t="s">
        <v>611</v>
      </c>
      <c r="G3" s="229" t="s">
        <v>66</v>
      </c>
      <c r="H3" s="232" t="s">
        <v>107</v>
      </c>
      <c r="I3" s="232" t="s">
        <v>115</v>
      </c>
      <c r="J3" s="232" t="s">
        <v>116</v>
      </c>
      <c r="K3" s="232" t="s">
        <v>117</v>
      </c>
      <c r="L3" s="232" t="s">
        <v>139</v>
      </c>
      <c r="M3" s="232" t="s">
        <v>140</v>
      </c>
      <c r="N3" s="232" t="s">
        <v>141</v>
      </c>
      <c r="O3" s="232" t="s">
        <v>612</v>
      </c>
      <c r="P3" s="232" t="s">
        <v>613</v>
      </c>
      <c r="Q3" s="233" t="s">
        <v>614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2:34" ht="39" thickBot="1">
      <c r="B4" s="62" t="s">
        <v>68</v>
      </c>
      <c r="C4" s="62" t="s">
        <v>69</v>
      </c>
      <c r="D4" s="62" t="s">
        <v>615</v>
      </c>
      <c r="E4" s="62" t="s">
        <v>118</v>
      </c>
      <c r="F4" s="62" t="s">
        <v>616</v>
      </c>
      <c r="G4" s="62" t="s">
        <v>70</v>
      </c>
      <c r="H4" s="62" t="s">
        <v>617</v>
      </c>
      <c r="I4" s="62" t="s">
        <v>119</v>
      </c>
      <c r="J4" s="62" t="s">
        <v>120</v>
      </c>
      <c r="K4" s="62" t="s">
        <v>121</v>
      </c>
      <c r="L4" s="62" t="s">
        <v>618</v>
      </c>
      <c r="M4" s="62" t="s">
        <v>619</v>
      </c>
      <c r="N4" s="62" t="s">
        <v>620</v>
      </c>
      <c r="O4" s="62" t="s">
        <v>621</v>
      </c>
      <c r="P4" s="62" t="s">
        <v>622</v>
      </c>
      <c r="Q4" s="62" t="s">
        <v>623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2:34">
      <c r="B5" s="276" t="str">
        <f>SEC_Processes!D14</f>
        <v>IND_STEEL_SP</v>
      </c>
      <c r="C5" s="277" t="s">
        <v>624</v>
      </c>
      <c r="D5" s="277"/>
      <c r="E5" s="277" t="str">
        <f>SEC_Comm!D8</f>
        <v>IND_STEEL_IRON_ORE</v>
      </c>
      <c r="F5" s="277"/>
      <c r="G5" s="278"/>
      <c r="H5" s="278"/>
      <c r="I5" s="278">
        <v>0.89200000000000002</v>
      </c>
      <c r="J5" s="278"/>
      <c r="K5" s="278"/>
      <c r="L5" s="278"/>
      <c r="M5" s="278"/>
      <c r="N5" s="278"/>
      <c r="O5" s="278"/>
      <c r="P5" s="278"/>
      <c r="Q5" s="27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34">
      <c r="B6" s="280"/>
      <c r="C6" s="281"/>
      <c r="D6" s="281"/>
      <c r="E6" s="282" t="str">
        <f>SEC_Comm!D22</f>
        <v>IND_ELC</v>
      </c>
      <c r="F6" s="281"/>
      <c r="G6" s="281"/>
      <c r="H6" s="281"/>
      <c r="I6" s="281">
        <v>0.16</v>
      </c>
      <c r="J6" s="281"/>
      <c r="K6" s="281"/>
      <c r="L6" s="281"/>
      <c r="M6" s="281"/>
      <c r="N6" s="281"/>
      <c r="O6" s="281"/>
      <c r="P6" s="281"/>
      <c r="Q6" s="28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34">
      <c r="B7" s="280"/>
      <c r="C7" s="281"/>
      <c r="D7" s="281"/>
      <c r="E7" s="282" t="str">
        <f>SEC_Comm!D18</f>
        <v>IND_COKE</v>
      </c>
      <c r="F7" s="281"/>
      <c r="G7" s="281"/>
      <c r="H7" s="281"/>
      <c r="I7" s="281">
        <v>1.74</v>
      </c>
      <c r="J7" s="281"/>
      <c r="K7" s="281"/>
      <c r="L7" s="281"/>
      <c r="M7" s="281"/>
      <c r="N7" s="281"/>
      <c r="O7" s="281"/>
      <c r="P7" s="281"/>
      <c r="Q7" s="283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34">
      <c r="B8" s="280"/>
      <c r="C8" s="281"/>
      <c r="D8" s="281"/>
      <c r="E8" s="281" t="str">
        <f>SEC_Comm!D7</f>
        <v>IND_STEEL_MELTERS</v>
      </c>
      <c r="F8" s="281"/>
      <c r="G8" s="282"/>
      <c r="H8" s="281"/>
      <c r="I8" s="281">
        <v>0.18</v>
      </c>
      <c r="J8" s="281"/>
      <c r="K8" s="281"/>
      <c r="L8" s="281"/>
      <c r="M8" s="281"/>
      <c r="N8" s="281"/>
      <c r="O8" s="281"/>
      <c r="P8" s="281"/>
      <c r="Q8" s="28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2:34">
      <c r="B9" s="280"/>
      <c r="C9" s="281"/>
      <c r="D9" s="281"/>
      <c r="E9" s="281" t="str">
        <f>SEC_Comm!D21</f>
        <v>IND_NAT_GAS</v>
      </c>
      <c r="F9" s="281"/>
      <c r="G9" s="281"/>
      <c r="H9" s="281"/>
      <c r="I9" s="281">
        <v>0.28000000000000003</v>
      </c>
      <c r="J9" s="281"/>
      <c r="K9" s="281"/>
      <c r="L9" s="281"/>
      <c r="M9" s="281"/>
      <c r="N9" s="281"/>
      <c r="O9" s="281"/>
      <c r="P9" s="281"/>
      <c r="Q9" s="283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2:34">
      <c r="B10" s="280"/>
      <c r="C10" s="281"/>
      <c r="D10" s="281"/>
      <c r="E10" s="281"/>
      <c r="F10" s="281"/>
      <c r="G10" s="281" t="str">
        <f>SEC_Comm!D6</f>
        <v>IND_STEEL_SINTER</v>
      </c>
      <c r="H10" s="281"/>
      <c r="I10" s="281"/>
      <c r="J10" s="281">
        <v>1</v>
      </c>
      <c r="K10" s="281"/>
      <c r="L10" s="281"/>
      <c r="M10" s="281"/>
      <c r="N10" s="281"/>
      <c r="O10" s="281"/>
      <c r="P10" s="281"/>
      <c r="Q10" s="28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2:34">
      <c r="B11" s="280"/>
      <c r="C11" s="281"/>
      <c r="D11" s="281"/>
      <c r="E11" s="281"/>
      <c r="F11" s="281"/>
      <c r="G11" s="282" t="str">
        <f>SEC_Comm!D24</f>
        <v>IND_STEEL_CO2</v>
      </c>
      <c r="H11" s="281"/>
      <c r="I11" s="281"/>
      <c r="J11" s="281">
        <f>76+171</f>
        <v>247</v>
      </c>
      <c r="K11" s="281"/>
      <c r="L11" s="281"/>
      <c r="M11" s="281"/>
      <c r="N11" s="281"/>
      <c r="O11" s="281"/>
      <c r="P11" s="281"/>
      <c r="Q11" s="283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2:34">
      <c r="B12" s="284" t="str">
        <f>SEC_Processes!D15</f>
        <v>IND_STEEL_BF</v>
      </c>
      <c r="C12" s="285" t="s">
        <v>625</v>
      </c>
      <c r="D12" s="285"/>
      <c r="E12" s="285" t="str">
        <f>SEC_Comm!D6</f>
        <v>IND_STEEL_SINTER</v>
      </c>
      <c r="F12" s="285"/>
      <c r="G12" s="286"/>
      <c r="H12" s="286"/>
      <c r="I12" s="286">
        <v>1.627</v>
      </c>
      <c r="J12" s="286"/>
      <c r="K12" s="286"/>
      <c r="L12" s="286"/>
      <c r="M12" s="286"/>
      <c r="N12" s="286">
        <v>71.98</v>
      </c>
      <c r="O12" s="286"/>
      <c r="P12" s="286"/>
      <c r="Q12" s="287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2:34">
      <c r="B13" s="288"/>
      <c r="C13" s="286"/>
      <c r="D13" s="286"/>
      <c r="E13" s="285" t="str">
        <f>SEC_Comm!D22</f>
        <v>IND_ELC</v>
      </c>
      <c r="F13" s="286"/>
      <c r="G13" s="286"/>
      <c r="H13" s="286"/>
      <c r="I13" s="286">
        <v>0.18</v>
      </c>
      <c r="J13" s="286"/>
      <c r="K13" s="286"/>
      <c r="L13" s="286"/>
      <c r="M13" s="286"/>
      <c r="N13" s="286"/>
      <c r="O13" s="286"/>
      <c r="P13" s="286"/>
      <c r="Q13" s="287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2:34">
      <c r="B14" s="288"/>
      <c r="C14" s="286"/>
      <c r="D14" s="286"/>
      <c r="E14" s="285" t="str">
        <f>SEC_Comm!D18</f>
        <v>IND_COKE</v>
      </c>
      <c r="F14" s="286"/>
      <c r="G14" s="286"/>
      <c r="H14" s="286"/>
      <c r="I14" s="286">
        <v>10.23</v>
      </c>
      <c r="J14" s="286"/>
      <c r="K14" s="286"/>
      <c r="L14" s="286"/>
      <c r="M14" s="286"/>
      <c r="N14" s="286"/>
      <c r="O14" s="286"/>
      <c r="P14" s="286"/>
      <c r="Q14" s="287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2:34">
      <c r="B15" s="288"/>
      <c r="C15" s="286"/>
      <c r="D15" s="286"/>
      <c r="E15" s="286" t="str">
        <f>SEC_Comm!D7</f>
        <v>IND_STEEL_MELTERS</v>
      </c>
      <c r="F15" s="286"/>
      <c r="G15" s="285"/>
      <c r="H15" s="286"/>
      <c r="I15" s="286">
        <v>6.9999999999999999E-4</v>
      </c>
      <c r="J15" s="286"/>
      <c r="K15" s="286"/>
      <c r="L15" s="286"/>
      <c r="M15" s="286"/>
      <c r="N15" s="286"/>
      <c r="O15" s="286"/>
      <c r="P15" s="286"/>
      <c r="Q15" s="287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2:34">
      <c r="B16" s="288"/>
      <c r="C16" s="286"/>
      <c r="D16" s="286"/>
      <c r="E16" s="286" t="str">
        <f>SEC_Comm!D10</f>
        <v>IND_STEEL_GAS_FURNACE</v>
      </c>
      <c r="F16" s="286"/>
      <c r="G16" s="286"/>
      <c r="H16" s="286"/>
      <c r="I16" s="286">
        <v>2.38</v>
      </c>
      <c r="J16" s="286"/>
      <c r="K16" s="286"/>
      <c r="L16" s="286"/>
      <c r="M16" s="286"/>
      <c r="N16" s="286"/>
      <c r="O16" s="286"/>
      <c r="P16" s="286"/>
      <c r="Q16" s="287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2:34">
      <c r="B17" s="288"/>
      <c r="C17" s="286"/>
      <c r="D17" s="286"/>
      <c r="E17" s="286" t="str">
        <f>SEC_Comm!D17</f>
        <v>IND_HC_COKE</v>
      </c>
      <c r="F17" s="286"/>
      <c r="G17" s="286"/>
      <c r="H17" s="286"/>
      <c r="I17" s="286">
        <v>2.2425000000000002</v>
      </c>
      <c r="J17" s="286"/>
      <c r="K17" s="286"/>
      <c r="L17" s="286"/>
      <c r="M17" s="286"/>
      <c r="N17" s="286"/>
      <c r="O17" s="286"/>
      <c r="P17" s="286"/>
      <c r="Q17" s="28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>
      <c r="B18" s="288"/>
      <c r="C18" s="286"/>
      <c r="D18" s="286"/>
      <c r="E18" s="286" t="str">
        <f>SEC_Comm!D12</f>
        <v>IND_STEEL_OXY</v>
      </c>
      <c r="F18" s="286"/>
      <c r="G18" s="286"/>
      <c r="H18" s="286"/>
      <c r="I18" s="286">
        <v>0.04</v>
      </c>
      <c r="J18" s="286"/>
      <c r="K18" s="286"/>
      <c r="L18" s="286"/>
      <c r="M18" s="286"/>
      <c r="N18" s="286"/>
      <c r="O18" s="286"/>
      <c r="P18" s="286"/>
      <c r="Q18" s="287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>
      <c r="B19" s="288"/>
      <c r="C19" s="286"/>
      <c r="D19" s="286"/>
      <c r="E19" s="286"/>
      <c r="F19" s="286"/>
      <c r="G19" s="286" t="str">
        <f>SEC_Comm!D9</f>
        <v>IND_STEEL_PIG_IRON</v>
      </c>
      <c r="H19" s="286"/>
      <c r="I19" s="286"/>
      <c r="J19" s="286">
        <v>1</v>
      </c>
      <c r="K19" s="286"/>
      <c r="L19" s="286"/>
      <c r="M19" s="286"/>
      <c r="N19" s="286"/>
      <c r="O19" s="286"/>
      <c r="P19" s="286"/>
      <c r="Q19" s="28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>
      <c r="B20" s="288"/>
      <c r="C20" s="286"/>
      <c r="D20" s="286"/>
      <c r="E20" s="286"/>
      <c r="F20" s="286"/>
      <c r="G20" s="286" t="str">
        <f>SEC_Comm!D24</f>
        <v>IND_STEEL_CO2</v>
      </c>
      <c r="H20" s="286"/>
      <c r="I20" s="286"/>
      <c r="J20" s="286">
        <f>1475-J27</f>
        <v>1362</v>
      </c>
      <c r="K20" s="286"/>
      <c r="L20" s="286"/>
      <c r="M20" s="286"/>
      <c r="N20" s="286"/>
      <c r="O20" s="286"/>
      <c r="P20" s="286"/>
      <c r="Q20" s="287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>
      <c r="B21" s="289" t="str">
        <f>SEC_Processes!D16</f>
        <v>IND_STEEL_CONV</v>
      </c>
      <c r="C21" s="290" t="s">
        <v>626</v>
      </c>
      <c r="D21" s="290"/>
      <c r="E21" s="290" t="str">
        <f>SEC_Comm!D9</f>
        <v>IND_STEEL_PIG_IRON</v>
      </c>
      <c r="F21" s="290"/>
      <c r="G21" s="290"/>
      <c r="H21" s="290"/>
      <c r="I21" s="290">
        <v>0.9</v>
      </c>
      <c r="J21" s="290"/>
      <c r="K21" s="290"/>
      <c r="L21" s="290"/>
      <c r="M21" s="290"/>
      <c r="N21" s="290">
        <v>167.44</v>
      </c>
      <c r="O21" s="290"/>
      <c r="P21" s="290"/>
      <c r="Q21" s="29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>
      <c r="B22" s="289"/>
      <c r="C22" s="290"/>
      <c r="D22" s="290"/>
      <c r="E22" s="290" t="str">
        <f>SEC_Comm!D13</f>
        <v>IND_STEEL_SCRAP</v>
      </c>
      <c r="F22" s="290"/>
      <c r="G22" s="290"/>
      <c r="H22" s="290"/>
      <c r="I22" s="290">
        <v>0.245</v>
      </c>
      <c r="J22" s="290"/>
      <c r="K22" s="290"/>
      <c r="L22" s="290"/>
      <c r="M22" s="290"/>
      <c r="N22" s="290"/>
      <c r="O22" s="290"/>
      <c r="P22" s="290"/>
      <c r="Q22" s="29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>
      <c r="B23" s="289"/>
      <c r="C23" s="290"/>
      <c r="D23" s="290"/>
      <c r="E23" s="290" t="str">
        <f>SEC_Comm!D12</f>
        <v>IND_STEEL_OXY</v>
      </c>
      <c r="F23" s="290"/>
      <c r="G23" s="290"/>
      <c r="H23" s="290"/>
      <c r="I23" s="290">
        <v>8.4000000000000005E-2</v>
      </c>
      <c r="J23" s="290"/>
      <c r="K23" s="290"/>
      <c r="L23" s="290"/>
      <c r="M23" s="290"/>
      <c r="N23" s="290"/>
      <c r="O23" s="290"/>
      <c r="P23" s="290"/>
      <c r="Q23" s="29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>
      <c r="B24" s="289"/>
      <c r="C24" s="290"/>
      <c r="D24" s="290"/>
      <c r="E24" s="290" t="str">
        <f>SEC_Comm!D22</f>
        <v>IND_ELC</v>
      </c>
      <c r="F24" s="290"/>
      <c r="G24" s="290"/>
      <c r="H24" s="290"/>
      <c r="I24" s="292">
        <v>0.3</v>
      </c>
      <c r="J24" s="290"/>
      <c r="K24" s="290"/>
      <c r="L24" s="290"/>
      <c r="M24" s="290"/>
      <c r="N24" s="290"/>
      <c r="O24" s="290"/>
      <c r="P24" s="290"/>
      <c r="Q24" s="29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>
      <c r="B25" s="289"/>
      <c r="C25" s="290"/>
      <c r="D25" s="290"/>
      <c r="E25" s="290" t="str">
        <f>SEC_Comm!D7</f>
        <v>IND_STEEL_MELTERS</v>
      </c>
      <c r="F25" s="290"/>
      <c r="G25" s="290"/>
      <c r="H25" s="290"/>
      <c r="I25" s="290">
        <v>0.17499999999999999</v>
      </c>
      <c r="J25" s="290"/>
      <c r="K25" s="290"/>
      <c r="L25" s="290"/>
      <c r="M25" s="290"/>
      <c r="N25" s="290"/>
      <c r="O25" s="290"/>
      <c r="P25" s="290"/>
      <c r="Q25" s="29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>
      <c r="B26" s="289"/>
      <c r="C26" s="290"/>
      <c r="D26" s="290"/>
      <c r="E26" s="290"/>
      <c r="F26" s="290"/>
      <c r="G26" s="290" t="str">
        <f>SEC_Comm!D14</f>
        <v>IND_STEEL_RAW_STEEL_CONV</v>
      </c>
      <c r="H26" s="290"/>
      <c r="I26" s="290"/>
      <c r="J26" s="290">
        <v>1</v>
      </c>
      <c r="K26" s="290"/>
      <c r="L26" s="290"/>
      <c r="M26" s="290"/>
      <c r="N26" s="290"/>
      <c r="O26" s="290"/>
      <c r="P26" s="290"/>
      <c r="Q26" s="291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ht="13.5" thickBot="1">
      <c r="B27" s="293"/>
      <c r="C27" s="294"/>
      <c r="D27" s="294"/>
      <c r="E27" s="294"/>
      <c r="F27" s="294"/>
      <c r="G27" s="294" t="str">
        <f>SEC_Comm!D24</f>
        <v>IND_STEEL_CO2</v>
      </c>
      <c r="H27" s="294"/>
      <c r="I27" s="294"/>
      <c r="J27" s="294">
        <v>113</v>
      </c>
      <c r="K27" s="294"/>
      <c r="L27" s="294"/>
      <c r="M27" s="294"/>
      <c r="N27" s="294"/>
      <c r="O27" s="294"/>
      <c r="P27" s="294"/>
      <c r="Q27" s="295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2:34">
      <c r="B28" s="296" t="str">
        <f>SEC_Processes!D17</f>
        <v>IND_STEEL_EAF</v>
      </c>
      <c r="C28" s="297" t="s">
        <v>627</v>
      </c>
      <c r="D28" s="297"/>
      <c r="E28" s="297" t="str">
        <f>SEC_Comm!D13</f>
        <v>IND_STEEL_SCRAP</v>
      </c>
      <c r="F28" s="297"/>
      <c r="G28" s="297"/>
      <c r="H28" s="297"/>
      <c r="I28" s="297">
        <v>1.113</v>
      </c>
      <c r="J28" s="297"/>
      <c r="K28" s="297"/>
      <c r="L28" s="297"/>
      <c r="M28" s="297"/>
      <c r="N28" s="297">
        <v>154.91999999999999</v>
      </c>
      <c r="O28" s="297"/>
      <c r="P28" s="297"/>
      <c r="Q28" s="29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2:34">
      <c r="B29" s="299"/>
      <c r="C29" s="300"/>
      <c r="D29" s="300"/>
      <c r="E29" s="300" t="str">
        <f>SEC_Comm!D21</f>
        <v>IND_NAT_GAS</v>
      </c>
      <c r="F29" s="300"/>
      <c r="G29" s="300"/>
      <c r="H29" s="300"/>
      <c r="I29" s="300">
        <v>0.44</v>
      </c>
      <c r="J29" s="300"/>
      <c r="K29" s="300"/>
      <c r="L29" s="300"/>
      <c r="M29" s="300"/>
      <c r="N29" s="300"/>
      <c r="O29" s="300"/>
      <c r="P29" s="300"/>
      <c r="Q29" s="301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2:34">
      <c r="B30" s="299"/>
      <c r="C30" s="300"/>
      <c r="D30" s="300"/>
      <c r="E30" s="300" t="str">
        <f>SEC_Comm!D12</f>
        <v>IND_STEEL_OXY</v>
      </c>
      <c r="F30" s="300"/>
      <c r="G30" s="300"/>
      <c r="H30" s="300"/>
      <c r="I30" s="300">
        <v>0.6</v>
      </c>
      <c r="J30" s="300"/>
      <c r="K30" s="300"/>
      <c r="L30" s="300"/>
      <c r="M30" s="300"/>
      <c r="N30" s="300"/>
      <c r="O30" s="300"/>
      <c r="P30" s="300"/>
      <c r="Q30" s="301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2:34">
      <c r="B31" s="299"/>
      <c r="C31" s="300"/>
      <c r="D31" s="300"/>
      <c r="E31" s="300" t="str">
        <f>SEC_Comm!D22</f>
        <v>IND_ELC</v>
      </c>
      <c r="F31" s="300"/>
      <c r="G31" s="300"/>
      <c r="H31" s="300"/>
      <c r="I31" s="300">
        <v>1.83</v>
      </c>
      <c r="J31" s="300"/>
      <c r="K31" s="300"/>
      <c r="L31" s="300"/>
      <c r="M31" s="300"/>
      <c r="N31" s="300"/>
      <c r="O31" s="300"/>
      <c r="P31" s="300"/>
      <c r="Q31" s="30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2:34">
      <c r="B32" s="299"/>
      <c r="C32" s="300"/>
      <c r="D32" s="300"/>
      <c r="E32" s="300"/>
      <c r="F32" s="300"/>
      <c r="G32" s="300" t="str">
        <f>SEC_Comm!D15</f>
        <v>IND_STEEL_RAW_STEEL_ELC</v>
      </c>
      <c r="H32" s="300"/>
      <c r="I32" s="300"/>
      <c r="J32" s="300">
        <v>1</v>
      </c>
      <c r="K32" s="300"/>
      <c r="L32" s="300"/>
      <c r="M32" s="300"/>
      <c r="N32" s="300"/>
      <c r="O32" s="300"/>
      <c r="P32" s="300"/>
      <c r="Q32" s="301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2:43" ht="13.5" thickBot="1">
      <c r="B33" s="302"/>
      <c r="C33" s="303"/>
      <c r="D33" s="303"/>
      <c r="E33" s="303"/>
      <c r="F33" s="303"/>
      <c r="G33" s="303" t="str">
        <f>SEC_Comm!D24</f>
        <v>IND_STEEL_CO2</v>
      </c>
      <c r="H33" s="303"/>
      <c r="I33" s="303"/>
      <c r="J33" s="303">
        <v>352</v>
      </c>
      <c r="K33" s="303"/>
      <c r="L33" s="303"/>
      <c r="M33" s="303"/>
      <c r="N33" s="303"/>
      <c r="O33" s="303"/>
      <c r="P33" s="303"/>
      <c r="Q33" s="30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5" spans="2:43" ht="18.75" customHeight="1">
      <c r="B35" s="17" t="s">
        <v>729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2:43" ht="25.5">
      <c r="B36" s="15" t="s">
        <v>3</v>
      </c>
      <c r="C36" s="15" t="s">
        <v>628</v>
      </c>
      <c r="D36" s="15" t="s">
        <v>629</v>
      </c>
      <c r="E36" s="15" t="s">
        <v>630</v>
      </c>
      <c r="F36" s="15" t="s">
        <v>631</v>
      </c>
      <c r="G36" s="15" t="s">
        <v>632</v>
      </c>
      <c r="H36" s="15" t="s">
        <v>633</v>
      </c>
      <c r="I36" s="15" t="s">
        <v>634</v>
      </c>
      <c r="J36" s="15" t="s">
        <v>635</v>
      </c>
      <c r="K36" s="15" t="s">
        <v>636</v>
      </c>
      <c r="L36" s="15" t="s">
        <v>637</v>
      </c>
      <c r="M36" s="15" t="s">
        <v>638</v>
      </c>
      <c r="N36" s="15" t="s">
        <v>639</v>
      </c>
      <c r="O36" s="15" t="s">
        <v>640</v>
      </c>
      <c r="P36" s="15" t="s">
        <v>641</v>
      </c>
      <c r="Q36" s="15" t="s">
        <v>642</v>
      </c>
      <c r="R36" s="15" t="s">
        <v>643</v>
      </c>
      <c r="S36" s="15" t="s">
        <v>644</v>
      </c>
      <c r="T36" s="15" t="s">
        <v>645</v>
      </c>
      <c r="U36" s="15" t="s">
        <v>646</v>
      </c>
      <c r="V36" s="15" t="s">
        <v>647</v>
      </c>
      <c r="W36" s="15" t="s">
        <v>648</v>
      </c>
      <c r="X36" s="15" t="s">
        <v>679</v>
      </c>
      <c r="Y36" s="15" t="s">
        <v>680</v>
      </c>
      <c r="Z36" s="15" t="s">
        <v>681</v>
      </c>
      <c r="AA36" s="15" t="s">
        <v>682</v>
      </c>
      <c r="AB36" s="15" t="s">
        <v>683</v>
      </c>
      <c r="AC36" s="15" t="s">
        <v>684</v>
      </c>
      <c r="AD36" s="15" t="s">
        <v>685</v>
      </c>
      <c r="AE36" s="15" t="s">
        <v>686</v>
      </c>
      <c r="AF36" s="15" t="s">
        <v>687</v>
      </c>
      <c r="AG36" s="15" t="s">
        <v>688</v>
      </c>
      <c r="AH36" s="15" t="s">
        <v>689</v>
      </c>
      <c r="AI36" s="15" t="s">
        <v>690</v>
      </c>
      <c r="AJ36" s="15" t="s">
        <v>691</v>
      </c>
      <c r="AK36" s="15" t="s">
        <v>692</v>
      </c>
      <c r="AL36" s="15" t="s">
        <v>693</v>
      </c>
      <c r="AM36" s="15" t="s">
        <v>694</v>
      </c>
      <c r="AN36" s="15" t="s">
        <v>695</v>
      </c>
      <c r="AO36" s="15" t="s">
        <v>696</v>
      </c>
      <c r="AP36" s="15" t="s">
        <v>697</v>
      </c>
      <c r="AQ36" s="15" t="s">
        <v>698</v>
      </c>
    </row>
    <row r="37" spans="2:43" ht="13.5" thickBot="1">
      <c r="B37" s="14" t="s">
        <v>113</v>
      </c>
      <c r="C37" s="14" t="s">
        <v>114</v>
      </c>
      <c r="D37" s="309"/>
      <c r="E37" s="309"/>
      <c r="F37" s="309"/>
      <c r="G37" s="309"/>
      <c r="H37" s="309"/>
      <c r="I37" s="309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:43" ht="18.75" customHeight="1">
      <c r="B38" s="18" t="str">
        <f>SEC_Comm!D14</f>
        <v>IND_STEEL_RAW_STEEL_CONV</v>
      </c>
      <c r="C38" s="18">
        <v>3.9950000000000001</v>
      </c>
      <c r="D38" s="18">
        <v>4.4240000000000004</v>
      </c>
      <c r="E38" s="18">
        <v>4.2270000000000003</v>
      </c>
      <c r="F38" s="18">
        <v>4.399</v>
      </c>
      <c r="G38" s="18">
        <v>5.0670000000000002</v>
      </c>
      <c r="H38" s="18">
        <v>5.3230000000000004</v>
      </c>
      <c r="I38" s="18">
        <v>5.1100000000000003</v>
      </c>
      <c r="J38" s="18">
        <v>5.7060000000000004</v>
      </c>
      <c r="K38" s="18">
        <v>5.4</v>
      </c>
      <c r="L38" s="18">
        <v>4.9000000000000004</v>
      </c>
      <c r="M38" s="18">
        <v>3.9</v>
      </c>
      <c r="N38" s="12">
        <f>N41*N43</f>
        <v>3.9816000000000003</v>
      </c>
      <c r="O38" s="12">
        <f t="shared" ref="O38:AQ38" si="0">O41*O43</f>
        <v>4.0134528000000005</v>
      </c>
      <c r="P38" s="12">
        <f t="shared" si="0"/>
        <v>4.0455604224000004</v>
      </c>
      <c r="Q38" s="12">
        <f t="shared" si="0"/>
        <v>4.0779249057792004</v>
      </c>
      <c r="R38" s="12">
        <f t="shared" si="0"/>
        <v>3.6994934745228907</v>
      </c>
      <c r="S38" s="12">
        <f t="shared" si="0"/>
        <v>3.7290894223190736</v>
      </c>
      <c r="T38" s="12">
        <f t="shared" si="0"/>
        <v>3.7589221376976267</v>
      </c>
      <c r="U38" s="12">
        <f t="shared" si="0"/>
        <v>3.7889935147992078</v>
      </c>
      <c r="V38" s="12">
        <f t="shared" si="0"/>
        <v>3.8193054629176011</v>
      </c>
      <c r="W38" s="12">
        <f t="shared" si="0"/>
        <v>3.4220976947741706</v>
      </c>
      <c r="X38" s="12">
        <f t="shared" si="0"/>
        <v>3.4494744763323641</v>
      </c>
      <c r="Y38" s="12">
        <f t="shared" si="0"/>
        <v>3.4770702721430227</v>
      </c>
      <c r="Z38" s="12">
        <f t="shared" si="0"/>
        <v>3.5048868343201671</v>
      </c>
      <c r="AA38" s="12">
        <f t="shared" si="0"/>
        <v>3.5329259289947283</v>
      </c>
      <c r="AB38" s="12">
        <f t="shared" si="0"/>
        <v>2.6708920023200147</v>
      </c>
      <c r="AC38" s="12">
        <f t="shared" si="0"/>
        <v>2.6922591383385748</v>
      </c>
      <c r="AD38" s="12">
        <f t="shared" si="0"/>
        <v>2.7137972114452835</v>
      </c>
      <c r="AE38" s="12">
        <f t="shared" si="0"/>
        <v>2.7355075891368461</v>
      </c>
      <c r="AF38" s="12">
        <f t="shared" si="0"/>
        <v>2.2978263748749508</v>
      </c>
      <c r="AG38" s="12">
        <f t="shared" si="0"/>
        <v>2.3162089858739505</v>
      </c>
      <c r="AH38" s="12">
        <f t="shared" si="0"/>
        <v>2.3347386577609424</v>
      </c>
      <c r="AI38" s="12">
        <f t="shared" si="0"/>
        <v>2.35341656702303</v>
      </c>
      <c r="AJ38" s="12">
        <f t="shared" si="0"/>
        <v>2.3722438995592143</v>
      </c>
      <c r="AK38" s="12">
        <f t="shared" si="0"/>
        <v>2.3912218507556879</v>
      </c>
      <c r="AL38" s="12">
        <f t="shared" si="0"/>
        <v>1.9282813004493868</v>
      </c>
      <c r="AM38" s="12">
        <f t="shared" si="0"/>
        <v>1.943707550852982</v>
      </c>
      <c r="AN38" s="12">
        <f t="shared" si="0"/>
        <v>1.9592572112598061</v>
      </c>
      <c r="AO38" s="12">
        <f t="shared" si="0"/>
        <v>1.9749312689498844</v>
      </c>
      <c r="AP38" s="12">
        <f t="shared" si="0"/>
        <v>1.9907307191014834</v>
      </c>
      <c r="AQ38" s="12">
        <f t="shared" si="0"/>
        <v>2.0066565648542953</v>
      </c>
    </row>
    <row r="39" spans="2:43" ht="18.75" customHeight="1" thickBot="1">
      <c r="B39" s="11" t="str">
        <f>SEC_Comm!D15</f>
        <v>IND_STEEL_RAW_STEEL_ELC</v>
      </c>
      <c r="C39" s="11">
        <v>3.9980000000000002</v>
      </c>
      <c r="D39" s="11">
        <v>4.3529999999999998</v>
      </c>
      <c r="E39" s="11">
        <v>4.1319999999999997</v>
      </c>
      <c r="F39" s="11">
        <v>3.5510000000000002</v>
      </c>
      <c r="G39" s="11">
        <v>3.4910000000000001</v>
      </c>
      <c r="H39" s="11">
        <v>3.879</v>
      </c>
      <c r="I39" s="11">
        <v>3.89</v>
      </c>
      <c r="J39" s="11">
        <v>4.6239999999999997</v>
      </c>
      <c r="K39" s="11">
        <v>4.9000000000000004</v>
      </c>
      <c r="L39" s="11">
        <v>4.2</v>
      </c>
      <c r="M39" s="11">
        <v>4</v>
      </c>
      <c r="N39" s="10">
        <f t="shared" ref="N39:AQ39" si="1">N41*N44</f>
        <v>3.9816000000000003</v>
      </c>
      <c r="O39" s="10">
        <f t="shared" si="1"/>
        <v>4.0134528000000005</v>
      </c>
      <c r="P39" s="10">
        <f t="shared" si="1"/>
        <v>4.0455604224000004</v>
      </c>
      <c r="Q39" s="10">
        <f t="shared" si="1"/>
        <v>4.0779249057792004</v>
      </c>
      <c r="R39" s="10">
        <f t="shared" si="1"/>
        <v>4.521603135527978</v>
      </c>
      <c r="S39" s="10">
        <f t="shared" si="1"/>
        <v>4.5577759606122017</v>
      </c>
      <c r="T39" s="10">
        <f t="shared" si="1"/>
        <v>4.5942381682970996</v>
      </c>
      <c r="U39" s="10">
        <f t="shared" si="1"/>
        <v>4.6309920736434762</v>
      </c>
      <c r="V39" s="10">
        <f t="shared" si="1"/>
        <v>4.668040010232624</v>
      </c>
      <c r="W39" s="10">
        <f t="shared" si="1"/>
        <v>5.1331465421612554</v>
      </c>
      <c r="X39" s="10">
        <f t="shared" si="1"/>
        <v>5.1742117144985453</v>
      </c>
      <c r="Y39" s="10">
        <f t="shared" si="1"/>
        <v>5.2156054082145333</v>
      </c>
      <c r="Z39" s="10">
        <f t="shared" si="1"/>
        <v>5.2573302514802505</v>
      </c>
      <c r="AA39" s="10">
        <f t="shared" si="1"/>
        <v>5.2993888934920923</v>
      </c>
      <c r="AB39" s="10">
        <f t="shared" si="1"/>
        <v>6.2320813387467009</v>
      </c>
      <c r="AC39" s="10">
        <f t="shared" si="1"/>
        <v>6.2819379894566749</v>
      </c>
      <c r="AD39" s="10">
        <f t="shared" si="1"/>
        <v>6.3321934933723281</v>
      </c>
      <c r="AE39" s="10">
        <f t="shared" si="1"/>
        <v>6.3828510413193076</v>
      </c>
      <c r="AF39" s="10">
        <f t="shared" si="1"/>
        <v>6.8934791246248519</v>
      </c>
      <c r="AG39" s="10">
        <f t="shared" si="1"/>
        <v>6.9486269576218511</v>
      </c>
      <c r="AH39" s="10">
        <f t="shared" si="1"/>
        <v>7.0042159732828271</v>
      </c>
      <c r="AI39" s="10">
        <f t="shared" si="1"/>
        <v>7.0602497010690897</v>
      </c>
      <c r="AJ39" s="10">
        <f t="shared" si="1"/>
        <v>7.1167316986776434</v>
      </c>
      <c r="AK39" s="10">
        <f t="shared" si="1"/>
        <v>7.1736655522670638</v>
      </c>
      <c r="AL39" s="10">
        <f t="shared" si="1"/>
        <v>7.7131252017975473</v>
      </c>
      <c r="AM39" s="10">
        <f t="shared" si="1"/>
        <v>7.7748302034119279</v>
      </c>
      <c r="AN39" s="10">
        <f t="shared" si="1"/>
        <v>7.8370288450392245</v>
      </c>
      <c r="AO39" s="10">
        <f t="shared" si="1"/>
        <v>7.8997250757995374</v>
      </c>
      <c r="AP39" s="10">
        <f t="shared" si="1"/>
        <v>7.9629228764059334</v>
      </c>
      <c r="AQ39" s="10">
        <f t="shared" si="1"/>
        <v>8.0266262594171813</v>
      </c>
    </row>
    <row r="40" spans="2:43">
      <c r="B40"/>
      <c r="C40"/>
      <c r="D40"/>
      <c r="E40"/>
      <c r="F40"/>
      <c r="G40"/>
      <c r="H40"/>
      <c r="I40"/>
    </row>
    <row r="41" spans="2:43">
      <c r="B41"/>
      <c r="C41"/>
      <c r="D41"/>
      <c r="E41"/>
      <c r="F41"/>
      <c r="G41"/>
      <c r="H41"/>
      <c r="I41"/>
      <c r="M41" s="63">
        <f>M38+M39</f>
        <v>7.9</v>
      </c>
      <c r="N41" s="63">
        <f>M41*(1+$N$42)</f>
        <v>7.9632000000000005</v>
      </c>
      <c r="O41" s="63">
        <f t="shared" ref="O41:AQ41" si="2">N41*(1+$N$42)</f>
        <v>8.026905600000001</v>
      </c>
      <c r="P41" s="63">
        <f t="shared" si="2"/>
        <v>8.0911208448000007</v>
      </c>
      <c r="Q41" s="63">
        <f t="shared" si="2"/>
        <v>8.1558498115584008</v>
      </c>
      <c r="R41" s="63">
        <f t="shared" si="2"/>
        <v>8.2210966100508678</v>
      </c>
      <c r="S41" s="63">
        <f t="shared" si="2"/>
        <v>8.2868653829312748</v>
      </c>
      <c r="T41" s="63">
        <f t="shared" si="2"/>
        <v>8.3531603059947255</v>
      </c>
      <c r="U41" s="63">
        <f t="shared" si="2"/>
        <v>8.4199855884426835</v>
      </c>
      <c r="V41" s="63">
        <f t="shared" si="2"/>
        <v>8.4873454731502243</v>
      </c>
      <c r="W41" s="63">
        <f t="shared" si="2"/>
        <v>8.555244236935426</v>
      </c>
      <c r="X41" s="63">
        <f t="shared" si="2"/>
        <v>8.6236861908309095</v>
      </c>
      <c r="Y41" s="63">
        <f t="shared" si="2"/>
        <v>8.6926756803575564</v>
      </c>
      <c r="Z41" s="63">
        <f t="shared" si="2"/>
        <v>8.7622170858004171</v>
      </c>
      <c r="AA41" s="63">
        <f t="shared" si="2"/>
        <v>8.8323148224868202</v>
      </c>
      <c r="AB41" s="63">
        <f t="shared" si="2"/>
        <v>8.9029733410667156</v>
      </c>
      <c r="AC41" s="63">
        <f t="shared" si="2"/>
        <v>8.9741971277952501</v>
      </c>
      <c r="AD41" s="63">
        <f t="shared" si="2"/>
        <v>9.045990704817612</v>
      </c>
      <c r="AE41" s="63">
        <f t="shared" si="2"/>
        <v>9.1183586304561537</v>
      </c>
      <c r="AF41" s="63">
        <f t="shared" si="2"/>
        <v>9.1913054994998031</v>
      </c>
      <c r="AG41" s="63">
        <f t="shared" si="2"/>
        <v>9.2648359434958021</v>
      </c>
      <c r="AH41" s="63">
        <f t="shared" si="2"/>
        <v>9.3389546310437694</v>
      </c>
      <c r="AI41" s="63">
        <f t="shared" si="2"/>
        <v>9.4136662680921201</v>
      </c>
      <c r="AJ41" s="63">
        <f t="shared" si="2"/>
        <v>9.4889755982368573</v>
      </c>
      <c r="AK41" s="63">
        <f t="shared" si="2"/>
        <v>9.5648874030227518</v>
      </c>
      <c r="AL41" s="63">
        <f t="shared" si="2"/>
        <v>9.6414065022469337</v>
      </c>
      <c r="AM41" s="63">
        <f t="shared" si="2"/>
        <v>9.7185377542649096</v>
      </c>
      <c r="AN41" s="63">
        <f t="shared" si="2"/>
        <v>9.7962860562990297</v>
      </c>
      <c r="AO41" s="63">
        <f t="shared" si="2"/>
        <v>9.8746563447494218</v>
      </c>
      <c r="AP41" s="63">
        <f t="shared" si="2"/>
        <v>9.9536535955074168</v>
      </c>
      <c r="AQ41" s="63">
        <f t="shared" si="2"/>
        <v>10.033282824271476</v>
      </c>
    </row>
    <row r="42" spans="2:43">
      <c r="B42"/>
      <c r="C42"/>
      <c r="D42"/>
      <c r="E42"/>
      <c r="F42"/>
      <c r="G42"/>
      <c r="H42"/>
      <c r="I42"/>
      <c r="N42" s="273">
        <v>8.0000000000000002E-3</v>
      </c>
    </row>
    <row r="43" spans="2:43">
      <c r="B43"/>
      <c r="C43"/>
      <c r="D43"/>
      <c r="E43"/>
      <c r="F43"/>
      <c r="G43"/>
      <c r="H43"/>
      <c r="I43"/>
      <c r="N43" s="63">
        <v>0.5</v>
      </c>
      <c r="O43" s="63">
        <v>0.5</v>
      </c>
      <c r="P43" s="63">
        <v>0.5</v>
      </c>
      <c r="Q43" s="63">
        <v>0.5</v>
      </c>
      <c r="R43" s="63">
        <v>0.45</v>
      </c>
      <c r="S43" s="63">
        <v>0.45</v>
      </c>
      <c r="T43" s="63">
        <v>0.45</v>
      </c>
      <c r="U43" s="63">
        <v>0.45</v>
      </c>
      <c r="V43" s="63">
        <v>0.45</v>
      </c>
      <c r="W43" s="63">
        <v>0.4</v>
      </c>
      <c r="X43" s="63">
        <v>0.4</v>
      </c>
      <c r="Y43" s="63">
        <v>0.4</v>
      </c>
      <c r="Z43" s="63">
        <v>0.4</v>
      </c>
      <c r="AA43" s="63">
        <v>0.4</v>
      </c>
      <c r="AB43" s="63">
        <v>0.3</v>
      </c>
      <c r="AC43" s="63">
        <v>0.3</v>
      </c>
      <c r="AD43" s="63">
        <v>0.3</v>
      </c>
      <c r="AE43" s="63">
        <v>0.3</v>
      </c>
      <c r="AF43" s="63">
        <v>0.25</v>
      </c>
      <c r="AG43" s="63">
        <v>0.25</v>
      </c>
      <c r="AH43" s="63">
        <v>0.25</v>
      </c>
      <c r="AI43" s="63">
        <v>0.25</v>
      </c>
      <c r="AJ43" s="63">
        <v>0.25</v>
      </c>
      <c r="AK43" s="63">
        <v>0.25</v>
      </c>
      <c r="AL43" s="63">
        <v>0.2</v>
      </c>
      <c r="AM43" s="63">
        <v>0.2</v>
      </c>
      <c r="AN43" s="63">
        <v>0.2</v>
      </c>
      <c r="AO43" s="63">
        <v>0.2</v>
      </c>
      <c r="AP43" s="63">
        <v>0.2</v>
      </c>
      <c r="AQ43" s="63">
        <v>0.2</v>
      </c>
    </row>
    <row r="44" spans="2:43">
      <c r="N44" s="63">
        <v>0.5</v>
      </c>
      <c r="O44" s="63">
        <v>0.5</v>
      </c>
      <c r="P44" s="63">
        <v>0.5</v>
      </c>
      <c r="Q44" s="63">
        <v>0.5</v>
      </c>
      <c r="R44" s="63">
        <v>0.55000000000000004</v>
      </c>
      <c r="S44" s="63">
        <v>0.55000000000000004</v>
      </c>
      <c r="T44" s="63">
        <v>0.55000000000000004</v>
      </c>
      <c r="U44" s="63">
        <v>0.55000000000000004</v>
      </c>
      <c r="V44" s="63">
        <v>0.55000000000000004</v>
      </c>
      <c r="W44" s="63">
        <v>0.6</v>
      </c>
      <c r="X44" s="63">
        <v>0.6</v>
      </c>
      <c r="Y44" s="63">
        <v>0.6</v>
      </c>
      <c r="Z44" s="63">
        <v>0.6</v>
      </c>
      <c r="AA44" s="63">
        <v>0.6</v>
      </c>
      <c r="AB44" s="63">
        <v>0.7</v>
      </c>
      <c r="AC44" s="63">
        <v>0.7</v>
      </c>
      <c r="AD44" s="63">
        <v>0.7</v>
      </c>
      <c r="AE44" s="63">
        <v>0.7</v>
      </c>
      <c r="AF44" s="63">
        <v>0.75</v>
      </c>
      <c r="AG44" s="63">
        <v>0.75</v>
      </c>
      <c r="AH44" s="63">
        <v>0.75</v>
      </c>
      <c r="AI44" s="63">
        <v>0.75</v>
      </c>
      <c r="AJ44" s="63">
        <v>0.75</v>
      </c>
      <c r="AK44" s="63">
        <v>0.75</v>
      </c>
      <c r="AL44" s="63">
        <v>0.8</v>
      </c>
      <c r="AM44" s="63">
        <v>0.8</v>
      </c>
      <c r="AN44" s="63">
        <v>0.8</v>
      </c>
      <c r="AO44" s="63">
        <v>0.8</v>
      </c>
      <c r="AP44" s="63">
        <v>0.8</v>
      </c>
      <c r="AQ44" s="63">
        <v>0.8</v>
      </c>
    </row>
    <row r="49" spans="2:33">
      <c r="B49" s="63">
        <v>2001</v>
      </c>
      <c r="C49" s="63">
        <v>2002</v>
      </c>
      <c r="D49" s="63">
        <v>2003</v>
      </c>
      <c r="E49" s="63">
        <v>2004</v>
      </c>
      <c r="F49" s="63">
        <v>2005</v>
      </c>
      <c r="G49" s="63">
        <v>2006</v>
      </c>
      <c r="H49" s="63">
        <v>2007</v>
      </c>
      <c r="I49" s="63">
        <v>2008</v>
      </c>
      <c r="J49" s="63">
        <v>2009</v>
      </c>
      <c r="K49" s="63">
        <v>2010</v>
      </c>
      <c r="L49" s="63">
        <v>2011</v>
      </c>
      <c r="M49" s="63">
        <v>2012</v>
      </c>
      <c r="N49" s="63">
        <v>2013</v>
      </c>
      <c r="O49" s="63">
        <v>2014</v>
      </c>
      <c r="P49" s="63">
        <v>2015</v>
      </c>
      <c r="Q49" s="63">
        <v>2016</v>
      </c>
      <c r="R49" s="63">
        <v>2017</v>
      </c>
      <c r="S49" s="63">
        <v>2018</v>
      </c>
      <c r="T49" s="63">
        <v>2019</v>
      </c>
      <c r="U49" s="63">
        <v>2020</v>
      </c>
      <c r="V49" s="63">
        <v>2021</v>
      </c>
    </row>
    <row r="50" spans="2:33">
      <c r="B50" s="63">
        <v>5.8230000000000004</v>
      </c>
      <c r="C50" s="63">
        <v>5.7990000000000004</v>
      </c>
      <c r="D50" s="63">
        <v>6.07</v>
      </c>
      <c r="E50" s="63">
        <v>6.8579999999999997</v>
      </c>
      <c r="F50" s="63">
        <v>4.8929999999999998</v>
      </c>
      <c r="G50" s="63">
        <v>5.766</v>
      </c>
      <c r="H50" s="63">
        <v>6.1980000000000004</v>
      </c>
      <c r="I50" s="63">
        <v>5.2249999999999996</v>
      </c>
      <c r="J50" s="63">
        <v>3.2360000000000002</v>
      </c>
      <c r="K50" s="63">
        <v>3.9950000000000001</v>
      </c>
      <c r="L50" s="63">
        <v>4.4240000000000004</v>
      </c>
      <c r="M50" s="63">
        <v>4.2270000000000003</v>
      </c>
      <c r="N50" s="63">
        <v>4.399</v>
      </c>
      <c r="O50" s="63">
        <v>5.0670000000000002</v>
      </c>
      <c r="P50" s="63">
        <v>5.3230000000000004</v>
      </c>
      <c r="Q50" s="63">
        <v>5.1100000000000003</v>
      </c>
      <c r="R50" s="63">
        <v>5.7060000000000004</v>
      </c>
      <c r="S50" s="63">
        <v>5.4</v>
      </c>
      <c r="T50" s="63">
        <v>4.9000000000000004</v>
      </c>
      <c r="U50" s="63">
        <v>3.9</v>
      </c>
      <c r="V50" s="63">
        <v>4.0999999999999996</v>
      </c>
    </row>
    <row r="51" spans="2:33">
      <c r="B51" s="63">
        <v>2.8090000000000002</v>
      </c>
      <c r="C51" s="63">
        <v>2.5609999999999999</v>
      </c>
      <c r="D51" s="63">
        <v>3.0369999999999999</v>
      </c>
      <c r="E51" s="63">
        <v>3.7210000000000001</v>
      </c>
      <c r="F51" s="63">
        <v>3.4430000000000001</v>
      </c>
      <c r="G51" s="63">
        <v>4.2249999999999996</v>
      </c>
      <c r="H51" s="63">
        <v>4.4329999999999998</v>
      </c>
      <c r="I51" s="63">
        <v>4.5019999999999998</v>
      </c>
      <c r="J51" s="63">
        <v>3.8929999999999998</v>
      </c>
      <c r="K51" s="63">
        <v>3.9980000000000002</v>
      </c>
      <c r="L51" s="63">
        <v>4.3529999999999998</v>
      </c>
      <c r="M51" s="63">
        <v>4.1319999999999997</v>
      </c>
      <c r="N51" s="63">
        <v>3.5510000000000002</v>
      </c>
      <c r="O51" s="63">
        <v>3.4910000000000001</v>
      </c>
      <c r="P51" s="63">
        <v>3.879</v>
      </c>
      <c r="Q51" s="63">
        <v>3.89</v>
      </c>
      <c r="R51" s="63">
        <v>4.6239999999999997</v>
      </c>
      <c r="S51" s="63">
        <v>4.9000000000000004</v>
      </c>
      <c r="T51" s="63">
        <v>4.2</v>
      </c>
      <c r="U51" s="63">
        <v>4</v>
      </c>
      <c r="V51" s="63">
        <v>4.4000000000000004</v>
      </c>
    </row>
    <row r="53" spans="2:33">
      <c r="AB53" s="63">
        <v>2025</v>
      </c>
      <c r="AC53" s="63">
        <v>2030</v>
      </c>
      <c r="AD53" s="63">
        <v>2035</v>
      </c>
      <c r="AE53" s="63">
        <v>2040</v>
      </c>
      <c r="AF53" s="63">
        <v>2045</v>
      </c>
      <c r="AG53" s="63">
        <v>2050</v>
      </c>
    </row>
    <row r="54" spans="2:33">
      <c r="AA54" s="63" t="s">
        <v>731</v>
      </c>
      <c r="AB54" s="274">
        <f>R38</f>
        <v>3.6994934745228907</v>
      </c>
      <c r="AC54" s="274">
        <f>X38</f>
        <v>3.4494744763323641</v>
      </c>
      <c r="AD54" s="274">
        <f>AB38</f>
        <v>2.6708920023200147</v>
      </c>
      <c r="AE54" s="274">
        <f>AG38</f>
        <v>2.3162089858739505</v>
      </c>
      <c r="AF54" s="274">
        <f>AL38</f>
        <v>1.9282813004493868</v>
      </c>
      <c r="AG54" s="274">
        <f>AQ38</f>
        <v>2.0066565648542953</v>
      </c>
    </row>
    <row r="55" spans="2:33">
      <c r="AA55" s="63" t="s">
        <v>732</v>
      </c>
      <c r="AB55" s="274">
        <f>R39</f>
        <v>4.521603135527978</v>
      </c>
      <c r="AC55" s="274">
        <f>X39</f>
        <v>5.1742117144985453</v>
      </c>
      <c r="AD55" s="274">
        <f>AB39</f>
        <v>6.2320813387467009</v>
      </c>
      <c r="AE55" s="274">
        <f>AG39</f>
        <v>6.9486269576218511</v>
      </c>
      <c r="AF55" s="274">
        <f>AL39</f>
        <v>7.7131252017975473</v>
      </c>
      <c r="AG55" s="274">
        <f>AQ39</f>
        <v>8.0266262594171813</v>
      </c>
    </row>
  </sheetData>
  <mergeCells count="1">
    <mergeCell ref="D37:I37"/>
  </mergeCells>
  <phoneticPr fontId="33" type="noConversion"/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6D90-37BF-40A1-BD18-C2C786F886F3}">
  <dimension ref="A2:V38"/>
  <sheetViews>
    <sheetView workbookViewId="0">
      <selection activeCell="K7" sqref="K7:K9"/>
    </sheetView>
  </sheetViews>
  <sheetFormatPr defaultRowHeight="12.75"/>
  <cols>
    <col min="2" max="2" width="21.140625" customWidth="1"/>
    <col min="3" max="3" width="13.7109375" bestFit="1" customWidth="1"/>
    <col min="4" max="4" width="14.42578125" bestFit="1" customWidth="1"/>
    <col min="5" max="6" width="8.5703125" bestFit="1" customWidth="1"/>
    <col min="7" max="7" width="13.85546875" bestFit="1" customWidth="1"/>
    <col min="8" max="8" width="13.5703125" bestFit="1" customWidth="1"/>
    <col min="9" max="9" width="13.85546875" bestFit="1" customWidth="1"/>
    <col min="10" max="10" width="13.5703125" bestFit="1" customWidth="1"/>
    <col min="11" max="11" width="14.42578125" bestFit="1" customWidth="1"/>
    <col min="12" max="12" width="10.7109375" bestFit="1" customWidth="1"/>
    <col min="13" max="13" width="10.85546875" bestFit="1" customWidth="1"/>
    <col min="14" max="14" width="9.7109375" bestFit="1" customWidth="1"/>
    <col min="15" max="15" width="14.42578125" bestFit="1" customWidth="1"/>
    <col min="16" max="16" width="7.28515625" bestFit="1" customWidth="1"/>
    <col min="17" max="17" width="13.140625" bestFit="1" customWidth="1"/>
  </cols>
  <sheetData>
    <row r="2" spans="1:15" ht="18">
      <c r="B2" s="86" t="s">
        <v>143</v>
      </c>
      <c r="C2" s="85"/>
      <c r="D2" s="85"/>
      <c r="E2" s="85"/>
      <c r="F2" s="85"/>
    </row>
    <row r="3" spans="1:15">
      <c r="B3" s="92"/>
      <c r="C3" s="93"/>
    </row>
    <row r="4" spans="1:15" ht="18.75" customHeight="1">
      <c r="B4" s="8"/>
      <c r="C4" s="7" t="s">
        <v>730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84"/>
      <c r="B5" s="6" t="s">
        <v>64</v>
      </c>
      <c r="C5" s="6" t="s">
        <v>3</v>
      </c>
      <c r="D5" s="6" t="e">
        <f>SEC_Comm!#REF!</f>
        <v>#REF!</v>
      </c>
      <c r="E5" s="6" t="s">
        <v>21</v>
      </c>
      <c r="F5" s="6" t="s">
        <v>23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35</v>
      </c>
      <c r="L5" s="6" t="s">
        <v>144</v>
      </c>
      <c r="M5" s="6" t="s">
        <v>37</v>
      </c>
      <c r="N5" s="6" t="s">
        <v>39</v>
      </c>
      <c r="O5" s="6" t="s">
        <v>44</v>
      </c>
    </row>
    <row r="6" spans="1:15" ht="13.5" thickBot="1">
      <c r="A6" s="84"/>
      <c r="B6" s="5" t="s">
        <v>142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 customHeight="1">
      <c r="B7" s="18" t="str">
        <f>SEC_Processes!D14</f>
        <v>IND_STEEL_SP</v>
      </c>
      <c r="C7" s="18" t="str">
        <f>SEC_Comm!$D$23</f>
        <v>IND_CO2</v>
      </c>
      <c r="D7" s="18"/>
      <c r="E7" s="18"/>
      <c r="F7" s="4"/>
      <c r="G7" s="18"/>
      <c r="H7" s="18"/>
      <c r="I7" s="18"/>
      <c r="J7" s="18"/>
      <c r="K7" s="18">
        <v>55.82</v>
      </c>
      <c r="L7" s="18"/>
      <c r="M7" s="18"/>
      <c r="N7" s="4"/>
      <c r="O7" s="18"/>
    </row>
    <row r="8" spans="1:15" ht="18.75" customHeight="1">
      <c r="B8" s="3" t="str">
        <f>SEC_Processes!D15</f>
        <v>IND_STEEL_BF</v>
      </c>
      <c r="C8" s="3" t="str">
        <f>SEC_Comm!$D$23</f>
        <v>IND_CO2</v>
      </c>
      <c r="D8" s="3"/>
      <c r="E8" s="3"/>
      <c r="F8" s="2"/>
      <c r="G8" s="3"/>
      <c r="H8" s="3"/>
      <c r="I8" s="3"/>
      <c r="J8" s="3"/>
      <c r="K8" s="3">
        <v>55.82</v>
      </c>
      <c r="L8" s="3"/>
      <c r="M8" s="3"/>
      <c r="N8" s="2"/>
      <c r="O8" s="3"/>
    </row>
    <row r="9" spans="1:15" ht="18.75" customHeight="1">
      <c r="B9" s="18" t="str">
        <f>SEC_Processes!D16</f>
        <v>IND_STEEL_CONV</v>
      </c>
      <c r="C9" s="18" t="str">
        <f>SEC_Comm!$D$23</f>
        <v>IND_CO2</v>
      </c>
      <c r="D9" s="9"/>
      <c r="E9" s="9"/>
      <c r="F9" s="9"/>
      <c r="G9" s="9"/>
      <c r="H9" s="9"/>
      <c r="I9" s="9"/>
      <c r="J9" s="9"/>
      <c r="K9" s="18">
        <v>55.82</v>
      </c>
      <c r="L9" s="9"/>
      <c r="M9" s="9"/>
      <c r="N9" s="9"/>
      <c r="O9" s="9"/>
    </row>
    <row r="10" spans="1:15" ht="18.75" customHeight="1" thickBot="1">
      <c r="B10" s="11" t="str">
        <f>SEC_Processes!D17</f>
        <v>IND_STEEL_EAF</v>
      </c>
      <c r="C10" s="11" t="str">
        <f>SEC_Comm!$D$23</f>
        <v>IND_CO2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7" spans="2:22" ht="18">
      <c r="B17" s="86" t="s">
        <v>145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</row>
    <row r="20" spans="2:22">
      <c r="B20" s="136" t="s">
        <v>64</v>
      </c>
      <c r="C20" s="136" t="s">
        <v>3</v>
      </c>
      <c r="D20" s="137" t="s">
        <v>21</v>
      </c>
      <c r="E20" s="137" t="s">
        <v>23</v>
      </c>
      <c r="F20" s="137" t="s">
        <v>24</v>
      </c>
      <c r="G20" s="137" t="s">
        <v>26</v>
      </c>
      <c r="H20" s="137" t="s">
        <v>28</v>
      </c>
      <c r="I20" s="137" t="s">
        <v>29</v>
      </c>
      <c r="J20" s="137" t="s">
        <v>31</v>
      </c>
      <c r="K20" s="137" t="s">
        <v>30</v>
      </c>
      <c r="L20" s="137" t="s">
        <v>32</v>
      </c>
      <c r="M20" s="137" t="s">
        <v>33</v>
      </c>
      <c r="N20" s="137" t="s">
        <v>34</v>
      </c>
      <c r="O20" s="137" t="s">
        <v>35</v>
      </c>
      <c r="P20" s="137" t="s">
        <v>37</v>
      </c>
      <c r="Q20" s="137" t="s">
        <v>144</v>
      </c>
      <c r="R20" s="137" t="s">
        <v>38</v>
      </c>
      <c r="S20" s="137" t="s">
        <v>39</v>
      </c>
      <c r="T20" s="137" t="s">
        <v>41</v>
      </c>
      <c r="U20" s="137" t="s">
        <v>43</v>
      </c>
      <c r="V20" s="137" t="s">
        <v>44</v>
      </c>
    </row>
    <row r="21" spans="2:22">
      <c r="B21" s="211" t="s">
        <v>142</v>
      </c>
      <c r="C21" s="211"/>
      <c r="D21" s="212"/>
      <c r="E21" s="212" t="s">
        <v>146</v>
      </c>
      <c r="F21" s="212"/>
      <c r="G21" s="212"/>
      <c r="H21" s="212"/>
      <c r="I21" s="212"/>
      <c r="J21" s="212"/>
      <c r="K21" s="212"/>
      <c r="L21" s="212"/>
      <c r="M21" s="212"/>
      <c r="N21" s="212"/>
      <c r="O21" s="212"/>
    </row>
    <row r="22" spans="2:22">
      <c r="B22" t="s">
        <v>147</v>
      </c>
      <c r="C22" t="str">
        <f>SEC_Comm!D$25</f>
        <v>IND_SO2</v>
      </c>
      <c r="D22">
        <v>0.62097047000000005</v>
      </c>
      <c r="E22">
        <v>0.76201980300000005</v>
      </c>
      <c r="F22">
        <v>1.6473331000000001E-2</v>
      </c>
      <c r="G22">
        <v>1.6473331000000001E-2</v>
      </c>
      <c r="H22">
        <v>0.244209233</v>
      </c>
      <c r="I22">
        <v>0.244209233</v>
      </c>
      <c r="J22">
        <v>0.244209233</v>
      </c>
      <c r="K22">
        <v>0.244209233</v>
      </c>
      <c r="L22">
        <v>0.244209233</v>
      </c>
      <c r="M22">
        <v>0.244209233</v>
      </c>
      <c r="N22">
        <v>0.244209233</v>
      </c>
      <c r="O22">
        <v>6.4348064999999996E-2</v>
      </c>
      <c r="P22">
        <v>0.24409262400000001</v>
      </c>
      <c r="Q22">
        <v>6.4348064999999996E-2</v>
      </c>
      <c r="R22">
        <v>0.24409262400000001</v>
      </c>
      <c r="S22">
        <v>0.24409262400000001</v>
      </c>
      <c r="T22">
        <v>1.6473331000000001E-2</v>
      </c>
      <c r="U22">
        <v>1.6473331000000001E-2</v>
      </c>
      <c r="V22">
        <v>0.15969038899999999</v>
      </c>
    </row>
    <row r="23" spans="2:22">
      <c r="B23" t="str">
        <f>B22</f>
        <v>IND_*</v>
      </c>
      <c r="C23" t="str">
        <f>SEC_Comm!D$26</f>
        <v>IND_NOX</v>
      </c>
      <c r="D23">
        <v>0.25412887200000001</v>
      </c>
      <c r="E23">
        <v>0.30654533099999998</v>
      </c>
      <c r="F23">
        <v>2.9486905000000001E-2</v>
      </c>
      <c r="G23">
        <v>7.7361638999999996E-2</v>
      </c>
      <c r="H23">
        <v>0.20358442900000001</v>
      </c>
      <c r="I23">
        <v>0.20358442900000001</v>
      </c>
      <c r="J23">
        <v>0.20358442900000001</v>
      </c>
      <c r="K23">
        <v>0.20358442900000001</v>
      </c>
      <c r="L23">
        <v>0.20358442900000001</v>
      </c>
      <c r="M23">
        <v>0.20358442900000001</v>
      </c>
      <c r="N23">
        <v>0.20358442900000001</v>
      </c>
      <c r="O23">
        <v>7.7361638999999996E-2</v>
      </c>
      <c r="P23">
        <v>0.255053325</v>
      </c>
      <c r="Q23">
        <v>7.7361638999999996E-2</v>
      </c>
      <c r="R23">
        <v>0.255053325</v>
      </c>
      <c r="S23">
        <v>0.255053325</v>
      </c>
      <c r="T23">
        <v>2.9486905000000001E-2</v>
      </c>
      <c r="U23">
        <v>2.9486905000000001E-2</v>
      </c>
      <c r="V23">
        <v>0.16477890000000001</v>
      </c>
    </row>
    <row r="24" spans="2:22">
      <c r="B24" t="str">
        <f>B23</f>
        <v>IND_*</v>
      </c>
      <c r="C24" t="str">
        <f>SEC_Comm!D$27</f>
        <v>IND_TSP</v>
      </c>
      <c r="D24">
        <v>0.263169549</v>
      </c>
      <c r="E24">
        <v>0.29314246599999999</v>
      </c>
      <c r="F24">
        <v>0.13471419000000001</v>
      </c>
      <c r="G24">
        <v>0.13471419000000001</v>
      </c>
      <c r="H24">
        <v>0.24532852699999999</v>
      </c>
      <c r="I24">
        <v>0.24532852699999999</v>
      </c>
      <c r="J24">
        <v>0.24532852699999999</v>
      </c>
      <c r="K24">
        <v>0.24532852699999999</v>
      </c>
      <c r="L24">
        <v>0.24532852699999999</v>
      </c>
      <c r="M24">
        <v>0.24532852699999999</v>
      </c>
      <c r="N24">
        <v>0.24532852699999999</v>
      </c>
      <c r="O24">
        <v>0.13471419000000001</v>
      </c>
      <c r="P24">
        <v>0.27982116899999998</v>
      </c>
      <c r="Q24">
        <v>0.13471419000000001</v>
      </c>
      <c r="R24">
        <v>0.27982116899999998</v>
      </c>
      <c r="S24">
        <v>0.27982116899999998</v>
      </c>
      <c r="T24">
        <v>0.13471419000000001</v>
      </c>
      <c r="U24">
        <v>0.13471419000000001</v>
      </c>
      <c r="V24">
        <v>0.27982116899999998</v>
      </c>
    </row>
    <row r="25" spans="2:22">
      <c r="B25" t="str">
        <f>B24</f>
        <v>IND_*</v>
      </c>
      <c r="C25" t="str">
        <f>SEC_Comm!D$28</f>
        <v>IND_PM10</v>
      </c>
      <c r="D25">
        <v>0.17074059</v>
      </c>
      <c r="E25">
        <v>0.19918439499999999</v>
      </c>
      <c r="F25">
        <v>4.8838567999999999E-2</v>
      </c>
      <c r="G25">
        <v>4.8838567999999999E-2</v>
      </c>
      <c r="H25">
        <v>0.15380975399999999</v>
      </c>
      <c r="I25">
        <v>0.15380975399999999</v>
      </c>
      <c r="J25">
        <v>0.15380975399999999</v>
      </c>
      <c r="K25">
        <v>0.15380975399999999</v>
      </c>
      <c r="L25">
        <v>0.15380975399999999</v>
      </c>
      <c r="M25">
        <v>0.15380975399999999</v>
      </c>
      <c r="N25">
        <v>0.15380975399999999</v>
      </c>
      <c r="O25">
        <v>4.8838567999999999E-2</v>
      </c>
      <c r="P25">
        <v>0.186542704</v>
      </c>
      <c r="Q25">
        <v>4.8838567999999999E-2</v>
      </c>
      <c r="R25">
        <v>0.186542704</v>
      </c>
      <c r="S25">
        <v>0.186542704</v>
      </c>
      <c r="T25">
        <v>4.8838567999999999E-2</v>
      </c>
      <c r="U25">
        <v>4.8838567999999999E-2</v>
      </c>
      <c r="V25">
        <v>0.186542704</v>
      </c>
    </row>
    <row r="26" spans="2:22">
      <c r="B26" t="str">
        <f>B25</f>
        <v>IND_*</v>
      </c>
      <c r="C26" t="str">
        <f>SEC_Comm!D$29</f>
        <v>IND_PM2.5</v>
      </c>
      <c r="D26">
        <v>0.12945990800000001</v>
      </c>
      <c r="E26">
        <v>0.156497678</v>
      </c>
      <c r="F26">
        <v>1.3583751E-2</v>
      </c>
      <c r="G26">
        <v>1.3583751E-2</v>
      </c>
      <c r="H26">
        <v>0.113365997</v>
      </c>
      <c r="I26">
        <v>0.113365997</v>
      </c>
      <c r="J26">
        <v>0.113365997</v>
      </c>
      <c r="K26">
        <v>0.113365997</v>
      </c>
      <c r="L26">
        <v>0.113365997</v>
      </c>
      <c r="M26">
        <v>0.113365997</v>
      </c>
      <c r="N26">
        <v>0.113365997</v>
      </c>
      <c r="O26">
        <v>1.3583751E-2</v>
      </c>
      <c r="P26">
        <v>0.144480891</v>
      </c>
      <c r="Q26">
        <v>1.3583751E-2</v>
      </c>
      <c r="R26">
        <v>0.144480891</v>
      </c>
      <c r="S26">
        <v>0.144480891</v>
      </c>
      <c r="T26">
        <v>1.3583751E-2</v>
      </c>
      <c r="U26">
        <v>1.3583751E-2</v>
      </c>
      <c r="V26">
        <v>0.144480891</v>
      </c>
    </row>
    <row r="27" spans="2:22">
      <c r="B27" s="211" t="s">
        <v>142</v>
      </c>
      <c r="C27" s="211"/>
      <c r="D27" s="212"/>
      <c r="E27" s="212" t="s">
        <v>146</v>
      </c>
      <c r="F27" s="212"/>
      <c r="G27" s="212"/>
      <c r="H27" s="212"/>
      <c r="I27" s="212"/>
      <c r="J27" s="212"/>
      <c r="K27" s="212"/>
      <c r="L27" s="212"/>
      <c r="M27" s="212"/>
      <c r="N27" s="212"/>
      <c r="O27" s="212"/>
    </row>
    <row r="28" spans="2:22">
      <c r="B28" t="str">
        <f>B26</f>
        <v>IND_*</v>
      </c>
      <c r="C28" t="e">
        <f>SEC_Comm!#REF!</f>
        <v>#REF!</v>
      </c>
      <c r="D28">
        <v>5.5606400000000004E-3</v>
      </c>
      <c r="E28">
        <v>9.0670409999999996E-3</v>
      </c>
      <c r="F28">
        <v>2.0542400000000001E-3</v>
      </c>
      <c r="G28">
        <v>2.0542400000000001E-3</v>
      </c>
      <c r="H28">
        <v>2.0542400000000001E-3</v>
      </c>
      <c r="I28">
        <v>2.0542400000000001E-3</v>
      </c>
      <c r="J28">
        <v>2.0542400000000001E-3</v>
      </c>
      <c r="K28">
        <v>2.0542400000000001E-3</v>
      </c>
      <c r="L28">
        <v>2.0542400000000001E-3</v>
      </c>
      <c r="M28">
        <v>2.0542400000000001E-3</v>
      </c>
      <c r="N28">
        <v>2.0542400000000001E-3</v>
      </c>
      <c r="O28">
        <v>2.0542400000000001E-3</v>
      </c>
      <c r="P28">
        <v>3.80744E-3</v>
      </c>
      <c r="Q28">
        <v>2.0542400000000001E-3</v>
      </c>
      <c r="R28">
        <v>2.0542400000000001E-3</v>
      </c>
      <c r="S28">
        <v>2.0542400000000001E-3</v>
      </c>
      <c r="T28">
        <v>2.0542400000000001E-3</v>
      </c>
      <c r="U28">
        <v>2.0542400000000001E-3</v>
      </c>
      <c r="V28">
        <v>3.80744E-3</v>
      </c>
    </row>
    <row r="31" spans="2:22">
      <c r="B31" t="s">
        <v>46</v>
      </c>
    </row>
    <row r="32" spans="2:22">
      <c r="B32" s="136" t="s">
        <v>64</v>
      </c>
      <c r="C32" s="136" t="s">
        <v>3</v>
      </c>
      <c r="D32" s="137" t="e">
        <f>B34</f>
        <v>#REF!</v>
      </c>
    </row>
    <row r="33" spans="2:4" ht="25.5">
      <c r="B33" s="211" t="s">
        <v>142</v>
      </c>
      <c r="C33" s="211"/>
      <c r="D33" s="211" t="s">
        <v>148</v>
      </c>
    </row>
    <row r="34" spans="2:4">
      <c r="B34" t="e">
        <f>SEC_Comm!#REF!</f>
        <v>#REF!</v>
      </c>
      <c r="C34" t="str">
        <f>SEC_Comm!D$25</f>
        <v>IND_SO2</v>
      </c>
      <c r="D34">
        <v>0</v>
      </c>
    </row>
    <row r="35" spans="2:4">
      <c r="B35" t="e">
        <f>B34</f>
        <v>#REF!</v>
      </c>
      <c r="C35" t="str">
        <f>SEC_Comm!D$26</f>
        <v>IND_NOX</v>
      </c>
      <c r="D35">
        <v>0</v>
      </c>
    </row>
    <row r="36" spans="2:4">
      <c r="B36" t="e">
        <f>B35</f>
        <v>#REF!</v>
      </c>
      <c r="C36" t="str">
        <f>SEC_Comm!D$27</f>
        <v>IND_TSP</v>
      </c>
      <c r="D36" t="s">
        <v>149</v>
      </c>
    </row>
    <row r="37" spans="2:4">
      <c r="B37" t="e">
        <f>B36</f>
        <v>#REF!</v>
      </c>
      <c r="C37" t="str">
        <f>SEC_Comm!D$28</f>
        <v>IND_PM10</v>
      </c>
      <c r="D37" t="s">
        <v>150</v>
      </c>
    </row>
    <row r="38" spans="2:4">
      <c r="B38" t="e">
        <f>B37</f>
        <v>#REF!</v>
      </c>
      <c r="C38" t="str">
        <f>SEC_Comm!D$29</f>
        <v>IND_PM2.5</v>
      </c>
      <c r="D38" t="s">
        <v>151</v>
      </c>
    </row>
  </sheetData>
  <phoneticPr fontId="3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7CA1-8C4F-4992-A56D-42B78E3BE15C}">
  <dimension ref="A1:BO83"/>
  <sheetViews>
    <sheetView zoomScale="145" zoomScaleNormal="145" workbookViewId="0">
      <pane xSplit="2" ySplit="12" topLeftCell="Q13" activePane="bottomRight" state="frozen"/>
      <selection pane="topRight"/>
      <selection pane="bottomLeft"/>
      <selection pane="bottomRight" activeCell="Q42" sqref="Q42"/>
    </sheetView>
  </sheetViews>
  <sheetFormatPr defaultColWidth="9.140625" defaultRowHeight="11.45" customHeight="1"/>
  <cols>
    <col min="1" max="1" width="20.85546875" style="103" customWidth="1"/>
    <col min="2" max="2" width="122.42578125" style="103" customWidth="1"/>
    <col min="3" max="3" width="11.42578125" style="103" customWidth="1"/>
    <col min="4" max="4" width="11" style="103" customWidth="1"/>
    <col min="5" max="5" width="19.85546875" style="103" customWidth="1"/>
    <col min="6" max="6" width="18.85546875" style="103" customWidth="1"/>
    <col min="7" max="7" width="10" style="103" customWidth="1"/>
    <col min="8" max="8" width="14" style="103" customWidth="1"/>
    <col min="9" max="9" width="19.85546875" style="103" customWidth="1"/>
    <col min="10" max="10" width="10" style="103" customWidth="1"/>
    <col min="11" max="12" width="13" style="103" customWidth="1"/>
    <col min="13" max="13" width="17" style="103" customWidth="1"/>
    <col min="14" max="14" width="19.85546875" style="103" customWidth="1"/>
    <col min="15" max="15" width="10" style="103" customWidth="1"/>
    <col min="16" max="16" width="13" style="103" customWidth="1"/>
    <col min="17" max="17" width="19.85546875" style="103" customWidth="1"/>
    <col min="18" max="18" width="11" style="103" customWidth="1"/>
    <col min="19" max="19" width="18.85546875" style="103" customWidth="1"/>
    <col min="20" max="20" width="12" style="103" customWidth="1"/>
    <col min="21" max="21" width="19.85546875" style="103" customWidth="1"/>
    <col min="22" max="22" width="10" style="103" customWidth="1"/>
    <col min="23" max="23" width="14" style="103" customWidth="1"/>
    <col min="24" max="24" width="19.85546875" style="103" customWidth="1"/>
    <col min="25" max="25" width="14" style="103" customWidth="1"/>
    <col min="26" max="26" width="19.85546875" style="103" customWidth="1"/>
    <col min="27" max="27" width="10" style="103" customWidth="1"/>
    <col min="28" max="28" width="18" style="103" customWidth="1"/>
    <col min="29" max="29" width="19.85546875" style="103" customWidth="1"/>
    <col min="30" max="30" width="14" style="103" customWidth="1"/>
    <col min="31" max="31" width="10" style="103" customWidth="1"/>
    <col min="32" max="32" width="13" style="103" customWidth="1"/>
    <col min="33" max="34" width="19.85546875" style="103" customWidth="1"/>
    <col min="35" max="35" width="10" style="103" customWidth="1"/>
    <col min="36" max="36" width="15" style="103" customWidth="1"/>
    <col min="37" max="38" width="10" style="103" customWidth="1"/>
    <col min="39" max="41" width="19.85546875" style="103" customWidth="1"/>
    <col min="42" max="42" width="11" style="103" customWidth="1"/>
    <col min="43" max="43" width="10" style="103" customWidth="1"/>
    <col min="44" max="44" width="11.85546875" style="103" customWidth="1"/>
    <col min="45" max="45" width="10" style="103" customWidth="1"/>
    <col min="46" max="46" width="27.42578125" style="103" customWidth="1"/>
    <col min="47" max="47" width="10.5703125" style="103" bestFit="1" customWidth="1"/>
    <col min="48" max="49" width="9.28515625" style="103" bestFit="1" customWidth="1"/>
    <col min="50" max="51" width="9.140625" style="103"/>
    <col min="52" max="52" width="9.28515625" style="103" bestFit="1" customWidth="1"/>
    <col min="53" max="53" width="10.5703125" style="103" bestFit="1" customWidth="1"/>
    <col min="54" max="54" width="9.5703125" style="103" bestFit="1" customWidth="1"/>
    <col min="55" max="56" width="9.28515625" style="103" bestFit="1" customWidth="1"/>
    <col min="57" max="57" width="10.5703125" style="103" bestFit="1" customWidth="1"/>
    <col min="58" max="59" width="9.5703125" style="103" bestFit="1" customWidth="1"/>
    <col min="60" max="61" width="10.5703125" style="103" bestFit="1" customWidth="1"/>
    <col min="62" max="63" width="9.140625" style="103"/>
    <col min="64" max="64" width="11.85546875" style="103" customWidth="1"/>
    <col min="65" max="65" width="10.5703125" style="103" customWidth="1"/>
    <col min="66" max="16384" width="9.140625" style="103"/>
  </cols>
  <sheetData>
    <row r="1" spans="1:55" ht="15">
      <c r="A1" s="102" t="s">
        <v>152</v>
      </c>
    </row>
    <row r="2" spans="1:55" ht="15">
      <c r="A2" s="102" t="s">
        <v>153</v>
      </c>
      <c r="B2" s="104" t="s">
        <v>154</v>
      </c>
    </row>
    <row r="3" spans="1:55" ht="15">
      <c r="A3" s="102" t="s">
        <v>155</v>
      </c>
      <c r="B3" s="102" t="s">
        <v>156</v>
      </c>
    </row>
    <row r="4" spans="1:55" ht="15"/>
    <row r="5" spans="1:55" ht="15">
      <c r="A5" s="104" t="s">
        <v>157</v>
      </c>
      <c r="C5" s="102" t="s">
        <v>158</v>
      </c>
    </row>
    <row r="6" spans="1:55" ht="15">
      <c r="A6" s="104" t="s">
        <v>159</v>
      </c>
      <c r="C6" s="102" t="s">
        <v>160</v>
      </c>
    </row>
    <row r="7" spans="1:55" ht="15">
      <c r="A7" s="104" t="s">
        <v>161</v>
      </c>
      <c r="C7" s="102" t="s">
        <v>162</v>
      </c>
    </row>
    <row r="8" spans="1:55" ht="15">
      <c r="A8" s="104" t="s">
        <v>163</v>
      </c>
      <c r="C8" s="102" t="s">
        <v>164</v>
      </c>
    </row>
    <row r="9" spans="1:55" ht="15">
      <c r="C9" s="103" t="s">
        <v>122</v>
      </c>
      <c r="D9" s="103" t="s">
        <v>122</v>
      </c>
      <c r="E9" s="103" t="s">
        <v>122</v>
      </c>
      <c r="F9" s="103" t="s">
        <v>122</v>
      </c>
      <c r="G9" s="103" t="s">
        <v>123</v>
      </c>
      <c r="H9" s="103" t="s">
        <v>124</v>
      </c>
      <c r="I9" s="103" t="s">
        <v>123</v>
      </c>
      <c r="J9" s="103" t="s">
        <v>138</v>
      </c>
      <c r="K9" s="103" t="s">
        <v>125</v>
      </c>
      <c r="L9" s="103" t="s">
        <v>125</v>
      </c>
      <c r="M9" s="103" t="s">
        <v>125</v>
      </c>
      <c r="N9" s="103" t="s">
        <v>125</v>
      </c>
      <c r="O9" s="103" t="s">
        <v>138</v>
      </c>
      <c r="P9" s="103" t="s">
        <v>138</v>
      </c>
      <c r="Q9" s="103" t="s">
        <v>138</v>
      </c>
      <c r="R9" s="103" t="s">
        <v>133</v>
      </c>
      <c r="S9" s="103" t="s">
        <v>138</v>
      </c>
      <c r="T9" s="103" t="s">
        <v>131</v>
      </c>
      <c r="U9" s="103" t="s">
        <v>129</v>
      </c>
      <c r="V9" s="103" t="s">
        <v>165</v>
      </c>
      <c r="W9" s="103" t="s">
        <v>126</v>
      </c>
      <c r="X9" s="103" t="s">
        <v>130</v>
      </c>
      <c r="Y9" s="103" t="s">
        <v>132</v>
      </c>
      <c r="Z9" s="103" t="s">
        <v>127</v>
      </c>
      <c r="AA9" s="103" t="s">
        <v>128</v>
      </c>
      <c r="AB9" s="103" t="s">
        <v>132</v>
      </c>
      <c r="AC9" s="103" t="s">
        <v>132</v>
      </c>
      <c r="AD9" s="103" t="s">
        <v>132</v>
      </c>
      <c r="AE9" s="103" t="s">
        <v>166</v>
      </c>
      <c r="AF9" s="103" t="s">
        <v>166</v>
      </c>
      <c r="AG9" s="103" t="s">
        <v>166</v>
      </c>
      <c r="AH9" s="103" t="s">
        <v>134</v>
      </c>
      <c r="AI9" s="103" t="s">
        <v>134</v>
      </c>
      <c r="AJ9" s="103" t="s">
        <v>136</v>
      </c>
      <c r="AK9" s="103" t="s">
        <v>136</v>
      </c>
      <c r="AL9" s="103" t="s">
        <v>135</v>
      </c>
      <c r="AM9" s="103" t="s">
        <v>138</v>
      </c>
      <c r="AN9" s="103" t="s">
        <v>40</v>
      </c>
      <c r="AO9" s="103" t="s">
        <v>40</v>
      </c>
      <c r="AP9" s="103" t="s">
        <v>62</v>
      </c>
      <c r="AQ9" s="103" t="s">
        <v>137</v>
      </c>
    </row>
    <row r="10" spans="1:55" ht="15">
      <c r="A10" s="311" t="s">
        <v>167</v>
      </c>
      <c r="B10" s="311" t="s">
        <v>167</v>
      </c>
      <c r="C10" s="105" t="s">
        <v>168</v>
      </c>
      <c r="D10" s="105" t="s">
        <v>169</v>
      </c>
      <c r="E10" s="105" t="s">
        <v>170</v>
      </c>
      <c r="F10" s="105" t="s">
        <v>171</v>
      </c>
      <c r="G10" s="105" t="s">
        <v>172</v>
      </c>
      <c r="H10" s="105" t="s">
        <v>173</v>
      </c>
      <c r="I10" s="105" t="s">
        <v>174</v>
      </c>
      <c r="J10" s="105" t="s">
        <v>175</v>
      </c>
      <c r="K10" s="105" t="s">
        <v>176</v>
      </c>
      <c r="L10" s="105" t="s">
        <v>177</v>
      </c>
      <c r="M10" s="105" t="s">
        <v>178</v>
      </c>
      <c r="N10" s="105" t="s">
        <v>179</v>
      </c>
      <c r="O10" s="105" t="s">
        <v>180</v>
      </c>
      <c r="P10" s="105" t="s">
        <v>181</v>
      </c>
      <c r="Q10" s="105" t="s">
        <v>182</v>
      </c>
      <c r="R10" s="105" t="s">
        <v>183</v>
      </c>
      <c r="S10" s="105" t="s">
        <v>184</v>
      </c>
      <c r="T10" s="105" t="s">
        <v>185</v>
      </c>
      <c r="U10" s="105" t="s">
        <v>186</v>
      </c>
      <c r="V10" s="105" t="s">
        <v>187</v>
      </c>
      <c r="W10" s="105" t="s">
        <v>188</v>
      </c>
      <c r="X10" s="105" t="s">
        <v>189</v>
      </c>
      <c r="Y10" s="105" t="s">
        <v>190</v>
      </c>
      <c r="Z10" s="105" t="s">
        <v>191</v>
      </c>
      <c r="AA10" s="105" t="s">
        <v>192</v>
      </c>
      <c r="AB10" s="105" t="s">
        <v>193</v>
      </c>
      <c r="AC10" s="105" t="s">
        <v>194</v>
      </c>
      <c r="AD10" s="105" t="s">
        <v>195</v>
      </c>
      <c r="AE10" s="105" t="s">
        <v>196</v>
      </c>
      <c r="AF10" s="105" t="s">
        <v>197</v>
      </c>
      <c r="AG10" s="105" t="s">
        <v>198</v>
      </c>
      <c r="AH10" s="105" t="s">
        <v>199</v>
      </c>
      <c r="AI10" s="105" t="s">
        <v>200</v>
      </c>
      <c r="AJ10" s="105" t="s">
        <v>201</v>
      </c>
      <c r="AK10" s="105" t="s">
        <v>202</v>
      </c>
      <c r="AL10" s="105" t="s">
        <v>203</v>
      </c>
      <c r="AM10" s="105" t="s">
        <v>204</v>
      </c>
      <c r="AN10" s="105" t="s">
        <v>205</v>
      </c>
      <c r="AO10" s="105" t="s">
        <v>206</v>
      </c>
      <c r="AP10" s="105" t="s">
        <v>207</v>
      </c>
      <c r="AQ10" s="105" t="s">
        <v>208</v>
      </c>
    </row>
    <row r="11" spans="1:55" ht="15">
      <c r="A11" s="311" t="s">
        <v>209</v>
      </c>
      <c r="B11" s="311" t="s">
        <v>209</v>
      </c>
      <c r="C11" s="105" t="s">
        <v>210</v>
      </c>
      <c r="D11" s="105" t="s">
        <v>211</v>
      </c>
      <c r="E11" s="105" t="s">
        <v>212</v>
      </c>
      <c r="F11" s="105" t="s">
        <v>213</v>
      </c>
      <c r="G11" s="105" t="s">
        <v>214</v>
      </c>
      <c r="H11" s="105" t="s">
        <v>215</v>
      </c>
      <c r="I11" s="105" t="s">
        <v>216</v>
      </c>
      <c r="J11" s="105" t="s">
        <v>217</v>
      </c>
      <c r="K11" s="105" t="s">
        <v>218</v>
      </c>
      <c r="L11" s="105" t="s">
        <v>219</v>
      </c>
      <c r="M11" s="105" t="s">
        <v>220</v>
      </c>
      <c r="N11" s="105" t="s">
        <v>221</v>
      </c>
      <c r="O11" s="105" t="s">
        <v>222</v>
      </c>
      <c r="P11" s="105" t="s">
        <v>223</v>
      </c>
      <c r="Q11" s="105" t="s">
        <v>224</v>
      </c>
      <c r="R11" s="105" t="s">
        <v>225</v>
      </c>
      <c r="S11" s="105" t="s">
        <v>226</v>
      </c>
      <c r="T11" s="105" t="s">
        <v>227</v>
      </c>
      <c r="U11" s="105" t="s">
        <v>228</v>
      </c>
      <c r="V11" s="105" t="s">
        <v>229</v>
      </c>
      <c r="W11" s="105" t="s">
        <v>230</v>
      </c>
      <c r="X11" s="105" t="s">
        <v>231</v>
      </c>
      <c r="Y11" s="105" t="s">
        <v>232</v>
      </c>
      <c r="Z11" s="105" t="s">
        <v>233</v>
      </c>
      <c r="AA11" s="105" t="s">
        <v>234</v>
      </c>
      <c r="AB11" s="105" t="s">
        <v>235</v>
      </c>
      <c r="AC11" s="105" t="s">
        <v>236</v>
      </c>
      <c r="AD11" s="105" t="s">
        <v>237</v>
      </c>
      <c r="AE11" s="105" t="s">
        <v>238</v>
      </c>
      <c r="AF11" s="105" t="s">
        <v>239</v>
      </c>
      <c r="AG11" s="105" t="s">
        <v>240</v>
      </c>
      <c r="AH11" s="105" t="s">
        <v>241</v>
      </c>
      <c r="AI11" s="105" t="s">
        <v>242</v>
      </c>
      <c r="AJ11" s="105" t="s">
        <v>243</v>
      </c>
      <c r="AK11" s="105" t="s">
        <v>244</v>
      </c>
      <c r="AL11" s="105" t="s">
        <v>245</v>
      </c>
      <c r="AM11" s="105" t="s">
        <v>246</v>
      </c>
      <c r="AN11" s="105" t="s">
        <v>247</v>
      </c>
      <c r="AO11" s="105" t="s">
        <v>248</v>
      </c>
      <c r="AP11" s="105" t="s">
        <v>42</v>
      </c>
      <c r="AQ11" s="105" t="s">
        <v>249</v>
      </c>
    </row>
    <row r="12" spans="1:55" ht="15">
      <c r="A12" s="106" t="s">
        <v>250</v>
      </c>
      <c r="B12" s="106" t="s">
        <v>251</v>
      </c>
      <c r="C12" s="107" t="s">
        <v>110</v>
      </c>
      <c r="D12" s="107" t="s">
        <v>110</v>
      </c>
      <c r="E12" s="107" t="s">
        <v>110</v>
      </c>
      <c r="F12" s="107" t="s">
        <v>110</v>
      </c>
      <c r="G12" s="107" t="s">
        <v>110</v>
      </c>
      <c r="H12" s="107" t="s">
        <v>110</v>
      </c>
      <c r="I12" s="107" t="s">
        <v>110</v>
      </c>
      <c r="J12" s="107" t="s">
        <v>110</v>
      </c>
      <c r="K12" s="107" t="s">
        <v>110</v>
      </c>
      <c r="L12" s="107" t="s">
        <v>110</v>
      </c>
      <c r="M12" s="107" t="s">
        <v>110</v>
      </c>
      <c r="N12" s="107" t="s">
        <v>110</v>
      </c>
      <c r="O12" s="107" t="s">
        <v>110</v>
      </c>
      <c r="P12" s="107" t="s">
        <v>110</v>
      </c>
      <c r="Q12" s="107" t="s">
        <v>110</v>
      </c>
      <c r="R12" s="107" t="s">
        <v>110</v>
      </c>
      <c r="S12" s="107" t="s">
        <v>110</v>
      </c>
      <c r="T12" s="107" t="s">
        <v>110</v>
      </c>
      <c r="U12" s="107" t="s">
        <v>110</v>
      </c>
      <c r="V12" s="107" t="s">
        <v>110</v>
      </c>
      <c r="W12" s="107" t="s">
        <v>110</v>
      </c>
      <c r="X12" s="107" t="s">
        <v>110</v>
      </c>
      <c r="Y12" s="107" t="s">
        <v>110</v>
      </c>
      <c r="Z12" s="107" t="s">
        <v>110</v>
      </c>
      <c r="AA12" s="107" t="s">
        <v>110</v>
      </c>
      <c r="AB12" s="107" t="s">
        <v>110</v>
      </c>
      <c r="AC12" s="107" t="s">
        <v>110</v>
      </c>
      <c r="AD12" s="107" t="s">
        <v>110</v>
      </c>
      <c r="AE12" s="107" t="s">
        <v>110</v>
      </c>
      <c r="AF12" s="107" t="s">
        <v>110</v>
      </c>
      <c r="AG12" s="107" t="s">
        <v>110</v>
      </c>
      <c r="AH12" s="107" t="s">
        <v>110</v>
      </c>
      <c r="AI12" s="107" t="s">
        <v>110</v>
      </c>
      <c r="AJ12" s="107" t="s">
        <v>110</v>
      </c>
      <c r="AK12" s="107" t="s">
        <v>110</v>
      </c>
      <c r="AL12" s="107" t="s">
        <v>110</v>
      </c>
      <c r="AM12" s="107" t="s">
        <v>110</v>
      </c>
      <c r="AN12" s="107" t="s">
        <v>110</v>
      </c>
      <c r="AO12" s="107" t="s">
        <v>110</v>
      </c>
      <c r="AP12" s="107" t="s">
        <v>110</v>
      </c>
      <c r="AQ12" s="107" t="s">
        <v>110</v>
      </c>
    </row>
    <row r="13" spans="1:55" ht="15">
      <c r="A13" s="108" t="s">
        <v>252</v>
      </c>
      <c r="B13" s="108" t="s">
        <v>253</v>
      </c>
      <c r="C13" s="112">
        <v>3476.1109999999999</v>
      </c>
      <c r="D13" s="112">
        <v>268.88799999999998</v>
      </c>
      <c r="E13" s="112">
        <v>91716.794999999998</v>
      </c>
      <c r="F13" s="111">
        <v>0</v>
      </c>
      <c r="G13" s="112">
        <v>620.85699999999997</v>
      </c>
      <c r="H13" s="111">
        <v>7151.51</v>
      </c>
      <c r="I13" s="111">
        <v>0</v>
      </c>
      <c r="J13" s="111">
        <v>0</v>
      </c>
      <c r="K13" s="112">
        <v>5960.0820000000003</v>
      </c>
      <c r="L13" s="111">
        <v>0</v>
      </c>
      <c r="M13" s="112">
        <v>7213.567</v>
      </c>
      <c r="N13" s="112">
        <v>1637.942</v>
      </c>
      <c r="O13" s="111">
        <v>0</v>
      </c>
      <c r="P13" s="111">
        <v>0</v>
      </c>
      <c r="Q13" s="111">
        <v>0</v>
      </c>
      <c r="R13" s="112">
        <v>160524.285</v>
      </c>
      <c r="S13" s="111">
        <v>0</v>
      </c>
      <c r="T13" s="112">
        <v>17297.775000000001</v>
      </c>
      <c r="U13" s="112">
        <v>3214.6640000000002</v>
      </c>
      <c r="V13" s="111">
        <v>0</v>
      </c>
      <c r="W13" s="112">
        <v>39.646000000000001</v>
      </c>
      <c r="X13" s="112">
        <v>16.382999999999999</v>
      </c>
      <c r="Y13" s="112">
        <v>3.9129999999999998</v>
      </c>
      <c r="Z13" s="112">
        <v>9031.6769999999997</v>
      </c>
      <c r="AA13" s="112">
        <v>2293.9549999999999</v>
      </c>
      <c r="AB13" s="112">
        <v>19.995999999999999</v>
      </c>
      <c r="AC13" s="111">
        <v>0</v>
      </c>
      <c r="AD13" s="112">
        <v>1501.088</v>
      </c>
      <c r="AE13" s="111">
        <v>0</v>
      </c>
      <c r="AF13" s="111">
        <v>0</v>
      </c>
      <c r="AG13" s="111">
        <v>0</v>
      </c>
      <c r="AH13" s="112">
        <v>81010.853000000003</v>
      </c>
      <c r="AI13" s="111">
        <v>0</v>
      </c>
      <c r="AJ13" s="112">
        <v>8.1000000000000003E-2</v>
      </c>
      <c r="AK13" s="111">
        <v>0</v>
      </c>
      <c r="AL13" s="112">
        <v>736.995</v>
      </c>
      <c r="AM13" s="112">
        <v>26262.045999999998</v>
      </c>
      <c r="AN13" s="112">
        <v>2421.8380000000002</v>
      </c>
      <c r="AO13" s="112">
        <v>7192.5420000000004</v>
      </c>
      <c r="AP13" s="112">
        <v>192569.076</v>
      </c>
      <c r="AQ13" s="112">
        <v>34128.760999999999</v>
      </c>
      <c r="AT13" s="103" t="s">
        <v>122</v>
      </c>
      <c r="AU13" s="103" t="s">
        <v>168</v>
      </c>
      <c r="AV13" s="103" t="s">
        <v>210</v>
      </c>
      <c r="BA13" s="103" t="str" cm="1">
        <f t="array" ref="BA13:BA33">_xlfn.UNIQUE(AT13:AT53)</f>
        <v>HC</v>
      </c>
      <c r="BC13" s="103" t="s">
        <v>122</v>
      </c>
    </row>
    <row r="14" spans="1:55" ht="15">
      <c r="A14" s="117" t="s">
        <v>254</v>
      </c>
      <c r="B14" s="117" t="s">
        <v>255</v>
      </c>
      <c r="C14" s="110">
        <v>0</v>
      </c>
      <c r="D14" s="110">
        <v>0</v>
      </c>
      <c r="E14" s="109">
        <v>380.48200000000003</v>
      </c>
      <c r="F14" s="110">
        <v>0</v>
      </c>
      <c r="G14" s="110">
        <v>0</v>
      </c>
      <c r="H14" s="110">
        <v>14.21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09">
        <v>1476.0139999999999</v>
      </c>
      <c r="S14" s="110">
        <v>0</v>
      </c>
      <c r="T14" s="110">
        <v>0</v>
      </c>
      <c r="U14" s="109">
        <v>252.172</v>
      </c>
      <c r="V14" s="110">
        <v>0</v>
      </c>
      <c r="W14" s="109">
        <v>0.38700000000000001</v>
      </c>
      <c r="X14" s="110">
        <v>0</v>
      </c>
      <c r="Y14" s="109">
        <v>4.2999999999999997E-2</v>
      </c>
      <c r="Z14" s="109">
        <v>3237.1260000000002</v>
      </c>
      <c r="AA14" s="110">
        <v>0</v>
      </c>
      <c r="AB14" s="109">
        <v>6.4569999999999999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09">
        <v>83.596999999999994</v>
      </c>
      <c r="AN14" s="110">
        <v>0</v>
      </c>
      <c r="AO14" s="110">
        <v>0</v>
      </c>
      <c r="AP14" s="109">
        <v>9953.7549999999992</v>
      </c>
      <c r="AQ14" s="109">
        <v>1081.817</v>
      </c>
      <c r="AT14" s="103" t="s">
        <v>122</v>
      </c>
      <c r="AU14" s="103" t="s">
        <v>169</v>
      </c>
      <c r="AV14" s="103" t="s">
        <v>211</v>
      </c>
      <c r="BA14" s="103" t="str">
        <v>BC</v>
      </c>
      <c r="BC14" s="103" t="s">
        <v>123</v>
      </c>
    </row>
    <row r="15" spans="1:55" ht="15">
      <c r="A15" s="117" t="s">
        <v>256</v>
      </c>
      <c r="B15" s="117" t="s">
        <v>257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644.78899999999999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2">
        <v>4.2999999999999997E-2</v>
      </c>
      <c r="Z15" s="112">
        <v>1156.184</v>
      </c>
      <c r="AA15" s="111">
        <v>0</v>
      </c>
      <c r="AB15" s="112">
        <v>6.3879999999999999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2">
        <v>41.798000000000002</v>
      </c>
      <c r="AN15" s="111">
        <v>0</v>
      </c>
      <c r="AO15" s="111">
        <v>0</v>
      </c>
      <c r="AP15" s="111">
        <v>6472.21</v>
      </c>
      <c r="AQ15" s="112">
        <v>397.39600000000002</v>
      </c>
      <c r="AT15" s="103" t="s">
        <v>122</v>
      </c>
      <c r="AU15" s="103" t="s">
        <v>170</v>
      </c>
      <c r="AV15" s="103" t="s">
        <v>212</v>
      </c>
      <c r="BA15" s="103" t="str">
        <v>COKE</v>
      </c>
      <c r="BC15" s="103" t="s">
        <v>124</v>
      </c>
    </row>
    <row r="16" spans="1:55" ht="15">
      <c r="A16" s="117" t="s">
        <v>258</v>
      </c>
      <c r="B16" s="117" t="s">
        <v>259</v>
      </c>
      <c r="C16" s="110">
        <v>0</v>
      </c>
      <c r="D16" s="110">
        <v>0</v>
      </c>
      <c r="E16" s="109">
        <v>343.75900000000001</v>
      </c>
      <c r="F16" s="110">
        <v>0</v>
      </c>
      <c r="G16" s="110">
        <v>0</v>
      </c>
      <c r="H16" s="110">
        <v>14.21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0</v>
      </c>
      <c r="Q16" s="110">
        <v>0</v>
      </c>
      <c r="R16" s="109">
        <v>813.101</v>
      </c>
      <c r="S16" s="110">
        <v>0</v>
      </c>
      <c r="T16" s="110">
        <v>0</v>
      </c>
      <c r="U16" s="109">
        <v>252.172</v>
      </c>
      <c r="V16" s="110">
        <v>0</v>
      </c>
      <c r="W16" s="109">
        <v>0.34399999999999997</v>
      </c>
      <c r="X16" s="110">
        <v>0</v>
      </c>
      <c r="Y16" s="110">
        <v>0</v>
      </c>
      <c r="Z16" s="109">
        <v>2025.3430000000001</v>
      </c>
      <c r="AA16" s="110">
        <v>0</v>
      </c>
      <c r="AB16" s="109">
        <v>6.9000000000000006E-2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H16" s="110">
        <v>0</v>
      </c>
      <c r="AI16" s="110">
        <v>0</v>
      </c>
      <c r="AJ16" s="110">
        <v>0</v>
      </c>
      <c r="AK16" s="110">
        <v>0</v>
      </c>
      <c r="AL16" s="110">
        <v>0</v>
      </c>
      <c r="AM16" s="109">
        <v>41.798000000000002</v>
      </c>
      <c r="AN16" s="110">
        <v>0</v>
      </c>
      <c r="AO16" s="110">
        <v>0</v>
      </c>
      <c r="AP16" s="109">
        <v>2108.308</v>
      </c>
      <c r="AQ16" s="109">
        <v>397.39600000000002</v>
      </c>
      <c r="AT16" s="103" t="s">
        <v>122</v>
      </c>
      <c r="AU16" s="103" t="s">
        <v>171</v>
      </c>
      <c r="AV16" s="103" t="s">
        <v>213</v>
      </c>
      <c r="BA16" s="103" t="str">
        <v>OTH_FUE</v>
      </c>
      <c r="BC16" s="103" t="s">
        <v>138</v>
      </c>
    </row>
    <row r="17" spans="1:55" ht="15">
      <c r="A17" s="117" t="s">
        <v>260</v>
      </c>
      <c r="B17" s="117" t="s">
        <v>261</v>
      </c>
      <c r="C17" s="111">
        <v>0</v>
      </c>
      <c r="D17" s="111">
        <v>0</v>
      </c>
      <c r="E17" s="112">
        <v>36.722999999999999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2">
        <v>18.125</v>
      </c>
      <c r="S17" s="111">
        <v>0</v>
      </c>
      <c r="T17" s="111">
        <v>0</v>
      </c>
      <c r="U17" s="111">
        <v>0</v>
      </c>
      <c r="V17" s="111">
        <v>0</v>
      </c>
      <c r="W17" s="112">
        <v>8.5999999999999993E-2</v>
      </c>
      <c r="X17" s="111">
        <v>0</v>
      </c>
      <c r="Y17" s="111">
        <v>0</v>
      </c>
      <c r="Z17" s="112">
        <v>55.555999999999997</v>
      </c>
      <c r="AA17" s="111">
        <v>0</v>
      </c>
      <c r="AB17" s="111">
        <v>0</v>
      </c>
      <c r="AC17" s="111">
        <v>0</v>
      </c>
      <c r="AD17" s="111">
        <v>0</v>
      </c>
      <c r="AE17" s="111">
        <v>0</v>
      </c>
      <c r="AF17" s="111">
        <v>0</v>
      </c>
      <c r="AG17" s="111">
        <v>0</v>
      </c>
      <c r="AH17" s="111">
        <v>0</v>
      </c>
      <c r="AI17" s="111">
        <v>0</v>
      </c>
      <c r="AJ17" s="111">
        <v>0</v>
      </c>
      <c r="AK17" s="111">
        <v>0</v>
      </c>
      <c r="AL17" s="111">
        <v>0</v>
      </c>
      <c r="AM17" s="111">
        <v>0</v>
      </c>
      <c r="AN17" s="111">
        <v>0</v>
      </c>
      <c r="AO17" s="111">
        <v>0</v>
      </c>
      <c r="AP17" s="112">
        <v>1373.2380000000001</v>
      </c>
      <c r="AQ17" s="112">
        <v>287.02499999999998</v>
      </c>
      <c r="AT17" s="103" t="s">
        <v>123</v>
      </c>
      <c r="AU17" s="103" t="s">
        <v>172</v>
      </c>
      <c r="AV17" s="103" t="s">
        <v>214</v>
      </c>
      <c r="BA17" s="103" t="str">
        <v>MFG</v>
      </c>
      <c r="BC17" s="103" t="s">
        <v>125</v>
      </c>
    </row>
    <row r="18" spans="1:55" ht="15">
      <c r="A18" s="119" t="s">
        <v>262</v>
      </c>
      <c r="B18" s="119" t="s">
        <v>263</v>
      </c>
      <c r="C18" s="110">
        <v>0</v>
      </c>
      <c r="D18" s="109">
        <v>100.581</v>
      </c>
      <c r="E18" s="110">
        <v>21322.3</v>
      </c>
      <c r="F18" s="110">
        <v>0</v>
      </c>
      <c r="G18" s="110">
        <v>0</v>
      </c>
      <c r="H18" s="109">
        <v>679.22400000000005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09">
        <v>34270.209000000003</v>
      </c>
      <c r="S18" s="110">
        <v>0</v>
      </c>
      <c r="T18" s="110">
        <v>0</v>
      </c>
      <c r="U18" s="109">
        <v>1044.2919999999999</v>
      </c>
      <c r="V18" s="110">
        <v>0</v>
      </c>
      <c r="W18" s="109">
        <v>6.7080000000000002</v>
      </c>
      <c r="X18" s="110">
        <v>0</v>
      </c>
      <c r="Y18" s="109">
        <v>4.2999999999999997E-2</v>
      </c>
      <c r="Z18" s="109">
        <v>941.61400000000003</v>
      </c>
      <c r="AA18" s="109">
        <v>505.51100000000002</v>
      </c>
      <c r="AB18" s="109">
        <v>0.20799999999999999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09">
        <v>649.91700000000003</v>
      </c>
      <c r="AI18" s="110">
        <v>0</v>
      </c>
      <c r="AJ18" s="110">
        <v>0</v>
      </c>
      <c r="AK18" s="110">
        <v>0</v>
      </c>
      <c r="AL18" s="110">
        <v>600.88</v>
      </c>
      <c r="AM18" s="109">
        <v>0.19700000000000001</v>
      </c>
      <c r="AN18" s="110">
        <v>0</v>
      </c>
      <c r="AO18" s="110">
        <v>0</v>
      </c>
      <c r="AP18" s="109">
        <v>26748.731</v>
      </c>
      <c r="AQ18" s="109">
        <v>2367.7429999999999</v>
      </c>
      <c r="AT18" s="103" t="s">
        <v>124</v>
      </c>
      <c r="AU18" s="103" t="s">
        <v>173</v>
      </c>
      <c r="AV18" s="103" t="s">
        <v>215</v>
      </c>
      <c r="BA18" s="103" t="str">
        <v>NAT_GAS</v>
      </c>
      <c r="BC18" s="103" t="s">
        <v>133</v>
      </c>
    </row>
    <row r="19" spans="1:55" ht="15">
      <c r="A19" s="119" t="s">
        <v>264</v>
      </c>
      <c r="B19" s="119" t="s">
        <v>265</v>
      </c>
      <c r="C19" s="111">
        <v>0</v>
      </c>
      <c r="D19" s="112">
        <v>100.581</v>
      </c>
      <c r="E19" s="112">
        <v>19940.686000000002</v>
      </c>
      <c r="F19" s="111">
        <v>0</v>
      </c>
      <c r="G19" s="111">
        <v>0</v>
      </c>
      <c r="H19" s="112">
        <v>675.37699999999995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2">
        <v>30865.983</v>
      </c>
      <c r="S19" s="111">
        <v>0</v>
      </c>
      <c r="T19" s="111">
        <v>0</v>
      </c>
      <c r="U19" s="112">
        <v>957.76599999999996</v>
      </c>
      <c r="V19" s="111">
        <v>0</v>
      </c>
      <c r="W19" s="112">
        <v>6.2350000000000003</v>
      </c>
      <c r="X19" s="111">
        <v>0</v>
      </c>
      <c r="Y19" s="112">
        <v>4.2999999999999997E-2</v>
      </c>
      <c r="Z19" s="112">
        <v>875.26499999999999</v>
      </c>
      <c r="AA19" s="112">
        <v>428.762</v>
      </c>
      <c r="AB19" s="112">
        <v>0.20799999999999999</v>
      </c>
      <c r="AC19" s="111">
        <v>0</v>
      </c>
      <c r="AD19" s="111">
        <v>0</v>
      </c>
      <c r="AE19" s="111">
        <v>0</v>
      </c>
      <c r="AF19" s="111">
        <v>0</v>
      </c>
      <c r="AG19" s="111">
        <v>0</v>
      </c>
      <c r="AH19" s="112">
        <v>618.16399999999999</v>
      </c>
      <c r="AI19" s="111">
        <v>0</v>
      </c>
      <c r="AJ19" s="111">
        <v>0</v>
      </c>
      <c r="AK19" s="111">
        <v>0</v>
      </c>
      <c r="AL19" s="112">
        <v>409.786</v>
      </c>
      <c r="AM19" s="112">
        <v>0.19700000000000001</v>
      </c>
      <c r="AN19" s="111">
        <v>0</v>
      </c>
      <c r="AO19" s="111">
        <v>0</v>
      </c>
      <c r="AP19" s="112">
        <v>23753.308000000001</v>
      </c>
      <c r="AQ19" s="112">
        <v>1209.376</v>
      </c>
      <c r="AT19" s="103" t="s">
        <v>123</v>
      </c>
      <c r="AU19" s="103" t="s">
        <v>174</v>
      </c>
      <c r="AV19" s="103" t="s">
        <v>216</v>
      </c>
      <c r="BA19" s="103" t="str">
        <v>OIL_RFG</v>
      </c>
      <c r="BC19" s="103" t="s">
        <v>131</v>
      </c>
    </row>
    <row r="20" spans="1:55" ht="15">
      <c r="A20" s="119" t="s">
        <v>266</v>
      </c>
      <c r="B20" s="119" t="s">
        <v>267</v>
      </c>
      <c r="C20" s="110">
        <v>0</v>
      </c>
      <c r="D20" s="110">
        <v>0</v>
      </c>
      <c r="E20" s="109">
        <v>1349.4749999999999</v>
      </c>
      <c r="F20" s="110">
        <v>0</v>
      </c>
      <c r="G20" s="110">
        <v>0</v>
      </c>
      <c r="H20" s="109">
        <v>3.847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09">
        <v>2735.7060000000001</v>
      </c>
      <c r="S20" s="110">
        <v>0</v>
      </c>
      <c r="T20" s="110">
        <v>0</v>
      </c>
      <c r="U20" s="109">
        <v>81.926000000000002</v>
      </c>
      <c r="V20" s="110">
        <v>0</v>
      </c>
      <c r="W20" s="109">
        <v>0.47299999999999998</v>
      </c>
      <c r="X20" s="110">
        <v>0</v>
      </c>
      <c r="Y20" s="110">
        <v>0</v>
      </c>
      <c r="Z20" s="109">
        <v>65.403000000000006</v>
      </c>
      <c r="AA20" s="109">
        <v>76.748999999999995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09">
        <v>31.753</v>
      </c>
      <c r="AI20" s="110">
        <v>0</v>
      </c>
      <c r="AJ20" s="110">
        <v>0</v>
      </c>
      <c r="AK20" s="110">
        <v>0</v>
      </c>
      <c r="AL20" s="109">
        <v>191.09399999999999</v>
      </c>
      <c r="AM20" s="110">
        <v>0</v>
      </c>
      <c r="AN20" s="110">
        <v>0</v>
      </c>
      <c r="AO20" s="110">
        <v>0</v>
      </c>
      <c r="AP20" s="109">
        <v>2094.5160000000001</v>
      </c>
      <c r="AQ20" s="109">
        <v>1117.088</v>
      </c>
      <c r="AT20" s="103" t="s">
        <v>138</v>
      </c>
      <c r="AU20" s="103" t="s">
        <v>175</v>
      </c>
      <c r="AV20" s="103" t="s">
        <v>217</v>
      </c>
      <c r="BA20" s="103" t="str">
        <v>OIL_LPG</v>
      </c>
      <c r="BC20" s="103" t="s">
        <v>129</v>
      </c>
    </row>
    <row r="21" spans="1:55" ht="15">
      <c r="A21" s="119" t="s">
        <v>268</v>
      </c>
      <c r="B21" s="119" t="s">
        <v>269</v>
      </c>
      <c r="C21" s="111">
        <v>0</v>
      </c>
      <c r="D21" s="111">
        <v>0</v>
      </c>
      <c r="E21" s="112">
        <v>32.139000000000003</v>
      </c>
      <c r="F21" s="111">
        <v>0</v>
      </c>
      <c r="G21" s="111">
        <v>0</v>
      </c>
      <c r="H21" s="111">
        <v>0</v>
      </c>
      <c r="I21" s="111">
        <v>0</v>
      </c>
      <c r="J21" s="111">
        <v>0</v>
      </c>
      <c r="K21" s="111">
        <v>0</v>
      </c>
      <c r="L21" s="111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668.52</v>
      </c>
      <c r="S21" s="111">
        <v>0</v>
      </c>
      <c r="T21" s="111">
        <v>0</v>
      </c>
      <c r="U21" s="111">
        <v>4.5999999999999996</v>
      </c>
      <c r="V21" s="111">
        <v>0</v>
      </c>
      <c r="W21" s="111">
        <v>0</v>
      </c>
      <c r="X21" s="111">
        <v>0</v>
      </c>
      <c r="Y21" s="111">
        <v>0</v>
      </c>
      <c r="Z21" s="112">
        <v>0.94599999999999995</v>
      </c>
      <c r="AA21" s="111">
        <v>0</v>
      </c>
      <c r="AB21" s="111">
        <v>0</v>
      </c>
      <c r="AC21" s="111">
        <v>0</v>
      </c>
      <c r="AD21" s="111">
        <v>0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0</v>
      </c>
      <c r="AO21" s="111">
        <v>0</v>
      </c>
      <c r="AP21" s="112">
        <v>900.904</v>
      </c>
      <c r="AQ21" s="112">
        <v>41.279000000000003</v>
      </c>
      <c r="AT21" s="103" t="s">
        <v>125</v>
      </c>
      <c r="AU21" s="103" t="s">
        <v>176</v>
      </c>
      <c r="AV21" s="103" t="s">
        <v>218</v>
      </c>
      <c r="BA21" s="103" t="str">
        <v>OIL_NAP</v>
      </c>
      <c r="BC21" s="103" t="s">
        <v>165</v>
      </c>
    </row>
    <row r="22" spans="1:55" ht="15">
      <c r="A22" s="117" t="s">
        <v>270</v>
      </c>
      <c r="B22" s="117" t="s">
        <v>271</v>
      </c>
      <c r="C22" s="110">
        <v>0</v>
      </c>
      <c r="D22" s="110">
        <v>0</v>
      </c>
      <c r="E22" s="109">
        <v>333.60399999999998</v>
      </c>
      <c r="F22" s="110">
        <v>0</v>
      </c>
      <c r="G22" s="109">
        <v>14.298</v>
      </c>
      <c r="H22" s="109">
        <v>2.8000000000000001E-2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09">
        <v>1957.182</v>
      </c>
      <c r="S22" s="110">
        <v>0</v>
      </c>
      <c r="T22" s="110">
        <v>0</v>
      </c>
      <c r="U22" s="109">
        <v>54.188000000000002</v>
      </c>
      <c r="V22" s="110">
        <v>0</v>
      </c>
      <c r="W22" s="109">
        <v>0.38700000000000001</v>
      </c>
      <c r="X22" s="110">
        <v>0</v>
      </c>
      <c r="Y22" s="110">
        <v>0</v>
      </c>
      <c r="Z22" s="109">
        <v>108.575</v>
      </c>
      <c r="AA22" s="109">
        <v>11.734999999999999</v>
      </c>
      <c r="AB22" s="109">
        <v>6.9000000000000006E-2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H22" s="109">
        <v>4.9889999999999999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09">
        <v>2081.6320000000001</v>
      </c>
      <c r="AQ22" s="109">
        <v>299.83600000000001</v>
      </c>
      <c r="AT22" s="103" t="s">
        <v>125</v>
      </c>
      <c r="AU22" s="103" t="s">
        <v>177</v>
      </c>
      <c r="AV22" s="103" t="s">
        <v>219</v>
      </c>
      <c r="BA22" s="103" t="str">
        <v>OIL_GSL</v>
      </c>
      <c r="BC22" s="103" t="s">
        <v>126</v>
      </c>
    </row>
    <row r="23" spans="1:55" ht="15">
      <c r="A23" s="117" t="s">
        <v>272</v>
      </c>
      <c r="B23" s="117" t="s">
        <v>273</v>
      </c>
      <c r="C23" s="111">
        <v>0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1">
        <v>0</v>
      </c>
      <c r="AD23" s="111">
        <v>0</v>
      </c>
      <c r="AE23" s="111">
        <v>0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1">
        <v>0</v>
      </c>
      <c r="AP23" s="111">
        <v>0</v>
      </c>
      <c r="AQ23" s="111">
        <v>0</v>
      </c>
      <c r="AT23" s="103" t="s">
        <v>125</v>
      </c>
      <c r="AU23" s="103" t="s">
        <v>178</v>
      </c>
      <c r="AV23" s="103" t="s">
        <v>220</v>
      </c>
      <c r="BA23" s="103" t="str">
        <v>OIL_KER</v>
      </c>
      <c r="BC23" s="103" t="s">
        <v>130</v>
      </c>
    </row>
    <row r="24" spans="1:55" ht="15">
      <c r="A24" s="117" t="s">
        <v>274</v>
      </c>
      <c r="B24" s="117" t="s">
        <v>275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T24" s="103" t="s">
        <v>125</v>
      </c>
      <c r="AU24" s="103" t="s">
        <v>179</v>
      </c>
      <c r="AV24" s="103" t="s">
        <v>221</v>
      </c>
      <c r="BA24" s="103" t="str">
        <v>OTH_OIL_FUE</v>
      </c>
      <c r="BC24" s="103" t="s">
        <v>132</v>
      </c>
    </row>
    <row r="25" spans="1:55" ht="15">
      <c r="A25" s="117" t="s">
        <v>276</v>
      </c>
      <c r="B25" s="117" t="s">
        <v>277</v>
      </c>
      <c r="C25" s="111">
        <v>0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1">
        <v>0</v>
      </c>
      <c r="AD25" s="111">
        <v>0</v>
      </c>
      <c r="AE25" s="111">
        <v>0</v>
      </c>
      <c r="AF25" s="111">
        <v>0</v>
      </c>
      <c r="AG25" s="111">
        <v>0</v>
      </c>
      <c r="AH25" s="111">
        <v>0</v>
      </c>
      <c r="AI25" s="111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0</v>
      </c>
      <c r="AO25" s="111">
        <v>0</v>
      </c>
      <c r="AP25" s="111">
        <v>0</v>
      </c>
      <c r="AQ25" s="111">
        <v>0</v>
      </c>
      <c r="AT25" s="103" t="s">
        <v>138</v>
      </c>
      <c r="AU25" s="103" t="s">
        <v>180</v>
      </c>
      <c r="AV25" s="103" t="s">
        <v>222</v>
      </c>
      <c r="BA25" s="103" t="str">
        <v>OIL_DSL</v>
      </c>
      <c r="BC25" s="103" t="s">
        <v>127</v>
      </c>
    </row>
    <row r="26" spans="1:55" ht="15">
      <c r="A26" s="120" t="s">
        <v>278</v>
      </c>
      <c r="B26" s="120" t="s">
        <v>279</v>
      </c>
      <c r="C26" s="110">
        <v>0</v>
      </c>
      <c r="D26" s="110">
        <v>0</v>
      </c>
      <c r="E26" s="110">
        <v>1188.92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0">
        <v>0</v>
      </c>
      <c r="P26" s="110">
        <v>0</v>
      </c>
      <c r="Q26" s="110">
        <v>0</v>
      </c>
      <c r="R26" s="109">
        <v>1652.6610000000001</v>
      </c>
      <c r="S26" s="110">
        <v>0</v>
      </c>
      <c r="T26" s="110">
        <v>0</v>
      </c>
      <c r="U26" s="109">
        <v>119.876</v>
      </c>
      <c r="V26" s="110">
        <v>0</v>
      </c>
      <c r="W26" s="109">
        <v>2.1070000000000002</v>
      </c>
      <c r="X26" s="110">
        <v>0</v>
      </c>
      <c r="Y26" s="109">
        <v>4.2999999999999997E-2</v>
      </c>
      <c r="Z26" s="109">
        <v>254.38800000000001</v>
      </c>
      <c r="AA26" s="109">
        <v>85.212999999999994</v>
      </c>
      <c r="AB26" s="109">
        <v>0.17399999999999999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09">
        <v>34745.360999999997</v>
      </c>
      <c r="AI26" s="110">
        <v>0</v>
      </c>
      <c r="AJ26" s="110">
        <v>0</v>
      </c>
      <c r="AK26" s="110">
        <v>0</v>
      </c>
      <c r="AL26" s="109">
        <v>26.097000000000001</v>
      </c>
      <c r="AM26" s="110">
        <v>0</v>
      </c>
      <c r="AN26" s="110">
        <v>0</v>
      </c>
      <c r="AO26" s="110">
        <v>0</v>
      </c>
      <c r="AP26" s="109">
        <v>8792.7909999999993</v>
      </c>
      <c r="AQ26" s="109">
        <v>3033.4079999999999</v>
      </c>
      <c r="AT26" s="103" t="s">
        <v>138</v>
      </c>
      <c r="AU26" s="103" t="s">
        <v>181</v>
      </c>
      <c r="AV26" s="103" t="s">
        <v>223</v>
      </c>
      <c r="BA26" s="103" t="str">
        <v>OIL_FUE</v>
      </c>
      <c r="BC26" s="103" t="s">
        <v>128</v>
      </c>
    </row>
    <row r="27" spans="1:55" ht="15">
      <c r="A27" s="117" t="s">
        <v>280</v>
      </c>
      <c r="B27" s="117" t="s">
        <v>281</v>
      </c>
      <c r="C27" s="111">
        <v>0</v>
      </c>
      <c r="D27" s="111">
        <v>0</v>
      </c>
      <c r="E27" s="112">
        <v>6514.5659999999998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9313.65</v>
      </c>
      <c r="S27" s="111">
        <v>0</v>
      </c>
      <c r="T27" s="111">
        <v>0</v>
      </c>
      <c r="U27" s="112">
        <v>98.025999999999996</v>
      </c>
      <c r="V27" s="111">
        <v>0</v>
      </c>
      <c r="W27" s="112">
        <v>0.34399999999999997</v>
      </c>
      <c r="X27" s="111">
        <v>0</v>
      </c>
      <c r="Y27" s="112">
        <v>0.17199999999999999</v>
      </c>
      <c r="Z27" s="112">
        <v>324.69299999999998</v>
      </c>
      <c r="AA27" s="112">
        <v>942.08299999999997</v>
      </c>
      <c r="AB27" s="112">
        <v>0.52100000000000002</v>
      </c>
      <c r="AC27" s="111">
        <v>0</v>
      </c>
      <c r="AD27" s="111">
        <v>0</v>
      </c>
      <c r="AE27" s="111">
        <v>0</v>
      </c>
      <c r="AF27" s="111">
        <v>0</v>
      </c>
      <c r="AG27" s="111">
        <v>0</v>
      </c>
      <c r="AH27" s="112">
        <v>40403.112999999998</v>
      </c>
      <c r="AI27" s="111">
        <v>0</v>
      </c>
      <c r="AJ27" s="111">
        <v>0</v>
      </c>
      <c r="AK27" s="111">
        <v>0</v>
      </c>
      <c r="AL27" s="112">
        <v>108.898</v>
      </c>
      <c r="AM27" s="112">
        <v>531.25699999999995</v>
      </c>
      <c r="AN27" s="111">
        <v>0</v>
      </c>
      <c r="AO27" s="111">
        <v>0</v>
      </c>
      <c r="AP27" s="112">
        <v>16150.773999999999</v>
      </c>
      <c r="AQ27" s="112">
        <v>3065.1579999999999</v>
      </c>
      <c r="AT27" s="103" t="s">
        <v>138</v>
      </c>
      <c r="AU27" s="103" t="s">
        <v>182</v>
      </c>
      <c r="AV27" s="103" t="s">
        <v>224</v>
      </c>
      <c r="BA27" s="103" t="str">
        <v>OTH_REN</v>
      </c>
      <c r="BC27" s="103" t="s">
        <v>166</v>
      </c>
    </row>
    <row r="28" spans="1:55" ht="15">
      <c r="A28" s="117" t="s">
        <v>282</v>
      </c>
      <c r="B28" s="117" t="s">
        <v>283</v>
      </c>
      <c r="C28" s="110">
        <v>0</v>
      </c>
      <c r="D28" s="110">
        <v>0</v>
      </c>
      <c r="E28" s="109">
        <v>6509.0649999999996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09">
        <v>8739.2839999999997</v>
      </c>
      <c r="S28" s="110">
        <v>0</v>
      </c>
      <c r="T28" s="110">
        <v>0</v>
      </c>
      <c r="U28" s="109">
        <v>51.704000000000001</v>
      </c>
      <c r="V28" s="110">
        <v>0</v>
      </c>
      <c r="W28" s="110">
        <v>0</v>
      </c>
      <c r="X28" s="110">
        <v>0</v>
      </c>
      <c r="Y28" s="109">
        <v>0.17199999999999999</v>
      </c>
      <c r="Z28" s="109">
        <v>286.12200000000001</v>
      </c>
      <c r="AA28" s="109">
        <v>942.08299999999997</v>
      </c>
      <c r="AB28" s="109">
        <v>0.52100000000000002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09">
        <v>40403.112999999998</v>
      </c>
      <c r="AI28" s="110">
        <v>0</v>
      </c>
      <c r="AJ28" s="110">
        <v>0</v>
      </c>
      <c r="AK28" s="110">
        <v>0</v>
      </c>
      <c r="AL28" s="109">
        <v>108.898</v>
      </c>
      <c r="AM28" s="109">
        <v>531.25699999999995</v>
      </c>
      <c r="AN28" s="110">
        <v>0</v>
      </c>
      <c r="AO28" s="110">
        <v>0</v>
      </c>
      <c r="AP28" s="109">
        <v>14826.114</v>
      </c>
      <c r="AQ28" s="109">
        <v>2897.9650000000001</v>
      </c>
      <c r="AT28" s="103" t="s">
        <v>133</v>
      </c>
      <c r="AU28" s="103" t="s">
        <v>183</v>
      </c>
      <c r="AV28" s="103" t="s">
        <v>225</v>
      </c>
      <c r="BA28" s="103" t="str">
        <v>BIOM</v>
      </c>
      <c r="BC28" s="103" t="s">
        <v>134</v>
      </c>
    </row>
    <row r="29" spans="1:55" ht="15">
      <c r="A29" s="117" t="s">
        <v>284</v>
      </c>
      <c r="B29" s="117" t="s">
        <v>285</v>
      </c>
      <c r="C29" s="111">
        <v>0</v>
      </c>
      <c r="D29" s="111">
        <v>0</v>
      </c>
      <c r="E29" s="112">
        <v>5668.924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2">
        <v>8499.9470000000001</v>
      </c>
      <c r="S29" s="111">
        <v>0</v>
      </c>
      <c r="T29" s="111">
        <v>0</v>
      </c>
      <c r="U29" s="112">
        <v>51.704000000000001</v>
      </c>
      <c r="V29" s="111">
        <v>0</v>
      </c>
      <c r="W29" s="111">
        <v>0</v>
      </c>
      <c r="X29" s="111">
        <v>0</v>
      </c>
      <c r="Y29" s="112">
        <v>0.17199999999999999</v>
      </c>
      <c r="Z29" s="112">
        <v>286.12200000000001</v>
      </c>
      <c r="AA29" s="112">
        <v>942.08299999999997</v>
      </c>
      <c r="AB29" s="112">
        <v>0.52100000000000002</v>
      </c>
      <c r="AC29" s="111">
        <v>0</v>
      </c>
      <c r="AD29" s="111">
        <v>0</v>
      </c>
      <c r="AE29" s="111">
        <v>0</v>
      </c>
      <c r="AF29" s="111">
        <v>0</v>
      </c>
      <c r="AG29" s="111">
        <v>0</v>
      </c>
      <c r="AH29" s="112">
        <v>25493.598000000002</v>
      </c>
      <c r="AI29" s="111">
        <v>0</v>
      </c>
      <c r="AJ29" s="111">
        <v>0</v>
      </c>
      <c r="AK29" s="111">
        <v>0</v>
      </c>
      <c r="AL29" s="112">
        <v>104.98399999999999</v>
      </c>
      <c r="AM29" s="112">
        <v>531.25699999999995</v>
      </c>
      <c r="AN29" s="111">
        <v>0</v>
      </c>
      <c r="AO29" s="111">
        <v>0</v>
      </c>
      <c r="AP29" s="112">
        <v>14385.078</v>
      </c>
      <c r="AQ29" s="112">
        <v>2897.9650000000001</v>
      </c>
      <c r="AT29" s="103" t="s">
        <v>138</v>
      </c>
      <c r="AU29" s="103" t="s">
        <v>184</v>
      </c>
      <c r="AV29" s="103" t="s">
        <v>226</v>
      </c>
      <c r="BA29" s="103" t="str">
        <v>BLF</v>
      </c>
      <c r="BC29" s="103" t="s">
        <v>136</v>
      </c>
    </row>
    <row r="30" spans="1:55" ht="15">
      <c r="A30" s="117" t="s">
        <v>286</v>
      </c>
      <c r="B30" s="117" t="s">
        <v>287</v>
      </c>
      <c r="C30" s="110">
        <v>0</v>
      </c>
      <c r="D30" s="110">
        <v>0</v>
      </c>
      <c r="E30" s="109">
        <v>840.14099999999996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09">
        <v>239.33600000000001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09">
        <v>14909.514999999999</v>
      </c>
      <c r="AI30" s="110">
        <v>0</v>
      </c>
      <c r="AJ30" s="110">
        <v>0</v>
      </c>
      <c r="AK30" s="110">
        <v>0</v>
      </c>
      <c r="AL30" s="109">
        <v>3.9140000000000001</v>
      </c>
      <c r="AM30" s="110">
        <v>0</v>
      </c>
      <c r="AN30" s="110">
        <v>0</v>
      </c>
      <c r="AO30" s="110">
        <v>0</v>
      </c>
      <c r="AP30" s="109">
        <v>441.036</v>
      </c>
      <c r="AQ30" s="110">
        <v>0</v>
      </c>
      <c r="AT30" s="103" t="s">
        <v>131</v>
      </c>
      <c r="AU30" s="103" t="s">
        <v>185</v>
      </c>
      <c r="AV30" s="103" t="s">
        <v>227</v>
      </c>
      <c r="BA30" s="103" t="str">
        <v>BIOG</v>
      </c>
      <c r="BC30" s="103" t="s">
        <v>135</v>
      </c>
    </row>
    <row r="31" spans="1:55" ht="15">
      <c r="A31" s="117" t="s">
        <v>288</v>
      </c>
      <c r="B31" s="117" t="s">
        <v>289</v>
      </c>
      <c r="C31" s="111">
        <v>0</v>
      </c>
      <c r="D31" s="111">
        <v>0</v>
      </c>
      <c r="E31" s="112">
        <v>5.5019999999999998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2">
        <v>574.36699999999996</v>
      </c>
      <c r="S31" s="111">
        <v>0</v>
      </c>
      <c r="T31" s="111">
        <v>0</v>
      </c>
      <c r="U31" s="112">
        <v>46.322000000000003</v>
      </c>
      <c r="V31" s="111">
        <v>0</v>
      </c>
      <c r="W31" s="112">
        <v>0.34399999999999997</v>
      </c>
      <c r="X31" s="111">
        <v>0</v>
      </c>
      <c r="Y31" s="111">
        <v>0</v>
      </c>
      <c r="Z31" s="112">
        <v>38.527999999999999</v>
      </c>
      <c r="AA31" s="111">
        <v>0</v>
      </c>
      <c r="AB31" s="111">
        <v>0</v>
      </c>
      <c r="AC31" s="111">
        <v>0</v>
      </c>
      <c r="AD31" s="111">
        <v>0</v>
      </c>
      <c r="AE31" s="111">
        <v>0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1">
        <v>0</v>
      </c>
      <c r="AP31" s="111">
        <v>1324.66</v>
      </c>
      <c r="AQ31" s="112">
        <v>167.19300000000001</v>
      </c>
      <c r="AT31" s="103" t="s">
        <v>129</v>
      </c>
      <c r="AU31" s="103" t="s">
        <v>186</v>
      </c>
      <c r="AV31" s="103" t="s">
        <v>228</v>
      </c>
      <c r="BA31" s="103" t="str">
        <v>RDF</v>
      </c>
      <c r="BC31" s="103" t="s">
        <v>40</v>
      </c>
    </row>
    <row r="32" spans="1:55" ht="15">
      <c r="A32" s="121" t="s">
        <v>290</v>
      </c>
      <c r="B32" s="121" t="s">
        <v>291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T32" s="103" t="s">
        <v>165</v>
      </c>
      <c r="AU32" s="103" t="s">
        <v>187</v>
      </c>
      <c r="AV32" s="103" t="s">
        <v>229</v>
      </c>
      <c r="BA32" s="103" t="str">
        <v>ELC</v>
      </c>
      <c r="BC32" s="103" t="s">
        <v>62</v>
      </c>
    </row>
    <row r="33" spans="1:55" ht="15">
      <c r="A33" s="119" t="s">
        <v>292</v>
      </c>
      <c r="B33" s="119" t="s">
        <v>293</v>
      </c>
      <c r="C33" s="112">
        <v>501.74700000000001</v>
      </c>
      <c r="D33" s="111">
        <v>0</v>
      </c>
      <c r="E33" s="112">
        <v>43270.499000000003</v>
      </c>
      <c r="F33" s="111">
        <v>0</v>
      </c>
      <c r="G33" s="111">
        <v>0</v>
      </c>
      <c r="H33" s="112">
        <v>2796.259</v>
      </c>
      <c r="I33" s="111">
        <v>0</v>
      </c>
      <c r="J33" s="111">
        <v>0</v>
      </c>
      <c r="K33" s="112">
        <v>256.12799999999999</v>
      </c>
      <c r="L33" s="111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2">
        <v>17034.394</v>
      </c>
      <c r="S33" s="111">
        <v>0</v>
      </c>
      <c r="T33" s="112">
        <v>17297.775000000001</v>
      </c>
      <c r="U33" s="112">
        <v>271.53800000000001</v>
      </c>
      <c r="V33" s="111">
        <v>0</v>
      </c>
      <c r="W33" s="112">
        <v>1.419</v>
      </c>
      <c r="X33" s="111">
        <v>0</v>
      </c>
      <c r="Y33" s="112">
        <v>0.55900000000000005</v>
      </c>
      <c r="Z33" s="112">
        <v>1856.912</v>
      </c>
      <c r="AA33" s="112">
        <v>204.28100000000001</v>
      </c>
      <c r="AB33" s="112">
        <v>1.9790000000000001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2">
        <v>351.54500000000002</v>
      </c>
      <c r="AI33" s="111">
        <v>0</v>
      </c>
      <c r="AJ33" s="112">
        <v>8.1000000000000003E-2</v>
      </c>
      <c r="AK33" s="111">
        <v>0</v>
      </c>
      <c r="AL33" s="111">
        <v>1.1200000000000001</v>
      </c>
      <c r="AM33" s="112">
        <v>330.08800000000002</v>
      </c>
      <c r="AN33" s="111">
        <v>0</v>
      </c>
      <c r="AO33" s="111">
        <v>0</v>
      </c>
      <c r="AP33" s="112">
        <v>33049.561999999998</v>
      </c>
      <c r="AQ33" s="112">
        <v>14608.923000000001</v>
      </c>
      <c r="AT33" s="103" t="s">
        <v>126</v>
      </c>
      <c r="AU33" s="103" t="s">
        <v>188</v>
      </c>
      <c r="AV33" s="103" t="s">
        <v>230</v>
      </c>
      <c r="BA33" s="103" t="str">
        <v>DH</v>
      </c>
      <c r="BC33" s="103" t="s">
        <v>137</v>
      </c>
    </row>
    <row r="34" spans="1:55" ht="15">
      <c r="A34" s="119" t="s">
        <v>294</v>
      </c>
      <c r="B34" s="119" t="s">
        <v>295</v>
      </c>
      <c r="C34" s="109">
        <v>501.74700000000001</v>
      </c>
      <c r="D34" s="110">
        <v>0</v>
      </c>
      <c r="E34" s="109">
        <v>43256.790999999997</v>
      </c>
      <c r="F34" s="110">
        <v>0</v>
      </c>
      <c r="G34" s="110">
        <v>0</v>
      </c>
      <c r="H34" s="109">
        <v>2795.9789999999998</v>
      </c>
      <c r="I34" s="110">
        <v>0</v>
      </c>
      <c r="J34" s="110">
        <v>0</v>
      </c>
      <c r="K34" s="109">
        <v>256.12799999999999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09">
        <v>16153.989</v>
      </c>
      <c r="S34" s="110">
        <v>0</v>
      </c>
      <c r="T34" s="109">
        <v>17297.775000000001</v>
      </c>
      <c r="U34" s="109">
        <v>269.83600000000001</v>
      </c>
      <c r="V34" s="110">
        <v>0</v>
      </c>
      <c r="W34" s="109">
        <v>0.94599999999999995</v>
      </c>
      <c r="X34" s="110">
        <v>0</v>
      </c>
      <c r="Y34" s="109">
        <v>0.55900000000000005</v>
      </c>
      <c r="Z34" s="110">
        <v>1633.57</v>
      </c>
      <c r="AA34" s="109">
        <v>204.28100000000001</v>
      </c>
      <c r="AB34" s="109">
        <v>1.9790000000000001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349.93</v>
      </c>
      <c r="AI34" s="110">
        <v>0</v>
      </c>
      <c r="AJ34" s="109">
        <v>8.1000000000000003E-2</v>
      </c>
      <c r="AK34" s="110">
        <v>0</v>
      </c>
      <c r="AL34" s="110">
        <v>1.1200000000000001</v>
      </c>
      <c r="AM34" s="109">
        <v>330.08800000000002</v>
      </c>
      <c r="AN34" s="110">
        <v>0</v>
      </c>
      <c r="AO34" s="110">
        <v>0</v>
      </c>
      <c r="AP34" s="109">
        <v>31705.833999999999</v>
      </c>
      <c r="AQ34" s="109">
        <v>14041.365</v>
      </c>
      <c r="AT34" s="103" t="s">
        <v>130</v>
      </c>
      <c r="AU34" s="103" t="s">
        <v>189</v>
      </c>
      <c r="AV34" s="103" t="s">
        <v>231</v>
      </c>
    </row>
    <row r="35" spans="1:55" ht="15">
      <c r="A35" s="119" t="s">
        <v>296</v>
      </c>
      <c r="B35" s="119" t="s">
        <v>297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11">
        <v>0</v>
      </c>
      <c r="AQ35" s="111">
        <v>0</v>
      </c>
      <c r="AT35" s="103" t="s">
        <v>132</v>
      </c>
      <c r="AU35" s="103" t="s">
        <v>190</v>
      </c>
      <c r="AV35" s="103" t="s">
        <v>232</v>
      </c>
    </row>
    <row r="36" spans="1:55" ht="15">
      <c r="A36" s="119" t="s">
        <v>298</v>
      </c>
      <c r="B36" s="119" t="s">
        <v>299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T36" s="103" t="s">
        <v>127</v>
      </c>
      <c r="AU36" s="103" t="s">
        <v>191</v>
      </c>
      <c r="AV36" s="103" t="s">
        <v>233</v>
      </c>
    </row>
    <row r="37" spans="1:55" ht="15">
      <c r="A37" s="119" t="s">
        <v>300</v>
      </c>
      <c r="B37" s="119" t="s">
        <v>301</v>
      </c>
      <c r="C37" s="111">
        <v>0</v>
      </c>
      <c r="D37" s="111">
        <v>0</v>
      </c>
      <c r="E37" s="111">
        <v>0</v>
      </c>
      <c r="F37" s="111">
        <v>0</v>
      </c>
      <c r="G37" s="111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0</v>
      </c>
      <c r="Y37" s="111">
        <v>0</v>
      </c>
      <c r="Z37" s="111">
        <v>0</v>
      </c>
      <c r="AA37" s="111">
        <v>0</v>
      </c>
      <c r="AB37" s="111">
        <v>0</v>
      </c>
      <c r="AC37" s="111">
        <v>0</v>
      </c>
      <c r="AD37" s="111">
        <v>0</v>
      </c>
      <c r="AE37" s="111">
        <v>0</v>
      </c>
      <c r="AF37" s="111">
        <v>0</v>
      </c>
      <c r="AG37" s="111">
        <v>0</v>
      </c>
      <c r="AH37" s="111">
        <v>0</v>
      </c>
      <c r="AI37" s="111">
        <v>0</v>
      </c>
      <c r="AJ37" s="111">
        <v>0</v>
      </c>
      <c r="AK37" s="111">
        <v>0</v>
      </c>
      <c r="AL37" s="111">
        <v>0</v>
      </c>
      <c r="AM37" s="111">
        <v>0</v>
      </c>
      <c r="AN37" s="111">
        <v>0</v>
      </c>
      <c r="AO37" s="111">
        <v>0</v>
      </c>
      <c r="AP37" s="111">
        <v>0</v>
      </c>
      <c r="AQ37" s="111">
        <v>0</v>
      </c>
      <c r="AT37" s="103" t="s">
        <v>128</v>
      </c>
      <c r="AU37" s="103" t="s">
        <v>192</v>
      </c>
      <c r="AV37" s="103" t="s">
        <v>234</v>
      </c>
    </row>
    <row r="38" spans="1:55" ht="15">
      <c r="A38" s="119" t="s">
        <v>302</v>
      </c>
      <c r="B38" s="119" t="s">
        <v>303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T38" s="103" t="s">
        <v>132</v>
      </c>
      <c r="AU38" s="103" t="s">
        <v>193</v>
      </c>
      <c r="AV38" s="103" t="s">
        <v>235</v>
      </c>
    </row>
    <row r="39" spans="1:55" ht="15">
      <c r="A39" s="119" t="s">
        <v>304</v>
      </c>
      <c r="B39" s="119" t="s">
        <v>305</v>
      </c>
      <c r="C39" s="111">
        <v>0</v>
      </c>
      <c r="D39" s="111">
        <v>0</v>
      </c>
      <c r="E39" s="111">
        <v>0</v>
      </c>
      <c r="F39" s="111">
        <v>0</v>
      </c>
      <c r="G39" s="111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0</v>
      </c>
      <c r="Z39" s="111">
        <v>0</v>
      </c>
      <c r="AA39" s="111">
        <v>0</v>
      </c>
      <c r="AB39" s="111">
        <v>0</v>
      </c>
      <c r="AC39" s="111">
        <v>0</v>
      </c>
      <c r="AD39" s="111">
        <v>0</v>
      </c>
      <c r="AE39" s="111">
        <v>0</v>
      </c>
      <c r="AF39" s="111">
        <v>0</v>
      </c>
      <c r="AG39" s="111">
        <v>0</v>
      </c>
      <c r="AH39" s="111">
        <v>0</v>
      </c>
      <c r="AI39" s="111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0</v>
      </c>
      <c r="AO39" s="111">
        <v>0</v>
      </c>
      <c r="AP39" s="111">
        <v>0</v>
      </c>
      <c r="AQ39" s="111">
        <v>0</v>
      </c>
      <c r="AT39" s="103" t="s">
        <v>132</v>
      </c>
      <c r="AU39" s="103" t="s">
        <v>194</v>
      </c>
      <c r="AV39" s="103" t="s">
        <v>236</v>
      </c>
    </row>
    <row r="40" spans="1:55" ht="15">
      <c r="A40" s="119" t="s">
        <v>306</v>
      </c>
      <c r="B40" s="119" t="s">
        <v>307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0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T40" s="103" t="s">
        <v>132</v>
      </c>
      <c r="AU40" s="103" t="s">
        <v>195</v>
      </c>
      <c r="AV40" s="103" t="s">
        <v>237</v>
      </c>
    </row>
    <row r="41" spans="1:55" ht="15">
      <c r="A41" s="119" t="s">
        <v>308</v>
      </c>
      <c r="B41" s="119" t="s">
        <v>309</v>
      </c>
      <c r="C41" s="111">
        <v>0</v>
      </c>
      <c r="D41" s="111">
        <v>0</v>
      </c>
      <c r="E41" s="112">
        <v>13.708</v>
      </c>
      <c r="F41" s="111">
        <v>0</v>
      </c>
      <c r="G41" s="111">
        <v>0</v>
      </c>
      <c r="H41" s="112">
        <v>0.28100000000000003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2">
        <v>880.404</v>
      </c>
      <c r="S41" s="111">
        <v>0</v>
      </c>
      <c r="T41" s="111">
        <v>0</v>
      </c>
      <c r="U41" s="112">
        <v>1.702</v>
      </c>
      <c r="V41" s="111">
        <v>0</v>
      </c>
      <c r="W41" s="112">
        <v>0.47299999999999998</v>
      </c>
      <c r="X41" s="111">
        <v>0</v>
      </c>
      <c r="Y41" s="111">
        <v>0</v>
      </c>
      <c r="Z41" s="112">
        <v>223.34200000000001</v>
      </c>
      <c r="AA41" s="111">
        <v>0</v>
      </c>
      <c r="AB41" s="111">
        <v>0</v>
      </c>
      <c r="AC41" s="111">
        <v>0</v>
      </c>
      <c r="AD41" s="111">
        <v>0</v>
      </c>
      <c r="AE41" s="111">
        <v>0</v>
      </c>
      <c r="AF41" s="111">
        <v>0</v>
      </c>
      <c r="AG41" s="111">
        <v>0</v>
      </c>
      <c r="AH41" s="112">
        <v>1.615</v>
      </c>
      <c r="AI41" s="111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0</v>
      </c>
      <c r="AO41" s="111">
        <v>0</v>
      </c>
      <c r="AP41" s="112">
        <v>1343.729</v>
      </c>
      <c r="AQ41" s="112">
        <v>567.55799999999999</v>
      </c>
      <c r="AT41" s="103" t="s">
        <v>166</v>
      </c>
      <c r="AU41" s="103" t="s">
        <v>196</v>
      </c>
      <c r="AV41" s="103" t="s">
        <v>238</v>
      </c>
    </row>
    <row r="42" spans="1:55" ht="15">
      <c r="A42" s="120" t="s">
        <v>310</v>
      </c>
      <c r="B42" s="120" t="s">
        <v>311</v>
      </c>
      <c r="C42" s="110">
        <v>0</v>
      </c>
      <c r="D42" s="110">
        <v>0</v>
      </c>
      <c r="E42" s="109">
        <v>1391.058</v>
      </c>
      <c r="F42" s="110">
        <v>0</v>
      </c>
      <c r="G42" s="109">
        <v>8.5760000000000005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09">
        <v>6669.4520000000002</v>
      </c>
      <c r="S42" s="110">
        <v>0</v>
      </c>
      <c r="T42" s="110">
        <v>0</v>
      </c>
      <c r="U42" s="109">
        <v>476.928</v>
      </c>
      <c r="V42" s="110">
        <v>0</v>
      </c>
      <c r="W42" s="109">
        <v>1.591</v>
      </c>
      <c r="X42" s="110">
        <v>0</v>
      </c>
      <c r="Y42" s="110">
        <v>0</v>
      </c>
      <c r="Z42" s="109">
        <v>237.23099999999999</v>
      </c>
      <c r="AA42" s="109">
        <v>22.161999999999999</v>
      </c>
      <c r="AB42" s="109">
        <v>3.5000000000000003E-2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09">
        <v>4472.607</v>
      </c>
      <c r="AI42" s="110">
        <v>0</v>
      </c>
      <c r="AJ42" s="110">
        <v>0</v>
      </c>
      <c r="AK42" s="110">
        <v>0</v>
      </c>
      <c r="AL42" s="110">
        <v>0</v>
      </c>
      <c r="AM42" s="109">
        <v>0.51700000000000002</v>
      </c>
      <c r="AN42" s="110">
        <v>0</v>
      </c>
      <c r="AO42" s="110">
        <v>0</v>
      </c>
      <c r="AP42" s="109">
        <v>19813.510999999999</v>
      </c>
      <c r="AQ42" s="109">
        <v>1020.401</v>
      </c>
      <c r="AT42" s="103" t="s">
        <v>166</v>
      </c>
      <c r="AU42" s="103" t="s">
        <v>197</v>
      </c>
      <c r="AV42" s="103" t="s">
        <v>239</v>
      </c>
    </row>
    <row r="43" spans="1:55" ht="15">
      <c r="A43" s="120" t="s">
        <v>312</v>
      </c>
      <c r="B43" s="120" t="s">
        <v>313</v>
      </c>
      <c r="C43" s="111">
        <v>0</v>
      </c>
      <c r="D43" s="111">
        <v>0</v>
      </c>
      <c r="E43" s="112">
        <v>1332.6489999999999</v>
      </c>
      <c r="F43" s="111">
        <v>0</v>
      </c>
      <c r="G43" s="112">
        <v>8.5760000000000005</v>
      </c>
      <c r="H43" s="111">
        <v>0</v>
      </c>
      <c r="I43" s="111">
        <v>0</v>
      </c>
      <c r="J43" s="111">
        <v>0</v>
      </c>
      <c r="K43" s="111">
        <v>0</v>
      </c>
      <c r="L43" s="111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2">
        <v>5743.7470000000003</v>
      </c>
      <c r="S43" s="111">
        <v>0</v>
      </c>
      <c r="T43" s="111">
        <v>0</v>
      </c>
      <c r="U43" s="112">
        <v>322.04599999999999</v>
      </c>
      <c r="V43" s="111">
        <v>0</v>
      </c>
      <c r="W43" s="112">
        <v>0.81699999999999995</v>
      </c>
      <c r="X43" s="111">
        <v>0</v>
      </c>
      <c r="Y43" s="111">
        <v>0</v>
      </c>
      <c r="Z43" s="112">
        <v>104.232</v>
      </c>
      <c r="AA43" s="112">
        <v>22.039000000000001</v>
      </c>
      <c r="AB43" s="112">
        <v>3.5000000000000003E-2</v>
      </c>
      <c r="AC43" s="111">
        <v>0</v>
      </c>
      <c r="AD43" s="111">
        <v>0</v>
      </c>
      <c r="AE43" s="111">
        <v>0</v>
      </c>
      <c r="AF43" s="111">
        <v>0</v>
      </c>
      <c r="AG43" s="111">
        <v>0</v>
      </c>
      <c r="AH43" s="112">
        <v>78.927999999999997</v>
      </c>
      <c r="AI43" s="111">
        <v>0</v>
      </c>
      <c r="AJ43" s="111">
        <v>0</v>
      </c>
      <c r="AK43" s="111">
        <v>0</v>
      </c>
      <c r="AL43" s="111">
        <v>0</v>
      </c>
      <c r="AM43" s="112">
        <v>0.51700000000000002</v>
      </c>
      <c r="AN43" s="111">
        <v>0</v>
      </c>
      <c r="AO43" s="111">
        <v>0</v>
      </c>
      <c r="AP43" s="112">
        <v>15120.781000000001</v>
      </c>
      <c r="AQ43" s="112">
        <v>834.64099999999996</v>
      </c>
      <c r="AT43" s="103" t="s">
        <v>166</v>
      </c>
      <c r="AU43" s="103" t="s">
        <v>198</v>
      </c>
      <c r="AV43" s="103" t="s">
        <v>240</v>
      </c>
    </row>
    <row r="44" spans="1:55" ht="15">
      <c r="A44" s="108" t="s">
        <v>314</v>
      </c>
      <c r="B44" s="117" t="s">
        <v>315</v>
      </c>
      <c r="C44" s="109">
        <v>1953.5940000000001</v>
      </c>
      <c r="D44" s="110">
        <v>0</v>
      </c>
      <c r="E44" s="109">
        <v>15010.215</v>
      </c>
      <c r="F44" s="110">
        <v>0</v>
      </c>
      <c r="G44" s="109">
        <v>597.88300000000004</v>
      </c>
      <c r="H44" s="109">
        <v>2428.2829999999999</v>
      </c>
      <c r="I44" s="110">
        <v>0</v>
      </c>
      <c r="J44" s="110">
        <v>0</v>
      </c>
      <c r="K44" s="109">
        <v>1644.0719999999999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09">
        <v>44358.940999999999</v>
      </c>
      <c r="S44" s="110">
        <v>0</v>
      </c>
      <c r="T44" s="110">
        <v>0</v>
      </c>
      <c r="U44" s="109">
        <v>254.97800000000001</v>
      </c>
      <c r="V44" s="110">
        <v>0</v>
      </c>
      <c r="W44" s="109">
        <v>4.5149999999999997</v>
      </c>
      <c r="X44" s="110">
        <v>0</v>
      </c>
      <c r="Y44" s="109">
        <v>0.30099999999999999</v>
      </c>
      <c r="Z44" s="109">
        <v>944.32299999999998</v>
      </c>
      <c r="AA44" s="109">
        <v>169.77099999999999</v>
      </c>
      <c r="AB44" s="110">
        <v>0</v>
      </c>
      <c r="AC44" s="110">
        <v>0</v>
      </c>
      <c r="AD44" s="109">
        <v>1459.328</v>
      </c>
      <c r="AE44" s="110">
        <v>0</v>
      </c>
      <c r="AF44" s="110">
        <v>0</v>
      </c>
      <c r="AG44" s="110">
        <v>0</v>
      </c>
      <c r="AH44" s="109">
        <v>294.63900000000001</v>
      </c>
      <c r="AI44" s="110">
        <v>0</v>
      </c>
      <c r="AJ44" s="110">
        <v>0</v>
      </c>
      <c r="AK44" s="110">
        <v>0</v>
      </c>
      <c r="AL44" s="110">
        <v>0</v>
      </c>
      <c r="AM44" s="109">
        <v>25316.208999999999</v>
      </c>
      <c r="AN44" s="109">
        <v>2421.8380000000002</v>
      </c>
      <c r="AO44" s="109">
        <v>7192.5420000000004</v>
      </c>
      <c r="AP44" s="109">
        <v>20019.905999999999</v>
      </c>
      <c r="AQ44" s="109">
        <v>1064.328</v>
      </c>
      <c r="AT44" s="103" t="s">
        <v>134</v>
      </c>
      <c r="AU44" s="103" t="s">
        <v>199</v>
      </c>
      <c r="AV44" s="103" t="s">
        <v>241</v>
      </c>
    </row>
    <row r="45" spans="1:55" ht="15">
      <c r="A45" s="108" t="s">
        <v>316</v>
      </c>
      <c r="B45" s="117" t="s">
        <v>317</v>
      </c>
      <c r="C45" s="111">
        <v>0</v>
      </c>
      <c r="D45" s="111">
        <v>0</v>
      </c>
      <c r="E45" s="112">
        <v>3157.7159999999999</v>
      </c>
      <c r="F45" s="111">
        <v>0</v>
      </c>
      <c r="G45" s="112">
        <v>404.19400000000002</v>
      </c>
      <c r="H45" s="112">
        <v>1422.8989999999999</v>
      </c>
      <c r="I45" s="111">
        <v>0</v>
      </c>
      <c r="J45" s="111">
        <v>0</v>
      </c>
      <c r="K45" s="112">
        <v>276.06099999999998</v>
      </c>
      <c r="L45" s="111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2">
        <v>19698.137999999999</v>
      </c>
      <c r="S45" s="111">
        <v>0</v>
      </c>
      <c r="T45" s="111">
        <v>0</v>
      </c>
      <c r="U45" s="112">
        <v>186.392</v>
      </c>
      <c r="V45" s="111">
        <v>0</v>
      </c>
      <c r="W45" s="112">
        <v>3.956</v>
      </c>
      <c r="X45" s="111">
        <v>0</v>
      </c>
      <c r="Y45" s="112">
        <v>0.25800000000000001</v>
      </c>
      <c r="Z45" s="112">
        <v>773.87099999999998</v>
      </c>
      <c r="AA45" s="112">
        <v>113.34399999999999</v>
      </c>
      <c r="AB45" s="111">
        <v>0</v>
      </c>
      <c r="AC45" s="111">
        <v>0</v>
      </c>
      <c r="AD45" s="112">
        <v>1459.328</v>
      </c>
      <c r="AE45" s="111">
        <v>0</v>
      </c>
      <c r="AF45" s="111">
        <v>0</v>
      </c>
      <c r="AG45" s="111">
        <v>0</v>
      </c>
      <c r="AH45" s="112">
        <v>48.843000000000004</v>
      </c>
      <c r="AI45" s="111">
        <v>0</v>
      </c>
      <c r="AJ45" s="111">
        <v>0</v>
      </c>
      <c r="AK45" s="111">
        <v>0</v>
      </c>
      <c r="AL45" s="111">
        <v>0</v>
      </c>
      <c r="AM45" s="111">
        <v>0.02</v>
      </c>
      <c r="AN45" s="111">
        <v>0</v>
      </c>
      <c r="AO45" s="111">
        <v>0</v>
      </c>
      <c r="AP45" s="112">
        <v>7101.9110000000001</v>
      </c>
      <c r="AQ45" s="112">
        <v>799.06700000000001</v>
      </c>
      <c r="AT45" s="103" t="s">
        <v>134</v>
      </c>
      <c r="AU45" s="103" t="s">
        <v>200</v>
      </c>
      <c r="AV45" s="103" t="s">
        <v>242</v>
      </c>
    </row>
    <row r="46" spans="1:55" ht="15">
      <c r="A46" s="108" t="s">
        <v>318</v>
      </c>
      <c r="B46" s="117" t="s">
        <v>319</v>
      </c>
      <c r="C46" s="110">
        <v>0</v>
      </c>
      <c r="D46" s="110">
        <v>0</v>
      </c>
      <c r="E46" s="110">
        <v>19.760000000000002</v>
      </c>
      <c r="F46" s="110">
        <v>0</v>
      </c>
      <c r="G46" s="110">
        <v>0</v>
      </c>
      <c r="H46" s="109">
        <v>116.54600000000001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09">
        <v>22175.019</v>
      </c>
      <c r="S46" s="110">
        <v>0</v>
      </c>
      <c r="T46" s="110">
        <v>0</v>
      </c>
      <c r="U46" s="110">
        <v>63.94</v>
      </c>
      <c r="V46" s="110">
        <v>0</v>
      </c>
      <c r="W46" s="109">
        <v>0.215</v>
      </c>
      <c r="X46" s="110">
        <v>0</v>
      </c>
      <c r="Y46" s="109">
        <v>4.2999999999999997E-2</v>
      </c>
      <c r="Z46" s="109">
        <v>18.791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09">
        <v>9.6829999999999998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09">
        <v>5037.2640000000001</v>
      </c>
      <c r="AQ46" s="109">
        <v>14.212999999999999</v>
      </c>
      <c r="AT46" s="103" t="s">
        <v>136</v>
      </c>
      <c r="AU46" s="103" t="s">
        <v>201</v>
      </c>
      <c r="AV46" s="103" t="s">
        <v>243</v>
      </c>
    </row>
    <row r="47" spans="1:55" ht="15">
      <c r="A47" s="108" t="s">
        <v>320</v>
      </c>
      <c r="B47" s="117" t="s">
        <v>321</v>
      </c>
      <c r="C47" s="112">
        <v>1953.5940000000001</v>
      </c>
      <c r="D47" s="111">
        <v>0</v>
      </c>
      <c r="E47" s="112">
        <v>11832.763000000001</v>
      </c>
      <c r="F47" s="111">
        <v>0</v>
      </c>
      <c r="G47" s="112">
        <v>193.68899999999999</v>
      </c>
      <c r="H47" s="112">
        <v>888.83799999999997</v>
      </c>
      <c r="I47" s="111">
        <v>0</v>
      </c>
      <c r="J47" s="111">
        <v>0</v>
      </c>
      <c r="K47" s="112">
        <v>1368.0119999999999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2">
        <v>2485.7840000000001</v>
      </c>
      <c r="S47" s="111">
        <v>0</v>
      </c>
      <c r="T47" s="111">
        <v>0</v>
      </c>
      <c r="U47" s="112">
        <v>4.6920000000000002</v>
      </c>
      <c r="V47" s="111">
        <v>0</v>
      </c>
      <c r="W47" s="112">
        <v>0.34399999999999997</v>
      </c>
      <c r="X47" s="111">
        <v>0</v>
      </c>
      <c r="Y47" s="112">
        <v>4.2999999999999997E-2</v>
      </c>
      <c r="Z47" s="112">
        <v>151.661</v>
      </c>
      <c r="AA47" s="112">
        <v>56.427</v>
      </c>
      <c r="AB47" s="111">
        <v>0</v>
      </c>
      <c r="AC47" s="111">
        <v>0</v>
      </c>
      <c r="AD47" s="111">
        <v>0</v>
      </c>
      <c r="AE47" s="111">
        <v>0</v>
      </c>
      <c r="AF47" s="111">
        <v>0</v>
      </c>
      <c r="AG47" s="111">
        <v>0</v>
      </c>
      <c r="AH47" s="112">
        <v>236.113</v>
      </c>
      <c r="AI47" s="111">
        <v>0</v>
      </c>
      <c r="AJ47" s="111">
        <v>0</v>
      </c>
      <c r="AK47" s="111">
        <v>0</v>
      </c>
      <c r="AL47" s="111">
        <v>0</v>
      </c>
      <c r="AM47" s="112">
        <v>25316.188999999998</v>
      </c>
      <c r="AN47" s="112">
        <v>2421.8380000000002</v>
      </c>
      <c r="AO47" s="112">
        <v>7192.5420000000004</v>
      </c>
      <c r="AP47" s="112">
        <v>7880.7309999999998</v>
      </c>
      <c r="AQ47" s="112">
        <v>251.048</v>
      </c>
      <c r="AT47" s="103" t="s">
        <v>136</v>
      </c>
      <c r="AU47" s="103" t="s">
        <v>202</v>
      </c>
      <c r="AV47" s="103" t="s">
        <v>244</v>
      </c>
    </row>
    <row r="48" spans="1:55" ht="15">
      <c r="A48" s="108" t="s">
        <v>322</v>
      </c>
      <c r="B48" s="119" t="s">
        <v>323</v>
      </c>
      <c r="C48" s="110">
        <v>1020.77</v>
      </c>
      <c r="D48" s="109">
        <v>168.30699999999999</v>
      </c>
      <c r="E48" s="109">
        <v>910.928</v>
      </c>
      <c r="F48" s="110">
        <v>0</v>
      </c>
      <c r="G48" s="110">
        <v>0</v>
      </c>
      <c r="H48" s="109">
        <v>1128.951</v>
      </c>
      <c r="I48" s="110">
        <v>0</v>
      </c>
      <c r="J48" s="110">
        <v>0</v>
      </c>
      <c r="K48" s="110">
        <v>4057.96</v>
      </c>
      <c r="L48" s="110">
        <v>0</v>
      </c>
      <c r="M48" s="109">
        <v>7213.567</v>
      </c>
      <c r="N48" s="109">
        <v>1637.942</v>
      </c>
      <c r="O48" s="110">
        <v>0</v>
      </c>
      <c r="P48" s="110">
        <v>0</v>
      </c>
      <c r="Q48" s="110">
        <v>0</v>
      </c>
      <c r="R48" s="109">
        <v>29045.096000000001</v>
      </c>
      <c r="S48" s="110">
        <v>0</v>
      </c>
      <c r="T48" s="110">
        <v>0</v>
      </c>
      <c r="U48" s="109">
        <v>65.457999999999998</v>
      </c>
      <c r="V48" s="110">
        <v>0</v>
      </c>
      <c r="W48" s="109">
        <v>0.51600000000000001</v>
      </c>
      <c r="X48" s="110">
        <v>0</v>
      </c>
      <c r="Y48" s="109">
        <v>0.25800000000000001</v>
      </c>
      <c r="Z48" s="109">
        <v>201.45500000000001</v>
      </c>
      <c r="AA48" s="109">
        <v>337.334</v>
      </c>
      <c r="AB48" s="109">
        <v>0.48599999999999999</v>
      </c>
      <c r="AC48" s="110">
        <v>0</v>
      </c>
      <c r="AD48" s="110">
        <v>41.76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09">
        <v>2.4E-2</v>
      </c>
      <c r="AN48" s="110">
        <v>0</v>
      </c>
      <c r="AO48" s="110">
        <v>0</v>
      </c>
      <c r="AP48" s="109">
        <v>28284.718000000001</v>
      </c>
      <c r="AQ48" s="109">
        <v>3870.3620000000001</v>
      </c>
      <c r="AT48" s="103" t="s">
        <v>135</v>
      </c>
      <c r="AU48" s="103" t="s">
        <v>203</v>
      </c>
      <c r="AV48" s="103" t="s">
        <v>245</v>
      </c>
    </row>
    <row r="49" spans="1:48" ht="15">
      <c r="A49" s="108" t="s">
        <v>324</v>
      </c>
      <c r="B49" s="119" t="s">
        <v>325</v>
      </c>
      <c r="C49" s="112">
        <v>942.10400000000004</v>
      </c>
      <c r="D49" s="112">
        <v>168.30699999999999</v>
      </c>
      <c r="E49" s="112">
        <v>551.42100000000005</v>
      </c>
      <c r="F49" s="111">
        <v>0</v>
      </c>
      <c r="G49" s="111">
        <v>0</v>
      </c>
      <c r="H49" s="112">
        <v>559.95399999999995</v>
      </c>
      <c r="I49" s="111">
        <v>0</v>
      </c>
      <c r="J49" s="111">
        <v>0</v>
      </c>
      <c r="K49" s="111">
        <v>4057.96</v>
      </c>
      <c r="L49" s="111">
        <v>0</v>
      </c>
      <c r="M49" s="112">
        <v>7213.567</v>
      </c>
      <c r="N49" s="112">
        <v>465.13900000000001</v>
      </c>
      <c r="O49" s="111">
        <v>0</v>
      </c>
      <c r="P49" s="111">
        <v>0</v>
      </c>
      <c r="Q49" s="111">
        <v>0</v>
      </c>
      <c r="R49" s="112">
        <v>21381.911</v>
      </c>
      <c r="S49" s="111">
        <v>0</v>
      </c>
      <c r="T49" s="111">
        <v>0</v>
      </c>
      <c r="U49" s="112">
        <v>40.664000000000001</v>
      </c>
      <c r="V49" s="111">
        <v>0</v>
      </c>
      <c r="W49" s="112">
        <v>0.47299999999999998</v>
      </c>
      <c r="X49" s="111">
        <v>0</v>
      </c>
      <c r="Y49" s="111">
        <v>0</v>
      </c>
      <c r="Z49" s="112">
        <v>95.933000000000007</v>
      </c>
      <c r="AA49" s="111">
        <v>0</v>
      </c>
      <c r="AB49" s="112">
        <v>0.48599999999999999</v>
      </c>
      <c r="AC49" s="111">
        <v>0</v>
      </c>
      <c r="AD49" s="112">
        <v>41.472000000000001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2">
        <v>2.4E-2</v>
      </c>
      <c r="AN49" s="111">
        <v>0</v>
      </c>
      <c r="AO49" s="111">
        <v>0</v>
      </c>
      <c r="AP49" s="112">
        <v>20060.309000000001</v>
      </c>
      <c r="AQ49" s="112">
        <v>2928.9989999999998</v>
      </c>
      <c r="AT49" s="103" t="s">
        <v>138</v>
      </c>
      <c r="AU49" s="103" t="s">
        <v>204</v>
      </c>
      <c r="AV49" s="103" t="s">
        <v>246</v>
      </c>
    </row>
    <row r="50" spans="1:48" ht="15">
      <c r="A50" s="108" t="s">
        <v>326</v>
      </c>
      <c r="B50" s="119" t="s">
        <v>327</v>
      </c>
      <c r="C50" s="109">
        <v>78.665999999999997</v>
      </c>
      <c r="D50" s="110">
        <v>0</v>
      </c>
      <c r="E50" s="109">
        <v>359.50700000000001</v>
      </c>
      <c r="F50" s="110">
        <v>0</v>
      </c>
      <c r="G50" s="110">
        <v>0</v>
      </c>
      <c r="H50" s="109">
        <v>568.99699999999996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09">
        <v>1172.8040000000001</v>
      </c>
      <c r="O50" s="110">
        <v>0</v>
      </c>
      <c r="P50" s="110">
        <v>0</v>
      </c>
      <c r="Q50" s="110">
        <v>0</v>
      </c>
      <c r="R50" s="109">
        <v>7663.1850000000004</v>
      </c>
      <c r="S50" s="110">
        <v>0</v>
      </c>
      <c r="T50" s="110">
        <v>0</v>
      </c>
      <c r="U50" s="109">
        <v>24.794</v>
      </c>
      <c r="V50" s="110">
        <v>0</v>
      </c>
      <c r="W50" s="109">
        <v>4.2999999999999997E-2</v>
      </c>
      <c r="X50" s="110">
        <v>0</v>
      </c>
      <c r="Y50" s="109">
        <v>0.25800000000000001</v>
      </c>
      <c r="Z50" s="109">
        <v>105.52200000000001</v>
      </c>
      <c r="AA50" s="109">
        <v>337.334</v>
      </c>
      <c r="AB50" s="110">
        <v>0</v>
      </c>
      <c r="AC50" s="110">
        <v>0</v>
      </c>
      <c r="AD50" s="109">
        <v>0.28799999999999998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09">
        <v>8224.4089999999997</v>
      </c>
      <c r="AQ50" s="109">
        <v>941.36300000000006</v>
      </c>
      <c r="AT50" s="103" t="s">
        <v>40</v>
      </c>
      <c r="AU50" s="103" t="s">
        <v>205</v>
      </c>
      <c r="AV50" s="103" t="s">
        <v>247</v>
      </c>
    </row>
    <row r="51" spans="1:48" ht="15">
      <c r="A51" s="108" t="s">
        <v>328</v>
      </c>
      <c r="B51" s="119" t="s">
        <v>329</v>
      </c>
      <c r="C51" s="112">
        <v>78.665999999999997</v>
      </c>
      <c r="D51" s="111">
        <v>0</v>
      </c>
      <c r="E51" s="112">
        <v>359.50700000000001</v>
      </c>
      <c r="F51" s="111">
        <v>0</v>
      </c>
      <c r="G51" s="111">
        <v>0</v>
      </c>
      <c r="H51" s="112">
        <v>568.99699999999996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2">
        <v>1172.8040000000001</v>
      </c>
      <c r="O51" s="111">
        <v>0</v>
      </c>
      <c r="P51" s="111">
        <v>0</v>
      </c>
      <c r="Q51" s="111">
        <v>0</v>
      </c>
      <c r="R51" s="111">
        <v>5961.44</v>
      </c>
      <c r="S51" s="111">
        <v>0</v>
      </c>
      <c r="T51" s="111">
        <v>0</v>
      </c>
      <c r="U51" s="112">
        <v>17.111999999999998</v>
      </c>
      <c r="V51" s="111">
        <v>0</v>
      </c>
      <c r="W51" s="111">
        <v>0</v>
      </c>
      <c r="X51" s="111">
        <v>0</v>
      </c>
      <c r="Y51" s="112">
        <v>0.17199999999999999</v>
      </c>
      <c r="Z51" s="112">
        <v>95.116</v>
      </c>
      <c r="AA51" s="112">
        <v>337.334</v>
      </c>
      <c r="AB51" s="111">
        <v>0</v>
      </c>
      <c r="AC51" s="111">
        <v>0</v>
      </c>
      <c r="AD51" s="112">
        <v>0.28799999999999998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12">
        <v>6888.2759999999998</v>
      </c>
      <c r="AQ51" s="112">
        <v>773.96799999999996</v>
      </c>
      <c r="AT51" s="103" t="s">
        <v>40</v>
      </c>
      <c r="AU51" s="103" t="s">
        <v>206</v>
      </c>
      <c r="AV51" s="103" t="s">
        <v>248</v>
      </c>
    </row>
    <row r="52" spans="1:48" ht="15">
      <c r="A52" s="108" t="s">
        <v>330</v>
      </c>
      <c r="B52" s="119" t="s">
        <v>331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09">
        <v>1701.7449999999999</v>
      </c>
      <c r="S52" s="110">
        <v>0</v>
      </c>
      <c r="T52" s="110">
        <v>0</v>
      </c>
      <c r="U52" s="109">
        <v>7.6820000000000004</v>
      </c>
      <c r="V52" s="110">
        <v>0</v>
      </c>
      <c r="W52" s="109">
        <v>4.2999999999999997E-2</v>
      </c>
      <c r="X52" s="110">
        <v>0</v>
      </c>
      <c r="Y52" s="109">
        <v>8.5999999999999993E-2</v>
      </c>
      <c r="Z52" s="109">
        <v>10.406000000000001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09">
        <v>1336.133</v>
      </c>
      <c r="AQ52" s="109">
        <v>167.39500000000001</v>
      </c>
      <c r="AT52" s="103" t="s">
        <v>62</v>
      </c>
      <c r="AU52" s="103" t="s">
        <v>207</v>
      </c>
      <c r="AV52" s="103" t="s">
        <v>42</v>
      </c>
    </row>
    <row r="53" spans="1:48" ht="15">
      <c r="A53" s="108" t="s">
        <v>332</v>
      </c>
      <c r="B53" s="117" t="s">
        <v>333</v>
      </c>
      <c r="C53" s="111">
        <v>0</v>
      </c>
      <c r="D53" s="111">
        <v>0</v>
      </c>
      <c r="E53" s="112">
        <v>917.18700000000001</v>
      </c>
      <c r="F53" s="111">
        <v>0</v>
      </c>
      <c r="G53" s="111">
        <v>0.1</v>
      </c>
      <c r="H53" s="112">
        <v>104.386</v>
      </c>
      <c r="I53" s="111">
        <v>0</v>
      </c>
      <c r="J53" s="111">
        <v>0</v>
      </c>
      <c r="K53" s="112">
        <v>1.9219999999999999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2">
        <v>9433.3870000000006</v>
      </c>
      <c r="S53" s="111">
        <v>0</v>
      </c>
      <c r="T53" s="111">
        <v>0</v>
      </c>
      <c r="U53" s="112">
        <v>403.74200000000002</v>
      </c>
      <c r="V53" s="111">
        <v>0</v>
      </c>
      <c r="W53" s="112">
        <v>9.9329999999999998</v>
      </c>
      <c r="X53" s="112">
        <v>3.9129999999999998</v>
      </c>
      <c r="Y53" s="112">
        <v>0.81699999999999995</v>
      </c>
      <c r="Z53" s="112">
        <v>512.21600000000001</v>
      </c>
      <c r="AA53" s="112">
        <v>15.865</v>
      </c>
      <c r="AB53" s="112">
        <v>10.068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2">
        <v>61.115000000000002</v>
      </c>
      <c r="AI53" s="111">
        <v>0</v>
      </c>
      <c r="AJ53" s="111">
        <v>0</v>
      </c>
      <c r="AK53" s="111">
        <v>0</v>
      </c>
      <c r="AL53" s="111">
        <v>0</v>
      </c>
      <c r="AM53" s="111">
        <v>0.11</v>
      </c>
      <c r="AN53" s="111">
        <v>0</v>
      </c>
      <c r="AO53" s="111">
        <v>0</v>
      </c>
      <c r="AP53" s="112">
        <v>16984.050999999999</v>
      </c>
      <c r="AQ53" s="111">
        <v>2017.51</v>
      </c>
      <c r="AT53" s="103" t="s">
        <v>137</v>
      </c>
      <c r="AU53" s="103" t="s">
        <v>208</v>
      </c>
      <c r="AV53" s="103" t="s">
        <v>249</v>
      </c>
    </row>
    <row r="54" spans="1:48" ht="15">
      <c r="A54" s="108" t="s">
        <v>334</v>
      </c>
      <c r="B54" s="117" t="s">
        <v>335</v>
      </c>
      <c r="C54" s="110">
        <v>0</v>
      </c>
      <c r="D54" s="110">
        <v>0</v>
      </c>
      <c r="E54" s="109">
        <v>405.37700000000001</v>
      </c>
      <c r="F54" s="110">
        <v>0</v>
      </c>
      <c r="G54" s="110">
        <v>0.1</v>
      </c>
      <c r="H54" s="109">
        <v>47.741999999999997</v>
      </c>
      <c r="I54" s="110">
        <v>0</v>
      </c>
      <c r="J54" s="110">
        <v>0</v>
      </c>
      <c r="K54" s="109">
        <v>1.9219999999999999</v>
      </c>
      <c r="L54" s="110">
        <v>0</v>
      </c>
      <c r="M54" s="110">
        <v>0</v>
      </c>
      <c r="N54" s="110">
        <v>0</v>
      </c>
      <c r="O54" s="110">
        <v>0</v>
      </c>
      <c r="P54" s="110">
        <v>0</v>
      </c>
      <c r="Q54" s="110">
        <v>0</v>
      </c>
      <c r="R54" s="109">
        <v>5886.3040000000001</v>
      </c>
      <c r="S54" s="110">
        <v>0</v>
      </c>
      <c r="T54" s="110">
        <v>0</v>
      </c>
      <c r="U54" s="109">
        <v>251.298</v>
      </c>
      <c r="V54" s="110">
        <v>0</v>
      </c>
      <c r="W54" s="110">
        <v>3.87</v>
      </c>
      <c r="X54" s="109">
        <v>3.9129999999999998</v>
      </c>
      <c r="Y54" s="109">
        <v>0.17199999999999999</v>
      </c>
      <c r="Z54" s="109">
        <v>306.46100000000001</v>
      </c>
      <c r="AA54" s="109">
        <v>6.1740000000000004</v>
      </c>
      <c r="AB54" s="109">
        <v>0.86799999999999999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09">
        <v>52.828000000000003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09">
        <v>7842.5640000000003</v>
      </c>
      <c r="AQ54" s="109">
        <v>796.08600000000001</v>
      </c>
    </row>
    <row r="55" spans="1:48" ht="15">
      <c r="A55" s="108" t="s">
        <v>336</v>
      </c>
      <c r="B55" s="117" t="s">
        <v>337</v>
      </c>
      <c r="C55" s="111">
        <v>0</v>
      </c>
      <c r="D55" s="111">
        <v>0</v>
      </c>
      <c r="E55" s="112">
        <v>20.677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2">
        <v>268.83499999999998</v>
      </c>
      <c r="S55" s="111">
        <v>0</v>
      </c>
      <c r="T55" s="111">
        <v>0</v>
      </c>
      <c r="U55" s="112">
        <v>4.0019999999999998</v>
      </c>
      <c r="V55" s="111">
        <v>0</v>
      </c>
      <c r="W55" s="112">
        <v>1.8919999999999999</v>
      </c>
      <c r="X55" s="111">
        <v>0</v>
      </c>
      <c r="Y55" s="111">
        <v>0</v>
      </c>
      <c r="Z55" s="111">
        <v>24.51</v>
      </c>
      <c r="AA55" s="112">
        <v>7.8920000000000003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12">
        <v>1147.759</v>
      </c>
      <c r="AQ55" s="112">
        <v>68.793999999999997</v>
      </c>
    </row>
    <row r="56" spans="1:48" ht="15">
      <c r="A56" s="108" t="s">
        <v>338</v>
      </c>
      <c r="B56" s="117" t="s">
        <v>339</v>
      </c>
      <c r="C56" s="110">
        <v>0</v>
      </c>
      <c r="D56" s="110">
        <v>0</v>
      </c>
      <c r="E56" s="109">
        <v>67.028000000000006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09">
        <v>1647.221</v>
      </c>
      <c r="S56" s="110">
        <v>0</v>
      </c>
      <c r="T56" s="110">
        <v>0</v>
      </c>
      <c r="U56" s="109">
        <v>43.607999999999997</v>
      </c>
      <c r="V56" s="110">
        <v>0</v>
      </c>
      <c r="W56" s="109">
        <v>1.5049999999999999</v>
      </c>
      <c r="X56" s="110">
        <v>0</v>
      </c>
      <c r="Y56" s="110">
        <v>0</v>
      </c>
      <c r="Z56" s="110">
        <v>58.48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2.14</v>
      </c>
      <c r="AI56" s="110">
        <v>0</v>
      </c>
      <c r="AJ56" s="110">
        <v>0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09">
        <v>4193.3450000000003</v>
      </c>
      <c r="AQ56" s="109">
        <v>480.62299999999999</v>
      </c>
    </row>
    <row r="57" spans="1:48" ht="15">
      <c r="A57" s="108" t="s">
        <v>340</v>
      </c>
      <c r="B57" s="117" t="s">
        <v>341</v>
      </c>
      <c r="C57" s="111">
        <v>0</v>
      </c>
      <c r="D57" s="111">
        <v>0</v>
      </c>
      <c r="E57" s="112">
        <v>424.10500000000002</v>
      </c>
      <c r="F57" s="111">
        <v>0</v>
      </c>
      <c r="G57" s="111">
        <v>0</v>
      </c>
      <c r="H57" s="112">
        <v>56.643999999999998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2">
        <v>1631.027</v>
      </c>
      <c r="S57" s="111">
        <v>0</v>
      </c>
      <c r="T57" s="111">
        <v>0</v>
      </c>
      <c r="U57" s="112">
        <v>104.834</v>
      </c>
      <c r="V57" s="111">
        <v>0</v>
      </c>
      <c r="W57" s="112">
        <v>2.7090000000000001</v>
      </c>
      <c r="X57" s="111">
        <v>0</v>
      </c>
      <c r="Y57" s="112">
        <v>0.64500000000000002</v>
      </c>
      <c r="Z57" s="112">
        <v>122.765</v>
      </c>
      <c r="AA57" s="112">
        <v>1.7989999999999999</v>
      </c>
      <c r="AB57" s="111">
        <v>9.1999999999999993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2">
        <v>6.1470000000000002</v>
      </c>
      <c r="AI57" s="111">
        <v>0</v>
      </c>
      <c r="AJ57" s="111">
        <v>0</v>
      </c>
      <c r="AK57" s="111">
        <v>0</v>
      </c>
      <c r="AL57" s="111">
        <v>0</v>
      </c>
      <c r="AM57" s="111">
        <v>0.11</v>
      </c>
      <c r="AN57" s="111">
        <v>0</v>
      </c>
      <c r="AO57" s="111">
        <v>0</v>
      </c>
      <c r="AP57" s="112">
        <v>3800.3829999999998</v>
      </c>
      <c r="AQ57" s="112">
        <v>672.00699999999995</v>
      </c>
    </row>
    <row r="58" spans="1:48" ht="15">
      <c r="A58" s="108" t="s">
        <v>342</v>
      </c>
      <c r="B58" s="117" t="s">
        <v>343</v>
      </c>
      <c r="C58" s="110">
        <v>0</v>
      </c>
      <c r="D58" s="110">
        <v>0</v>
      </c>
      <c r="E58" s="109">
        <v>477.03500000000003</v>
      </c>
      <c r="F58" s="110">
        <v>0</v>
      </c>
      <c r="G58" s="110">
        <v>0</v>
      </c>
      <c r="H58" s="109">
        <v>0.16900000000000001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  <c r="Q58" s="110">
        <v>0</v>
      </c>
      <c r="R58" s="109">
        <v>5313.299</v>
      </c>
      <c r="S58" s="110">
        <v>0</v>
      </c>
      <c r="T58" s="110">
        <v>0</v>
      </c>
      <c r="U58" s="109">
        <v>173.46600000000001</v>
      </c>
      <c r="V58" s="110">
        <v>0</v>
      </c>
      <c r="W58" s="109">
        <v>11.739000000000001</v>
      </c>
      <c r="X58" s="110">
        <v>12.47</v>
      </c>
      <c r="Y58" s="109">
        <v>1.677</v>
      </c>
      <c r="Z58" s="109">
        <v>413.14400000000001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09">
        <v>27.567</v>
      </c>
      <c r="AI58" s="110">
        <v>0</v>
      </c>
      <c r="AJ58" s="110">
        <v>0</v>
      </c>
      <c r="AK58" s="110">
        <v>0</v>
      </c>
      <c r="AL58" s="110">
        <v>0</v>
      </c>
      <c r="AM58" s="109">
        <v>4.7E-2</v>
      </c>
      <c r="AN58" s="110">
        <v>0</v>
      </c>
      <c r="AO58" s="110">
        <v>0</v>
      </c>
      <c r="AP58" s="109">
        <v>10689.646000000001</v>
      </c>
      <c r="AQ58" s="109">
        <v>1699.2750000000001</v>
      </c>
    </row>
    <row r="59" spans="1:48" ht="15">
      <c r="A59" s="108" t="s">
        <v>344</v>
      </c>
      <c r="B59" s="117" t="s">
        <v>345</v>
      </c>
      <c r="C59" s="111">
        <v>0</v>
      </c>
      <c r="D59" s="111">
        <v>0</v>
      </c>
      <c r="E59" s="112">
        <v>300.29599999999999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2">
        <v>3419.6030000000001</v>
      </c>
      <c r="S59" s="111">
        <v>0</v>
      </c>
      <c r="T59" s="111">
        <v>0</v>
      </c>
      <c r="U59" s="112">
        <v>132.98599999999999</v>
      </c>
      <c r="V59" s="111">
        <v>0</v>
      </c>
      <c r="W59" s="112">
        <v>10.707000000000001</v>
      </c>
      <c r="X59" s="111">
        <v>0</v>
      </c>
      <c r="Y59" s="112">
        <v>0.90300000000000002</v>
      </c>
      <c r="Z59" s="112">
        <v>204.12100000000001</v>
      </c>
      <c r="AA59" s="111">
        <v>0</v>
      </c>
      <c r="AB59" s="111">
        <v>0</v>
      </c>
      <c r="AC59" s="111">
        <v>0</v>
      </c>
      <c r="AD59" s="111">
        <v>0</v>
      </c>
      <c r="AE59" s="111">
        <v>0</v>
      </c>
      <c r="AF59" s="111">
        <v>0</v>
      </c>
      <c r="AG59" s="111">
        <v>0</v>
      </c>
      <c r="AH59" s="112">
        <v>27.567</v>
      </c>
      <c r="AI59" s="111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1">
        <v>0</v>
      </c>
      <c r="AP59" s="112">
        <v>8530.8369999999995</v>
      </c>
      <c r="AQ59" s="112">
        <v>933.67200000000003</v>
      </c>
    </row>
    <row r="60" spans="1:48" ht="15">
      <c r="A60" s="108" t="s">
        <v>346</v>
      </c>
      <c r="B60" s="117" t="s">
        <v>347</v>
      </c>
      <c r="C60" s="110">
        <v>0</v>
      </c>
      <c r="D60" s="110">
        <v>0</v>
      </c>
      <c r="E60" s="109">
        <v>176.739</v>
      </c>
      <c r="F60" s="110">
        <v>0</v>
      </c>
      <c r="G60" s="110">
        <v>0</v>
      </c>
      <c r="H60" s="109">
        <v>0.16900000000000001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0</v>
      </c>
      <c r="R60" s="109">
        <v>1893.6959999999999</v>
      </c>
      <c r="S60" s="110">
        <v>0</v>
      </c>
      <c r="T60" s="110">
        <v>0</v>
      </c>
      <c r="U60" s="110">
        <v>40.479999999999997</v>
      </c>
      <c r="V60" s="110">
        <v>0</v>
      </c>
      <c r="W60" s="109">
        <v>1.032</v>
      </c>
      <c r="X60" s="110">
        <v>12.47</v>
      </c>
      <c r="Y60" s="109">
        <v>0.77400000000000002</v>
      </c>
      <c r="Z60" s="109">
        <v>209.023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09">
        <v>4.7E-2</v>
      </c>
      <c r="AN60" s="110">
        <v>0</v>
      </c>
      <c r="AO60" s="110">
        <v>0</v>
      </c>
      <c r="AP60" s="109">
        <v>2158.808</v>
      </c>
      <c r="AQ60" s="109">
        <v>765.60299999999995</v>
      </c>
    </row>
    <row r="61" spans="1:48" ht="15">
      <c r="A61" s="120" t="s">
        <v>348</v>
      </c>
      <c r="B61" s="120" t="s">
        <v>349</v>
      </c>
      <c r="C61" s="111">
        <v>0</v>
      </c>
      <c r="D61" s="111">
        <v>0</v>
      </c>
      <c r="E61" s="112">
        <v>58.179000000000002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2">
        <v>547.952</v>
      </c>
      <c r="S61" s="111">
        <v>0</v>
      </c>
      <c r="T61" s="111">
        <v>0</v>
      </c>
      <c r="U61" s="112">
        <v>137.35599999999999</v>
      </c>
      <c r="V61" s="111">
        <v>0</v>
      </c>
      <c r="W61" s="112">
        <v>0.60199999999999998</v>
      </c>
      <c r="X61" s="111">
        <v>0</v>
      </c>
      <c r="Y61" s="111">
        <v>0</v>
      </c>
      <c r="Z61" s="112">
        <v>114.982</v>
      </c>
      <c r="AA61" s="112">
        <v>0.123</v>
      </c>
      <c r="AB61" s="111">
        <v>0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2">
        <v>4374.0460000000003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P61" s="112">
        <v>3944.2570000000001</v>
      </c>
      <c r="AQ61" s="112">
        <v>123.714</v>
      </c>
    </row>
    <row r="62" spans="1:48" ht="15">
      <c r="A62" s="120" t="s">
        <v>350</v>
      </c>
      <c r="B62" s="120" t="s">
        <v>351</v>
      </c>
      <c r="C62" s="110">
        <v>0</v>
      </c>
      <c r="D62" s="110">
        <v>0</v>
      </c>
      <c r="E62" s="109">
        <v>0.22900000000000001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09">
        <v>377.75400000000002</v>
      </c>
      <c r="S62" s="110">
        <v>0</v>
      </c>
      <c r="T62" s="110">
        <v>0</v>
      </c>
      <c r="U62" s="109">
        <v>17.526</v>
      </c>
      <c r="V62" s="110">
        <v>0</v>
      </c>
      <c r="W62" s="109">
        <v>0.17199999999999999</v>
      </c>
      <c r="X62" s="110">
        <v>0</v>
      </c>
      <c r="Y62" s="110">
        <v>0</v>
      </c>
      <c r="Z62" s="109">
        <v>18.016999999999999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09">
        <v>19.632999999999999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09">
        <v>748.47199999999998</v>
      </c>
      <c r="AQ62" s="109">
        <v>62.045999999999999</v>
      </c>
    </row>
    <row r="64" spans="1:48" ht="15">
      <c r="A64" s="104"/>
      <c r="C64" s="103" t="str">
        <f>C10</f>
        <v>C0110</v>
      </c>
      <c r="D64" s="103" t="str">
        <f t="shared" ref="D64:AQ65" si="0">D10</f>
        <v>C0121</v>
      </c>
      <c r="E64" s="103" t="str">
        <f t="shared" si="0"/>
        <v>C0129</v>
      </c>
      <c r="F64" s="103" t="str">
        <f t="shared" si="0"/>
        <v>C0210</v>
      </c>
      <c r="G64" s="103" t="str">
        <f t="shared" si="0"/>
        <v>C0220</v>
      </c>
      <c r="H64" s="103" t="str">
        <f t="shared" si="0"/>
        <v>C0311</v>
      </c>
      <c r="I64" s="103" t="str">
        <f t="shared" si="0"/>
        <v>C0330</v>
      </c>
      <c r="J64" s="103" t="str">
        <f t="shared" si="0"/>
        <v>C0340</v>
      </c>
      <c r="K64" s="103" t="str">
        <f t="shared" si="0"/>
        <v>C0350</v>
      </c>
      <c r="L64" s="103" t="str">
        <f t="shared" si="0"/>
        <v>C0360</v>
      </c>
      <c r="M64" s="103" t="str">
        <f t="shared" si="0"/>
        <v>C0371</v>
      </c>
      <c r="N64" s="103" t="str">
        <f t="shared" si="0"/>
        <v>C0379</v>
      </c>
      <c r="O64" s="103" t="str">
        <f t="shared" si="0"/>
        <v>P1100</v>
      </c>
      <c r="P64" s="103" t="str">
        <f t="shared" si="0"/>
        <v>P1200</v>
      </c>
      <c r="Q64" s="103" t="str">
        <f t="shared" si="0"/>
        <v>S2000</v>
      </c>
      <c r="R64" s="103" t="str">
        <f t="shared" si="0"/>
        <v>G3000</v>
      </c>
      <c r="S64" s="103" t="str">
        <f t="shared" si="0"/>
        <v>O4200</v>
      </c>
      <c r="T64" s="122" t="str">
        <f t="shared" si="0"/>
        <v>O4610</v>
      </c>
      <c r="U64" s="103" t="str">
        <f t="shared" si="0"/>
        <v>O4630</v>
      </c>
      <c r="V64" s="103" t="str">
        <f t="shared" si="0"/>
        <v>O4640</v>
      </c>
      <c r="W64" s="103" t="str">
        <f t="shared" si="0"/>
        <v>O4652</v>
      </c>
      <c r="X64" s="103" t="str">
        <f t="shared" si="0"/>
        <v>O4661</v>
      </c>
      <c r="Y64" s="103" t="str">
        <f t="shared" si="0"/>
        <v>O4669</v>
      </c>
      <c r="Z64" s="103" t="str">
        <f t="shared" si="0"/>
        <v>O4671</v>
      </c>
      <c r="AA64" s="103" t="str">
        <f t="shared" si="0"/>
        <v>O4680</v>
      </c>
      <c r="AB64" s="103" t="str">
        <f t="shared" si="0"/>
        <v>O4690</v>
      </c>
      <c r="AC64" s="103" t="str">
        <f t="shared" si="0"/>
        <v>O4691</v>
      </c>
      <c r="AD64" s="103" t="str">
        <f t="shared" si="0"/>
        <v>O4694</v>
      </c>
      <c r="AE64" s="103" t="str">
        <f t="shared" si="0"/>
        <v>RA200</v>
      </c>
      <c r="AF64" s="103" t="str">
        <f t="shared" si="0"/>
        <v>RA410</v>
      </c>
      <c r="AG64" s="103" t="str">
        <f t="shared" si="0"/>
        <v>RA600</v>
      </c>
      <c r="AH64" s="103" t="str">
        <f t="shared" si="0"/>
        <v>R5110-5150_W6000RI</v>
      </c>
      <c r="AI64" s="103" t="str">
        <f t="shared" si="0"/>
        <v>R5160</v>
      </c>
      <c r="AJ64" s="103" t="str">
        <f t="shared" si="0"/>
        <v>R5200</v>
      </c>
      <c r="AK64" s="103" t="str">
        <f t="shared" si="0"/>
        <v>R5220</v>
      </c>
      <c r="AL64" s="103" t="str">
        <f t="shared" si="0"/>
        <v>R5300</v>
      </c>
      <c r="AM64" s="103" t="str">
        <f t="shared" si="0"/>
        <v>W6100</v>
      </c>
      <c r="AN64" s="103" t="str">
        <f t="shared" si="0"/>
        <v>W6210</v>
      </c>
      <c r="AO64" s="103" t="str">
        <f t="shared" si="0"/>
        <v>W6220</v>
      </c>
      <c r="AP64" s="103" t="str">
        <f t="shared" si="0"/>
        <v>E7000</v>
      </c>
      <c r="AQ64" s="103" t="str">
        <f t="shared" si="0"/>
        <v>H8000</v>
      </c>
      <c r="AR64" s="103" t="s">
        <v>352</v>
      </c>
      <c r="AT64" s="103" t="s">
        <v>353</v>
      </c>
    </row>
    <row r="65" spans="1:67" ht="15">
      <c r="A65" s="104"/>
      <c r="B65" s="102"/>
      <c r="C65" s="113" t="str">
        <f>C11</f>
        <v>Anthracite</v>
      </c>
      <c r="D65" s="113" t="str">
        <f t="shared" si="0"/>
        <v>Coking coal</v>
      </c>
      <c r="E65" s="113" t="str">
        <f t="shared" si="0"/>
        <v>Other bituminous coal</v>
      </c>
      <c r="F65" s="113" t="str">
        <f t="shared" si="0"/>
        <v>Sub-bituminous coal</v>
      </c>
      <c r="G65" s="123" t="str">
        <f t="shared" si="0"/>
        <v>Lignite</v>
      </c>
      <c r="H65" s="113" t="str">
        <f t="shared" si="0"/>
        <v>Coke oven coke</v>
      </c>
      <c r="I65" s="123" t="str">
        <f t="shared" si="0"/>
        <v>Brown coal briquettes</v>
      </c>
      <c r="J65" s="113" t="str">
        <f t="shared" si="0"/>
        <v>Coal tar</v>
      </c>
      <c r="K65" s="113" t="str">
        <f t="shared" si="0"/>
        <v>Coke oven gas</v>
      </c>
      <c r="L65" s="113" t="str">
        <f t="shared" si="0"/>
        <v>Gas works gas</v>
      </c>
      <c r="M65" s="113" t="str">
        <f t="shared" si="0"/>
        <v>Blast furnace gas</v>
      </c>
      <c r="N65" s="113" t="str">
        <f t="shared" si="0"/>
        <v>Other recovered gases</v>
      </c>
      <c r="O65" s="124" t="str">
        <f t="shared" si="0"/>
        <v>Peat</v>
      </c>
      <c r="P65" s="124" t="str">
        <f t="shared" si="0"/>
        <v>Peat products</v>
      </c>
      <c r="Q65" s="124" t="str">
        <f t="shared" si="0"/>
        <v>Oil shale and oil sands</v>
      </c>
      <c r="R65" s="123" t="str">
        <f t="shared" si="0"/>
        <v>Natural gas</v>
      </c>
      <c r="S65" s="124" t="str">
        <f t="shared" si="0"/>
        <v>Natural gas liquids</v>
      </c>
      <c r="T65" s="122" t="str">
        <f t="shared" si="0"/>
        <v>Refinery gas</v>
      </c>
      <c r="U65" s="113" t="str">
        <f t="shared" si="0"/>
        <v>Liquefied petroleum gases</v>
      </c>
      <c r="V65" s="124" t="str">
        <f t="shared" si="0"/>
        <v>Naphtha</v>
      </c>
      <c r="W65" s="113" t="str">
        <f t="shared" si="0"/>
        <v>Motor gasoline</v>
      </c>
      <c r="X65" s="122" t="str">
        <f t="shared" si="0"/>
        <v>Kerosene-type jet fuel</v>
      </c>
      <c r="Y65" s="122" t="str">
        <f t="shared" si="0"/>
        <v>Other kerosene</v>
      </c>
      <c r="Z65" s="113" t="str">
        <f t="shared" si="0"/>
        <v>Gas oil and diesel oil</v>
      </c>
      <c r="AA65" s="123" t="str">
        <f t="shared" si="0"/>
        <v>Fuel oil</v>
      </c>
      <c r="AB65" s="122" t="str">
        <f t="shared" si="0"/>
        <v>Other oil products</v>
      </c>
      <c r="AC65" s="122" t="str">
        <f t="shared" si="0"/>
        <v>White spirit and special boiling point industrial spirits</v>
      </c>
      <c r="AD65" s="122" t="str">
        <f t="shared" si="0"/>
        <v>Petroleum coke</v>
      </c>
      <c r="AE65" s="124" t="str">
        <f t="shared" si="0"/>
        <v>Geothermal</v>
      </c>
      <c r="AF65" s="124" t="str">
        <f t="shared" si="0"/>
        <v>Solar thermal</v>
      </c>
      <c r="AG65" s="124" t="str">
        <f t="shared" si="0"/>
        <v>Ambient heat (heat pumps)</v>
      </c>
      <c r="AH65" s="113" t="str">
        <f t="shared" si="0"/>
        <v>Primary solid biofuels</v>
      </c>
      <c r="AI65" s="124" t="str">
        <f t="shared" si="0"/>
        <v>Charcoal</v>
      </c>
      <c r="AJ65" s="122" t="str">
        <f t="shared" si="0"/>
        <v>Liquid biofuels</v>
      </c>
      <c r="AK65" s="124" t="str">
        <f t="shared" si="0"/>
        <v>Biodiesels</v>
      </c>
      <c r="AL65" s="113" t="str">
        <f t="shared" si="0"/>
        <v>Biogases</v>
      </c>
      <c r="AM65" s="122" t="str">
        <f t="shared" si="0"/>
        <v>Industrial waste (non-renewable)</v>
      </c>
      <c r="AN65" s="103" t="str">
        <f t="shared" si="0"/>
        <v>Renewable municipal waste</v>
      </c>
      <c r="AO65" s="103" t="str">
        <f t="shared" si="0"/>
        <v>Non-renewable municipal waste</v>
      </c>
      <c r="AP65" s="123" t="str">
        <f t="shared" si="0"/>
        <v>Electricity</v>
      </c>
      <c r="AQ65" s="113" t="str">
        <f t="shared" si="0"/>
        <v>Heat</v>
      </c>
      <c r="AU65" s="103" t="s">
        <v>122</v>
      </c>
      <c r="AV65" s="103" t="s">
        <v>123</v>
      </c>
      <c r="AW65" s="103" t="s">
        <v>124</v>
      </c>
      <c r="AX65" s="103" t="s">
        <v>125</v>
      </c>
      <c r="AY65" s="103" t="s">
        <v>126</v>
      </c>
      <c r="AZ65" s="103" t="s">
        <v>127</v>
      </c>
      <c r="BA65" s="103" t="s">
        <v>128</v>
      </c>
      <c r="BB65" s="103" t="s">
        <v>129</v>
      </c>
      <c r="BC65" s="103" t="s">
        <v>130</v>
      </c>
      <c r="BD65" s="103" t="s">
        <v>131</v>
      </c>
      <c r="BE65" s="103" t="s">
        <v>165</v>
      </c>
      <c r="BF65" s="103" t="s">
        <v>132</v>
      </c>
      <c r="BG65" s="103" t="s">
        <v>133</v>
      </c>
      <c r="BH65" s="103" t="s">
        <v>134</v>
      </c>
      <c r="BI65" s="103" t="s">
        <v>135</v>
      </c>
      <c r="BJ65" s="103" t="s">
        <v>136</v>
      </c>
      <c r="BK65" s="103" t="s">
        <v>166</v>
      </c>
      <c r="BL65" s="103" t="s">
        <v>40</v>
      </c>
      <c r="BM65" s="103" t="s">
        <v>62</v>
      </c>
      <c r="BN65" s="103" t="s">
        <v>137</v>
      </c>
      <c r="BO65" s="103" t="s">
        <v>138</v>
      </c>
    </row>
    <row r="66" spans="1:67" ht="11.45" customHeight="1">
      <c r="B66" s="103" t="s">
        <v>354</v>
      </c>
      <c r="C66" s="125">
        <f>C14</f>
        <v>0</v>
      </c>
      <c r="D66" s="125">
        <f t="shared" ref="D66:AQ66" si="1">D14</f>
        <v>0</v>
      </c>
      <c r="E66" s="125">
        <f t="shared" si="1"/>
        <v>380.48200000000003</v>
      </c>
      <c r="F66" s="125">
        <f t="shared" si="1"/>
        <v>0</v>
      </c>
      <c r="G66" s="126">
        <f t="shared" si="1"/>
        <v>0</v>
      </c>
      <c r="H66" s="125">
        <f t="shared" si="1"/>
        <v>14.21</v>
      </c>
      <c r="I66" s="126">
        <f t="shared" si="1"/>
        <v>0</v>
      </c>
      <c r="J66" s="125">
        <f t="shared" si="1"/>
        <v>0</v>
      </c>
      <c r="K66" s="125">
        <f t="shared" si="1"/>
        <v>0</v>
      </c>
      <c r="L66" s="125">
        <f t="shared" si="1"/>
        <v>0</v>
      </c>
      <c r="M66" s="125">
        <f t="shared" si="1"/>
        <v>0</v>
      </c>
      <c r="N66" s="125">
        <f t="shared" si="1"/>
        <v>0</v>
      </c>
      <c r="O66" s="127">
        <f t="shared" si="1"/>
        <v>0</v>
      </c>
      <c r="P66" s="127">
        <f t="shared" si="1"/>
        <v>0</v>
      </c>
      <c r="Q66" s="127">
        <f t="shared" si="1"/>
        <v>0</v>
      </c>
      <c r="R66" s="126">
        <f t="shared" si="1"/>
        <v>1476.0139999999999</v>
      </c>
      <c r="S66" s="127">
        <f t="shared" si="1"/>
        <v>0</v>
      </c>
      <c r="T66" s="128">
        <f t="shared" si="1"/>
        <v>0</v>
      </c>
      <c r="U66" s="125">
        <f t="shared" si="1"/>
        <v>252.172</v>
      </c>
      <c r="V66" s="127">
        <f t="shared" si="1"/>
        <v>0</v>
      </c>
      <c r="W66" s="125">
        <f t="shared" si="1"/>
        <v>0.38700000000000001</v>
      </c>
      <c r="X66" s="128">
        <f t="shared" si="1"/>
        <v>0</v>
      </c>
      <c r="Y66" s="128">
        <f t="shared" si="1"/>
        <v>4.2999999999999997E-2</v>
      </c>
      <c r="Z66" s="125">
        <f t="shared" si="1"/>
        <v>3237.1260000000002</v>
      </c>
      <c r="AA66" s="126">
        <f t="shared" si="1"/>
        <v>0</v>
      </c>
      <c r="AB66" s="128">
        <f t="shared" si="1"/>
        <v>6.4569999999999999</v>
      </c>
      <c r="AC66" s="128">
        <f t="shared" si="1"/>
        <v>0</v>
      </c>
      <c r="AD66" s="128">
        <f t="shared" si="1"/>
        <v>0</v>
      </c>
      <c r="AE66" s="127">
        <f t="shared" si="1"/>
        <v>0</v>
      </c>
      <c r="AF66" s="127">
        <f t="shared" si="1"/>
        <v>0</v>
      </c>
      <c r="AG66" s="127">
        <f t="shared" si="1"/>
        <v>0</v>
      </c>
      <c r="AH66" s="125">
        <f t="shared" si="1"/>
        <v>0</v>
      </c>
      <c r="AI66" s="127">
        <f t="shared" si="1"/>
        <v>0</v>
      </c>
      <c r="AJ66" s="128">
        <f t="shared" si="1"/>
        <v>0</v>
      </c>
      <c r="AK66" s="127">
        <f t="shared" si="1"/>
        <v>0</v>
      </c>
      <c r="AL66" s="125">
        <f t="shared" si="1"/>
        <v>0</v>
      </c>
      <c r="AM66" s="128">
        <f t="shared" si="1"/>
        <v>83.596999999999994</v>
      </c>
      <c r="AN66" s="125">
        <f t="shared" si="1"/>
        <v>0</v>
      </c>
      <c r="AO66" s="125">
        <f t="shared" si="1"/>
        <v>0</v>
      </c>
      <c r="AP66" s="126">
        <f t="shared" si="1"/>
        <v>9953.7549999999992</v>
      </c>
      <c r="AQ66" s="125">
        <f t="shared" si="1"/>
        <v>1081.817</v>
      </c>
      <c r="AR66" s="118">
        <f>SUM(C66:AQ66)</f>
        <v>16486.059999999998</v>
      </c>
      <c r="AS66" s="115"/>
      <c r="AT66" s="103" t="str">
        <f>B66</f>
        <v>MINING</v>
      </c>
      <c r="AU66" s="118">
        <f>SUMIF($C$9:$AQ$9,AU$65,$C66:$AQ66)</f>
        <v>380.48200000000003</v>
      </c>
      <c r="AV66" s="118">
        <f t="shared" ref="AV66:BO77" si="2">SUMIF($C$9:$AQ$9,AV$65,$C66:$AQ66)</f>
        <v>0</v>
      </c>
      <c r="AW66" s="118">
        <f t="shared" si="2"/>
        <v>14.21</v>
      </c>
      <c r="AX66" s="118">
        <f t="shared" si="2"/>
        <v>0</v>
      </c>
      <c r="AY66" s="118">
        <f t="shared" si="2"/>
        <v>0.38700000000000001</v>
      </c>
      <c r="AZ66" s="118">
        <f t="shared" si="2"/>
        <v>3237.1260000000002</v>
      </c>
      <c r="BA66" s="118">
        <f t="shared" si="2"/>
        <v>0</v>
      </c>
      <c r="BB66" s="118">
        <f t="shared" si="2"/>
        <v>252.172</v>
      </c>
      <c r="BC66" s="118">
        <f t="shared" si="2"/>
        <v>0</v>
      </c>
      <c r="BD66" s="118">
        <f t="shared" si="2"/>
        <v>0</v>
      </c>
      <c r="BE66" s="118">
        <f t="shared" si="2"/>
        <v>0</v>
      </c>
      <c r="BF66" s="118">
        <f t="shared" si="2"/>
        <v>6.5</v>
      </c>
      <c r="BG66" s="118">
        <f t="shared" si="2"/>
        <v>1476.0139999999999</v>
      </c>
      <c r="BH66" s="118">
        <f t="shared" si="2"/>
        <v>0</v>
      </c>
      <c r="BI66" s="118">
        <f t="shared" si="2"/>
        <v>0</v>
      </c>
      <c r="BJ66" s="118">
        <f t="shared" si="2"/>
        <v>0</v>
      </c>
      <c r="BK66" s="118">
        <f t="shared" si="2"/>
        <v>0</v>
      </c>
      <c r="BL66" s="118">
        <f t="shared" si="2"/>
        <v>0</v>
      </c>
      <c r="BM66" s="118">
        <f t="shared" si="2"/>
        <v>9953.7549999999992</v>
      </c>
      <c r="BN66" s="118">
        <f t="shared" si="2"/>
        <v>1081.817</v>
      </c>
      <c r="BO66" s="118">
        <f t="shared" si="2"/>
        <v>83.596999999999994</v>
      </c>
    </row>
    <row r="67" spans="1:67" ht="11.45" customHeight="1">
      <c r="B67" s="103" t="s">
        <v>355</v>
      </c>
      <c r="C67" s="125">
        <f>C18</f>
        <v>0</v>
      </c>
      <c r="D67" s="125">
        <f t="shared" ref="D67:AQ67" si="3">D18</f>
        <v>100.581</v>
      </c>
      <c r="E67" s="125">
        <f t="shared" si="3"/>
        <v>21322.3</v>
      </c>
      <c r="F67" s="125">
        <f t="shared" si="3"/>
        <v>0</v>
      </c>
      <c r="G67" s="126">
        <f t="shared" si="3"/>
        <v>0</v>
      </c>
      <c r="H67" s="125">
        <f t="shared" si="3"/>
        <v>679.22400000000005</v>
      </c>
      <c r="I67" s="126">
        <f t="shared" si="3"/>
        <v>0</v>
      </c>
      <c r="J67" s="125">
        <f t="shared" si="3"/>
        <v>0</v>
      </c>
      <c r="K67" s="125">
        <f t="shared" si="3"/>
        <v>0</v>
      </c>
      <c r="L67" s="125">
        <f t="shared" si="3"/>
        <v>0</v>
      </c>
      <c r="M67" s="125">
        <f t="shared" si="3"/>
        <v>0</v>
      </c>
      <c r="N67" s="125">
        <f t="shared" si="3"/>
        <v>0</v>
      </c>
      <c r="O67" s="127">
        <f t="shared" si="3"/>
        <v>0</v>
      </c>
      <c r="P67" s="127">
        <f t="shared" si="3"/>
        <v>0</v>
      </c>
      <c r="Q67" s="127">
        <f t="shared" si="3"/>
        <v>0</v>
      </c>
      <c r="R67" s="126">
        <f t="shared" si="3"/>
        <v>34270.209000000003</v>
      </c>
      <c r="S67" s="127">
        <f t="shared" si="3"/>
        <v>0</v>
      </c>
      <c r="T67" s="128">
        <f t="shared" si="3"/>
        <v>0</v>
      </c>
      <c r="U67" s="125">
        <f t="shared" si="3"/>
        <v>1044.2919999999999</v>
      </c>
      <c r="V67" s="127">
        <f t="shared" si="3"/>
        <v>0</v>
      </c>
      <c r="W67" s="125">
        <f t="shared" si="3"/>
        <v>6.7080000000000002</v>
      </c>
      <c r="X67" s="128">
        <f t="shared" si="3"/>
        <v>0</v>
      </c>
      <c r="Y67" s="128">
        <f t="shared" si="3"/>
        <v>4.2999999999999997E-2</v>
      </c>
      <c r="Z67" s="125">
        <f t="shared" si="3"/>
        <v>941.61400000000003</v>
      </c>
      <c r="AA67" s="126">
        <f t="shared" si="3"/>
        <v>505.51100000000002</v>
      </c>
      <c r="AB67" s="128">
        <f t="shared" si="3"/>
        <v>0.20799999999999999</v>
      </c>
      <c r="AC67" s="128">
        <f t="shared" si="3"/>
        <v>0</v>
      </c>
      <c r="AD67" s="128">
        <f t="shared" si="3"/>
        <v>0</v>
      </c>
      <c r="AE67" s="127">
        <f t="shared" si="3"/>
        <v>0</v>
      </c>
      <c r="AF67" s="127">
        <f t="shared" si="3"/>
        <v>0</v>
      </c>
      <c r="AG67" s="127">
        <f t="shared" si="3"/>
        <v>0</v>
      </c>
      <c r="AH67" s="125">
        <f t="shared" si="3"/>
        <v>649.91700000000003</v>
      </c>
      <c r="AI67" s="127">
        <f t="shared" si="3"/>
        <v>0</v>
      </c>
      <c r="AJ67" s="128">
        <f t="shared" si="3"/>
        <v>0</v>
      </c>
      <c r="AK67" s="127">
        <f t="shared" si="3"/>
        <v>0</v>
      </c>
      <c r="AL67" s="125">
        <f t="shared" si="3"/>
        <v>600.88</v>
      </c>
      <c r="AM67" s="128">
        <f t="shared" si="3"/>
        <v>0.19700000000000001</v>
      </c>
      <c r="AN67" s="125">
        <f t="shared" si="3"/>
        <v>0</v>
      </c>
      <c r="AO67" s="125">
        <f t="shared" si="3"/>
        <v>0</v>
      </c>
      <c r="AP67" s="126">
        <f t="shared" si="3"/>
        <v>26748.731</v>
      </c>
      <c r="AQ67" s="125">
        <f t="shared" si="3"/>
        <v>2367.7429999999999</v>
      </c>
      <c r="AR67" s="118">
        <f t="shared" ref="AR67:AR82" si="4">SUM(C67:AQ67)</f>
        <v>89238.157999999996</v>
      </c>
      <c r="AS67" s="115"/>
      <c r="AT67" s="103" t="str">
        <f t="shared" ref="AT67:AT82" si="5">B67</f>
        <v>FOOD&amp;BEVERAGES</v>
      </c>
      <c r="AU67" s="118">
        <f t="shared" ref="AU67:BJ77" si="6">SUMIF($C$9:$AQ$9,AU$65,$C67:$AQ67)</f>
        <v>21422.880999999998</v>
      </c>
      <c r="AV67" s="118">
        <f t="shared" si="6"/>
        <v>0</v>
      </c>
      <c r="AW67" s="118">
        <f t="shared" si="6"/>
        <v>679.22400000000005</v>
      </c>
      <c r="AX67" s="118">
        <f t="shared" si="6"/>
        <v>0</v>
      </c>
      <c r="AY67" s="118">
        <f t="shared" si="6"/>
        <v>6.7080000000000002</v>
      </c>
      <c r="AZ67" s="118">
        <f t="shared" si="6"/>
        <v>941.61400000000003</v>
      </c>
      <c r="BA67" s="118">
        <f t="shared" si="6"/>
        <v>505.51100000000002</v>
      </c>
      <c r="BB67" s="118">
        <f t="shared" si="6"/>
        <v>1044.2919999999999</v>
      </c>
      <c r="BC67" s="118">
        <f t="shared" si="6"/>
        <v>0</v>
      </c>
      <c r="BD67" s="118">
        <f t="shared" si="6"/>
        <v>0</v>
      </c>
      <c r="BE67" s="118">
        <f t="shared" si="6"/>
        <v>0</v>
      </c>
      <c r="BF67" s="118">
        <f t="shared" si="6"/>
        <v>0.251</v>
      </c>
      <c r="BG67" s="118">
        <f t="shared" si="6"/>
        <v>34270.209000000003</v>
      </c>
      <c r="BH67" s="118">
        <f t="shared" si="6"/>
        <v>649.91700000000003</v>
      </c>
      <c r="BI67" s="118">
        <f t="shared" si="6"/>
        <v>600.88</v>
      </c>
      <c r="BJ67" s="118">
        <f t="shared" si="6"/>
        <v>0</v>
      </c>
      <c r="BK67" s="118">
        <f t="shared" si="2"/>
        <v>0</v>
      </c>
      <c r="BL67" s="118">
        <f t="shared" si="2"/>
        <v>0</v>
      </c>
      <c r="BM67" s="118">
        <f t="shared" si="2"/>
        <v>26748.731</v>
      </c>
      <c r="BN67" s="118">
        <f t="shared" si="2"/>
        <v>2367.7429999999999</v>
      </c>
      <c r="BO67" s="118">
        <f t="shared" si="2"/>
        <v>0.19700000000000001</v>
      </c>
    </row>
    <row r="68" spans="1:67" ht="11.45" customHeight="1">
      <c r="B68" s="103" t="s">
        <v>356</v>
      </c>
      <c r="C68" s="125">
        <f>C22</f>
        <v>0</v>
      </c>
      <c r="D68" s="125">
        <f t="shared" ref="D68:AQ68" si="7">D22</f>
        <v>0</v>
      </c>
      <c r="E68" s="125">
        <f t="shared" si="7"/>
        <v>333.60399999999998</v>
      </c>
      <c r="F68" s="125">
        <f t="shared" si="7"/>
        <v>0</v>
      </c>
      <c r="G68" s="126">
        <f t="shared" si="7"/>
        <v>14.298</v>
      </c>
      <c r="H68" s="125">
        <f t="shared" si="7"/>
        <v>2.8000000000000001E-2</v>
      </c>
      <c r="I68" s="126">
        <f t="shared" si="7"/>
        <v>0</v>
      </c>
      <c r="J68" s="125">
        <f t="shared" si="7"/>
        <v>0</v>
      </c>
      <c r="K68" s="125">
        <f t="shared" si="7"/>
        <v>0</v>
      </c>
      <c r="L68" s="125">
        <f t="shared" si="7"/>
        <v>0</v>
      </c>
      <c r="M68" s="125">
        <f t="shared" si="7"/>
        <v>0</v>
      </c>
      <c r="N68" s="125">
        <f t="shared" si="7"/>
        <v>0</v>
      </c>
      <c r="O68" s="127">
        <f t="shared" si="7"/>
        <v>0</v>
      </c>
      <c r="P68" s="127">
        <f t="shared" si="7"/>
        <v>0</v>
      </c>
      <c r="Q68" s="127">
        <f t="shared" si="7"/>
        <v>0</v>
      </c>
      <c r="R68" s="126">
        <f t="shared" si="7"/>
        <v>1957.182</v>
      </c>
      <c r="S68" s="127">
        <f t="shared" si="7"/>
        <v>0</v>
      </c>
      <c r="T68" s="128">
        <f t="shared" si="7"/>
        <v>0</v>
      </c>
      <c r="U68" s="125">
        <f t="shared" si="7"/>
        <v>54.188000000000002</v>
      </c>
      <c r="V68" s="127">
        <f t="shared" si="7"/>
        <v>0</v>
      </c>
      <c r="W68" s="125">
        <f t="shared" si="7"/>
        <v>0.38700000000000001</v>
      </c>
      <c r="X68" s="128">
        <f t="shared" si="7"/>
        <v>0</v>
      </c>
      <c r="Y68" s="128">
        <f t="shared" si="7"/>
        <v>0</v>
      </c>
      <c r="Z68" s="125">
        <f t="shared" si="7"/>
        <v>108.575</v>
      </c>
      <c r="AA68" s="126">
        <f t="shared" si="7"/>
        <v>11.734999999999999</v>
      </c>
      <c r="AB68" s="128">
        <f t="shared" si="7"/>
        <v>6.9000000000000006E-2</v>
      </c>
      <c r="AC68" s="128">
        <f t="shared" si="7"/>
        <v>0</v>
      </c>
      <c r="AD68" s="128">
        <f t="shared" si="7"/>
        <v>0</v>
      </c>
      <c r="AE68" s="127">
        <f t="shared" si="7"/>
        <v>0</v>
      </c>
      <c r="AF68" s="127">
        <f t="shared" si="7"/>
        <v>0</v>
      </c>
      <c r="AG68" s="127">
        <f t="shared" si="7"/>
        <v>0</v>
      </c>
      <c r="AH68" s="125">
        <f t="shared" si="7"/>
        <v>4.9889999999999999</v>
      </c>
      <c r="AI68" s="127">
        <f t="shared" si="7"/>
        <v>0</v>
      </c>
      <c r="AJ68" s="128">
        <f t="shared" si="7"/>
        <v>0</v>
      </c>
      <c r="AK68" s="127">
        <f t="shared" si="7"/>
        <v>0</v>
      </c>
      <c r="AL68" s="125">
        <f t="shared" si="7"/>
        <v>0</v>
      </c>
      <c r="AM68" s="128">
        <f t="shared" si="7"/>
        <v>0</v>
      </c>
      <c r="AN68" s="125">
        <f t="shared" si="7"/>
        <v>0</v>
      </c>
      <c r="AO68" s="125">
        <f t="shared" si="7"/>
        <v>0</v>
      </c>
      <c r="AP68" s="126">
        <f t="shared" si="7"/>
        <v>2081.6320000000001</v>
      </c>
      <c r="AQ68" s="125">
        <f t="shared" si="7"/>
        <v>299.83600000000001</v>
      </c>
      <c r="AR68" s="118">
        <f t="shared" si="4"/>
        <v>4866.5230000000001</v>
      </c>
      <c r="AS68" s="115"/>
      <c r="AT68" s="103" t="str">
        <f t="shared" si="5"/>
        <v>TEXTILES</v>
      </c>
      <c r="AU68" s="118">
        <f t="shared" si="6"/>
        <v>333.60399999999998</v>
      </c>
      <c r="AV68" s="118">
        <f t="shared" si="2"/>
        <v>14.298</v>
      </c>
      <c r="AW68" s="118">
        <f t="shared" si="2"/>
        <v>2.8000000000000001E-2</v>
      </c>
      <c r="AX68" s="118">
        <f t="shared" si="2"/>
        <v>0</v>
      </c>
      <c r="AY68" s="118">
        <f t="shared" si="2"/>
        <v>0.38700000000000001</v>
      </c>
      <c r="AZ68" s="118">
        <f t="shared" si="2"/>
        <v>108.575</v>
      </c>
      <c r="BA68" s="118">
        <f t="shared" si="2"/>
        <v>11.734999999999999</v>
      </c>
      <c r="BB68" s="118">
        <f t="shared" si="2"/>
        <v>54.188000000000002</v>
      </c>
      <c r="BC68" s="118">
        <f t="shared" si="2"/>
        <v>0</v>
      </c>
      <c r="BD68" s="118">
        <f t="shared" si="2"/>
        <v>0</v>
      </c>
      <c r="BE68" s="118">
        <f t="shared" si="2"/>
        <v>0</v>
      </c>
      <c r="BF68" s="118">
        <f t="shared" si="2"/>
        <v>6.9000000000000006E-2</v>
      </c>
      <c r="BG68" s="118">
        <f t="shared" si="2"/>
        <v>1957.182</v>
      </c>
      <c r="BH68" s="118">
        <f t="shared" si="2"/>
        <v>4.9889999999999999</v>
      </c>
      <c r="BI68" s="118">
        <f t="shared" si="2"/>
        <v>0</v>
      </c>
      <c r="BJ68" s="118">
        <f t="shared" si="2"/>
        <v>0</v>
      </c>
      <c r="BK68" s="118">
        <f t="shared" si="2"/>
        <v>0</v>
      </c>
      <c r="BL68" s="118">
        <f t="shared" si="2"/>
        <v>0</v>
      </c>
      <c r="BM68" s="118">
        <f t="shared" si="2"/>
        <v>2081.6320000000001</v>
      </c>
      <c r="BN68" s="118">
        <f t="shared" si="2"/>
        <v>299.83600000000001</v>
      </c>
      <c r="BO68" s="118">
        <f t="shared" si="2"/>
        <v>0</v>
      </c>
    </row>
    <row r="69" spans="1:67" ht="11.45" customHeight="1">
      <c r="B69" s="103" t="s">
        <v>357</v>
      </c>
      <c r="C69" s="125">
        <f>C27</f>
        <v>0</v>
      </c>
      <c r="D69" s="125">
        <f t="shared" ref="D69:AQ69" si="8">D27</f>
        <v>0</v>
      </c>
      <c r="E69" s="125">
        <f t="shared" si="8"/>
        <v>6514.5659999999998</v>
      </c>
      <c r="F69" s="125">
        <f t="shared" si="8"/>
        <v>0</v>
      </c>
      <c r="G69" s="126">
        <f t="shared" si="8"/>
        <v>0</v>
      </c>
      <c r="H69" s="125">
        <f t="shared" si="8"/>
        <v>0</v>
      </c>
      <c r="I69" s="126">
        <f t="shared" si="8"/>
        <v>0</v>
      </c>
      <c r="J69" s="125">
        <f t="shared" si="8"/>
        <v>0</v>
      </c>
      <c r="K69" s="125">
        <f t="shared" si="8"/>
        <v>0</v>
      </c>
      <c r="L69" s="125">
        <f t="shared" si="8"/>
        <v>0</v>
      </c>
      <c r="M69" s="125">
        <f t="shared" si="8"/>
        <v>0</v>
      </c>
      <c r="N69" s="125">
        <f t="shared" si="8"/>
        <v>0</v>
      </c>
      <c r="O69" s="127">
        <f t="shared" si="8"/>
        <v>0</v>
      </c>
      <c r="P69" s="127">
        <f t="shared" si="8"/>
        <v>0</v>
      </c>
      <c r="Q69" s="127">
        <f t="shared" si="8"/>
        <v>0</v>
      </c>
      <c r="R69" s="126">
        <f t="shared" si="8"/>
        <v>9313.65</v>
      </c>
      <c r="S69" s="127">
        <f t="shared" si="8"/>
        <v>0</v>
      </c>
      <c r="T69" s="128">
        <f t="shared" si="8"/>
        <v>0</v>
      </c>
      <c r="U69" s="125">
        <f t="shared" si="8"/>
        <v>98.025999999999996</v>
      </c>
      <c r="V69" s="127">
        <f t="shared" si="8"/>
        <v>0</v>
      </c>
      <c r="W69" s="125">
        <f t="shared" si="8"/>
        <v>0.34399999999999997</v>
      </c>
      <c r="X69" s="128">
        <f t="shared" si="8"/>
        <v>0</v>
      </c>
      <c r="Y69" s="128">
        <f t="shared" si="8"/>
        <v>0.17199999999999999</v>
      </c>
      <c r="Z69" s="125">
        <f t="shared" si="8"/>
        <v>324.69299999999998</v>
      </c>
      <c r="AA69" s="126">
        <f t="shared" si="8"/>
        <v>942.08299999999997</v>
      </c>
      <c r="AB69" s="128">
        <f t="shared" si="8"/>
        <v>0.52100000000000002</v>
      </c>
      <c r="AC69" s="128">
        <f t="shared" si="8"/>
        <v>0</v>
      </c>
      <c r="AD69" s="128">
        <f t="shared" si="8"/>
        <v>0</v>
      </c>
      <c r="AE69" s="127">
        <f t="shared" si="8"/>
        <v>0</v>
      </c>
      <c r="AF69" s="127">
        <f t="shared" si="8"/>
        <v>0</v>
      </c>
      <c r="AG69" s="127">
        <f t="shared" si="8"/>
        <v>0</v>
      </c>
      <c r="AH69" s="125">
        <f t="shared" si="8"/>
        <v>40403.112999999998</v>
      </c>
      <c r="AI69" s="127">
        <f t="shared" si="8"/>
        <v>0</v>
      </c>
      <c r="AJ69" s="128">
        <f t="shared" si="8"/>
        <v>0</v>
      </c>
      <c r="AK69" s="127">
        <f t="shared" si="8"/>
        <v>0</v>
      </c>
      <c r="AL69" s="125">
        <f t="shared" si="8"/>
        <v>108.898</v>
      </c>
      <c r="AM69" s="128">
        <f t="shared" si="8"/>
        <v>531.25699999999995</v>
      </c>
      <c r="AN69" s="125">
        <f t="shared" si="8"/>
        <v>0</v>
      </c>
      <c r="AO69" s="125">
        <f t="shared" si="8"/>
        <v>0</v>
      </c>
      <c r="AP69" s="126">
        <f t="shared" si="8"/>
        <v>16150.773999999999</v>
      </c>
      <c r="AQ69" s="125">
        <f t="shared" si="8"/>
        <v>3065.1579999999999</v>
      </c>
      <c r="AR69" s="118">
        <f t="shared" si="4"/>
        <v>77453.25499999999</v>
      </c>
      <c r="AS69" s="115"/>
      <c r="AT69" s="103" t="str">
        <f t="shared" si="5"/>
        <v>PULP_PAPER_PRINT</v>
      </c>
      <c r="AU69" s="118">
        <f t="shared" si="6"/>
        <v>6514.5659999999998</v>
      </c>
      <c r="AV69" s="118">
        <f t="shared" si="2"/>
        <v>0</v>
      </c>
      <c r="AW69" s="118">
        <f t="shared" si="2"/>
        <v>0</v>
      </c>
      <c r="AX69" s="118">
        <f t="shared" si="2"/>
        <v>0</v>
      </c>
      <c r="AY69" s="118">
        <f t="shared" si="2"/>
        <v>0.34399999999999997</v>
      </c>
      <c r="AZ69" s="118">
        <f t="shared" si="2"/>
        <v>324.69299999999998</v>
      </c>
      <c r="BA69" s="118">
        <f t="shared" si="2"/>
        <v>942.08299999999997</v>
      </c>
      <c r="BB69" s="118">
        <f t="shared" si="2"/>
        <v>98.025999999999996</v>
      </c>
      <c r="BC69" s="118">
        <f t="shared" si="2"/>
        <v>0</v>
      </c>
      <c r="BD69" s="118">
        <f t="shared" si="2"/>
        <v>0</v>
      </c>
      <c r="BE69" s="118">
        <f t="shared" si="2"/>
        <v>0</v>
      </c>
      <c r="BF69" s="118">
        <f t="shared" si="2"/>
        <v>0.69300000000000006</v>
      </c>
      <c r="BG69" s="118">
        <f t="shared" si="2"/>
        <v>9313.65</v>
      </c>
      <c r="BH69" s="118">
        <f t="shared" si="2"/>
        <v>40403.112999999998</v>
      </c>
      <c r="BI69" s="118">
        <f t="shared" si="2"/>
        <v>108.898</v>
      </c>
      <c r="BJ69" s="118">
        <f t="shared" si="2"/>
        <v>0</v>
      </c>
      <c r="BK69" s="118">
        <f t="shared" si="2"/>
        <v>0</v>
      </c>
      <c r="BL69" s="118">
        <f t="shared" si="2"/>
        <v>0</v>
      </c>
      <c r="BM69" s="118">
        <f t="shared" si="2"/>
        <v>16150.773999999999</v>
      </c>
      <c r="BN69" s="118">
        <f t="shared" si="2"/>
        <v>3065.1579999999999</v>
      </c>
      <c r="BO69" s="118">
        <f t="shared" si="2"/>
        <v>531.25699999999995</v>
      </c>
    </row>
    <row r="70" spans="1:67" ht="11.45" customHeight="1">
      <c r="B70" s="103" t="s">
        <v>358</v>
      </c>
      <c r="C70" s="116">
        <f>C33</f>
        <v>501.74700000000001</v>
      </c>
      <c r="D70" s="116">
        <f t="shared" ref="D70:AQ70" si="9">D33</f>
        <v>0</v>
      </c>
      <c r="E70" s="116">
        <f t="shared" si="9"/>
        <v>43270.499000000003</v>
      </c>
      <c r="F70" s="116">
        <f t="shared" si="9"/>
        <v>0</v>
      </c>
      <c r="G70" s="129">
        <f t="shared" si="9"/>
        <v>0</v>
      </c>
      <c r="H70" s="116">
        <f t="shared" si="9"/>
        <v>2796.259</v>
      </c>
      <c r="I70" s="129">
        <f t="shared" si="9"/>
        <v>0</v>
      </c>
      <c r="J70" s="116">
        <f t="shared" si="9"/>
        <v>0</v>
      </c>
      <c r="K70" s="116">
        <f t="shared" si="9"/>
        <v>256.12799999999999</v>
      </c>
      <c r="L70" s="116">
        <f t="shared" si="9"/>
        <v>0</v>
      </c>
      <c r="M70" s="116">
        <f t="shared" si="9"/>
        <v>0</v>
      </c>
      <c r="N70" s="116">
        <f t="shared" si="9"/>
        <v>0</v>
      </c>
      <c r="O70" s="130">
        <f t="shared" si="9"/>
        <v>0</v>
      </c>
      <c r="P70" s="130">
        <f t="shared" si="9"/>
        <v>0</v>
      </c>
      <c r="Q70" s="130">
        <f t="shared" si="9"/>
        <v>0</v>
      </c>
      <c r="R70" s="129">
        <f t="shared" si="9"/>
        <v>17034.394</v>
      </c>
      <c r="S70" s="130">
        <f t="shared" si="9"/>
        <v>0</v>
      </c>
      <c r="T70" s="131">
        <f t="shared" si="9"/>
        <v>17297.775000000001</v>
      </c>
      <c r="U70" s="116">
        <f t="shared" si="9"/>
        <v>271.53800000000001</v>
      </c>
      <c r="V70" s="130">
        <f t="shared" si="9"/>
        <v>0</v>
      </c>
      <c r="W70" s="116">
        <f t="shared" si="9"/>
        <v>1.419</v>
      </c>
      <c r="X70" s="131">
        <f t="shared" si="9"/>
        <v>0</v>
      </c>
      <c r="Y70" s="131">
        <f t="shared" si="9"/>
        <v>0.55900000000000005</v>
      </c>
      <c r="Z70" s="116">
        <f t="shared" si="9"/>
        <v>1856.912</v>
      </c>
      <c r="AA70" s="129">
        <f t="shared" si="9"/>
        <v>204.28100000000001</v>
      </c>
      <c r="AB70" s="131">
        <f t="shared" si="9"/>
        <v>1.9790000000000001</v>
      </c>
      <c r="AC70" s="131">
        <f t="shared" si="9"/>
        <v>0</v>
      </c>
      <c r="AD70" s="131">
        <f t="shared" si="9"/>
        <v>0</v>
      </c>
      <c r="AE70" s="130">
        <f t="shared" si="9"/>
        <v>0</v>
      </c>
      <c r="AF70" s="130">
        <f t="shared" si="9"/>
        <v>0</v>
      </c>
      <c r="AG70" s="130">
        <f t="shared" si="9"/>
        <v>0</v>
      </c>
      <c r="AH70" s="116">
        <f t="shared" si="9"/>
        <v>351.54500000000002</v>
      </c>
      <c r="AI70" s="130">
        <f t="shared" si="9"/>
        <v>0</v>
      </c>
      <c r="AJ70" s="131">
        <f t="shared" si="9"/>
        <v>8.1000000000000003E-2</v>
      </c>
      <c r="AK70" s="130">
        <f t="shared" si="9"/>
        <v>0</v>
      </c>
      <c r="AL70" s="116">
        <f t="shared" si="9"/>
        <v>1.1200000000000001</v>
      </c>
      <c r="AM70" s="131">
        <f t="shared" si="9"/>
        <v>330.08800000000002</v>
      </c>
      <c r="AN70" s="116">
        <f t="shared" si="9"/>
        <v>0</v>
      </c>
      <c r="AO70" s="116">
        <f t="shared" si="9"/>
        <v>0</v>
      </c>
      <c r="AP70" s="129">
        <f t="shared" si="9"/>
        <v>33049.561999999998</v>
      </c>
      <c r="AQ70" s="116">
        <f t="shared" si="9"/>
        <v>14608.923000000001</v>
      </c>
      <c r="AR70" s="118">
        <f t="shared" si="4"/>
        <v>131834.80900000001</v>
      </c>
      <c r="AS70" s="115"/>
      <c r="AT70" s="103" t="str">
        <f t="shared" si="5"/>
        <v>CHEMICAL&amp;PETROCHEMICAL</v>
      </c>
      <c r="AU70" s="118">
        <f t="shared" si="6"/>
        <v>43772.246000000006</v>
      </c>
      <c r="AV70" s="118">
        <f t="shared" si="2"/>
        <v>0</v>
      </c>
      <c r="AW70" s="118">
        <f t="shared" si="2"/>
        <v>2796.259</v>
      </c>
      <c r="AX70" s="118">
        <f t="shared" si="2"/>
        <v>256.12799999999999</v>
      </c>
      <c r="AY70" s="118">
        <f t="shared" si="2"/>
        <v>1.419</v>
      </c>
      <c r="AZ70" s="118">
        <f t="shared" si="2"/>
        <v>1856.912</v>
      </c>
      <c r="BA70" s="118">
        <f t="shared" si="2"/>
        <v>204.28100000000001</v>
      </c>
      <c r="BB70" s="118">
        <f t="shared" si="2"/>
        <v>271.53800000000001</v>
      </c>
      <c r="BC70" s="118">
        <f t="shared" si="2"/>
        <v>0</v>
      </c>
      <c r="BD70" s="118">
        <f t="shared" si="2"/>
        <v>17297.775000000001</v>
      </c>
      <c r="BE70" s="118">
        <f t="shared" si="2"/>
        <v>0</v>
      </c>
      <c r="BF70" s="118">
        <f t="shared" si="2"/>
        <v>2.5380000000000003</v>
      </c>
      <c r="BG70" s="118">
        <f t="shared" si="2"/>
        <v>17034.394</v>
      </c>
      <c r="BH70" s="118">
        <f t="shared" si="2"/>
        <v>351.54500000000002</v>
      </c>
      <c r="BI70" s="118">
        <f t="shared" si="2"/>
        <v>1.1200000000000001</v>
      </c>
      <c r="BJ70" s="118">
        <f t="shared" si="2"/>
        <v>8.1000000000000003E-2</v>
      </c>
      <c r="BK70" s="118">
        <f t="shared" si="2"/>
        <v>0</v>
      </c>
      <c r="BL70" s="118">
        <f t="shared" si="2"/>
        <v>0</v>
      </c>
      <c r="BM70" s="118">
        <f t="shared" si="2"/>
        <v>33049.561999999998</v>
      </c>
      <c r="BN70" s="118">
        <f t="shared" si="2"/>
        <v>14608.923000000001</v>
      </c>
      <c r="BO70" s="118">
        <f t="shared" si="2"/>
        <v>330.08800000000002</v>
      </c>
    </row>
    <row r="71" spans="1:67" ht="11.45" customHeight="1">
      <c r="B71" s="103" t="s">
        <v>359</v>
      </c>
      <c r="C71" s="116">
        <f>C47</f>
        <v>1953.5940000000001</v>
      </c>
      <c r="D71" s="116">
        <f t="shared" ref="D71:AQ71" si="10">D47</f>
        <v>0</v>
      </c>
      <c r="E71" s="116">
        <f t="shared" si="10"/>
        <v>11832.763000000001</v>
      </c>
      <c r="F71" s="116">
        <f t="shared" si="10"/>
        <v>0</v>
      </c>
      <c r="G71" s="129">
        <f t="shared" si="10"/>
        <v>193.68899999999999</v>
      </c>
      <c r="H71" s="116">
        <f t="shared" si="10"/>
        <v>888.83799999999997</v>
      </c>
      <c r="I71" s="129">
        <f t="shared" si="10"/>
        <v>0</v>
      </c>
      <c r="J71" s="116">
        <f t="shared" si="10"/>
        <v>0</v>
      </c>
      <c r="K71" s="116">
        <f t="shared" si="10"/>
        <v>1368.0119999999999</v>
      </c>
      <c r="L71" s="116">
        <f t="shared" si="10"/>
        <v>0</v>
      </c>
      <c r="M71" s="116">
        <f t="shared" si="10"/>
        <v>0</v>
      </c>
      <c r="N71" s="116">
        <f t="shared" si="10"/>
        <v>0</v>
      </c>
      <c r="O71" s="130">
        <f t="shared" si="10"/>
        <v>0</v>
      </c>
      <c r="P71" s="130">
        <f t="shared" si="10"/>
        <v>0</v>
      </c>
      <c r="Q71" s="130">
        <f t="shared" si="10"/>
        <v>0</v>
      </c>
      <c r="R71" s="129">
        <f t="shared" si="10"/>
        <v>2485.7840000000001</v>
      </c>
      <c r="S71" s="130">
        <f t="shared" si="10"/>
        <v>0</v>
      </c>
      <c r="T71" s="131">
        <f t="shared" si="10"/>
        <v>0</v>
      </c>
      <c r="U71" s="116">
        <f t="shared" si="10"/>
        <v>4.6920000000000002</v>
      </c>
      <c r="V71" s="130">
        <f t="shared" si="10"/>
        <v>0</v>
      </c>
      <c r="W71" s="116">
        <f t="shared" si="10"/>
        <v>0.34399999999999997</v>
      </c>
      <c r="X71" s="131">
        <f t="shared" si="10"/>
        <v>0</v>
      </c>
      <c r="Y71" s="131">
        <f t="shared" si="10"/>
        <v>4.2999999999999997E-2</v>
      </c>
      <c r="Z71" s="116">
        <f t="shared" si="10"/>
        <v>151.661</v>
      </c>
      <c r="AA71" s="129">
        <f t="shared" si="10"/>
        <v>56.427</v>
      </c>
      <c r="AB71" s="131">
        <f t="shared" si="10"/>
        <v>0</v>
      </c>
      <c r="AC71" s="131">
        <f t="shared" si="10"/>
        <v>0</v>
      </c>
      <c r="AD71" s="131">
        <f t="shared" si="10"/>
        <v>0</v>
      </c>
      <c r="AE71" s="130">
        <f t="shared" si="10"/>
        <v>0</v>
      </c>
      <c r="AF71" s="130">
        <f t="shared" si="10"/>
        <v>0</v>
      </c>
      <c r="AG71" s="130">
        <f t="shared" si="10"/>
        <v>0</v>
      </c>
      <c r="AH71" s="116">
        <f t="shared" si="10"/>
        <v>236.113</v>
      </c>
      <c r="AI71" s="130">
        <f t="shared" si="10"/>
        <v>0</v>
      </c>
      <c r="AJ71" s="131">
        <f t="shared" si="10"/>
        <v>0</v>
      </c>
      <c r="AK71" s="130">
        <f t="shared" si="10"/>
        <v>0</v>
      </c>
      <c r="AL71" s="116">
        <f t="shared" si="10"/>
        <v>0</v>
      </c>
      <c r="AM71" s="131">
        <f t="shared" si="10"/>
        <v>25316.188999999998</v>
      </c>
      <c r="AN71" s="116">
        <f t="shared" si="10"/>
        <v>2421.8380000000002</v>
      </c>
      <c r="AO71" s="116">
        <f t="shared" si="10"/>
        <v>7192.5420000000004</v>
      </c>
      <c r="AP71" s="129">
        <f t="shared" si="10"/>
        <v>7880.7309999999998</v>
      </c>
      <c r="AQ71" s="116">
        <f t="shared" si="10"/>
        <v>251.048</v>
      </c>
      <c r="AR71" s="118">
        <f t="shared" si="4"/>
        <v>62234.308000000012</v>
      </c>
      <c r="AS71" s="115"/>
      <c r="AT71" s="103" t="str">
        <f t="shared" si="5"/>
        <v>CEMENT</v>
      </c>
      <c r="AU71" s="118">
        <f t="shared" si="6"/>
        <v>13786.357</v>
      </c>
      <c r="AV71" s="118">
        <f t="shared" si="2"/>
        <v>193.68899999999999</v>
      </c>
      <c r="AW71" s="118">
        <f t="shared" si="2"/>
        <v>888.83799999999997</v>
      </c>
      <c r="AX71" s="118">
        <f t="shared" si="2"/>
        <v>1368.0119999999999</v>
      </c>
      <c r="AY71" s="118">
        <f t="shared" si="2"/>
        <v>0.34399999999999997</v>
      </c>
      <c r="AZ71" s="118">
        <f t="shared" si="2"/>
        <v>151.661</v>
      </c>
      <c r="BA71" s="118">
        <f t="shared" si="2"/>
        <v>56.427</v>
      </c>
      <c r="BB71" s="118">
        <f t="shared" si="2"/>
        <v>4.6920000000000002</v>
      </c>
      <c r="BC71" s="118">
        <f t="shared" si="2"/>
        <v>0</v>
      </c>
      <c r="BD71" s="118">
        <f t="shared" si="2"/>
        <v>0</v>
      </c>
      <c r="BE71" s="118">
        <f t="shared" si="2"/>
        <v>0</v>
      </c>
      <c r="BF71" s="118">
        <f t="shared" si="2"/>
        <v>4.2999999999999997E-2</v>
      </c>
      <c r="BG71" s="118">
        <f t="shared" si="2"/>
        <v>2485.7840000000001</v>
      </c>
      <c r="BH71" s="118">
        <f t="shared" si="2"/>
        <v>236.113</v>
      </c>
      <c r="BI71" s="118">
        <f t="shared" si="2"/>
        <v>0</v>
      </c>
      <c r="BJ71" s="118">
        <f t="shared" si="2"/>
        <v>0</v>
      </c>
      <c r="BK71" s="118">
        <f t="shared" si="2"/>
        <v>0</v>
      </c>
      <c r="BL71" s="118">
        <f t="shared" si="2"/>
        <v>9614.380000000001</v>
      </c>
      <c r="BM71" s="118">
        <f t="shared" si="2"/>
        <v>7880.7309999999998</v>
      </c>
      <c r="BN71" s="118">
        <f t="shared" si="2"/>
        <v>251.048</v>
      </c>
      <c r="BO71" s="118">
        <f t="shared" si="2"/>
        <v>25316.188999999998</v>
      </c>
    </row>
    <row r="72" spans="1:67" ht="11.45" customHeight="1">
      <c r="B72" s="103" t="s">
        <v>360</v>
      </c>
      <c r="C72" s="125">
        <f>C46</f>
        <v>0</v>
      </c>
      <c r="D72" s="125">
        <f t="shared" ref="D72:AQ72" si="11">D46</f>
        <v>0</v>
      </c>
      <c r="E72" s="125">
        <f t="shared" si="11"/>
        <v>19.760000000000002</v>
      </c>
      <c r="F72" s="125">
        <f t="shared" si="11"/>
        <v>0</v>
      </c>
      <c r="G72" s="126">
        <f t="shared" si="11"/>
        <v>0</v>
      </c>
      <c r="H72" s="125">
        <f t="shared" si="11"/>
        <v>116.54600000000001</v>
      </c>
      <c r="I72" s="126">
        <f t="shared" si="11"/>
        <v>0</v>
      </c>
      <c r="J72" s="125">
        <f t="shared" si="11"/>
        <v>0</v>
      </c>
      <c r="K72" s="125">
        <f t="shared" si="11"/>
        <v>0</v>
      </c>
      <c r="L72" s="125">
        <f t="shared" si="11"/>
        <v>0</v>
      </c>
      <c r="M72" s="125">
        <f t="shared" si="11"/>
        <v>0</v>
      </c>
      <c r="N72" s="125">
        <f t="shared" si="11"/>
        <v>0</v>
      </c>
      <c r="O72" s="127">
        <f t="shared" si="11"/>
        <v>0</v>
      </c>
      <c r="P72" s="127">
        <f t="shared" si="11"/>
        <v>0</v>
      </c>
      <c r="Q72" s="127">
        <f t="shared" si="11"/>
        <v>0</v>
      </c>
      <c r="R72" s="126">
        <f t="shared" si="11"/>
        <v>22175.019</v>
      </c>
      <c r="S72" s="127">
        <f t="shared" si="11"/>
        <v>0</v>
      </c>
      <c r="T72" s="128">
        <f t="shared" si="11"/>
        <v>0</v>
      </c>
      <c r="U72" s="125">
        <f t="shared" si="11"/>
        <v>63.94</v>
      </c>
      <c r="V72" s="127">
        <f t="shared" si="11"/>
        <v>0</v>
      </c>
      <c r="W72" s="125">
        <f t="shared" si="11"/>
        <v>0.215</v>
      </c>
      <c r="X72" s="128">
        <f t="shared" si="11"/>
        <v>0</v>
      </c>
      <c r="Y72" s="128">
        <f t="shared" si="11"/>
        <v>4.2999999999999997E-2</v>
      </c>
      <c r="Z72" s="125">
        <f t="shared" si="11"/>
        <v>18.791</v>
      </c>
      <c r="AA72" s="126">
        <f t="shared" si="11"/>
        <v>0</v>
      </c>
      <c r="AB72" s="128">
        <f t="shared" si="11"/>
        <v>0</v>
      </c>
      <c r="AC72" s="128">
        <f t="shared" si="11"/>
        <v>0</v>
      </c>
      <c r="AD72" s="128">
        <f t="shared" si="11"/>
        <v>0</v>
      </c>
      <c r="AE72" s="127">
        <f t="shared" si="11"/>
        <v>0</v>
      </c>
      <c r="AF72" s="127">
        <f t="shared" si="11"/>
        <v>0</v>
      </c>
      <c r="AG72" s="127">
        <f t="shared" si="11"/>
        <v>0</v>
      </c>
      <c r="AH72" s="125">
        <f t="shared" si="11"/>
        <v>9.6829999999999998</v>
      </c>
      <c r="AI72" s="127">
        <f t="shared" si="11"/>
        <v>0</v>
      </c>
      <c r="AJ72" s="128">
        <f t="shared" si="11"/>
        <v>0</v>
      </c>
      <c r="AK72" s="127">
        <f t="shared" si="11"/>
        <v>0</v>
      </c>
      <c r="AL72" s="125">
        <f t="shared" si="11"/>
        <v>0</v>
      </c>
      <c r="AM72" s="128">
        <f t="shared" si="11"/>
        <v>0</v>
      </c>
      <c r="AN72" s="125">
        <f t="shared" si="11"/>
        <v>0</v>
      </c>
      <c r="AO72" s="125">
        <f t="shared" si="11"/>
        <v>0</v>
      </c>
      <c r="AP72" s="126">
        <f t="shared" si="11"/>
        <v>5037.2640000000001</v>
      </c>
      <c r="AQ72" s="125">
        <f t="shared" si="11"/>
        <v>14.212999999999999</v>
      </c>
      <c r="AR72" s="118">
        <f t="shared" si="4"/>
        <v>27455.474000000002</v>
      </c>
      <c r="AS72" s="115"/>
      <c r="AT72" s="103" t="str">
        <f t="shared" si="5"/>
        <v>GLASS</v>
      </c>
      <c r="AU72" s="118">
        <f t="shared" si="6"/>
        <v>19.760000000000002</v>
      </c>
      <c r="AV72" s="118">
        <f t="shared" si="2"/>
        <v>0</v>
      </c>
      <c r="AW72" s="118">
        <f t="shared" si="2"/>
        <v>116.54600000000001</v>
      </c>
      <c r="AX72" s="118">
        <f t="shared" si="2"/>
        <v>0</v>
      </c>
      <c r="AY72" s="118">
        <f t="shared" si="2"/>
        <v>0.215</v>
      </c>
      <c r="AZ72" s="118">
        <f t="shared" si="2"/>
        <v>18.791</v>
      </c>
      <c r="BA72" s="118">
        <f t="shared" si="2"/>
        <v>0</v>
      </c>
      <c r="BB72" s="118">
        <f t="shared" si="2"/>
        <v>63.94</v>
      </c>
      <c r="BC72" s="118">
        <f t="shared" si="2"/>
        <v>0</v>
      </c>
      <c r="BD72" s="118">
        <f t="shared" si="2"/>
        <v>0</v>
      </c>
      <c r="BE72" s="118">
        <f t="shared" si="2"/>
        <v>0</v>
      </c>
      <c r="BF72" s="118">
        <f t="shared" si="2"/>
        <v>4.2999999999999997E-2</v>
      </c>
      <c r="BG72" s="118">
        <f t="shared" si="2"/>
        <v>22175.019</v>
      </c>
      <c r="BH72" s="118">
        <f t="shared" si="2"/>
        <v>9.6829999999999998</v>
      </c>
      <c r="BI72" s="118">
        <f t="shared" si="2"/>
        <v>0</v>
      </c>
      <c r="BJ72" s="118">
        <f t="shared" si="2"/>
        <v>0</v>
      </c>
      <c r="BK72" s="118">
        <f t="shared" si="2"/>
        <v>0</v>
      </c>
      <c r="BL72" s="118">
        <f t="shared" si="2"/>
        <v>0</v>
      </c>
      <c r="BM72" s="118">
        <f t="shared" si="2"/>
        <v>5037.2640000000001</v>
      </c>
      <c r="BN72" s="118">
        <f t="shared" si="2"/>
        <v>14.212999999999999</v>
      </c>
      <c r="BO72" s="118">
        <f t="shared" si="2"/>
        <v>0</v>
      </c>
    </row>
    <row r="73" spans="1:67" ht="11.45" customHeight="1">
      <c r="B73" s="103" t="s">
        <v>361</v>
      </c>
      <c r="C73" s="125">
        <f>C45</f>
        <v>0</v>
      </c>
      <c r="D73" s="125">
        <f t="shared" ref="D73:AQ73" si="12">D45</f>
        <v>0</v>
      </c>
      <c r="E73" s="125">
        <f t="shared" si="12"/>
        <v>3157.7159999999999</v>
      </c>
      <c r="F73" s="125">
        <f t="shared" si="12"/>
        <v>0</v>
      </c>
      <c r="G73" s="126">
        <f t="shared" si="12"/>
        <v>404.19400000000002</v>
      </c>
      <c r="H73" s="125">
        <f t="shared" si="12"/>
        <v>1422.8989999999999</v>
      </c>
      <c r="I73" s="126">
        <f t="shared" si="12"/>
        <v>0</v>
      </c>
      <c r="J73" s="125">
        <f t="shared" si="12"/>
        <v>0</v>
      </c>
      <c r="K73" s="125">
        <f t="shared" si="12"/>
        <v>276.06099999999998</v>
      </c>
      <c r="L73" s="125">
        <f t="shared" si="12"/>
        <v>0</v>
      </c>
      <c r="M73" s="125">
        <f t="shared" si="12"/>
        <v>0</v>
      </c>
      <c r="N73" s="125">
        <f t="shared" si="12"/>
        <v>0</v>
      </c>
      <c r="O73" s="127">
        <f t="shared" si="12"/>
        <v>0</v>
      </c>
      <c r="P73" s="127">
        <f t="shared" si="12"/>
        <v>0</v>
      </c>
      <c r="Q73" s="127">
        <f>Q45</f>
        <v>0</v>
      </c>
      <c r="R73" s="126">
        <f t="shared" si="12"/>
        <v>19698.137999999999</v>
      </c>
      <c r="S73" s="127">
        <f t="shared" si="12"/>
        <v>0</v>
      </c>
      <c r="T73" s="128">
        <f t="shared" si="12"/>
        <v>0</v>
      </c>
      <c r="U73" s="125">
        <f t="shared" si="12"/>
        <v>186.392</v>
      </c>
      <c r="V73" s="127">
        <f t="shared" si="12"/>
        <v>0</v>
      </c>
      <c r="W73" s="125">
        <f t="shared" si="12"/>
        <v>3.956</v>
      </c>
      <c r="X73" s="128">
        <f t="shared" si="12"/>
        <v>0</v>
      </c>
      <c r="Y73" s="128">
        <f t="shared" si="12"/>
        <v>0.25800000000000001</v>
      </c>
      <c r="Z73" s="125">
        <f t="shared" si="12"/>
        <v>773.87099999999998</v>
      </c>
      <c r="AA73" s="126">
        <f t="shared" si="12"/>
        <v>113.34399999999999</v>
      </c>
      <c r="AB73" s="128">
        <f t="shared" si="12"/>
        <v>0</v>
      </c>
      <c r="AC73" s="128">
        <f t="shared" si="12"/>
        <v>0</v>
      </c>
      <c r="AD73" s="128">
        <f t="shared" si="12"/>
        <v>1459.328</v>
      </c>
      <c r="AE73" s="127">
        <f t="shared" si="12"/>
        <v>0</v>
      </c>
      <c r="AF73" s="127">
        <f t="shared" si="12"/>
        <v>0</v>
      </c>
      <c r="AG73" s="127">
        <f t="shared" si="12"/>
        <v>0</v>
      </c>
      <c r="AH73" s="125">
        <f t="shared" si="12"/>
        <v>48.843000000000004</v>
      </c>
      <c r="AI73" s="127">
        <f t="shared" si="12"/>
        <v>0</v>
      </c>
      <c r="AJ73" s="128">
        <f t="shared" si="12"/>
        <v>0</v>
      </c>
      <c r="AK73" s="127">
        <f t="shared" si="12"/>
        <v>0</v>
      </c>
      <c r="AL73" s="125">
        <f t="shared" si="12"/>
        <v>0</v>
      </c>
      <c r="AM73" s="128">
        <f>AM45</f>
        <v>0.02</v>
      </c>
      <c r="AN73" s="125">
        <f t="shared" si="12"/>
        <v>0</v>
      </c>
      <c r="AO73" s="125">
        <f t="shared" si="12"/>
        <v>0</v>
      </c>
      <c r="AP73" s="126">
        <f t="shared" si="12"/>
        <v>7101.9110000000001</v>
      </c>
      <c r="AQ73" s="125">
        <f t="shared" si="12"/>
        <v>799.06700000000001</v>
      </c>
      <c r="AR73" s="118">
        <f t="shared" si="4"/>
        <v>35445.998</v>
      </c>
      <c r="AS73" s="115"/>
      <c r="AT73" s="103" t="str">
        <f t="shared" si="5"/>
        <v>NON_METALLIC_RAW</v>
      </c>
      <c r="AU73" s="118">
        <f t="shared" si="6"/>
        <v>3157.7159999999999</v>
      </c>
      <c r="AV73" s="118">
        <f t="shared" si="2"/>
        <v>404.19400000000002</v>
      </c>
      <c r="AW73" s="118">
        <f t="shared" si="2"/>
        <v>1422.8989999999999</v>
      </c>
      <c r="AX73" s="118">
        <f t="shared" si="2"/>
        <v>276.06099999999998</v>
      </c>
      <c r="AY73" s="118">
        <f t="shared" si="2"/>
        <v>3.956</v>
      </c>
      <c r="AZ73" s="118">
        <f t="shared" si="2"/>
        <v>773.87099999999998</v>
      </c>
      <c r="BA73" s="118">
        <f t="shared" si="2"/>
        <v>113.34399999999999</v>
      </c>
      <c r="BB73" s="118">
        <f t="shared" si="2"/>
        <v>186.392</v>
      </c>
      <c r="BC73" s="118">
        <f t="shared" si="2"/>
        <v>0</v>
      </c>
      <c r="BD73" s="118">
        <f t="shared" si="2"/>
        <v>0</v>
      </c>
      <c r="BE73" s="118">
        <f t="shared" si="2"/>
        <v>0</v>
      </c>
      <c r="BF73" s="118">
        <f t="shared" si="2"/>
        <v>1459.586</v>
      </c>
      <c r="BG73" s="118">
        <f t="shared" si="2"/>
        <v>19698.137999999999</v>
      </c>
      <c r="BH73" s="118">
        <f t="shared" si="2"/>
        <v>48.843000000000004</v>
      </c>
      <c r="BI73" s="118">
        <f t="shared" si="2"/>
        <v>0</v>
      </c>
      <c r="BJ73" s="118">
        <f t="shared" si="2"/>
        <v>0</v>
      </c>
      <c r="BK73" s="118">
        <f t="shared" si="2"/>
        <v>0</v>
      </c>
      <c r="BL73" s="118">
        <f t="shared" si="2"/>
        <v>0</v>
      </c>
      <c r="BM73" s="118">
        <f t="shared" si="2"/>
        <v>7101.9110000000001</v>
      </c>
      <c r="BN73" s="118">
        <f t="shared" si="2"/>
        <v>799.06700000000001</v>
      </c>
      <c r="BO73" s="118">
        <f t="shared" si="2"/>
        <v>0.02</v>
      </c>
    </row>
    <row r="74" spans="1:67" ht="11.45" customHeight="1">
      <c r="B74" s="103" t="s">
        <v>362</v>
      </c>
      <c r="C74" s="116">
        <f>C49</f>
        <v>942.10400000000004</v>
      </c>
      <c r="D74" s="116">
        <f t="shared" ref="D74:AQ75" si="13">D49</f>
        <v>168.30699999999999</v>
      </c>
      <c r="E74" s="116">
        <f t="shared" si="13"/>
        <v>551.42100000000005</v>
      </c>
      <c r="F74" s="116">
        <f t="shared" si="13"/>
        <v>0</v>
      </c>
      <c r="G74" s="129">
        <f t="shared" si="13"/>
        <v>0</v>
      </c>
      <c r="H74" s="116">
        <f t="shared" si="13"/>
        <v>559.95399999999995</v>
      </c>
      <c r="I74" s="129">
        <f t="shared" si="13"/>
        <v>0</v>
      </c>
      <c r="J74" s="116">
        <f t="shared" si="13"/>
        <v>0</v>
      </c>
      <c r="K74" s="116">
        <f t="shared" si="13"/>
        <v>4057.96</v>
      </c>
      <c r="L74" s="116">
        <f t="shared" si="13"/>
        <v>0</v>
      </c>
      <c r="M74" s="116">
        <f t="shared" si="13"/>
        <v>7213.567</v>
      </c>
      <c r="N74" s="116">
        <f t="shared" si="13"/>
        <v>465.13900000000001</v>
      </c>
      <c r="O74" s="130">
        <f t="shared" si="13"/>
        <v>0</v>
      </c>
      <c r="P74" s="130">
        <f t="shared" si="13"/>
        <v>0</v>
      </c>
      <c r="Q74" s="130">
        <f t="shared" si="13"/>
        <v>0</v>
      </c>
      <c r="R74" s="129">
        <f t="shared" si="13"/>
        <v>21381.911</v>
      </c>
      <c r="S74" s="130">
        <f t="shared" si="13"/>
        <v>0</v>
      </c>
      <c r="T74" s="131">
        <f t="shared" si="13"/>
        <v>0</v>
      </c>
      <c r="U74" s="116">
        <f t="shared" si="13"/>
        <v>40.664000000000001</v>
      </c>
      <c r="V74" s="130">
        <f t="shared" si="13"/>
        <v>0</v>
      </c>
      <c r="W74" s="116">
        <f t="shared" si="13"/>
        <v>0.47299999999999998</v>
      </c>
      <c r="X74" s="131">
        <f t="shared" si="13"/>
        <v>0</v>
      </c>
      <c r="Y74" s="131">
        <f t="shared" si="13"/>
        <v>0</v>
      </c>
      <c r="Z74" s="116">
        <f t="shared" si="13"/>
        <v>95.933000000000007</v>
      </c>
      <c r="AA74" s="129">
        <f t="shared" si="13"/>
        <v>0</v>
      </c>
      <c r="AB74" s="131">
        <f t="shared" si="13"/>
        <v>0.48599999999999999</v>
      </c>
      <c r="AC74" s="131">
        <f t="shared" si="13"/>
        <v>0</v>
      </c>
      <c r="AD74" s="131">
        <f t="shared" si="13"/>
        <v>41.472000000000001</v>
      </c>
      <c r="AE74" s="130">
        <f t="shared" si="13"/>
        <v>0</v>
      </c>
      <c r="AF74" s="130">
        <f t="shared" si="13"/>
        <v>0</v>
      </c>
      <c r="AG74" s="130">
        <f t="shared" si="13"/>
        <v>0</v>
      </c>
      <c r="AH74" s="116">
        <f t="shared" si="13"/>
        <v>0</v>
      </c>
      <c r="AI74" s="130">
        <f t="shared" si="13"/>
        <v>0</v>
      </c>
      <c r="AJ74" s="131">
        <f t="shared" si="13"/>
        <v>0</v>
      </c>
      <c r="AK74" s="130">
        <f t="shared" si="13"/>
        <v>0</v>
      </c>
      <c r="AL74" s="116">
        <f t="shared" si="13"/>
        <v>0</v>
      </c>
      <c r="AM74" s="131">
        <f t="shared" si="13"/>
        <v>2.4E-2</v>
      </c>
      <c r="AN74" s="116">
        <f t="shared" si="13"/>
        <v>0</v>
      </c>
      <c r="AO74" s="116">
        <f t="shared" si="13"/>
        <v>0</v>
      </c>
      <c r="AP74" s="129">
        <f t="shared" si="13"/>
        <v>20060.309000000001</v>
      </c>
      <c r="AQ74" s="116">
        <f t="shared" si="13"/>
        <v>2928.9989999999998</v>
      </c>
      <c r="AR74" s="118">
        <f t="shared" si="4"/>
        <v>58508.722999999984</v>
      </c>
      <c r="AS74" s="115"/>
      <c r="AT74" s="103" t="str">
        <f t="shared" si="5"/>
        <v>IRON&amp;STEEL</v>
      </c>
      <c r="AU74" s="118">
        <f t="shared" si="6"/>
        <v>1661.8320000000001</v>
      </c>
      <c r="AV74" s="118">
        <f t="shared" si="2"/>
        <v>0</v>
      </c>
      <c r="AW74" s="118">
        <f>SUMIF($C$9:$AQ$9,AW$65,$C74:$AQ74)</f>
        <v>559.95399999999995</v>
      </c>
      <c r="AX74" s="118">
        <f t="shared" si="2"/>
        <v>11736.665999999999</v>
      </c>
      <c r="AY74" s="118">
        <f t="shared" si="2"/>
        <v>0.47299999999999998</v>
      </c>
      <c r="AZ74" s="118">
        <f t="shared" si="2"/>
        <v>95.933000000000007</v>
      </c>
      <c r="BA74" s="118">
        <f t="shared" si="2"/>
        <v>0</v>
      </c>
      <c r="BB74" s="118">
        <f t="shared" si="2"/>
        <v>40.664000000000001</v>
      </c>
      <c r="BC74" s="118">
        <f t="shared" si="2"/>
        <v>0</v>
      </c>
      <c r="BD74" s="118">
        <f t="shared" si="2"/>
        <v>0</v>
      </c>
      <c r="BE74" s="118">
        <f t="shared" si="2"/>
        <v>0</v>
      </c>
      <c r="BF74" s="118">
        <f t="shared" si="2"/>
        <v>41.957999999999998</v>
      </c>
      <c r="BG74" s="118">
        <f t="shared" si="2"/>
        <v>21381.911</v>
      </c>
      <c r="BH74" s="118">
        <f t="shared" si="2"/>
        <v>0</v>
      </c>
      <c r="BI74" s="118">
        <f t="shared" si="2"/>
        <v>0</v>
      </c>
      <c r="BJ74" s="118">
        <f t="shared" si="2"/>
        <v>0</v>
      </c>
      <c r="BK74" s="118">
        <f t="shared" si="2"/>
        <v>0</v>
      </c>
      <c r="BL74" s="118">
        <f t="shared" si="2"/>
        <v>0</v>
      </c>
      <c r="BM74" s="118">
        <f t="shared" si="2"/>
        <v>20060.309000000001</v>
      </c>
      <c r="BN74" s="118">
        <f t="shared" si="2"/>
        <v>2928.9989999999998</v>
      </c>
      <c r="BO74" s="118">
        <f t="shared" si="2"/>
        <v>2.4E-2</v>
      </c>
    </row>
    <row r="75" spans="1:67" ht="11.45" customHeight="1">
      <c r="B75" s="103" t="s">
        <v>726</v>
      </c>
      <c r="C75" s="116">
        <f>C50</f>
        <v>78.665999999999997</v>
      </c>
      <c r="D75" s="116">
        <f t="shared" si="13"/>
        <v>0</v>
      </c>
      <c r="E75" s="116">
        <f t="shared" si="13"/>
        <v>359.50700000000001</v>
      </c>
      <c r="F75" s="116">
        <f t="shared" si="13"/>
        <v>0</v>
      </c>
      <c r="G75" s="129">
        <f t="shared" si="13"/>
        <v>0</v>
      </c>
      <c r="H75" s="116">
        <f t="shared" si="13"/>
        <v>568.99699999999996</v>
      </c>
      <c r="I75" s="129">
        <f t="shared" si="13"/>
        <v>0</v>
      </c>
      <c r="J75" s="116">
        <f t="shared" si="13"/>
        <v>0</v>
      </c>
      <c r="K75" s="116">
        <f t="shared" si="13"/>
        <v>0</v>
      </c>
      <c r="L75" s="116">
        <f t="shared" si="13"/>
        <v>0</v>
      </c>
      <c r="M75" s="116">
        <f t="shared" si="13"/>
        <v>0</v>
      </c>
      <c r="N75" s="116">
        <f t="shared" si="13"/>
        <v>1172.8040000000001</v>
      </c>
      <c r="O75" s="130">
        <f t="shared" si="13"/>
        <v>0</v>
      </c>
      <c r="P75" s="130">
        <f t="shared" si="13"/>
        <v>0</v>
      </c>
      <c r="Q75" s="130">
        <f>Q50</f>
        <v>0</v>
      </c>
      <c r="R75" s="129">
        <f t="shared" si="13"/>
        <v>7663.1850000000004</v>
      </c>
      <c r="S75" s="130">
        <f t="shared" si="13"/>
        <v>0</v>
      </c>
      <c r="T75" s="131">
        <f t="shared" si="13"/>
        <v>0</v>
      </c>
      <c r="U75" s="116">
        <f t="shared" si="13"/>
        <v>24.794</v>
      </c>
      <c r="V75" s="130">
        <f t="shared" si="13"/>
        <v>0</v>
      </c>
      <c r="W75" s="116">
        <f t="shared" si="13"/>
        <v>4.2999999999999997E-2</v>
      </c>
      <c r="X75" s="131">
        <f t="shared" si="13"/>
        <v>0</v>
      </c>
      <c r="Y75" s="131">
        <f t="shared" si="13"/>
        <v>0.25800000000000001</v>
      </c>
      <c r="Z75" s="116">
        <f t="shared" si="13"/>
        <v>105.52200000000001</v>
      </c>
      <c r="AA75" s="129">
        <f t="shared" si="13"/>
        <v>337.334</v>
      </c>
      <c r="AB75" s="131">
        <f t="shared" si="13"/>
        <v>0</v>
      </c>
      <c r="AC75" s="131">
        <f t="shared" si="13"/>
        <v>0</v>
      </c>
      <c r="AD75" s="131">
        <f t="shared" si="13"/>
        <v>0.28799999999999998</v>
      </c>
      <c r="AE75" s="130">
        <f t="shared" si="13"/>
        <v>0</v>
      </c>
      <c r="AF75" s="130">
        <f t="shared" si="13"/>
        <v>0</v>
      </c>
      <c r="AG75" s="130">
        <f t="shared" si="13"/>
        <v>0</v>
      </c>
      <c r="AH75" s="116">
        <f t="shared" si="13"/>
        <v>0</v>
      </c>
      <c r="AI75" s="130">
        <f t="shared" si="13"/>
        <v>0</v>
      </c>
      <c r="AJ75" s="131">
        <f t="shared" si="13"/>
        <v>0</v>
      </c>
      <c r="AK75" s="130">
        <f t="shared" si="13"/>
        <v>0</v>
      </c>
      <c r="AL75" s="116">
        <f t="shared" si="13"/>
        <v>0</v>
      </c>
      <c r="AM75" s="131">
        <f t="shared" si="13"/>
        <v>0</v>
      </c>
      <c r="AN75" s="116">
        <f t="shared" si="13"/>
        <v>0</v>
      </c>
      <c r="AO75" s="116">
        <f t="shared" si="13"/>
        <v>0</v>
      </c>
      <c r="AP75" s="129">
        <f t="shared" si="13"/>
        <v>8224.4089999999997</v>
      </c>
      <c r="AQ75" s="116">
        <f t="shared" si="13"/>
        <v>941.36300000000006</v>
      </c>
      <c r="AR75" s="118">
        <f t="shared" si="4"/>
        <v>19477.170000000002</v>
      </c>
      <c r="AS75" s="115"/>
      <c r="AT75" s="103" t="str">
        <f t="shared" si="5"/>
        <v>NON_FERROUS</v>
      </c>
      <c r="AU75" s="118">
        <f t="shared" si="6"/>
        <v>438.173</v>
      </c>
      <c r="AV75" s="118">
        <f t="shared" si="2"/>
        <v>0</v>
      </c>
      <c r="AW75" s="118">
        <f t="shared" si="2"/>
        <v>568.99699999999996</v>
      </c>
      <c r="AX75" s="118">
        <f t="shared" si="2"/>
        <v>1172.8040000000001</v>
      </c>
      <c r="AY75" s="118">
        <f t="shared" si="2"/>
        <v>4.2999999999999997E-2</v>
      </c>
      <c r="AZ75" s="118">
        <f t="shared" si="2"/>
        <v>105.52200000000001</v>
      </c>
      <c r="BA75" s="118">
        <f t="shared" si="2"/>
        <v>337.334</v>
      </c>
      <c r="BB75" s="118">
        <f t="shared" si="2"/>
        <v>24.794</v>
      </c>
      <c r="BC75" s="118">
        <f t="shared" si="2"/>
        <v>0</v>
      </c>
      <c r="BD75" s="118">
        <f t="shared" si="2"/>
        <v>0</v>
      </c>
      <c r="BE75" s="118">
        <f t="shared" si="2"/>
        <v>0</v>
      </c>
      <c r="BF75" s="118">
        <f t="shared" si="2"/>
        <v>0.54600000000000004</v>
      </c>
      <c r="BG75" s="118">
        <f t="shared" si="2"/>
        <v>7663.1850000000004</v>
      </c>
      <c r="BH75" s="118">
        <f t="shared" si="2"/>
        <v>0</v>
      </c>
      <c r="BI75" s="118">
        <f t="shared" si="2"/>
        <v>0</v>
      </c>
      <c r="BJ75" s="118">
        <f t="shared" si="2"/>
        <v>0</v>
      </c>
      <c r="BK75" s="118">
        <f t="shared" si="2"/>
        <v>0</v>
      </c>
      <c r="BL75" s="118">
        <f t="shared" si="2"/>
        <v>0</v>
      </c>
      <c r="BM75" s="118">
        <f t="shared" si="2"/>
        <v>8224.4089999999997</v>
      </c>
      <c r="BN75" s="118">
        <f t="shared" si="2"/>
        <v>941.36300000000006</v>
      </c>
      <c r="BO75" s="118">
        <f t="shared" si="2"/>
        <v>0</v>
      </c>
    </row>
    <row r="76" spans="1:67" ht="11.45" customHeight="1">
      <c r="B76" s="103" t="s">
        <v>363</v>
      </c>
      <c r="C76" s="125">
        <f>C53+C58</f>
        <v>0</v>
      </c>
      <c r="D76" s="125">
        <f t="shared" ref="D76:AQ76" si="14">D53+D58</f>
        <v>0</v>
      </c>
      <c r="E76" s="125">
        <f t="shared" si="14"/>
        <v>1394.222</v>
      </c>
      <c r="F76" s="125">
        <f t="shared" si="14"/>
        <v>0</v>
      </c>
      <c r="G76" s="126">
        <f t="shared" si="14"/>
        <v>0.1</v>
      </c>
      <c r="H76" s="125">
        <f t="shared" si="14"/>
        <v>104.55499999999999</v>
      </c>
      <c r="I76" s="126">
        <f t="shared" si="14"/>
        <v>0</v>
      </c>
      <c r="J76" s="125">
        <f t="shared" si="14"/>
        <v>0</v>
      </c>
      <c r="K76" s="125">
        <f t="shared" si="14"/>
        <v>1.9219999999999999</v>
      </c>
      <c r="L76" s="125">
        <f t="shared" si="14"/>
        <v>0</v>
      </c>
      <c r="M76" s="125">
        <f t="shared" si="14"/>
        <v>0</v>
      </c>
      <c r="N76" s="125">
        <f t="shared" si="14"/>
        <v>0</v>
      </c>
      <c r="O76" s="127">
        <f t="shared" si="14"/>
        <v>0</v>
      </c>
      <c r="P76" s="127">
        <f t="shared" si="14"/>
        <v>0</v>
      </c>
      <c r="Q76" s="127">
        <f t="shared" si="14"/>
        <v>0</v>
      </c>
      <c r="R76" s="126">
        <f t="shared" si="14"/>
        <v>14746.686000000002</v>
      </c>
      <c r="S76" s="127">
        <f t="shared" si="14"/>
        <v>0</v>
      </c>
      <c r="T76" s="128">
        <f t="shared" si="14"/>
        <v>0</v>
      </c>
      <c r="U76" s="125">
        <f t="shared" si="14"/>
        <v>577.20800000000008</v>
      </c>
      <c r="V76" s="127">
        <f t="shared" si="14"/>
        <v>0</v>
      </c>
      <c r="W76" s="125">
        <f t="shared" si="14"/>
        <v>21.672000000000001</v>
      </c>
      <c r="X76" s="128">
        <f t="shared" si="14"/>
        <v>16.382999999999999</v>
      </c>
      <c r="Y76" s="128">
        <f t="shared" si="14"/>
        <v>2.4939999999999998</v>
      </c>
      <c r="Z76" s="125">
        <f t="shared" si="14"/>
        <v>925.36</v>
      </c>
      <c r="AA76" s="126">
        <f t="shared" si="14"/>
        <v>15.865</v>
      </c>
      <c r="AB76" s="128">
        <f t="shared" si="14"/>
        <v>10.068</v>
      </c>
      <c r="AC76" s="128">
        <f t="shared" si="14"/>
        <v>0</v>
      </c>
      <c r="AD76" s="128">
        <f t="shared" si="14"/>
        <v>0</v>
      </c>
      <c r="AE76" s="127">
        <f t="shared" si="14"/>
        <v>0</v>
      </c>
      <c r="AF76" s="127">
        <f t="shared" si="14"/>
        <v>0</v>
      </c>
      <c r="AG76" s="127">
        <f t="shared" si="14"/>
        <v>0</v>
      </c>
      <c r="AH76" s="125">
        <f t="shared" si="14"/>
        <v>88.682000000000002</v>
      </c>
      <c r="AI76" s="127">
        <f t="shared" si="14"/>
        <v>0</v>
      </c>
      <c r="AJ76" s="128">
        <f t="shared" si="14"/>
        <v>0</v>
      </c>
      <c r="AK76" s="127">
        <f t="shared" si="14"/>
        <v>0</v>
      </c>
      <c r="AL76" s="125">
        <f t="shared" si="14"/>
        <v>0</v>
      </c>
      <c r="AM76" s="128">
        <f t="shared" si="14"/>
        <v>0.157</v>
      </c>
      <c r="AN76" s="125">
        <f t="shared" si="14"/>
        <v>0</v>
      </c>
      <c r="AO76" s="125">
        <f t="shared" si="14"/>
        <v>0</v>
      </c>
      <c r="AP76" s="126">
        <f t="shared" si="14"/>
        <v>27673.697</v>
      </c>
      <c r="AQ76" s="125">
        <f t="shared" si="14"/>
        <v>3716.7849999999999</v>
      </c>
      <c r="AR76" s="118">
        <f t="shared" si="4"/>
        <v>49295.856</v>
      </c>
      <c r="AS76" s="115"/>
      <c r="AT76" s="103" t="str">
        <f t="shared" si="5"/>
        <v>MANUFACTURE</v>
      </c>
      <c r="AU76" s="118">
        <f t="shared" si="6"/>
        <v>1394.222</v>
      </c>
      <c r="AV76" s="118">
        <f t="shared" si="2"/>
        <v>0.1</v>
      </c>
      <c r="AW76" s="118">
        <f t="shared" si="2"/>
        <v>104.55499999999999</v>
      </c>
      <c r="AX76" s="118">
        <f t="shared" si="2"/>
        <v>1.9219999999999999</v>
      </c>
      <c r="AY76" s="118">
        <f t="shared" si="2"/>
        <v>21.672000000000001</v>
      </c>
      <c r="AZ76" s="118">
        <f t="shared" si="2"/>
        <v>925.36</v>
      </c>
      <c r="BA76" s="118">
        <f t="shared" si="2"/>
        <v>15.865</v>
      </c>
      <c r="BB76" s="118">
        <f t="shared" si="2"/>
        <v>577.20800000000008</v>
      </c>
      <c r="BC76" s="118">
        <f t="shared" si="2"/>
        <v>16.382999999999999</v>
      </c>
      <c r="BD76" s="118">
        <f t="shared" si="2"/>
        <v>0</v>
      </c>
      <c r="BE76" s="118">
        <f t="shared" si="2"/>
        <v>0</v>
      </c>
      <c r="BF76" s="118">
        <f t="shared" si="2"/>
        <v>12.561999999999999</v>
      </c>
      <c r="BG76" s="118">
        <f t="shared" si="2"/>
        <v>14746.686000000002</v>
      </c>
      <c r="BH76" s="118">
        <f t="shared" si="2"/>
        <v>88.682000000000002</v>
      </c>
      <c r="BI76" s="118">
        <f t="shared" si="2"/>
        <v>0</v>
      </c>
      <c r="BJ76" s="118">
        <f t="shared" si="2"/>
        <v>0</v>
      </c>
      <c r="BK76" s="118">
        <f t="shared" si="2"/>
        <v>0</v>
      </c>
      <c r="BL76" s="118">
        <f t="shared" si="2"/>
        <v>0</v>
      </c>
      <c r="BM76" s="118">
        <f t="shared" si="2"/>
        <v>27673.697</v>
      </c>
      <c r="BN76" s="118">
        <f t="shared" si="2"/>
        <v>3716.7849999999999</v>
      </c>
      <c r="BO76" s="118">
        <f t="shared" si="2"/>
        <v>0.157</v>
      </c>
    </row>
    <row r="77" spans="1:67" ht="11.45" customHeight="1">
      <c r="B77" s="103" t="s">
        <v>364</v>
      </c>
      <c r="C77" s="125">
        <f>C42+C26</f>
        <v>0</v>
      </c>
      <c r="D77" s="125">
        <f t="shared" ref="D77:AQ77" si="15">D42+D26</f>
        <v>0</v>
      </c>
      <c r="E77" s="125">
        <f t="shared" si="15"/>
        <v>2579.9780000000001</v>
      </c>
      <c r="F77" s="125">
        <f t="shared" si="15"/>
        <v>0</v>
      </c>
      <c r="G77" s="126">
        <f t="shared" si="15"/>
        <v>8.5760000000000005</v>
      </c>
      <c r="H77" s="125">
        <f t="shared" si="15"/>
        <v>0</v>
      </c>
      <c r="I77" s="126">
        <f t="shared" si="15"/>
        <v>0</v>
      </c>
      <c r="J77" s="125">
        <f t="shared" si="15"/>
        <v>0</v>
      </c>
      <c r="K77" s="125">
        <f t="shared" si="15"/>
        <v>0</v>
      </c>
      <c r="L77" s="125">
        <f t="shared" si="15"/>
        <v>0</v>
      </c>
      <c r="M77" s="125">
        <f t="shared" si="15"/>
        <v>0</v>
      </c>
      <c r="N77" s="125">
        <f t="shared" si="15"/>
        <v>0</v>
      </c>
      <c r="O77" s="127">
        <f t="shared" si="15"/>
        <v>0</v>
      </c>
      <c r="P77" s="127">
        <f t="shared" si="15"/>
        <v>0</v>
      </c>
      <c r="Q77" s="127">
        <f>Q42+Q26</f>
        <v>0</v>
      </c>
      <c r="R77" s="126">
        <f t="shared" si="15"/>
        <v>8322.1130000000012</v>
      </c>
      <c r="S77" s="127">
        <f t="shared" si="15"/>
        <v>0</v>
      </c>
      <c r="T77" s="128">
        <f t="shared" si="15"/>
        <v>0</v>
      </c>
      <c r="U77" s="125">
        <f t="shared" si="15"/>
        <v>596.80399999999997</v>
      </c>
      <c r="V77" s="127">
        <f t="shared" si="15"/>
        <v>0</v>
      </c>
      <c r="W77" s="125">
        <f t="shared" si="15"/>
        <v>3.6980000000000004</v>
      </c>
      <c r="X77" s="128">
        <f t="shared" si="15"/>
        <v>0</v>
      </c>
      <c r="Y77" s="128">
        <f t="shared" si="15"/>
        <v>4.2999999999999997E-2</v>
      </c>
      <c r="Z77" s="125">
        <f t="shared" si="15"/>
        <v>491.61900000000003</v>
      </c>
      <c r="AA77" s="126">
        <f t="shared" si="15"/>
        <v>107.375</v>
      </c>
      <c r="AB77" s="128">
        <f t="shared" si="15"/>
        <v>0.20899999999999999</v>
      </c>
      <c r="AC77" s="128">
        <f t="shared" si="15"/>
        <v>0</v>
      </c>
      <c r="AD77" s="128">
        <f t="shared" si="15"/>
        <v>0</v>
      </c>
      <c r="AE77" s="127">
        <f t="shared" si="15"/>
        <v>0</v>
      </c>
      <c r="AF77" s="127">
        <f t="shared" si="15"/>
        <v>0</v>
      </c>
      <c r="AG77" s="127">
        <f t="shared" si="15"/>
        <v>0</v>
      </c>
      <c r="AH77" s="125">
        <f t="shared" si="15"/>
        <v>39217.967999999993</v>
      </c>
      <c r="AI77" s="127">
        <f t="shared" si="15"/>
        <v>0</v>
      </c>
      <c r="AJ77" s="128">
        <f t="shared" si="15"/>
        <v>0</v>
      </c>
      <c r="AK77" s="127">
        <f t="shared" si="15"/>
        <v>0</v>
      </c>
      <c r="AL77" s="125">
        <f t="shared" si="15"/>
        <v>26.097000000000001</v>
      </c>
      <c r="AM77" s="128">
        <f t="shared" si="15"/>
        <v>0.51700000000000002</v>
      </c>
      <c r="AN77" s="125">
        <f t="shared" si="15"/>
        <v>0</v>
      </c>
      <c r="AO77" s="125">
        <f t="shared" si="15"/>
        <v>0</v>
      </c>
      <c r="AP77" s="126">
        <f t="shared" si="15"/>
        <v>28606.301999999996</v>
      </c>
      <c r="AQ77" s="125">
        <f t="shared" si="15"/>
        <v>4053.8089999999997</v>
      </c>
      <c r="AR77" s="118">
        <f t="shared" si="4"/>
        <v>84015.107999999993</v>
      </c>
      <c r="AS77" s="115"/>
      <c r="AT77" s="103" t="str">
        <f t="shared" si="5"/>
        <v>OTHER</v>
      </c>
      <c r="AU77" s="118">
        <f t="shared" si="6"/>
        <v>2579.9780000000001</v>
      </c>
      <c r="AV77" s="118">
        <f t="shared" si="2"/>
        <v>8.5760000000000005</v>
      </c>
      <c r="AW77" s="118">
        <f t="shared" si="2"/>
        <v>0</v>
      </c>
      <c r="AX77" s="118">
        <f t="shared" si="2"/>
        <v>0</v>
      </c>
      <c r="AY77" s="118">
        <f t="shared" si="2"/>
        <v>3.6980000000000004</v>
      </c>
      <c r="AZ77" s="118">
        <f t="shared" si="2"/>
        <v>491.61900000000003</v>
      </c>
      <c r="BA77" s="118">
        <f t="shared" si="2"/>
        <v>107.375</v>
      </c>
      <c r="BB77" s="118">
        <f t="shared" si="2"/>
        <v>596.80399999999997</v>
      </c>
      <c r="BC77" s="118">
        <f t="shared" si="2"/>
        <v>0</v>
      </c>
      <c r="BD77" s="118">
        <f t="shared" si="2"/>
        <v>0</v>
      </c>
      <c r="BE77" s="118">
        <f t="shared" si="2"/>
        <v>0</v>
      </c>
      <c r="BF77" s="118">
        <f t="shared" si="2"/>
        <v>0.252</v>
      </c>
      <c r="BG77" s="118">
        <f t="shared" si="2"/>
        <v>8322.1130000000012</v>
      </c>
      <c r="BH77" s="118">
        <f t="shared" si="2"/>
        <v>39217.967999999993</v>
      </c>
      <c r="BI77" s="118">
        <f t="shared" si="2"/>
        <v>26.097000000000001</v>
      </c>
      <c r="BJ77" s="118">
        <f t="shared" si="2"/>
        <v>0</v>
      </c>
      <c r="BK77" s="118">
        <f t="shared" si="2"/>
        <v>0</v>
      </c>
      <c r="BL77" s="118">
        <f t="shared" si="2"/>
        <v>0</v>
      </c>
      <c r="BM77" s="118">
        <f t="shared" si="2"/>
        <v>28606.301999999996</v>
      </c>
      <c r="BN77" s="118">
        <f t="shared" si="2"/>
        <v>4053.8089999999997</v>
      </c>
      <c r="BO77" s="118">
        <f t="shared" si="2"/>
        <v>0.51700000000000002</v>
      </c>
    </row>
    <row r="78" spans="1:67" ht="11.45" customHeight="1">
      <c r="T78" s="122"/>
      <c r="AR78" s="118"/>
      <c r="AS78" s="115"/>
      <c r="AU78" s="118"/>
      <c r="AV78" s="118"/>
      <c r="AW78" s="59"/>
      <c r="AX78" s="312"/>
      <c r="AY78" s="312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</row>
    <row r="79" spans="1:67" ht="11.45" customHeight="1">
      <c r="T79" s="122"/>
      <c r="AR79" s="118"/>
      <c r="AS79" s="115"/>
      <c r="AU79" s="118"/>
      <c r="AV79" s="118"/>
      <c r="AW79" s="59"/>
      <c r="AX79" s="312"/>
      <c r="AY79" s="312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</row>
    <row r="80" spans="1:67" ht="11.45" customHeight="1">
      <c r="B80" s="103" t="s">
        <v>365</v>
      </c>
      <c r="C80" s="115">
        <f>SUM(C66:C77)</f>
        <v>3476.1109999999999</v>
      </c>
      <c r="D80" s="115">
        <f t="shared" ref="D80:AQ80" si="16">SUM(D66:D77)</f>
        <v>268.88799999999998</v>
      </c>
      <c r="E80" s="115">
        <f t="shared" si="16"/>
        <v>91716.817999999999</v>
      </c>
      <c r="F80" s="115">
        <f t="shared" si="16"/>
        <v>0</v>
      </c>
      <c r="G80" s="115">
        <f t="shared" si="16"/>
        <v>620.85700000000008</v>
      </c>
      <c r="H80" s="115">
        <f t="shared" si="16"/>
        <v>7151.5100000000011</v>
      </c>
      <c r="I80" s="115">
        <f t="shared" si="16"/>
        <v>0</v>
      </c>
      <c r="J80" s="115">
        <f t="shared" si="16"/>
        <v>0</v>
      </c>
      <c r="K80" s="115">
        <f t="shared" si="16"/>
        <v>5960.0829999999996</v>
      </c>
      <c r="L80" s="115">
        <f t="shared" si="16"/>
        <v>0</v>
      </c>
      <c r="M80" s="115">
        <f t="shared" si="16"/>
        <v>7213.567</v>
      </c>
      <c r="N80" s="115">
        <f t="shared" si="16"/>
        <v>1637.9430000000002</v>
      </c>
      <c r="O80" s="115">
        <f t="shared" si="16"/>
        <v>0</v>
      </c>
      <c r="P80" s="115">
        <f t="shared" si="16"/>
        <v>0</v>
      </c>
      <c r="Q80" s="115">
        <f t="shared" si="16"/>
        <v>0</v>
      </c>
      <c r="R80" s="115">
        <f t="shared" si="16"/>
        <v>160524.28500000003</v>
      </c>
      <c r="S80" s="115">
        <f t="shared" si="16"/>
        <v>0</v>
      </c>
      <c r="T80" s="128">
        <f t="shared" si="16"/>
        <v>17297.775000000001</v>
      </c>
      <c r="U80" s="115">
        <f t="shared" si="16"/>
        <v>3214.7100000000005</v>
      </c>
      <c r="V80" s="115">
        <f t="shared" si="16"/>
        <v>0</v>
      </c>
      <c r="W80" s="115">
        <f t="shared" si="16"/>
        <v>39.646000000000001</v>
      </c>
      <c r="X80" s="115">
        <f t="shared" si="16"/>
        <v>16.382999999999999</v>
      </c>
      <c r="Y80" s="115">
        <f t="shared" si="16"/>
        <v>3.956</v>
      </c>
      <c r="Z80" s="115">
        <f t="shared" si="16"/>
        <v>9031.6770000000015</v>
      </c>
      <c r="AA80" s="115">
        <f t="shared" si="16"/>
        <v>2293.9549999999995</v>
      </c>
      <c r="AB80" s="115">
        <f t="shared" si="16"/>
        <v>19.997</v>
      </c>
      <c r="AC80" s="115">
        <f t="shared" si="16"/>
        <v>0</v>
      </c>
      <c r="AD80" s="115">
        <f t="shared" si="16"/>
        <v>1501.088</v>
      </c>
      <c r="AE80" s="115">
        <f t="shared" si="16"/>
        <v>0</v>
      </c>
      <c r="AF80" s="115">
        <f t="shared" si="16"/>
        <v>0</v>
      </c>
      <c r="AG80" s="115">
        <f t="shared" si="16"/>
        <v>0</v>
      </c>
      <c r="AH80" s="115">
        <f t="shared" si="16"/>
        <v>81010.852999999988</v>
      </c>
      <c r="AI80" s="115">
        <f t="shared" si="16"/>
        <v>0</v>
      </c>
      <c r="AJ80" s="115">
        <f t="shared" si="16"/>
        <v>8.1000000000000003E-2</v>
      </c>
      <c r="AK80" s="115">
        <f t="shared" si="16"/>
        <v>0</v>
      </c>
      <c r="AL80" s="115">
        <f t="shared" si="16"/>
        <v>736.995</v>
      </c>
      <c r="AM80" s="115">
        <f t="shared" si="16"/>
        <v>26262.045999999998</v>
      </c>
      <c r="AN80" s="115">
        <f t="shared" si="16"/>
        <v>2421.8380000000002</v>
      </c>
      <c r="AO80" s="115">
        <f t="shared" si="16"/>
        <v>7192.5420000000004</v>
      </c>
      <c r="AP80" s="115">
        <f t="shared" si="16"/>
        <v>192569.07699999996</v>
      </c>
      <c r="AQ80" s="115">
        <f t="shared" si="16"/>
        <v>34128.760999999999</v>
      </c>
      <c r="AR80" s="118">
        <f t="shared" si="4"/>
        <v>656311.44200000004</v>
      </c>
      <c r="AS80" s="115"/>
      <c r="AT80" s="103" t="str">
        <f t="shared" si="5"/>
        <v>1. suma</v>
      </c>
      <c r="AU80" s="118">
        <f>SUM(AU66:AU77)</f>
        <v>95461.816999999995</v>
      </c>
      <c r="AV80" s="118">
        <f t="shared" ref="AV80:BO80" si="17">SUM(AV66:AV77)</f>
        <v>620.85700000000008</v>
      </c>
      <c r="AW80" s="118">
        <f t="shared" si="17"/>
        <v>7151.5100000000011</v>
      </c>
      <c r="AX80" s="118">
        <f t="shared" si="17"/>
        <v>14811.592999999999</v>
      </c>
      <c r="AY80" s="118">
        <f t="shared" si="17"/>
        <v>39.646000000000001</v>
      </c>
      <c r="AZ80" s="118">
        <f t="shared" si="17"/>
        <v>9031.6770000000015</v>
      </c>
      <c r="BA80" s="118">
        <f t="shared" si="17"/>
        <v>2293.9549999999995</v>
      </c>
      <c r="BB80" s="118">
        <f t="shared" si="17"/>
        <v>3214.7100000000005</v>
      </c>
      <c r="BC80" s="118">
        <f t="shared" si="17"/>
        <v>16.382999999999999</v>
      </c>
      <c r="BD80" s="118">
        <f t="shared" si="17"/>
        <v>17297.775000000001</v>
      </c>
      <c r="BE80" s="118">
        <f t="shared" si="17"/>
        <v>0</v>
      </c>
      <c r="BF80" s="118">
        <f t="shared" si="17"/>
        <v>1525.0409999999999</v>
      </c>
      <c r="BG80" s="118">
        <f t="shared" si="17"/>
        <v>160524.28500000003</v>
      </c>
      <c r="BH80" s="118">
        <f t="shared" si="17"/>
        <v>81010.852999999988</v>
      </c>
      <c r="BI80" s="118">
        <f t="shared" si="17"/>
        <v>736.995</v>
      </c>
      <c r="BJ80" s="118">
        <f t="shared" si="17"/>
        <v>8.1000000000000003E-2</v>
      </c>
      <c r="BK80" s="118">
        <f t="shared" si="17"/>
        <v>0</v>
      </c>
      <c r="BL80" s="118">
        <f t="shared" si="17"/>
        <v>9614.380000000001</v>
      </c>
      <c r="BM80" s="118">
        <f t="shared" si="17"/>
        <v>192569.07699999996</v>
      </c>
      <c r="BN80" s="118">
        <f t="shared" si="17"/>
        <v>34128.760999999999</v>
      </c>
      <c r="BO80" s="118">
        <f t="shared" si="17"/>
        <v>26262.045999999998</v>
      </c>
    </row>
    <row r="81" spans="2:67" ht="11.45" customHeight="1">
      <c r="B81" s="103" t="s">
        <v>366</v>
      </c>
      <c r="C81" s="114">
        <f>C13</f>
        <v>3476.1109999999999</v>
      </c>
      <c r="D81" s="114">
        <f t="shared" ref="D81:AQ81" si="18">D13</f>
        <v>268.88799999999998</v>
      </c>
      <c r="E81" s="114">
        <f t="shared" si="18"/>
        <v>91716.794999999998</v>
      </c>
      <c r="F81" s="114">
        <f t="shared" si="18"/>
        <v>0</v>
      </c>
      <c r="G81" s="114">
        <f t="shared" si="18"/>
        <v>620.85699999999997</v>
      </c>
      <c r="H81" s="114">
        <f t="shared" si="18"/>
        <v>7151.51</v>
      </c>
      <c r="I81" s="114">
        <f t="shared" si="18"/>
        <v>0</v>
      </c>
      <c r="J81" s="114">
        <f t="shared" si="18"/>
        <v>0</v>
      </c>
      <c r="K81" s="114">
        <f t="shared" si="18"/>
        <v>5960.0820000000003</v>
      </c>
      <c r="L81" s="114">
        <f t="shared" si="18"/>
        <v>0</v>
      </c>
      <c r="M81" s="114">
        <f t="shared" si="18"/>
        <v>7213.567</v>
      </c>
      <c r="N81" s="114">
        <f t="shared" si="18"/>
        <v>1637.942</v>
      </c>
      <c r="O81" s="114">
        <f t="shared" si="18"/>
        <v>0</v>
      </c>
      <c r="P81" s="114">
        <f t="shared" si="18"/>
        <v>0</v>
      </c>
      <c r="Q81" s="114">
        <f t="shared" si="18"/>
        <v>0</v>
      </c>
      <c r="R81" s="114">
        <f t="shared" si="18"/>
        <v>160524.285</v>
      </c>
      <c r="S81" s="114">
        <f t="shared" si="18"/>
        <v>0</v>
      </c>
      <c r="T81" s="131">
        <f t="shared" si="18"/>
        <v>17297.775000000001</v>
      </c>
      <c r="U81" s="114">
        <f t="shared" si="18"/>
        <v>3214.6640000000002</v>
      </c>
      <c r="V81" s="114">
        <f t="shared" si="18"/>
        <v>0</v>
      </c>
      <c r="W81" s="114">
        <f t="shared" si="18"/>
        <v>39.646000000000001</v>
      </c>
      <c r="X81" s="114">
        <f t="shared" si="18"/>
        <v>16.382999999999999</v>
      </c>
      <c r="Y81" s="114">
        <f t="shared" si="18"/>
        <v>3.9129999999999998</v>
      </c>
      <c r="Z81" s="114">
        <f t="shared" si="18"/>
        <v>9031.6769999999997</v>
      </c>
      <c r="AA81" s="114">
        <f t="shared" si="18"/>
        <v>2293.9549999999999</v>
      </c>
      <c r="AB81" s="114">
        <f t="shared" si="18"/>
        <v>19.995999999999999</v>
      </c>
      <c r="AC81" s="114">
        <f t="shared" si="18"/>
        <v>0</v>
      </c>
      <c r="AD81" s="114">
        <f t="shared" si="18"/>
        <v>1501.088</v>
      </c>
      <c r="AE81" s="114">
        <f t="shared" si="18"/>
        <v>0</v>
      </c>
      <c r="AF81" s="114">
        <f t="shared" si="18"/>
        <v>0</v>
      </c>
      <c r="AG81" s="114">
        <f t="shared" si="18"/>
        <v>0</v>
      </c>
      <c r="AH81" s="114">
        <f t="shared" si="18"/>
        <v>81010.853000000003</v>
      </c>
      <c r="AI81" s="114">
        <f t="shared" si="18"/>
        <v>0</v>
      </c>
      <c r="AJ81" s="114">
        <f t="shared" si="18"/>
        <v>8.1000000000000003E-2</v>
      </c>
      <c r="AK81" s="114">
        <f t="shared" si="18"/>
        <v>0</v>
      </c>
      <c r="AL81" s="114">
        <f t="shared" si="18"/>
        <v>736.995</v>
      </c>
      <c r="AM81" s="114">
        <f t="shared" si="18"/>
        <v>26262.045999999998</v>
      </c>
      <c r="AN81" s="114">
        <f t="shared" si="18"/>
        <v>2421.8380000000002</v>
      </c>
      <c r="AO81" s="114">
        <f t="shared" si="18"/>
        <v>7192.5420000000004</v>
      </c>
      <c r="AP81" s="114">
        <f t="shared" si="18"/>
        <v>192569.076</v>
      </c>
      <c r="AQ81" s="114">
        <f t="shared" si="18"/>
        <v>34128.760999999999</v>
      </c>
      <c r="AR81" s="118">
        <f t="shared" si="4"/>
        <v>656311.32599999988</v>
      </c>
      <c r="AS81" s="115"/>
      <c r="AT81" s="103" t="str">
        <f t="shared" si="5"/>
        <v>2. suma eurostat</v>
      </c>
      <c r="AU81" s="118">
        <f>SUMIF($C$9:$AQ$9,AU$65,$C13:$AQ13)</f>
        <v>95461.793999999994</v>
      </c>
      <c r="AV81" s="118">
        <f t="shared" ref="AV81:BO81" si="19">SUMIF($C$9:$AQ$9,AV$65,$C13:$AQ13)</f>
        <v>620.85699999999997</v>
      </c>
      <c r="AW81" s="118">
        <f t="shared" si="19"/>
        <v>7151.51</v>
      </c>
      <c r="AX81" s="118">
        <f t="shared" si="19"/>
        <v>14811.591</v>
      </c>
      <c r="AY81" s="118">
        <f t="shared" si="19"/>
        <v>39.646000000000001</v>
      </c>
      <c r="AZ81" s="118">
        <f t="shared" si="19"/>
        <v>9031.6769999999997</v>
      </c>
      <c r="BA81" s="118">
        <f t="shared" si="19"/>
        <v>2293.9549999999999</v>
      </c>
      <c r="BB81" s="118">
        <f t="shared" si="19"/>
        <v>3214.6640000000002</v>
      </c>
      <c r="BC81" s="118">
        <f t="shared" si="19"/>
        <v>16.382999999999999</v>
      </c>
      <c r="BD81" s="118">
        <f t="shared" si="19"/>
        <v>17297.775000000001</v>
      </c>
      <c r="BE81" s="118">
        <f t="shared" si="19"/>
        <v>0</v>
      </c>
      <c r="BF81" s="118">
        <f t="shared" si="19"/>
        <v>1524.9970000000001</v>
      </c>
      <c r="BG81" s="118">
        <f t="shared" si="19"/>
        <v>160524.285</v>
      </c>
      <c r="BH81" s="118">
        <f t="shared" si="19"/>
        <v>81010.853000000003</v>
      </c>
      <c r="BI81" s="118">
        <f t="shared" si="19"/>
        <v>736.995</v>
      </c>
      <c r="BJ81" s="118">
        <f t="shared" si="19"/>
        <v>8.1000000000000003E-2</v>
      </c>
      <c r="BK81" s="118">
        <f t="shared" si="19"/>
        <v>0</v>
      </c>
      <c r="BL81" s="118">
        <f t="shared" si="19"/>
        <v>9614.380000000001</v>
      </c>
      <c r="BM81" s="118">
        <f t="shared" si="19"/>
        <v>192569.076</v>
      </c>
      <c r="BN81" s="118">
        <f t="shared" si="19"/>
        <v>34128.760999999999</v>
      </c>
      <c r="BO81" s="118">
        <f t="shared" si="19"/>
        <v>26262.045999999998</v>
      </c>
    </row>
    <row r="82" spans="2:67" ht="11.45" customHeight="1">
      <c r="B82" s="132" t="s">
        <v>367</v>
      </c>
      <c r="C82" s="133">
        <f>C81-C80</f>
        <v>0</v>
      </c>
      <c r="D82" s="133">
        <f t="shared" ref="D82:AQ82" si="20">D81-D80</f>
        <v>0</v>
      </c>
      <c r="E82" s="133">
        <f t="shared" si="20"/>
        <v>-2.3000000001047738E-2</v>
      </c>
      <c r="F82" s="133">
        <f t="shared" si="20"/>
        <v>0</v>
      </c>
      <c r="G82" s="133">
        <f t="shared" si="20"/>
        <v>0</v>
      </c>
      <c r="H82" s="133">
        <f t="shared" si="20"/>
        <v>0</v>
      </c>
      <c r="I82" s="133">
        <f t="shared" si="20"/>
        <v>0</v>
      </c>
      <c r="J82" s="133">
        <f t="shared" si="20"/>
        <v>0</v>
      </c>
      <c r="K82" s="133">
        <f t="shared" si="20"/>
        <v>-9.9999999929423211E-4</v>
      </c>
      <c r="L82" s="133">
        <f t="shared" si="20"/>
        <v>0</v>
      </c>
      <c r="M82" s="133">
        <f t="shared" si="20"/>
        <v>0</v>
      </c>
      <c r="N82" s="133">
        <f t="shared" si="20"/>
        <v>-1.0000000002037268E-3</v>
      </c>
      <c r="O82" s="133">
        <f t="shared" si="20"/>
        <v>0</v>
      </c>
      <c r="P82" s="133">
        <f t="shared" si="20"/>
        <v>0</v>
      </c>
      <c r="Q82" s="133">
        <f t="shared" si="20"/>
        <v>0</v>
      </c>
      <c r="R82" s="133">
        <f t="shared" si="20"/>
        <v>0</v>
      </c>
      <c r="S82" s="133">
        <f t="shared" si="20"/>
        <v>0</v>
      </c>
      <c r="T82" s="134">
        <f t="shared" si="20"/>
        <v>0</v>
      </c>
      <c r="U82" s="133">
        <f t="shared" si="20"/>
        <v>-4.6000000000276486E-2</v>
      </c>
      <c r="V82" s="133">
        <f t="shared" si="20"/>
        <v>0</v>
      </c>
      <c r="W82" s="133">
        <f t="shared" si="20"/>
        <v>0</v>
      </c>
      <c r="X82" s="133">
        <f t="shared" si="20"/>
        <v>0</v>
      </c>
      <c r="Y82" s="133">
        <f t="shared" si="20"/>
        <v>-4.3000000000000149E-2</v>
      </c>
      <c r="Z82" s="133">
        <f t="shared" si="20"/>
        <v>0</v>
      </c>
      <c r="AA82" s="133">
        <f t="shared" si="20"/>
        <v>0</v>
      </c>
      <c r="AB82" s="133">
        <f t="shared" si="20"/>
        <v>-1.0000000000012221E-3</v>
      </c>
      <c r="AC82" s="133">
        <f t="shared" si="20"/>
        <v>0</v>
      </c>
      <c r="AD82" s="133">
        <f t="shared" si="20"/>
        <v>0</v>
      </c>
      <c r="AE82" s="133">
        <f t="shared" si="20"/>
        <v>0</v>
      </c>
      <c r="AF82" s="133">
        <f t="shared" si="20"/>
        <v>0</v>
      </c>
      <c r="AG82" s="133">
        <f t="shared" si="20"/>
        <v>0</v>
      </c>
      <c r="AH82" s="133">
        <f t="shared" si="20"/>
        <v>0</v>
      </c>
      <c r="AI82" s="133">
        <f t="shared" si="20"/>
        <v>0</v>
      </c>
      <c r="AJ82" s="133">
        <f t="shared" si="20"/>
        <v>0</v>
      </c>
      <c r="AK82" s="133">
        <f t="shared" si="20"/>
        <v>0</v>
      </c>
      <c r="AL82" s="133">
        <f t="shared" si="20"/>
        <v>0</v>
      </c>
      <c r="AM82" s="133">
        <f t="shared" si="20"/>
        <v>0</v>
      </c>
      <c r="AN82" s="133">
        <f t="shared" si="20"/>
        <v>0</v>
      </c>
      <c r="AO82" s="133">
        <f t="shared" si="20"/>
        <v>0</v>
      </c>
      <c r="AP82" s="133">
        <f t="shared" si="20"/>
        <v>-9.9999996018595994E-4</v>
      </c>
      <c r="AQ82" s="133">
        <f t="shared" si="20"/>
        <v>0</v>
      </c>
      <c r="AR82" s="118">
        <f t="shared" si="4"/>
        <v>-0.11599999996100951</v>
      </c>
      <c r="AS82" s="115"/>
      <c r="AT82" s="103" t="str">
        <f t="shared" si="5"/>
        <v>2-1</v>
      </c>
      <c r="AU82" s="118">
        <f>C82+E82+F82+H82+J82+K82+L82+M82+N82</f>
        <v>-2.5000000000545697E-2</v>
      </c>
      <c r="AV82" s="118">
        <f t="shared" ref="AV82:BO82" si="21">D82+F82+G82+I82+K82+L82+M82+N82+O82</f>
        <v>-1.9999999994979589E-3</v>
      </c>
      <c r="AW82" s="118">
        <f t="shared" si="21"/>
        <v>-2.4000000001251465E-2</v>
      </c>
      <c r="AX82" s="118">
        <f t="shared" si="21"/>
        <v>-1.9999999994979589E-3</v>
      </c>
      <c r="AY82" s="118">
        <f t="shared" si="21"/>
        <v>-1.0000000002037268E-3</v>
      </c>
      <c r="AZ82" s="118">
        <f t="shared" si="21"/>
        <v>-9.9999999929423211E-4</v>
      </c>
      <c r="BA82" s="118">
        <f t="shared" si="21"/>
        <v>-1.9999999994979589E-3</v>
      </c>
      <c r="BB82" s="118">
        <f t="shared" si="21"/>
        <v>-4.6000000000276486E-2</v>
      </c>
      <c r="BC82" s="118">
        <f t="shared" si="21"/>
        <v>-4.7999999999774445E-2</v>
      </c>
      <c r="BD82" s="118">
        <f t="shared" si="21"/>
        <v>-4.7000000000480213E-2</v>
      </c>
      <c r="BE82" s="118">
        <f t="shared" si="21"/>
        <v>-4.6000000000276486E-2</v>
      </c>
      <c r="BF82" s="118">
        <f t="shared" si="21"/>
        <v>-9.0000000000480362E-2</v>
      </c>
      <c r="BG82" s="118">
        <f t="shared" si="21"/>
        <v>-4.3000000000000149E-2</v>
      </c>
      <c r="BH82" s="118">
        <f t="shared" si="21"/>
        <v>-8.9000000000276636E-2</v>
      </c>
      <c r="BI82" s="118">
        <f t="shared" si="21"/>
        <v>-4.4000000000001371E-2</v>
      </c>
      <c r="BJ82" s="118">
        <f t="shared" si="21"/>
        <v>-9.0000000000277858E-2</v>
      </c>
      <c r="BK82" s="118">
        <f t="shared" si="21"/>
        <v>-4.7000000000277709E-2</v>
      </c>
      <c r="BL82" s="118">
        <f t="shared" si="21"/>
        <v>-4.4000000000001371E-2</v>
      </c>
      <c r="BM82" s="118">
        <f t="shared" si="21"/>
        <v>-4.7000000000277709E-2</v>
      </c>
      <c r="BN82" s="118">
        <f t="shared" si="21"/>
        <v>-4.3000000000000149E-2</v>
      </c>
      <c r="BO82" s="118">
        <f t="shared" si="21"/>
        <v>-4.4000000000001371E-2</v>
      </c>
    </row>
    <row r="83" spans="2:67" ht="11.45" customHeight="1">
      <c r="AU83" s="115"/>
      <c r="AV83" s="115"/>
      <c r="AW83" s="60"/>
      <c r="AX83" s="310"/>
      <c r="AY83" s="310"/>
      <c r="AZ83" s="115"/>
      <c r="BA83" s="115"/>
      <c r="BB83" s="115"/>
      <c r="BC83" s="115"/>
      <c r="BD83" s="115"/>
      <c r="BE83" s="115"/>
      <c r="BF83" s="115"/>
      <c r="BG83" s="115"/>
      <c r="BH83" s="115"/>
    </row>
  </sheetData>
  <mergeCells count="5">
    <mergeCell ref="AX83:AY83"/>
    <mergeCell ref="A10:B10"/>
    <mergeCell ref="A11:B11"/>
    <mergeCell ref="AX78:AY78"/>
    <mergeCell ref="AX79:AY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E93E-4122-4E03-889A-3AA15E9BD6E1}">
  <dimension ref="A1:EO13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T11" sqref="T11"/>
    </sheetView>
  </sheetViews>
  <sheetFormatPr defaultColWidth="9.140625" defaultRowHeight="11.25"/>
  <cols>
    <col min="1" max="1" width="42.5703125" style="205" customWidth="1"/>
    <col min="2" max="5" width="9.140625" style="142"/>
    <col min="6" max="6" width="12.5703125" style="142" customWidth="1"/>
    <col min="7" max="7" width="13.28515625" style="142" customWidth="1"/>
    <col min="8" max="8" width="9.140625" style="142"/>
    <col min="9" max="9" width="11.5703125" style="142" customWidth="1"/>
    <col min="10" max="10" width="9.140625" style="142"/>
    <col min="11" max="11" width="11.7109375" style="142" customWidth="1"/>
    <col min="12" max="13" width="9.140625" style="142"/>
    <col min="14" max="14" width="12.140625" style="142" customWidth="1"/>
    <col min="15" max="15" width="9.140625" style="142"/>
    <col min="16" max="16" width="12.140625" style="142" customWidth="1"/>
    <col min="17" max="17" width="13.140625" style="142" customWidth="1"/>
    <col min="18" max="18" width="12" style="142" customWidth="1"/>
    <col min="19" max="25" width="9.140625" style="142"/>
    <col min="26" max="26" width="11.28515625" style="142" customWidth="1"/>
    <col min="27" max="27" width="12.7109375" style="142" customWidth="1"/>
    <col min="28" max="28" width="12" style="142" customWidth="1"/>
    <col min="29" max="33" width="9.140625" style="142"/>
    <col min="34" max="34" width="12.42578125" style="142" customWidth="1"/>
    <col min="35" max="35" width="12.5703125" style="142" customWidth="1"/>
    <col min="36" max="39" width="9.140625" style="142"/>
    <col min="40" max="40" width="11.7109375" style="142" customWidth="1"/>
    <col min="41" max="46" width="9.140625" style="142"/>
    <col min="47" max="47" width="10.85546875" style="142" customWidth="1"/>
    <col min="48" max="48" width="9.140625" style="142"/>
    <col min="49" max="49" width="15.85546875" style="142" customWidth="1"/>
    <col min="50" max="50" width="9.140625" style="142"/>
    <col min="51" max="51" width="12.42578125" style="142" customWidth="1"/>
    <col min="52" max="52" width="9.140625" style="142"/>
    <col min="53" max="53" width="11.140625" style="142" customWidth="1"/>
    <col min="54" max="57" width="9.140625" style="142"/>
    <col min="58" max="58" width="11" style="142" customWidth="1"/>
    <col min="59" max="59" width="10.85546875" style="142" customWidth="1"/>
    <col min="60" max="65" width="9.140625" style="142"/>
    <col min="66" max="66" width="13" style="142" customWidth="1"/>
    <col min="67" max="67" width="12.28515625" style="142" customWidth="1"/>
    <col min="68" max="68" width="12.7109375" style="142" customWidth="1"/>
    <col min="69" max="16384" width="9.140625" style="142"/>
  </cols>
  <sheetData>
    <row r="1" spans="1:145">
      <c r="A1" s="141" t="s">
        <v>368</v>
      </c>
      <c r="H1" s="143">
        <f>H6*41868</f>
        <v>369443232</v>
      </c>
      <c r="I1" s="143" t="s">
        <v>369</v>
      </c>
    </row>
    <row r="2" spans="1:145" ht="13.5">
      <c r="A2" s="141" t="s">
        <v>370</v>
      </c>
      <c r="B2" s="144" t="s">
        <v>252</v>
      </c>
      <c r="C2" s="145"/>
      <c r="D2" s="146" t="s">
        <v>122</v>
      </c>
      <c r="E2" s="146" t="s">
        <v>122</v>
      </c>
      <c r="F2" s="146" t="s">
        <v>122</v>
      </c>
      <c r="G2" s="146" t="s">
        <v>122</v>
      </c>
      <c r="H2" s="146" t="s">
        <v>123</v>
      </c>
      <c r="I2" s="146" t="s">
        <v>122</v>
      </c>
      <c r="J2" s="146" t="s">
        <v>124</v>
      </c>
      <c r="K2" s="146" t="s">
        <v>124</v>
      </c>
      <c r="L2" s="146" t="s">
        <v>122</v>
      </c>
      <c r="M2" s="146" t="s">
        <v>123</v>
      </c>
      <c r="N2" s="147" t="s">
        <v>125</v>
      </c>
      <c r="O2" s="147"/>
      <c r="P2" s="147"/>
      <c r="Q2" s="147"/>
      <c r="R2" s="147"/>
      <c r="S2" s="146" t="s">
        <v>138</v>
      </c>
      <c r="T2" s="146" t="s">
        <v>138</v>
      </c>
      <c r="U2" s="146" t="s">
        <v>138</v>
      </c>
      <c r="V2" s="145"/>
      <c r="W2" s="145"/>
      <c r="X2" s="146" t="s">
        <v>371</v>
      </c>
      <c r="Y2" s="146" t="s">
        <v>132</v>
      </c>
      <c r="Z2" s="146" t="s">
        <v>132</v>
      </c>
      <c r="AA2" s="146" t="s">
        <v>132</v>
      </c>
      <c r="AB2" s="146" t="s">
        <v>132</v>
      </c>
      <c r="AC2" s="146" t="s">
        <v>132</v>
      </c>
      <c r="AD2" s="146" t="s">
        <v>132</v>
      </c>
      <c r="AE2" s="146" t="s">
        <v>129</v>
      </c>
      <c r="AF2" s="146" t="s">
        <v>126</v>
      </c>
      <c r="AG2" s="146" t="s">
        <v>132</v>
      </c>
      <c r="AH2" s="146" t="s">
        <v>132</v>
      </c>
      <c r="AI2" s="146" t="s">
        <v>132</v>
      </c>
      <c r="AJ2" s="146" t="s">
        <v>132</v>
      </c>
      <c r="AK2" s="146" t="s">
        <v>132</v>
      </c>
      <c r="AL2" s="146" t="s">
        <v>127</v>
      </c>
      <c r="AM2" s="146" t="s">
        <v>128</v>
      </c>
      <c r="AN2" s="146" t="s">
        <v>132</v>
      </c>
      <c r="AO2" s="146" t="s">
        <v>132</v>
      </c>
      <c r="AP2" s="146" t="s">
        <v>132</v>
      </c>
      <c r="AQ2" s="146" t="s">
        <v>132</v>
      </c>
      <c r="AR2" s="146" t="s">
        <v>132</v>
      </c>
      <c r="AS2" s="146" t="s">
        <v>132</v>
      </c>
      <c r="AT2" s="146" t="s">
        <v>133</v>
      </c>
      <c r="AU2" s="145"/>
      <c r="AV2" s="146" t="s">
        <v>372</v>
      </c>
      <c r="AW2" s="146" t="s">
        <v>372</v>
      </c>
      <c r="AX2" s="146" t="s">
        <v>372</v>
      </c>
      <c r="AY2" s="146" t="s">
        <v>372</v>
      </c>
      <c r="AZ2" s="146" t="s">
        <v>372</v>
      </c>
      <c r="BA2" s="146" t="s">
        <v>372</v>
      </c>
      <c r="BB2" s="146" t="s">
        <v>134</v>
      </c>
      <c r="BC2" s="146" t="s">
        <v>134</v>
      </c>
      <c r="BD2" s="146" t="s">
        <v>135</v>
      </c>
      <c r="BE2" s="146" t="s">
        <v>40</v>
      </c>
      <c r="BF2" s="146" t="s">
        <v>136</v>
      </c>
      <c r="BG2" s="146" t="s">
        <v>136</v>
      </c>
      <c r="BH2" s="146" t="s">
        <v>136</v>
      </c>
      <c r="BI2" s="146" t="s">
        <v>136</v>
      </c>
      <c r="BJ2" s="146" t="s">
        <v>136</v>
      </c>
      <c r="BK2" s="146" t="s">
        <v>136</v>
      </c>
      <c r="BL2" s="146" t="s">
        <v>136</v>
      </c>
      <c r="BM2" s="146" t="s">
        <v>372</v>
      </c>
      <c r="BN2" s="145"/>
      <c r="BO2" s="146" t="s">
        <v>138</v>
      </c>
      <c r="BP2" s="146" t="s">
        <v>40</v>
      </c>
      <c r="BQ2" s="146"/>
      <c r="BR2" s="146" t="s">
        <v>137</v>
      </c>
      <c r="BS2" s="146" t="s">
        <v>62</v>
      </c>
      <c r="BT2" s="148"/>
      <c r="BU2" s="148"/>
      <c r="CS2" s="149">
        <f>41.868/1000</f>
        <v>4.1868000000000002E-2</v>
      </c>
    </row>
    <row r="3" spans="1:145" s="157" customFormat="1" ht="45">
      <c r="A3" s="150" t="s">
        <v>373</v>
      </c>
      <c r="B3" s="151" t="s">
        <v>374</v>
      </c>
      <c r="C3" s="152" t="s">
        <v>375</v>
      </c>
      <c r="D3" s="153" t="s">
        <v>376</v>
      </c>
      <c r="E3" s="154" t="s">
        <v>377</v>
      </c>
      <c r="F3" s="154" t="s">
        <v>378</v>
      </c>
      <c r="G3" s="154" t="s">
        <v>379</v>
      </c>
      <c r="H3" s="154" t="s">
        <v>380</v>
      </c>
      <c r="I3" s="154" t="s">
        <v>381</v>
      </c>
      <c r="J3" s="154" t="s">
        <v>382</v>
      </c>
      <c r="K3" s="154" t="s">
        <v>383</v>
      </c>
      <c r="L3" s="154" t="s">
        <v>384</v>
      </c>
      <c r="M3" s="155" t="s">
        <v>385</v>
      </c>
      <c r="N3" s="152" t="s">
        <v>386</v>
      </c>
      <c r="O3" s="156" t="s">
        <v>387</v>
      </c>
      <c r="P3" s="154" t="s">
        <v>388</v>
      </c>
      <c r="Q3" s="154" t="s">
        <v>389</v>
      </c>
      <c r="R3" s="155" t="s">
        <v>390</v>
      </c>
      <c r="S3" s="152" t="s">
        <v>391</v>
      </c>
      <c r="T3" s="156" t="s">
        <v>392</v>
      </c>
      <c r="U3" s="155" t="s">
        <v>393</v>
      </c>
      <c r="V3" s="152" t="s">
        <v>394</v>
      </c>
      <c r="W3" s="152" t="s">
        <v>395</v>
      </c>
      <c r="X3" s="156" t="s">
        <v>396</v>
      </c>
      <c r="Y3" s="154" t="s">
        <v>397</v>
      </c>
      <c r="Z3" s="154" t="s">
        <v>398</v>
      </c>
      <c r="AA3" s="154" t="s">
        <v>399</v>
      </c>
      <c r="AB3" s="154" t="s">
        <v>400</v>
      </c>
      <c r="AC3" s="154" t="s">
        <v>401</v>
      </c>
      <c r="AD3" s="154" t="s">
        <v>402</v>
      </c>
      <c r="AE3" s="154" t="s">
        <v>403</v>
      </c>
      <c r="AF3" s="154" t="s">
        <v>404</v>
      </c>
      <c r="AG3" s="154" t="s">
        <v>405</v>
      </c>
      <c r="AH3" s="154" t="s">
        <v>406</v>
      </c>
      <c r="AI3" s="154" t="s">
        <v>407</v>
      </c>
      <c r="AJ3" s="154" t="s">
        <v>408</v>
      </c>
      <c r="AK3" s="154" t="s">
        <v>409</v>
      </c>
      <c r="AL3" s="154" t="s">
        <v>410</v>
      </c>
      <c r="AM3" s="154" t="s">
        <v>411</v>
      </c>
      <c r="AN3" s="154" t="s">
        <v>412</v>
      </c>
      <c r="AO3" s="154" t="s">
        <v>413</v>
      </c>
      <c r="AP3" s="154" t="s">
        <v>414</v>
      </c>
      <c r="AQ3" s="154" t="s">
        <v>415</v>
      </c>
      <c r="AR3" s="154" t="s">
        <v>416</v>
      </c>
      <c r="AS3" s="155" t="s">
        <v>417</v>
      </c>
      <c r="AT3" s="152" t="s">
        <v>418</v>
      </c>
      <c r="AU3" s="152" t="s">
        <v>419</v>
      </c>
      <c r="AV3" s="156" t="s">
        <v>420</v>
      </c>
      <c r="AW3" s="154" t="s">
        <v>421</v>
      </c>
      <c r="AX3" s="154" t="s">
        <v>422</v>
      </c>
      <c r="AY3" s="154" t="s">
        <v>423</v>
      </c>
      <c r="AZ3" s="154" t="s">
        <v>424</v>
      </c>
      <c r="BA3" s="154" t="s">
        <v>425</v>
      </c>
      <c r="BB3" s="154" t="s">
        <v>426</v>
      </c>
      <c r="BC3" s="154" t="s">
        <v>427</v>
      </c>
      <c r="BD3" s="154" t="s">
        <v>428</v>
      </c>
      <c r="BE3" s="154" t="s">
        <v>429</v>
      </c>
      <c r="BF3" s="154" t="s">
        <v>430</v>
      </c>
      <c r="BG3" s="154" t="s">
        <v>431</v>
      </c>
      <c r="BH3" s="154" t="s">
        <v>432</v>
      </c>
      <c r="BI3" s="154" t="s">
        <v>433</v>
      </c>
      <c r="BJ3" s="154" t="s">
        <v>434</v>
      </c>
      <c r="BK3" s="154" t="s">
        <v>435</v>
      </c>
      <c r="BL3" s="154" t="s">
        <v>436</v>
      </c>
      <c r="BM3" s="155" t="s">
        <v>437</v>
      </c>
      <c r="BN3" s="152" t="s">
        <v>438</v>
      </c>
      <c r="BO3" s="156" t="s">
        <v>439</v>
      </c>
      <c r="BP3" s="155" t="s">
        <v>440</v>
      </c>
      <c r="BQ3" s="152" t="s">
        <v>441</v>
      </c>
      <c r="BR3" s="152" t="s">
        <v>442</v>
      </c>
      <c r="BS3" s="152" t="s">
        <v>443</v>
      </c>
      <c r="CS3" s="158" t="s">
        <v>444</v>
      </c>
    </row>
    <row r="4" spans="1:145" s="161" customFormat="1" ht="56.25">
      <c r="A4" s="318" t="s">
        <v>445</v>
      </c>
      <c r="B4" s="159" t="s">
        <v>446</v>
      </c>
      <c r="C4" s="159" t="s">
        <v>447</v>
      </c>
      <c r="D4" s="58" t="s">
        <v>210</v>
      </c>
      <c r="E4" s="160" t="s">
        <v>211</v>
      </c>
      <c r="F4" s="160" t="s">
        <v>212</v>
      </c>
      <c r="G4" s="160" t="s">
        <v>213</v>
      </c>
      <c r="H4" s="160" t="s">
        <v>214</v>
      </c>
      <c r="I4" s="160" t="s">
        <v>448</v>
      </c>
      <c r="J4" s="160" t="s">
        <v>215</v>
      </c>
      <c r="K4" s="160" t="s">
        <v>449</v>
      </c>
      <c r="L4" s="160" t="s">
        <v>217</v>
      </c>
      <c r="M4" s="57" t="s">
        <v>216</v>
      </c>
      <c r="N4" s="159" t="s">
        <v>450</v>
      </c>
      <c r="O4" s="58" t="s">
        <v>219</v>
      </c>
      <c r="P4" s="160" t="s">
        <v>218</v>
      </c>
      <c r="Q4" s="160" t="s">
        <v>220</v>
      </c>
      <c r="R4" s="57" t="s">
        <v>221</v>
      </c>
      <c r="S4" s="159" t="s">
        <v>451</v>
      </c>
      <c r="T4" s="58" t="s">
        <v>222</v>
      </c>
      <c r="U4" s="57" t="s">
        <v>223</v>
      </c>
      <c r="V4" s="159" t="s">
        <v>224</v>
      </c>
      <c r="W4" s="159" t="s">
        <v>452</v>
      </c>
      <c r="X4" s="58" t="s">
        <v>453</v>
      </c>
      <c r="Y4" s="160" t="s">
        <v>226</v>
      </c>
      <c r="Z4" s="160" t="s">
        <v>454</v>
      </c>
      <c r="AA4" s="160" t="s">
        <v>455</v>
      </c>
      <c r="AB4" s="160" t="s">
        <v>456</v>
      </c>
      <c r="AC4" s="160" t="s">
        <v>227</v>
      </c>
      <c r="AD4" s="160" t="s">
        <v>457</v>
      </c>
      <c r="AE4" s="160" t="s">
        <v>228</v>
      </c>
      <c r="AF4" s="160" t="s">
        <v>458</v>
      </c>
      <c r="AG4" s="160" t="s">
        <v>459</v>
      </c>
      <c r="AH4" s="160" t="s">
        <v>460</v>
      </c>
      <c r="AI4" s="160" t="s">
        <v>461</v>
      </c>
      <c r="AJ4" s="160" t="s">
        <v>232</v>
      </c>
      <c r="AK4" s="160" t="s">
        <v>229</v>
      </c>
      <c r="AL4" s="160" t="s">
        <v>462</v>
      </c>
      <c r="AM4" s="160" t="s">
        <v>234</v>
      </c>
      <c r="AN4" s="160" t="s">
        <v>236</v>
      </c>
      <c r="AO4" s="160" t="s">
        <v>463</v>
      </c>
      <c r="AP4" s="160" t="s">
        <v>464</v>
      </c>
      <c r="AQ4" s="160" t="s">
        <v>237</v>
      </c>
      <c r="AR4" s="160" t="s">
        <v>465</v>
      </c>
      <c r="AS4" s="57" t="s">
        <v>235</v>
      </c>
      <c r="AT4" s="159" t="s">
        <v>225</v>
      </c>
      <c r="AU4" s="159" t="s">
        <v>466</v>
      </c>
      <c r="AV4" s="58" t="s">
        <v>467</v>
      </c>
      <c r="AW4" s="160" t="s">
        <v>468</v>
      </c>
      <c r="AX4" s="160" t="s">
        <v>469</v>
      </c>
      <c r="AY4" s="160" t="s">
        <v>470</v>
      </c>
      <c r="AZ4" s="160" t="s">
        <v>239</v>
      </c>
      <c r="BA4" s="160" t="s">
        <v>238</v>
      </c>
      <c r="BB4" s="160" t="s">
        <v>241</v>
      </c>
      <c r="BC4" s="160" t="s">
        <v>242</v>
      </c>
      <c r="BD4" s="160" t="s">
        <v>245</v>
      </c>
      <c r="BE4" s="160" t="s">
        <v>247</v>
      </c>
      <c r="BF4" s="160" t="s">
        <v>471</v>
      </c>
      <c r="BG4" s="160" t="s">
        <v>472</v>
      </c>
      <c r="BH4" s="160" t="s">
        <v>473</v>
      </c>
      <c r="BI4" s="160" t="s">
        <v>474</v>
      </c>
      <c r="BJ4" s="160" t="s">
        <v>475</v>
      </c>
      <c r="BK4" s="160" t="s">
        <v>476</v>
      </c>
      <c r="BL4" s="160" t="s">
        <v>477</v>
      </c>
      <c r="BM4" s="57" t="s">
        <v>240</v>
      </c>
      <c r="BN4" s="159" t="s">
        <v>478</v>
      </c>
      <c r="BO4" s="58" t="s">
        <v>246</v>
      </c>
      <c r="BP4" s="57" t="s">
        <v>248</v>
      </c>
      <c r="BQ4" s="159" t="s">
        <v>479</v>
      </c>
      <c r="BR4" s="159" t="s">
        <v>249</v>
      </c>
      <c r="BS4" s="159" t="s">
        <v>42</v>
      </c>
      <c r="BV4" s="162" t="s">
        <v>480</v>
      </c>
      <c r="BW4" s="163" t="s">
        <v>122</v>
      </c>
      <c r="BX4" s="163" t="s">
        <v>123</v>
      </c>
      <c r="BY4" s="163" t="s">
        <v>125</v>
      </c>
      <c r="BZ4" s="163" t="s">
        <v>371</v>
      </c>
      <c r="CA4" s="163" t="s">
        <v>126</v>
      </c>
      <c r="CB4" s="163" t="s">
        <v>127</v>
      </c>
      <c r="CC4" s="163" t="s">
        <v>129</v>
      </c>
      <c r="CD4" s="163" t="s">
        <v>128</v>
      </c>
      <c r="CE4" s="163" t="s">
        <v>132</v>
      </c>
      <c r="CF4" s="163" t="s">
        <v>133</v>
      </c>
      <c r="CG4" s="163" t="s">
        <v>135</v>
      </c>
      <c r="CH4" s="163" t="s">
        <v>134</v>
      </c>
      <c r="CI4" s="163" t="s">
        <v>136</v>
      </c>
      <c r="CJ4" s="163" t="s">
        <v>372</v>
      </c>
      <c r="CK4" s="163" t="s">
        <v>40</v>
      </c>
      <c r="CL4" s="163" t="s">
        <v>62</v>
      </c>
      <c r="CM4" s="163" t="s">
        <v>137</v>
      </c>
      <c r="CN4" s="163" t="s">
        <v>138</v>
      </c>
      <c r="CO4" s="163" t="s">
        <v>124</v>
      </c>
      <c r="CP4" s="163" t="s">
        <v>252</v>
      </c>
      <c r="CQ4" s="164" t="s">
        <v>481</v>
      </c>
      <c r="CS4" s="162" t="s">
        <v>20</v>
      </c>
      <c r="CT4" s="163" t="str">
        <f>BW4</f>
        <v>HC</v>
      </c>
      <c r="CU4" s="163" t="str">
        <f t="shared" ref="CU4:DL4" si="0">BX4</f>
        <v>BC</v>
      </c>
      <c r="CV4" s="163" t="str">
        <f t="shared" si="0"/>
        <v>MFG</v>
      </c>
      <c r="CW4" s="163" t="str">
        <f t="shared" si="0"/>
        <v>OIL_CRD</v>
      </c>
      <c r="CX4" s="163" t="str">
        <f t="shared" si="0"/>
        <v>OIL_GSL</v>
      </c>
      <c r="CY4" s="163" t="str">
        <f t="shared" si="0"/>
        <v>OIL_DSL</v>
      </c>
      <c r="CZ4" s="163" t="str">
        <f t="shared" si="0"/>
        <v>OIL_LPG</v>
      </c>
      <c r="DA4" s="163" t="str">
        <f t="shared" si="0"/>
        <v>OIL_FUE</v>
      </c>
      <c r="DB4" s="163" t="str">
        <f t="shared" si="0"/>
        <v>OTH_OIL_FUE</v>
      </c>
      <c r="DC4" s="163" t="str">
        <f t="shared" si="0"/>
        <v>NAT_GAS</v>
      </c>
      <c r="DD4" s="163" t="str">
        <f t="shared" si="0"/>
        <v>BIOG</v>
      </c>
      <c r="DE4" s="163" t="str">
        <f t="shared" si="0"/>
        <v>BIOM</v>
      </c>
      <c r="DF4" s="163" t="str">
        <f t="shared" si="0"/>
        <v>BLF</v>
      </c>
      <c r="DG4" s="163" t="str">
        <f t="shared" si="0"/>
        <v>OTH_REN_FUE</v>
      </c>
      <c r="DH4" s="163" t="str">
        <f t="shared" si="0"/>
        <v>RDF</v>
      </c>
      <c r="DI4" s="163" t="str">
        <f t="shared" si="0"/>
        <v>ELC</v>
      </c>
      <c r="DJ4" s="163" t="str">
        <f t="shared" si="0"/>
        <v>DH</v>
      </c>
      <c r="DK4" s="163" t="str">
        <f t="shared" si="0"/>
        <v>OTH_FUE</v>
      </c>
      <c r="DL4" s="163" t="str">
        <f t="shared" si="0"/>
        <v>COKE</v>
      </c>
      <c r="DM4" s="163" t="str">
        <f>CP4</f>
        <v>TOTAL</v>
      </c>
      <c r="DN4" s="164" t="s">
        <v>481</v>
      </c>
      <c r="DQ4" s="165"/>
    </row>
    <row r="5" spans="1:145" s="161" customFormat="1" ht="15.75" customHeight="1">
      <c r="A5" s="319"/>
      <c r="B5" s="313" t="s">
        <v>480</v>
      </c>
      <c r="C5" s="315"/>
      <c r="D5" s="315"/>
      <c r="E5" s="316"/>
      <c r="F5" s="317" t="s">
        <v>480</v>
      </c>
      <c r="G5" s="315"/>
      <c r="H5" s="315"/>
      <c r="I5" s="316"/>
      <c r="J5" s="317" t="s">
        <v>480</v>
      </c>
      <c r="K5" s="315"/>
      <c r="L5" s="315"/>
      <c r="M5" s="315"/>
      <c r="N5" s="313" t="s">
        <v>480</v>
      </c>
      <c r="O5" s="315"/>
      <c r="P5" s="315"/>
      <c r="Q5" s="316"/>
      <c r="R5" s="317" t="s">
        <v>480</v>
      </c>
      <c r="S5" s="315"/>
      <c r="T5" s="315"/>
      <c r="U5" s="315"/>
      <c r="V5" s="313" t="s">
        <v>480</v>
      </c>
      <c r="W5" s="315"/>
      <c r="X5" s="315"/>
      <c r="Y5" s="316"/>
      <c r="Z5" s="317" t="s">
        <v>480</v>
      </c>
      <c r="AA5" s="315"/>
      <c r="AB5" s="315"/>
      <c r="AC5" s="316"/>
      <c r="AD5" s="317" t="s">
        <v>480</v>
      </c>
      <c r="AE5" s="315"/>
      <c r="AF5" s="315"/>
      <c r="AG5" s="316"/>
      <c r="AH5" s="317" t="s">
        <v>480</v>
      </c>
      <c r="AI5" s="315"/>
      <c r="AJ5" s="315"/>
      <c r="AK5" s="316"/>
      <c r="AL5" s="317" t="s">
        <v>480</v>
      </c>
      <c r="AM5" s="315"/>
      <c r="AN5" s="315"/>
      <c r="AO5" s="316"/>
      <c r="AP5" s="317" t="s">
        <v>480</v>
      </c>
      <c r="AQ5" s="315"/>
      <c r="AR5" s="315"/>
      <c r="AS5" s="315"/>
      <c r="AT5" s="313" t="s">
        <v>480</v>
      </c>
      <c r="AU5" s="315"/>
      <c r="AV5" s="315"/>
      <c r="AW5" s="316"/>
      <c r="AX5" s="317" t="s">
        <v>480</v>
      </c>
      <c r="AY5" s="315"/>
      <c r="AZ5" s="315"/>
      <c r="BA5" s="316"/>
      <c r="BB5" s="317" t="s">
        <v>480</v>
      </c>
      <c r="BC5" s="315"/>
      <c r="BD5" s="315"/>
      <c r="BE5" s="316"/>
      <c r="BF5" s="317" t="s">
        <v>480</v>
      </c>
      <c r="BG5" s="315"/>
      <c r="BH5" s="315"/>
      <c r="BI5" s="316"/>
      <c r="BJ5" s="317" t="s">
        <v>480</v>
      </c>
      <c r="BK5" s="315"/>
      <c r="BL5" s="315"/>
      <c r="BM5" s="315"/>
      <c r="BN5" s="313" t="s">
        <v>480</v>
      </c>
      <c r="BO5" s="315"/>
      <c r="BP5" s="315"/>
      <c r="BQ5" s="314"/>
      <c r="BR5" s="313" t="s">
        <v>480</v>
      </c>
      <c r="BS5" s="314"/>
      <c r="CS5" s="166"/>
      <c r="DQ5" s="165"/>
    </row>
    <row r="6" spans="1:145" ht="26.45" customHeight="1">
      <c r="A6" s="167" t="s">
        <v>482</v>
      </c>
      <c r="B6" s="168">
        <v>55600</v>
      </c>
      <c r="C6" s="168">
        <v>40032</v>
      </c>
      <c r="D6" s="169"/>
      <c r="E6" s="170">
        <v>8654</v>
      </c>
      <c r="F6" s="170">
        <v>22554</v>
      </c>
      <c r="G6" s="170"/>
      <c r="H6" s="170">
        <v>8824</v>
      </c>
      <c r="I6" s="170"/>
      <c r="J6" s="170"/>
      <c r="K6" s="170"/>
      <c r="L6" s="170"/>
      <c r="M6" s="171"/>
      <c r="N6" s="172"/>
      <c r="O6" s="169"/>
      <c r="P6" s="170"/>
      <c r="Q6" s="170"/>
      <c r="R6" s="171"/>
      <c r="S6" s="168"/>
      <c r="T6" s="169"/>
      <c r="U6" s="171"/>
      <c r="V6" s="172"/>
      <c r="W6" s="168">
        <v>934</v>
      </c>
      <c r="X6" s="169">
        <v>928</v>
      </c>
      <c r="Y6" s="170"/>
      <c r="Z6" s="170"/>
      <c r="AA6" s="170">
        <v>6</v>
      </c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1"/>
      <c r="AT6" s="172">
        <v>3378</v>
      </c>
      <c r="AU6" s="168">
        <v>10160</v>
      </c>
      <c r="AV6" s="169">
        <v>182</v>
      </c>
      <c r="AW6" s="170"/>
      <c r="AX6" s="170">
        <v>1359</v>
      </c>
      <c r="AY6" s="170">
        <v>168</v>
      </c>
      <c r="AZ6" s="170">
        <v>80</v>
      </c>
      <c r="BA6" s="170">
        <v>26</v>
      </c>
      <c r="BB6" s="170">
        <v>6606</v>
      </c>
      <c r="BC6" s="170"/>
      <c r="BD6" s="170">
        <v>323</v>
      </c>
      <c r="BE6" s="170">
        <v>144</v>
      </c>
      <c r="BF6" s="170">
        <v>131</v>
      </c>
      <c r="BG6" s="170"/>
      <c r="BH6" s="170">
        <v>842</v>
      </c>
      <c r="BI6" s="170"/>
      <c r="BJ6" s="170"/>
      <c r="BK6" s="170"/>
      <c r="BL6" s="170">
        <v>2</v>
      </c>
      <c r="BM6" s="171">
        <v>298</v>
      </c>
      <c r="BN6" s="172">
        <v>1069</v>
      </c>
      <c r="BO6" s="169">
        <v>661</v>
      </c>
      <c r="BP6" s="171">
        <v>409</v>
      </c>
      <c r="BQ6" s="168"/>
      <c r="BR6" s="168">
        <v>27</v>
      </c>
      <c r="BS6" s="168"/>
      <c r="BW6" s="173">
        <f>SUMIF($B$2:$BS$2,BW$4,$B6:$BS6)</f>
        <v>31208</v>
      </c>
      <c r="BX6" s="173">
        <f t="shared" ref="BX6:CP19" si="1">SUMIF($B$2:$BS$2,BX$4,$B6:$BS6)</f>
        <v>8824</v>
      </c>
      <c r="BY6" s="173">
        <f t="shared" si="1"/>
        <v>0</v>
      </c>
      <c r="BZ6" s="173">
        <f t="shared" si="1"/>
        <v>928</v>
      </c>
      <c r="CA6" s="173">
        <f t="shared" si="1"/>
        <v>0</v>
      </c>
      <c r="CB6" s="173">
        <f t="shared" si="1"/>
        <v>0</v>
      </c>
      <c r="CC6" s="173">
        <f t="shared" si="1"/>
        <v>0</v>
      </c>
      <c r="CD6" s="173">
        <f t="shared" si="1"/>
        <v>0</v>
      </c>
      <c r="CE6" s="173">
        <f t="shared" si="1"/>
        <v>6</v>
      </c>
      <c r="CF6" s="173">
        <f t="shared" si="1"/>
        <v>3378</v>
      </c>
      <c r="CG6" s="173">
        <f t="shared" si="1"/>
        <v>323</v>
      </c>
      <c r="CH6" s="173">
        <f t="shared" si="1"/>
        <v>6606</v>
      </c>
      <c r="CI6" s="173">
        <f t="shared" si="1"/>
        <v>975</v>
      </c>
      <c r="CJ6" s="173">
        <f t="shared" si="1"/>
        <v>2113</v>
      </c>
      <c r="CK6" s="173">
        <f t="shared" si="1"/>
        <v>553</v>
      </c>
      <c r="CL6" s="173">
        <f t="shared" si="1"/>
        <v>0</v>
      </c>
      <c r="CM6" s="173">
        <f t="shared" si="1"/>
        <v>27</v>
      </c>
      <c r="CN6" s="173">
        <f t="shared" si="1"/>
        <v>661</v>
      </c>
      <c r="CO6" s="173">
        <f t="shared" si="1"/>
        <v>0</v>
      </c>
      <c r="CP6" s="173">
        <f t="shared" si="1"/>
        <v>55600</v>
      </c>
      <c r="CQ6" s="174">
        <f>SUM(BW6:CO6)-B6</f>
        <v>2</v>
      </c>
      <c r="CS6" s="175" t="str">
        <f>IF(BV6="","",BV6)</f>
        <v/>
      </c>
      <c r="CT6" s="142">
        <f t="shared" ref="CT6:DI21" si="2">BW6*$CS$2</f>
        <v>1306.616544</v>
      </c>
      <c r="CU6" s="142">
        <f t="shared" si="2"/>
        <v>369.44323200000002</v>
      </c>
      <c r="CV6" s="142">
        <f t="shared" si="2"/>
        <v>0</v>
      </c>
      <c r="CW6" s="142">
        <f t="shared" si="2"/>
        <v>38.853504000000001</v>
      </c>
      <c r="CX6" s="142">
        <f t="shared" si="2"/>
        <v>0</v>
      </c>
      <c r="CY6" s="142">
        <f t="shared" si="2"/>
        <v>0</v>
      </c>
      <c r="CZ6" s="142">
        <f t="shared" si="2"/>
        <v>0</v>
      </c>
      <c r="DA6" s="142">
        <f t="shared" si="2"/>
        <v>0</v>
      </c>
      <c r="DB6" s="142">
        <f t="shared" si="2"/>
        <v>0.25120799999999999</v>
      </c>
      <c r="DC6" s="142">
        <f t="shared" si="2"/>
        <v>141.430104</v>
      </c>
      <c r="DD6" s="142">
        <f t="shared" si="2"/>
        <v>13.523364000000001</v>
      </c>
      <c r="DE6" s="142">
        <f t="shared" si="2"/>
        <v>276.58000800000002</v>
      </c>
      <c r="DF6" s="142">
        <f t="shared" si="2"/>
        <v>40.821300000000001</v>
      </c>
      <c r="DG6" s="142">
        <f t="shared" si="2"/>
        <v>88.467084</v>
      </c>
      <c r="DH6" s="142">
        <f t="shared" si="2"/>
        <v>23.153004000000003</v>
      </c>
      <c r="DI6" s="142">
        <f t="shared" si="2"/>
        <v>0</v>
      </c>
      <c r="DJ6" s="142">
        <f t="shared" ref="DJ6:DM37" si="3">CM6*$CS$2</f>
        <v>1.130436</v>
      </c>
      <c r="DK6" s="142">
        <f t="shared" si="3"/>
        <v>27.674748000000001</v>
      </c>
      <c r="DL6" s="142">
        <f t="shared" si="3"/>
        <v>0</v>
      </c>
      <c r="DM6" s="142">
        <f t="shared" si="3"/>
        <v>2327.8607999999999</v>
      </c>
      <c r="DN6" s="142">
        <f>DM6-B6*$CS$2</f>
        <v>0</v>
      </c>
      <c r="DQ6" s="176"/>
    </row>
    <row r="7" spans="1:145" ht="26.45" customHeight="1">
      <c r="A7" s="167" t="s">
        <v>483</v>
      </c>
      <c r="B7" s="168">
        <v>257</v>
      </c>
      <c r="C7" s="168">
        <v>195</v>
      </c>
      <c r="D7" s="169"/>
      <c r="E7" s="170"/>
      <c r="F7" s="170">
        <v>195</v>
      </c>
      <c r="G7" s="170"/>
      <c r="H7" s="170"/>
      <c r="I7" s="170"/>
      <c r="J7" s="170"/>
      <c r="K7" s="170"/>
      <c r="L7" s="170"/>
      <c r="M7" s="171"/>
      <c r="N7" s="168"/>
      <c r="O7" s="169"/>
      <c r="P7" s="170"/>
      <c r="Q7" s="170"/>
      <c r="R7" s="171"/>
      <c r="S7" s="168"/>
      <c r="T7" s="169"/>
      <c r="U7" s="171"/>
      <c r="V7" s="168"/>
      <c r="W7" s="168">
        <v>62</v>
      </c>
      <c r="X7" s="169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>
        <v>62</v>
      </c>
      <c r="AP7" s="170"/>
      <c r="AQ7" s="170"/>
      <c r="AR7" s="170"/>
      <c r="AS7" s="171"/>
      <c r="AT7" s="168"/>
      <c r="AU7" s="168"/>
      <c r="AV7" s="169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1"/>
      <c r="BN7" s="168"/>
      <c r="BO7" s="169"/>
      <c r="BP7" s="171"/>
      <c r="BQ7" s="168"/>
      <c r="BR7" s="168"/>
      <c r="BS7" s="168"/>
      <c r="BW7" s="173">
        <f t="shared" ref="BW7:CL35" si="4">SUMIF($B$2:$BS$2,BW$4,$B7:$BS7)</f>
        <v>195</v>
      </c>
      <c r="BX7" s="173">
        <f t="shared" si="1"/>
        <v>0</v>
      </c>
      <c r="BY7" s="173">
        <f t="shared" si="1"/>
        <v>0</v>
      </c>
      <c r="BZ7" s="173">
        <f t="shared" si="1"/>
        <v>0</v>
      </c>
      <c r="CA7" s="173">
        <f t="shared" si="1"/>
        <v>0</v>
      </c>
      <c r="CB7" s="173">
        <f t="shared" si="1"/>
        <v>0</v>
      </c>
      <c r="CC7" s="173">
        <f t="shared" si="1"/>
        <v>0</v>
      </c>
      <c r="CD7" s="173">
        <f t="shared" si="1"/>
        <v>0</v>
      </c>
      <c r="CE7" s="173">
        <f t="shared" si="1"/>
        <v>62</v>
      </c>
      <c r="CF7" s="173">
        <f t="shared" si="1"/>
        <v>0</v>
      </c>
      <c r="CG7" s="173">
        <f t="shared" si="1"/>
        <v>0</v>
      </c>
      <c r="CH7" s="173">
        <f t="shared" si="1"/>
        <v>0</v>
      </c>
      <c r="CI7" s="173">
        <f t="shared" si="1"/>
        <v>0</v>
      </c>
      <c r="CJ7" s="173">
        <f t="shared" si="1"/>
        <v>0</v>
      </c>
      <c r="CK7" s="173">
        <f t="shared" si="1"/>
        <v>0</v>
      </c>
      <c r="CL7" s="173">
        <f t="shared" si="1"/>
        <v>0</v>
      </c>
      <c r="CM7" s="173">
        <f t="shared" si="1"/>
        <v>0</v>
      </c>
      <c r="CN7" s="173">
        <f t="shared" si="1"/>
        <v>0</v>
      </c>
      <c r="CO7" s="173">
        <f t="shared" si="1"/>
        <v>0</v>
      </c>
      <c r="CP7" s="173">
        <f t="shared" si="1"/>
        <v>257</v>
      </c>
      <c r="CQ7" s="174">
        <f t="shared" ref="CQ7:CQ70" si="5">SUM(BW7:CO7)-B7</f>
        <v>0</v>
      </c>
      <c r="CS7" s="175" t="str">
        <f t="shared" ref="CS7:CS70" si="6">IF(BV7="","",BV7)</f>
        <v/>
      </c>
      <c r="CT7" s="142">
        <f t="shared" si="2"/>
        <v>8.1642600000000005</v>
      </c>
      <c r="CU7" s="142">
        <f t="shared" si="2"/>
        <v>0</v>
      </c>
      <c r="CV7" s="142">
        <f t="shared" si="2"/>
        <v>0</v>
      </c>
      <c r="CW7" s="142">
        <f t="shared" si="2"/>
        <v>0</v>
      </c>
      <c r="CX7" s="142">
        <f t="shared" si="2"/>
        <v>0</v>
      </c>
      <c r="CY7" s="142">
        <f t="shared" si="2"/>
        <v>0</v>
      </c>
      <c r="CZ7" s="142">
        <f t="shared" si="2"/>
        <v>0</v>
      </c>
      <c r="DA7" s="142">
        <f t="shared" si="2"/>
        <v>0</v>
      </c>
      <c r="DB7" s="142">
        <f t="shared" si="2"/>
        <v>2.5958160000000001</v>
      </c>
      <c r="DC7" s="142">
        <f t="shared" si="2"/>
        <v>0</v>
      </c>
      <c r="DD7" s="142">
        <f t="shared" si="2"/>
        <v>0</v>
      </c>
      <c r="DE7" s="142">
        <f t="shared" si="2"/>
        <v>0</v>
      </c>
      <c r="DF7" s="142">
        <f t="shared" si="2"/>
        <v>0</v>
      </c>
      <c r="DG7" s="142">
        <f t="shared" si="2"/>
        <v>0</v>
      </c>
      <c r="DH7" s="142">
        <f t="shared" si="2"/>
        <v>0</v>
      </c>
      <c r="DI7" s="142">
        <f t="shared" si="2"/>
        <v>0</v>
      </c>
      <c r="DJ7" s="142">
        <f t="shared" si="3"/>
        <v>0</v>
      </c>
      <c r="DK7" s="142">
        <f t="shared" si="3"/>
        <v>0</v>
      </c>
      <c r="DL7" s="142">
        <f t="shared" si="3"/>
        <v>0</v>
      </c>
      <c r="DM7" s="142">
        <f t="shared" si="3"/>
        <v>10.760076</v>
      </c>
      <c r="DN7" s="142">
        <f t="shared" ref="DN7:DN70" si="7">DM7-B7*$CS$2</f>
        <v>0</v>
      </c>
      <c r="DQ7" s="177"/>
      <c r="DR7" s="178" t="str">
        <f>CT$4</f>
        <v>HC</v>
      </c>
      <c r="DS7" s="178" t="str">
        <f t="shared" ref="DS7:EK7" si="8">CU$4</f>
        <v>BC</v>
      </c>
      <c r="DT7" s="178" t="str">
        <f t="shared" si="8"/>
        <v>MFG</v>
      </c>
      <c r="DU7" s="178" t="str">
        <f t="shared" si="8"/>
        <v>OIL_CRD</v>
      </c>
      <c r="DV7" s="178" t="str">
        <f t="shared" si="8"/>
        <v>OIL_GSL</v>
      </c>
      <c r="DW7" s="178" t="str">
        <f t="shared" si="8"/>
        <v>OIL_DSL</v>
      </c>
      <c r="DX7" s="178" t="str">
        <f t="shared" si="8"/>
        <v>OIL_LPG</v>
      </c>
      <c r="DY7" s="178" t="str">
        <f t="shared" si="8"/>
        <v>OIL_FUE</v>
      </c>
      <c r="DZ7" s="178" t="str">
        <f t="shared" si="8"/>
        <v>OTH_OIL_FUE</v>
      </c>
      <c r="EA7" s="178" t="str">
        <f t="shared" si="8"/>
        <v>NAT_GAS</v>
      </c>
      <c r="EB7" s="178" t="str">
        <f t="shared" si="8"/>
        <v>BIOG</v>
      </c>
      <c r="EC7" s="178" t="str">
        <f t="shared" si="8"/>
        <v>BIOM</v>
      </c>
      <c r="ED7" s="178" t="str">
        <f t="shared" si="8"/>
        <v>BLF</v>
      </c>
      <c r="EE7" s="178" t="str">
        <f t="shared" si="8"/>
        <v>OTH_REN_FUE</v>
      </c>
      <c r="EF7" s="178" t="str">
        <f t="shared" si="8"/>
        <v>RDF</v>
      </c>
      <c r="EG7" s="178" t="str">
        <f t="shared" si="8"/>
        <v>ELC</v>
      </c>
      <c r="EH7" s="178" t="str">
        <f t="shared" si="8"/>
        <v>DH</v>
      </c>
      <c r="EI7" s="178" t="str">
        <f t="shared" si="8"/>
        <v>OTH_FUE</v>
      </c>
      <c r="EJ7" s="178" t="str">
        <f t="shared" si="8"/>
        <v>COKE</v>
      </c>
      <c r="EK7" s="178" t="str">
        <f t="shared" si="8"/>
        <v>TOTAL</v>
      </c>
      <c r="EM7" s="142" t="s">
        <v>484</v>
      </c>
      <c r="EN7" s="142" t="s">
        <v>485</v>
      </c>
      <c r="EO7" s="142" t="s">
        <v>486</v>
      </c>
    </row>
    <row r="8" spans="1:145" ht="26.45" customHeight="1">
      <c r="A8" s="167" t="s">
        <v>487</v>
      </c>
      <c r="B8" s="168">
        <v>58492</v>
      </c>
      <c r="C8" s="168">
        <v>7738</v>
      </c>
      <c r="D8" s="169">
        <v>189</v>
      </c>
      <c r="E8" s="170">
        <v>1249</v>
      </c>
      <c r="F8" s="170">
        <v>6134</v>
      </c>
      <c r="G8" s="170"/>
      <c r="H8" s="170">
        <v>29</v>
      </c>
      <c r="I8" s="170">
        <v>4</v>
      </c>
      <c r="J8" s="170">
        <v>129</v>
      </c>
      <c r="K8" s="170"/>
      <c r="L8" s="170">
        <v>1</v>
      </c>
      <c r="M8" s="171">
        <v>3</v>
      </c>
      <c r="N8" s="168"/>
      <c r="O8" s="169"/>
      <c r="P8" s="170"/>
      <c r="Q8" s="170"/>
      <c r="R8" s="171"/>
      <c r="S8" s="168"/>
      <c r="T8" s="169"/>
      <c r="U8" s="171"/>
      <c r="V8" s="168"/>
      <c r="W8" s="168">
        <v>33491</v>
      </c>
      <c r="X8" s="169">
        <v>25280</v>
      </c>
      <c r="Y8" s="170"/>
      <c r="Z8" s="170">
        <v>225</v>
      </c>
      <c r="AA8" s="170">
        <v>73</v>
      </c>
      <c r="AB8" s="170"/>
      <c r="AC8" s="170"/>
      <c r="AD8" s="170"/>
      <c r="AE8" s="170">
        <v>2356</v>
      </c>
      <c r="AF8" s="170">
        <v>356</v>
      </c>
      <c r="AG8" s="170">
        <v>0</v>
      </c>
      <c r="AH8" s="170"/>
      <c r="AI8" s="170"/>
      <c r="AJ8" s="170">
        <v>0</v>
      </c>
      <c r="AK8" s="170"/>
      <c r="AL8" s="170">
        <v>4378</v>
      </c>
      <c r="AM8" s="170">
        <v>30</v>
      </c>
      <c r="AN8" s="170">
        <v>79</v>
      </c>
      <c r="AO8" s="170">
        <v>229</v>
      </c>
      <c r="AP8" s="170">
        <v>169</v>
      </c>
      <c r="AQ8" s="170">
        <v>35</v>
      </c>
      <c r="AR8" s="170">
        <v>85</v>
      </c>
      <c r="AS8" s="171">
        <v>194</v>
      </c>
      <c r="AT8" s="168">
        <v>14471</v>
      </c>
      <c r="AU8" s="168">
        <v>1019</v>
      </c>
      <c r="AV8" s="169"/>
      <c r="AW8" s="170"/>
      <c r="AX8" s="170"/>
      <c r="AY8" s="170"/>
      <c r="AZ8" s="170"/>
      <c r="BA8" s="170"/>
      <c r="BB8" s="170">
        <v>651</v>
      </c>
      <c r="BC8" s="170"/>
      <c r="BD8" s="170"/>
      <c r="BE8" s="170"/>
      <c r="BF8" s="170">
        <v>39</v>
      </c>
      <c r="BG8" s="170">
        <v>14</v>
      </c>
      <c r="BH8" s="170">
        <v>274</v>
      </c>
      <c r="BI8" s="170">
        <v>40</v>
      </c>
      <c r="BJ8" s="170"/>
      <c r="BK8" s="170"/>
      <c r="BL8" s="170"/>
      <c r="BM8" s="171"/>
      <c r="BN8" s="168"/>
      <c r="BO8" s="169"/>
      <c r="BP8" s="171"/>
      <c r="BQ8" s="168"/>
      <c r="BR8" s="168"/>
      <c r="BS8" s="168">
        <v>1773</v>
      </c>
      <c r="BV8" s="142" t="s">
        <v>488</v>
      </c>
      <c r="BW8" s="173">
        <f t="shared" si="4"/>
        <v>7577</v>
      </c>
      <c r="BX8" s="173">
        <f t="shared" si="1"/>
        <v>32</v>
      </c>
      <c r="BY8" s="173">
        <f t="shared" si="1"/>
        <v>0</v>
      </c>
      <c r="BZ8" s="173">
        <f t="shared" si="1"/>
        <v>25280</v>
      </c>
      <c r="CA8" s="173">
        <f t="shared" si="1"/>
        <v>356</v>
      </c>
      <c r="CB8" s="173">
        <f t="shared" si="1"/>
        <v>4378</v>
      </c>
      <c r="CC8" s="173">
        <f t="shared" si="1"/>
        <v>2356</v>
      </c>
      <c r="CD8" s="173">
        <f t="shared" si="1"/>
        <v>30</v>
      </c>
      <c r="CE8" s="173">
        <f t="shared" si="1"/>
        <v>1089</v>
      </c>
      <c r="CF8" s="173">
        <f t="shared" si="1"/>
        <v>14471</v>
      </c>
      <c r="CG8" s="173">
        <f t="shared" si="1"/>
        <v>0</v>
      </c>
      <c r="CH8" s="173">
        <f t="shared" si="1"/>
        <v>651</v>
      </c>
      <c r="CI8" s="173">
        <f t="shared" si="1"/>
        <v>367</v>
      </c>
      <c r="CJ8" s="173">
        <f t="shared" si="1"/>
        <v>0</v>
      </c>
      <c r="CK8" s="173">
        <f t="shared" si="1"/>
        <v>0</v>
      </c>
      <c r="CL8" s="173">
        <f t="shared" si="1"/>
        <v>1773</v>
      </c>
      <c r="CM8" s="173">
        <f t="shared" si="1"/>
        <v>0</v>
      </c>
      <c r="CN8" s="173">
        <f t="shared" si="1"/>
        <v>0</v>
      </c>
      <c r="CO8" s="173">
        <f t="shared" si="1"/>
        <v>129</v>
      </c>
      <c r="CP8" s="173">
        <f t="shared" si="1"/>
        <v>58492</v>
      </c>
      <c r="CQ8" s="174">
        <f t="shared" si="5"/>
        <v>-3</v>
      </c>
      <c r="CS8" s="175" t="str">
        <f t="shared" si="6"/>
        <v>IMPORT</v>
      </c>
      <c r="CT8" s="142">
        <f t="shared" si="2"/>
        <v>317.233836</v>
      </c>
      <c r="CU8" s="142">
        <f t="shared" si="2"/>
        <v>1.3397760000000001</v>
      </c>
      <c r="CV8" s="142">
        <f t="shared" si="2"/>
        <v>0</v>
      </c>
      <c r="CW8" s="142">
        <f t="shared" si="2"/>
        <v>1058.4230400000001</v>
      </c>
      <c r="CX8" s="142">
        <f t="shared" si="2"/>
        <v>14.905008</v>
      </c>
      <c r="CY8" s="142">
        <f t="shared" si="2"/>
        <v>183.29810400000002</v>
      </c>
      <c r="CZ8" s="142">
        <f t="shared" si="2"/>
        <v>98.641007999999999</v>
      </c>
      <c r="DA8" s="142">
        <f t="shared" si="2"/>
        <v>1.25604</v>
      </c>
      <c r="DB8" s="142">
        <f t="shared" si="2"/>
        <v>45.594252000000004</v>
      </c>
      <c r="DC8" s="142">
        <f t="shared" si="2"/>
        <v>605.87182800000005</v>
      </c>
      <c r="DD8" s="142">
        <f t="shared" si="2"/>
        <v>0</v>
      </c>
      <c r="DE8" s="142">
        <f t="shared" si="2"/>
        <v>27.256068000000003</v>
      </c>
      <c r="DF8" s="142">
        <f t="shared" si="2"/>
        <v>15.365556000000002</v>
      </c>
      <c r="DG8" s="142">
        <f t="shared" si="2"/>
        <v>0</v>
      </c>
      <c r="DH8" s="142">
        <f t="shared" si="2"/>
        <v>0</v>
      </c>
      <c r="DI8" s="142">
        <f t="shared" si="2"/>
        <v>74.231964000000005</v>
      </c>
      <c r="DJ8" s="142">
        <f t="shared" si="3"/>
        <v>0</v>
      </c>
      <c r="DK8" s="142">
        <f t="shared" si="3"/>
        <v>0</v>
      </c>
      <c r="DL8" s="142">
        <f t="shared" si="3"/>
        <v>5.4009720000000003</v>
      </c>
      <c r="DM8" s="142">
        <f t="shared" si="3"/>
        <v>2448.9430560000001</v>
      </c>
      <c r="DN8" s="142">
        <f t="shared" si="7"/>
        <v>0</v>
      </c>
      <c r="DQ8" s="179" t="s">
        <v>488</v>
      </c>
      <c r="DR8" s="180">
        <f>SUMIF($CS$6:$CS$10,$DQ8,CT$6:CT$10)</f>
        <v>317.233836</v>
      </c>
      <c r="DS8" s="180">
        <f t="shared" ref="DS8:EH9" si="9">SUMIF($CS$6:$CS$10,$DQ8,CU$6:CU$10)</f>
        <v>1.3397760000000001</v>
      </c>
      <c r="DT8" s="180">
        <f t="shared" si="9"/>
        <v>0</v>
      </c>
      <c r="DU8" s="180">
        <f t="shared" si="9"/>
        <v>1058.4230400000001</v>
      </c>
      <c r="DV8" s="180">
        <f t="shared" si="9"/>
        <v>14.905008</v>
      </c>
      <c r="DW8" s="180">
        <f t="shared" si="9"/>
        <v>183.29810400000002</v>
      </c>
      <c r="DX8" s="180">
        <f t="shared" si="9"/>
        <v>98.641007999999999</v>
      </c>
      <c r="DY8" s="180">
        <f t="shared" si="9"/>
        <v>1.25604</v>
      </c>
      <c r="DZ8" s="180">
        <f t="shared" si="9"/>
        <v>45.594252000000004</v>
      </c>
      <c r="EA8" s="180">
        <f t="shared" si="9"/>
        <v>605.87182800000005</v>
      </c>
      <c r="EB8" s="180">
        <f t="shared" si="9"/>
        <v>0</v>
      </c>
      <c r="EC8" s="180">
        <f t="shared" si="9"/>
        <v>27.256068000000003</v>
      </c>
      <c r="ED8" s="180">
        <f t="shared" si="9"/>
        <v>15.365556000000002</v>
      </c>
      <c r="EE8" s="180">
        <f t="shared" si="9"/>
        <v>0</v>
      </c>
      <c r="EF8" s="180">
        <f t="shared" si="9"/>
        <v>0</v>
      </c>
      <c r="EG8" s="180">
        <f t="shared" si="9"/>
        <v>74.231964000000005</v>
      </c>
      <c r="EH8" s="180">
        <f t="shared" si="9"/>
        <v>0</v>
      </c>
      <c r="EI8" s="180">
        <f>SUMIF($CS$6:$CS$10,$DQ8,DK$6:DK$10)</f>
        <v>0</v>
      </c>
      <c r="EJ8" s="180">
        <f t="shared" ref="EJ8:EK9" si="10">SUMIF($CS$6:$CS$10,$DQ8,DL$6:DL$10)</f>
        <v>5.4009720000000003</v>
      </c>
      <c r="EK8" s="180">
        <f t="shared" si="10"/>
        <v>2448.9430560000001</v>
      </c>
      <c r="EL8" s="180"/>
      <c r="EM8" s="180">
        <f>(BF8+BG8)*$CS$2</f>
        <v>2.219004</v>
      </c>
      <c r="EN8" s="180">
        <f>(BH8+BI8)*$CS$2</f>
        <v>13.146552000000002</v>
      </c>
      <c r="EO8" s="142">
        <f>ED8-EM8-EN8</f>
        <v>0</v>
      </c>
    </row>
    <row r="9" spans="1:145" ht="26.45" customHeight="1">
      <c r="A9" s="167" t="s">
        <v>489</v>
      </c>
      <c r="B9" s="168">
        <v>14295</v>
      </c>
      <c r="C9" s="168">
        <v>7603</v>
      </c>
      <c r="D9" s="169"/>
      <c r="E9" s="170">
        <v>1883</v>
      </c>
      <c r="F9" s="170">
        <v>1185</v>
      </c>
      <c r="G9" s="170"/>
      <c r="H9" s="170">
        <v>10</v>
      </c>
      <c r="I9" s="170">
        <v>12</v>
      </c>
      <c r="J9" s="170">
        <v>4244</v>
      </c>
      <c r="K9" s="170"/>
      <c r="L9" s="170">
        <v>268</v>
      </c>
      <c r="M9" s="171"/>
      <c r="N9" s="168"/>
      <c r="O9" s="169"/>
      <c r="P9" s="170"/>
      <c r="Q9" s="170"/>
      <c r="R9" s="171"/>
      <c r="S9" s="168"/>
      <c r="T9" s="169"/>
      <c r="U9" s="171"/>
      <c r="V9" s="168"/>
      <c r="W9" s="168">
        <v>4650</v>
      </c>
      <c r="X9" s="169">
        <v>202</v>
      </c>
      <c r="Y9" s="170"/>
      <c r="Z9" s="170"/>
      <c r="AA9" s="170"/>
      <c r="AB9" s="170"/>
      <c r="AC9" s="170"/>
      <c r="AD9" s="170"/>
      <c r="AE9" s="170">
        <v>390</v>
      </c>
      <c r="AF9" s="170">
        <v>217</v>
      </c>
      <c r="AG9" s="170">
        <v>27</v>
      </c>
      <c r="AH9" s="170"/>
      <c r="AI9" s="170">
        <v>158</v>
      </c>
      <c r="AJ9" s="170">
        <v>0</v>
      </c>
      <c r="AK9" s="170">
        <v>663</v>
      </c>
      <c r="AL9" s="170">
        <v>334</v>
      </c>
      <c r="AM9" s="170">
        <v>1088</v>
      </c>
      <c r="AN9" s="170">
        <v>125</v>
      </c>
      <c r="AO9" s="170">
        <v>349</v>
      </c>
      <c r="AP9" s="170">
        <v>496</v>
      </c>
      <c r="AQ9" s="170">
        <v>189</v>
      </c>
      <c r="AR9" s="170">
        <v>12</v>
      </c>
      <c r="AS9" s="171">
        <v>403</v>
      </c>
      <c r="AT9" s="168">
        <v>824</v>
      </c>
      <c r="AU9" s="168">
        <v>585</v>
      </c>
      <c r="AV9" s="169"/>
      <c r="AW9" s="170"/>
      <c r="AX9" s="170"/>
      <c r="AY9" s="170"/>
      <c r="AZ9" s="170"/>
      <c r="BA9" s="170"/>
      <c r="BB9" s="170">
        <v>285</v>
      </c>
      <c r="BC9" s="170"/>
      <c r="BD9" s="170"/>
      <c r="BE9" s="170"/>
      <c r="BF9" s="170">
        <v>1</v>
      </c>
      <c r="BG9" s="170"/>
      <c r="BH9" s="170">
        <v>300</v>
      </c>
      <c r="BI9" s="170"/>
      <c r="BJ9" s="170"/>
      <c r="BK9" s="170"/>
      <c r="BL9" s="170"/>
      <c r="BM9" s="171"/>
      <c r="BN9" s="168"/>
      <c r="BO9" s="169"/>
      <c r="BP9" s="171"/>
      <c r="BQ9" s="168"/>
      <c r="BR9" s="168"/>
      <c r="BS9" s="168">
        <v>633</v>
      </c>
      <c r="BV9" s="142" t="s">
        <v>490</v>
      </c>
      <c r="BW9" s="173">
        <f t="shared" si="4"/>
        <v>3348</v>
      </c>
      <c r="BX9" s="173">
        <f t="shared" si="1"/>
        <v>10</v>
      </c>
      <c r="BY9" s="173">
        <f t="shared" si="1"/>
        <v>0</v>
      </c>
      <c r="BZ9" s="173">
        <f t="shared" si="1"/>
        <v>202</v>
      </c>
      <c r="CA9" s="173">
        <f t="shared" si="1"/>
        <v>217</v>
      </c>
      <c r="CB9" s="173">
        <f t="shared" si="1"/>
        <v>334</v>
      </c>
      <c r="CC9" s="173">
        <f t="shared" si="1"/>
        <v>390</v>
      </c>
      <c r="CD9" s="173">
        <f t="shared" si="1"/>
        <v>1088</v>
      </c>
      <c r="CE9" s="173">
        <f t="shared" si="1"/>
        <v>2422</v>
      </c>
      <c r="CF9" s="173">
        <f t="shared" si="1"/>
        <v>824</v>
      </c>
      <c r="CG9" s="173">
        <f t="shared" si="1"/>
        <v>0</v>
      </c>
      <c r="CH9" s="173">
        <f t="shared" si="1"/>
        <v>285</v>
      </c>
      <c r="CI9" s="173">
        <f t="shared" si="1"/>
        <v>301</v>
      </c>
      <c r="CJ9" s="173">
        <f t="shared" si="1"/>
        <v>0</v>
      </c>
      <c r="CK9" s="173">
        <f t="shared" si="1"/>
        <v>0</v>
      </c>
      <c r="CL9" s="173">
        <f t="shared" si="1"/>
        <v>633</v>
      </c>
      <c r="CM9" s="173">
        <f t="shared" si="1"/>
        <v>0</v>
      </c>
      <c r="CN9" s="173">
        <f t="shared" si="1"/>
        <v>0</v>
      </c>
      <c r="CO9" s="173">
        <f t="shared" si="1"/>
        <v>4244</v>
      </c>
      <c r="CP9" s="173">
        <f t="shared" si="1"/>
        <v>14295</v>
      </c>
      <c r="CQ9" s="174">
        <f t="shared" si="5"/>
        <v>3</v>
      </c>
      <c r="CS9" s="175" t="str">
        <f t="shared" si="6"/>
        <v>EXPORT</v>
      </c>
      <c r="CT9" s="142">
        <f t="shared" si="2"/>
        <v>140.17406400000002</v>
      </c>
      <c r="CU9" s="142">
        <f t="shared" si="2"/>
        <v>0.41868000000000005</v>
      </c>
      <c r="CV9" s="142">
        <f t="shared" si="2"/>
        <v>0</v>
      </c>
      <c r="CW9" s="142">
        <f t="shared" si="2"/>
        <v>8.4573359999999997</v>
      </c>
      <c r="CX9" s="142">
        <f t="shared" si="2"/>
        <v>9.0853560000000009</v>
      </c>
      <c r="CY9" s="142">
        <f t="shared" si="2"/>
        <v>13.983912</v>
      </c>
      <c r="CZ9" s="142">
        <f t="shared" si="2"/>
        <v>16.328520000000001</v>
      </c>
      <c r="DA9" s="142">
        <f t="shared" si="2"/>
        <v>45.552384000000004</v>
      </c>
      <c r="DB9" s="142">
        <f t="shared" si="2"/>
        <v>101.404296</v>
      </c>
      <c r="DC9" s="142">
        <f t="shared" si="2"/>
        <v>34.499231999999999</v>
      </c>
      <c r="DD9" s="142">
        <f t="shared" si="2"/>
        <v>0</v>
      </c>
      <c r="DE9" s="142">
        <f t="shared" si="2"/>
        <v>11.93238</v>
      </c>
      <c r="DF9" s="142">
        <f t="shared" si="2"/>
        <v>12.602268</v>
      </c>
      <c r="DG9" s="142">
        <f t="shared" si="2"/>
        <v>0</v>
      </c>
      <c r="DH9" s="142">
        <f t="shared" si="2"/>
        <v>0</v>
      </c>
      <c r="DI9" s="142">
        <f t="shared" si="2"/>
        <v>26.502444000000001</v>
      </c>
      <c r="DJ9" s="142">
        <f t="shared" si="3"/>
        <v>0</v>
      </c>
      <c r="DK9" s="142">
        <f t="shared" si="3"/>
        <v>0</v>
      </c>
      <c r="DL9" s="142">
        <f t="shared" si="3"/>
        <v>177.687792</v>
      </c>
      <c r="DM9" s="142">
        <f t="shared" si="3"/>
        <v>598.50306</v>
      </c>
      <c r="DN9" s="142">
        <f t="shared" si="7"/>
        <v>0</v>
      </c>
      <c r="DQ9" s="179" t="s">
        <v>490</v>
      </c>
      <c r="DR9" s="180">
        <f>SUMIF($CS$6:$CS$10,$DQ9,CT$6:CT$10)</f>
        <v>140.17406400000002</v>
      </c>
      <c r="DS9" s="180">
        <f t="shared" si="9"/>
        <v>0.41868000000000005</v>
      </c>
      <c r="DT9" s="180">
        <f t="shared" si="9"/>
        <v>0</v>
      </c>
      <c r="DU9" s="180">
        <f t="shared" si="9"/>
        <v>8.4573359999999997</v>
      </c>
      <c r="DV9" s="180">
        <f t="shared" si="9"/>
        <v>9.0853560000000009</v>
      </c>
      <c r="DW9" s="180">
        <f t="shared" si="9"/>
        <v>13.983912</v>
      </c>
      <c r="DX9" s="180">
        <f t="shared" si="9"/>
        <v>16.328520000000001</v>
      </c>
      <c r="DY9" s="180">
        <f t="shared" si="9"/>
        <v>45.552384000000004</v>
      </c>
      <c r="DZ9" s="180">
        <f t="shared" si="9"/>
        <v>101.404296</v>
      </c>
      <c r="EA9" s="180">
        <f t="shared" si="9"/>
        <v>34.499231999999999</v>
      </c>
      <c r="EB9" s="180">
        <f t="shared" si="9"/>
        <v>0</v>
      </c>
      <c r="EC9" s="180">
        <f t="shared" si="9"/>
        <v>11.93238</v>
      </c>
      <c r="ED9" s="180">
        <f t="shared" si="9"/>
        <v>12.602268</v>
      </c>
      <c r="EE9" s="180">
        <f t="shared" si="9"/>
        <v>0</v>
      </c>
      <c r="EF9" s="180">
        <f t="shared" si="9"/>
        <v>0</v>
      </c>
      <c r="EG9" s="180">
        <f t="shared" si="9"/>
        <v>26.502444000000001</v>
      </c>
      <c r="EH9" s="180">
        <f t="shared" si="9"/>
        <v>0</v>
      </c>
      <c r="EI9" s="180">
        <f>SUMIF($CS$6:$CS$10,$DQ9,DK$6:DK$10)</f>
        <v>0</v>
      </c>
      <c r="EJ9" s="180">
        <f t="shared" si="10"/>
        <v>177.687792</v>
      </c>
      <c r="EK9" s="180">
        <f t="shared" si="10"/>
        <v>598.50306</v>
      </c>
      <c r="EL9" s="180"/>
      <c r="EM9" s="180">
        <f>(BF9+BG9)*$CS$2</f>
        <v>4.1868000000000002E-2</v>
      </c>
      <c r="EN9" s="180">
        <f>(BH9+BI9)*$CS$2</f>
        <v>12.560400000000001</v>
      </c>
      <c r="EO9" s="142">
        <f>ED9-EM9-EN9</f>
        <v>0</v>
      </c>
    </row>
    <row r="10" spans="1:145" ht="26.45" customHeight="1">
      <c r="A10" s="167" t="s">
        <v>491</v>
      </c>
      <c r="B10" s="168">
        <v>904</v>
      </c>
      <c r="C10" s="168">
        <v>571</v>
      </c>
      <c r="D10" s="169">
        <v>10</v>
      </c>
      <c r="E10" s="170">
        <v>-24</v>
      </c>
      <c r="F10" s="170">
        <v>366</v>
      </c>
      <c r="G10" s="170"/>
      <c r="H10" s="170">
        <v>5</v>
      </c>
      <c r="I10" s="170">
        <v>0</v>
      </c>
      <c r="J10" s="170">
        <v>214</v>
      </c>
      <c r="K10" s="170"/>
      <c r="L10" s="170">
        <v>0</v>
      </c>
      <c r="M10" s="171">
        <v>0</v>
      </c>
      <c r="N10" s="168"/>
      <c r="O10" s="169"/>
      <c r="P10" s="170"/>
      <c r="Q10" s="170"/>
      <c r="R10" s="171"/>
      <c r="S10" s="168"/>
      <c r="T10" s="169"/>
      <c r="U10" s="171"/>
      <c r="V10" s="168"/>
      <c r="W10" s="168">
        <v>-63</v>
      </c>
      <c r="X10" s="169">
        <v>-38</v>
      </c>
      <c r="Y10" s="170"/>
      <c r="Z10" s="170">
        <v>-55</v>
      </c>
      <c r="AA10" s="170">
        <v>-1</v>
      </c>
      <c r="AB10" s="170"/>
      <c r="AC10" s="170"/>
      <c r="AD10" s="170"/>
      <c r="AE10" s="170">
        <v>5</v>
      </c>
      <c r="AF10" s="170">
        <v>2</v>
      </c>
      <c r="AG10" s="170">
        <v>1</v>
      </c>
      <c r="AH10" s="170"/>
      <c r="AI10" s="170">
        <v>26</v>
      </c>
      <c r="AJ10" s="170">
        <v>0</v>
      </c>
      <c r="AK10" s="170">
        <v>0</v>
      </c>
      <c r="AL10" s="170">
        <v>12</v>
      </c>
      <c r="AM10" s="170">
        <v>-19</v>
      </c>
      <c r="AN10" s="170">
        <v>3</v>
      </c>
      <c r="AO10" s="170">
        <v>2</v>
      </c>
      <c r="AP10" s="170">
        <v>-2</v>
      </c>
      <c r="AQ10" s="170">
        <v>1</v>
      </c>
      <c r="AR10" s="170">
        <v>2</v>
      </c>
      <c r="AS10" s="171">
        <v>-2</v>
      </c>
      <c r="AT10" s="168">
        <v>396</v>
      </c>
      <c r="AU10" s="168">
        <v>-1</v>
      </c>
      <c r="AV10" s="169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>
        <v>0</v>
      </c>
      <c r="BG10" s="170"/>
      <c r="BH10" s="170">
        <v>-1</v>
      </c>
      <c r="BI10" s="170"/>
      <c r="BJ10" s="170"/>
      <c r="BK10" s="170"/>
      <c r="BL10" s="170">
        <v>0</v>
      </c>
      <c r="BM10" s="171"/>
      <c r="BN10" s="168"/>
      <c r="BO10" s="169"/>
      <c r="BP10" s="171"/>
      <c r="BQ10" s="168"/>
      <c r="BR10" s="168"/>
      <c r="BS10" s="168"/>
      <c r="BW10" s="173">
        <f t="shared" si="4"/>
        <v>352</v>
      </c>
      <c r="BX10" s="173">
        <f t="shared" si="1"/>
        <v>5</v>
      </c>
      <c r="BY10" s="173">
        <f t="shared" si="1"/>
        <v>0</v>
      </c>
      <c r="BZ10" s="173">
        <f t="shared" si="1"/>
        <v>-38</v>
      </c>
      <c r="CA10" s="173">
        <f t="shared" si="1"/>
        <v>2</v>
      </c>
      <c r="CB10" s="173">
        <f t="shared" si="1"/>
        <v>12</v>
      </c>
      <c r="CC10" s="173">
        <f t="shared" si="1"/>
        <v>5</v>
      </c>
      <c r="CD10" s="173">
        <f t="shared" si="1"/>
        <v>-19</v>
      </c>
      <c r="CE10" s="173">
        <f t="shared" si="1"/>
        <v>-25</v>
      </c>
      <c r="CF10" s="173">
        <f t="shared" si="1"/>
        <v>396</v>
      </c>
      <c r="CG10" s="173">
        <f t="shared" si="1"/>
        <v>0</v>
      </c>
      <c r="CH10" s="173">
        <f t="shared" si="1"/>
        <v>0</v>
      </c>
      <c r="CI10" s="173">
        <f t="shared" si="1"/>
        <v>-1</v>
      </c>
      <c r="CJ10" s="173">
        <f t="shared" si="1"/>
        <v>0</v>
      </c>
      <c r="CK10" s="173">
        <f t="shared" si="1"/>
        <v>0</v>
      </c>
      <c r="CL10" s="173">
        <f t="shared" si="1"/>
        <v>0</v>
      </c>
      <c r="CM10" s="173">
        <f t="shared" si="1"/>
        <v>0</v>
      </c>
      <c r="CN10" s="173">
        <f t="shared" si="1"/>
        <v>0</v>
      </c>
      <c r="CO10" s="173">
        <f t="shared" si="1"/>
        <v>214</v>
      </c>
      <c r="CP10" s="173">
        <f t="shared" si="1"/>
        <v>904</v>
      </c>
      <c r="CQ10" s="174">
        <f t="shared" si="5"/>
        <v>-1</v>
      </c>
      <c r="CS10" s="175" t="str">
        <f t="shared" si="6"/>
        <v/>
      </c>
      <c r="CT10" s="142">
        <f t="shared" si="2"/>
        <v>14.737536</v>
      </c>
      <c r="CU10" s="142">
        <f t="shared" si="2"/>
        <v>0.20934000000000003</v>
      </c>
      <c r="CV10" s="142">
        <f t="shared" si="2"/>
        <v>0</v>
      </c>
      <c r="CW10" s="142">
        <f t="shared" si="2"/>
        <v>-1.5909840000000002</v>
      </c>
      <c r="CX10" s="142">
        <f t="shared" si="2"/>
        <v>8.3736000000000005E-2</v>
      </c>
      <c r="CY10" s="142">
        <f t="shared" si="2"/>
        <v>0.50241599999999997</v>
      </c>
      <c r="CZ10" s="142">
        <f t="shared" si="2"/>
        <v>0.20934000000000003</v>
      </c>
      <c r="DA10" s="142">
        <f t="shared" si="2"/>
        <v>-0.79549200000000009</v>
      </c>
      <c r="DB10" s="142">
        <f t="shared" si="2"/>
        <v>-1.0467</v>
      </c>
      <c r="DC10" s="142">
        <f t="shared" si="2"/>
        <v>16.579727999999999</v>
      </c>
      <c r="DD10" s="142">
        <f t="shared" si="2"/>
        <v>0</v>
      </c>
      <c r="DE10" s="142">
        <f t="shared" si="2"/>
        <v>0</v>
      </c>
      <c r="DF10" s="142">
        <f t="shared" si="2"/>
        <v>-4.1868000000000002E-2</v>
      </c>
      <c r="DG10" s="142">
        <f t="shared" si="2"/>
        <v>0</v>
      </c>
      <c r="DH10" s="142">
        <f t="shared" si="2"/>
        <v>0</v>
      </c>
      <c r="DI10" s="142">
        <f t="shared" si="2"/>
        <v>0</v>
      </c>
      <c r="DJ10" s="142">
        <f t="shared" si="3"/>
        <v>0</v>
      </c>
      <c r="DK10" s="142">
        <f t="shared" si="3"/>
        <v>0</v>
      </c>
      <c r="DL10" s="142">
        <f t="shared" si="3"/>
        <v>8.9597519999999999</v>
      </c>
      <c r="DM10" s="142">
        <f t="shared" si="3"/>
        <v>37.848672000000001</v>
      </c>
      <c r="DN10" s="142">
        <f t="shared" si="7"/>
        <v>0</v>
      </c>
      <c r="DQ10" s="176"/>
    </row>
    <row r="11" spans="1:145" ht="26.45" customHeight="1">
      <c r="A11" s="181" t="s">
        <v>492</v>
      </c>
      <c r="B11" s="182">
        <v>100958</v>
      </c>
      <c r="C11" s="182">
        <v>40933</v>
      </c>
      <c r="D11" s="183">
        <v>199</v>
      </c>
      <c r="E11" s="184">
        <v>7997</v>
      </c>
      <c r="F11" s="184">
        <v>28064</v>
      </c>
      <c r="G11" s="184"/>
      <c r="H11" s="184">
        <v>8847</v>
      </c>
      <c r="I11" s="184">
        <v>-7</v>
      </c>
      <c r="J11" s="184">
        <v>-3902</v>
      </c>
      <c r="K11" s="184"/>
      <c r="L11" s="184">
        <v>-268</v>
      </c>
      <c r="M11" s="185">
        <v>3</v>
      </c>
      <c r="N11" s="182"/>
      <c r="O11" s="183"/>
      <c r="P11" s="184"/>
      <c r="Q11" s="184"/>
      <c r="R11" s="185"/>
      <c r="S11" s="182"/>
      <c r="T11" s="183"/>
      <c r="U11" s="185"/>
      <c r="V11" s="182"/>
      <c r="W11" s="182">
        <v>29773</v>
      </c>
      <c r="X11" s="183">
        <v>25968</v>
      </c>
      <c r="Y11" s="184"/>
      <c r="Z11" s="184">
        <v>170</v>
      </c>
      <c r="AA11" s="184">
        <v>78</v>
      </c>
      <c r="AB11" s="184"/>
      <c r="AC11" s="184"/>
      <c r="AD11" s="184"/>
      <c r="AE11" s="184">
        <v>1971</v>
      </c>
      <c r="AF11" s="184">
        <v>141</v>
      </c>
      <c r="AG11" s="184">
        <v>-26</v>
      </c>
      <c r="AH11" s="184"/>
      <c r="AI11" s="184">
        <v>-132</v>
      </c>
      <c r="AJ11" s="184">
        <v>0</v>
      </c>
      <c r="AK11" s="184">
        <v>-663</v>
      </c>
      <c r="AL11" s="184">
        <v>4056</v>
      </c>
      <c r="AM11" s="184">
        <v>-1077</v>
      </c>
      <c r="AN11" s="184">
        <v>-43</v>
      </c>
      <c r="AO11" s="184">
        <v>-56</v>
      </c>
      <c r="AP11" s="184">
        <v>-328</v>
      </c>
      <c r="AQ11" s="184">
        <v>-152</v>
      </c>
      <c r="AR11" s="184">
        <v>75</v>
      </c>
      <c r="AS11" s="185">
        <v>-210</v>
      </c>
      <c r="AT11" s="182">
        <v>17422</v>
      </c>
      <c r="AU11" s="182">
        <v>10593</v>
      </c>
      <c r="AV11" s="183">
        <v>182</v>
      </c>
      <c r="AW11" s="184"/>
      <c r="AX11" s="184">
        <v>1359</v>
      </c>
      <c r="AY11" s="184">
        <v>168</v>
      </c>
      <c r="AZ11" s="184">
        <v>80</v>
      </c>
      <c r="BA11" s="184">
        <v>26</v>
      </c>
      <c r="BB11" s="184">
        <v>6972</v>
      </c>
      <c r="BC11" s="184"/>
      <c r="BD11" s="184">
        <v>323</v>
      </c>
      <c r="BE11" s="184">
        <v>144</v>
      </c>
      <c r="BF11" s="184">
        <v>169</v>
      </c>
      <c r="BG11" s="184">
        <v>14</v>
      </c>
      <c r="BH11" s="184">
        <v>816</v>
      </c>
      <c r="BI11" s="184">
        <v>40</v>
      </c>
      <c r="BJ11" s="184"/>
      <c r="BK11" s="184"/>
      <c r="BL11" s="184">
        <v>2</v>
      </c>
      <c r="BM11" s="185">
        <v>298</v>
      </c>
      <c r="BN11" s="182">
        <v>1069</v>
      </c>
      <c r="BO11" s="183">
        <v>661</v>
      </c>
      <c r="BP11" s="185">
        <v>409</v>
      </c>
      <c r="BQ11" s="182"/>
      <c r="BR11" s="182">
        <v>27</v>
      </c>
      <c r="BS11" s="182">
        <v>1141</v>
      </c>
      <c r="BT11" s="186"/>
      <c r="BU11" s="186"/>
      <c r="BV11" s="186"/>
      <c r="BW11" s="187">
        <f t="shared" si="4"/>
        <v>35985</v>
      </c>
      <c r="BX11" s="187">
        <f t="shared" si="1"/>
        <v>8850</v>
      </c>
      <c r="BY11" s="187">
        <f t="shared" si="1"/>
        <v>0</v>
      </c>
      <c r="BZ11" s="187">
        <f t="shared" si="1"/>
        <v>25968</v>
      </c>
      <c r="CA11" s="187">
        <f t="shared" si="1"/>
        <v>141</v>
      </c>
      <c r="CB11" s="187">
        <f t="shared" si="1"/>
        <v>4056</v>
      </c>
      <c r="CC11" s="187">
        <f t="shared" si="1"/>
        <v>1971</v>
      </c>
      <c r="CD11" s="187">
        <f t="shared" si="1"/>
        <v>-1077</v>
      </c>
      <c r="CE11" s="187">
        <f t="shared" si="1"/>
        <v>-1287</v>
      </c>
      <c r="CF11" s="187">
        <f t="shared" si="1"/>
        <v>17422</v>
      </c>
      <c r="CG11" s="187">
        <f t="shared" si="1"/>
        <v>323</v>
      </c>
      <c r="CH11" s="187">
        <f t="shared" si="1"/>
        <v>6972</v>
      </c>
      <c r="CI11" s="187">
        <f t="shared" si="1"/>
        <v>1041</v>
      </c>
      <c r="CJ11" s="187">
        <f t="shared" si="1"/>
        <v>2113</v>
      </c>
      <c r="CK11" s="187">
        <f t="shared" si="1"/>
        <v>553</v>
      </c>
      <c r="CL11" s="187">
        <f t="shared" si="1"/>
        <v>1141</v>
      </c>
      <c r="CM11" s="187">
        <f t="shared" si="1"/>
        <v>27</v>
      </c>
      <c r="CN11" s="187">
        <f t="shared" si="1"/>
        <v>661</v>
      </c>
      <c r="CO11" s="187">
        <f t="shared" si="1"/>
        <v>-3902</v>
      </c>
      <c r="CP11" s="187">
        <f t="shared" si="1"/>
        <v>100958</v>
      </c>
      <c r="CQ11" s="188">
        <f t="shared" si="5"/>
        <v>0</v>
      </c>
      <c r="CR11" s="186"/>
      <c r="CS11" s="189" t="str">
        <f t="shared" si="6"/>
        <v/>
      </c>
      <c r="CT11" s="186">
        <f t="shared" si="2"/>
        <v>1506.6199800000002</v>
      </c>
      <c r="CU11" s="186">
        <f t="shared" si="2"/>
        <v>370.53180000000003</v>
      </c>
      <c r="CV11" s="186">
        <f t="shared" si="2"/>
        <v>0</v>
      </c>
      <c r="CW11" s="186">
        <f t="shared" si="2"/>
        <v>1087.228224</v>
      </c>
      <c r="CX11" s="186">
        <f t="shared" si="2"/>
        <v>5.9033880000000005</v>
      </c>
      <c r="CY11" s="186">
        <f t="shared" si="2"/>
        <v>169.816608</v>
      </c>
      <c r="CZ11" s="186">
        <f t="shared" si="2"/>
        <v>82.521827999999999</v>
      </c>
      <c r="DA11" s="186">
        <f t="shared" si="2"/>
        <v>-45.091836000000001</v>
      </c>
      <c r="DB11" s="186">
        <f t="shared" si="2"/>
        <v>-53.884116000000006</v>
      </c>
      <c r="DC11" s="186">
        <f t="shared" si="2"/>
        <v>729.42429600000003</v>
      </c>
      <c r="DD11" s="186">
        <f t="shared" si="2"/>
        <v>13.523364000000001</v>
      </c>
      <c r="DE11" s="186">
        <f t="shared" si="2"/>
        <v>291.90369600000002</v>
      </c>
      <c r="DF11" s="186">
        <f t="shared" si="2"/>
        <v>43.584588000000004</v>
      </c>
      <c r="DG11" s="186">
        <f t="shared" si="2"/>
        <v>88.467084</v>
      </c>
      <c r="DH11" s="186">
        <f t="shared" si="2"/>
        <v>23.153004000000003</v>
      </c>
      <c r="DI11" s="186">
        <f t="shared" si="2"/>
        <v>47.771388000000002</v>
      </c>
      <c r="DJ11" s="186">
        <f t="shared" si="3"/>
        <v>1.130436</v>
      </c>
      <c r="DK11" s="186">
        <f t="shared" si="3"/>
        <v>27.674748000000001</v>
      </c>
      <c r="DL11" s="186">
        <f t="shared" si="3"/>
        <v>-163.36893600000002</v>
      </c>
      <c r="DM11" s="186">
        <f t="shared" si="3"/>
        <v>4226.9095440000001</v>
      </c>
      <c r="DN11" s="186">
        <f t="shared" si="7"/>
        <v>0</v>
      </c>
      <c r="DQ11" s="176"/>
    </row>
    <row r="12" spans="1:145" ht="26.45" customHeight="1">
      <c r="A12" s="167" t="s">
        <v>493</v>
      </c>
      <c r="B12" s="168">
        <v>302</v>
      </c>
      <c r="C12" s="168"/>
      <c r="D12" s="169"/>
      <c r="E12" s="170"/>
      <c r="F12" s="170"/>
      <c r="G12" s="170"/>
      <c r="H12" s="170"/>
      <c r="I12" s="170"/>
      <c r="J12" s="170"/>
      <c r="K12" s="170"/>
      <c r="L12" s="170"/>
      <c r="M12" s="171"/>
      <c r="N12" s="168"/>
      <c r="O12" s="169"/>
      <c r="P12" s="170"/>
      <c r="Q12" s="170"/>
      <c r="R12" s="171"/>
      <c r="S12" s="168"/>
      <c r="T12" s="169"/>
      <c r="U12" s="171"/>
      <c r="V12" s="168"/>
      <c r="W12" s="168">
        <v>302</v>
      </c>
      <c r="X12" s="169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70">
        <v>217</v>
      </c>
      <c r="AM12" s="170">
        <v>84</v>
      </c>
      <c r="AN12" s="170"/>
      <c r="AO12" s="170"/>
      <c r="AP12" s="170"/>
      <c r="AQ12" s="170"/>
      <c r="AR12" s="170"/>
      <c r="AS12" s="171"/>
      <c r="AT12" s="168"/>
      <c r="AU12" s="168"/>
      <c r="AV12" s="169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1"/>
      <c r="BN12" s="168"/>
      <c r="BO12" s="169"/>
      <c r="BP12" s="171"/>
      <c r="BQ12" s="168"/>
      <c r="BR12" s="168"/>
      <c r="BS12" s="168"/>
      <c r="BW12" s="173">
        <f t="shared" si="4"/>
        <v>0</v>
      </c>
      <c r="BX12" s="173">
        <f t="shared" si="1"/>
        <v>0</v>
      </c>
      <c r="BY12" s="173">
        <f t="shared" si="1"/>
        <v>0</v>
      </c>
      <c r="BZ12" s="173">
        <f t="shared" si="1"/>
        <v>0</v>
      </c>
      <c r="CA12" s="173">
        <f t="shared" si="1"/>
        <v>0</v>
      </c>
      <c r="CB12" s="173">
        <f t="shared" si="1"/>
        <v>217</v>
      </c>
      <c r="CC12" s="173">
        <f t="shared" si="1"/>
        <v>0</v>
      </c>
      <c r="CD12" s="173">
        <f t="shared" si="1"/>
        <v>84</v>
      </c>
      <c r="CE12" s="173">
        <f t="shared" si="1"/>
        <v>0</v>
      </c>
      <c r="CF12" s="173">
        <f t="shared" si="1"/>
        <v>0</v>
      </c>
      <c r="CG12" s="173">
        <f t="shared" si="1"/>
        <v>0</v>
      </c>
      <c r="CH12" s="173">
        <f t="shared" si="1"/>
        <v>0</v>
      </c>
      <c r="CI12" s="173">
        <f t="shared" si="1"/>
        <v>0</v>
      </c>
      <c r="CJ12" s="173">
        <f t="shared" si="1"/>
        <v>0</v>
      </c>
      <c r="CK12" s="173">
        <f t="shared" si="1"/>
        <v>0</v>
      </c>
      <c r="CL12" s="173">
        <f t="shared" si="1"/>
        <v>0</v>
      </c>
      <c r="CM12" s="173">
        <f t="shared" si="1"/>
        <v>0</v>
      </c>
      <c r="CN12" s="173">
        <f t="shared" si="1"/>
        <v>0</v>
      </c>
      <c r="CO12" s="173">
        <f t="shared" si="1"/>
        <v>0</v>
      </c>
      <c r="CP12" s="173">
        <f t="shared" si="1"/>
        <v>302</v>
      </c>
      <c r="CQ12" s="174">
        <f t="shared" si="5"/>
        <v>-1</v>
      </c>
      <c r="CS12" s="175" t="str">
        <f t="shared" si="6"/>
        <v/>
      </c>
      <c r="CT12" s="142">
        <f t="shared" si="2"/>
        <v>0</v>
      </c>
      <c r="CU12" s="142">
        <f t="shared" si="2"/>
        <v>0</v>
      </c>
      <c r="CV12" s="142">
        <f t="shared" si="2"/>
        <v>0</v>
      </c>
      <c r="CW12" s="142">
        <f t="shared" si="2"/>
        <v>0</v>
      </c>
      <c r="CX12" s="142">
        <f t="shared" si="2"/>
        <v>0</v>
      </c>
      <c r="CY12" s="142">
        <f t="shared" si="2"/>
        <v>9.0853560000000009</v>
      </c>
      <c r="CZ12" s="142">
        <f t="shared" si="2"/>
        <v>0</v>
      </c>
      <c r="DA12" s="142">
        <f t="shared" si="2"/>
        <v>3.516912</v>
      </c>
      <c r="DB12" s="142">
        <f t="shared" si="2"/>
        <v>0</v>
      </c>
      <c r="DC12" s="142">
        <f t="shared" si="2"/>
        <v>0</v>
      </c>
      <c r="DD12" s="142">
        <f t="shared" si="2"/>
        <v>0</v>
      </c>
      <c r="DE12" s="142">
        <f t="shared" si="2"/>
        <v>0</v>
      </c>
      <c r="DF12" s="142">
        <f t="shared" si="2"/>
        <v>0</v>
      </c>
      <c r="DG12" s="142">
        <f t="shared" si="2"/>
        <v>0</v>
      </c>
      <c r="DH12" s="142">
        <f t="shared" si="2"/>
        <v>0</v>
      </c>
      <c r="DI12" s="142">
        <f t="shared" si="2"/>
        <v>0</v>
      </c>
      <c r="DJ12" s="142">
        <f t="shared" si="3"/>
        <v>0</v>
      </c>
      <c r="DK12" s="142">
        <f t="shared" si="3"/>
        <v>0</v>
      </c>
      <c r="DL12" s="142">
        <f t="shared" si="3"/>
        <v>0</v>
      </c>
      <c r="DM12" s="142">
        <f t="shared" si="3"/>
        <v>12.644136000000001</v>
      </c>
      <c r="DN12" s="142">
        <f t="shared" si="7"/>
        <v>0</v>
      </c>
      <c r="DQ12" s="176"/>
    </row>
    <row r="13" spans="1:145" ht="26.45" customHeight="1">
      <c r="A13" s="181" t="s">
        <v>494</v>
      </c>
      <c r="B13" s="182">
        <v>100656</v>
      </c>
      <c r="C13" s="182">
        <v>40933</v>
      </c>
      <c r="D13" s="183">
        <v>199</v>
      </c>
      <c r="E13" s="184">
        <v>7997</v>
      </c>
      <c r="F13" s="184">
        <v>28064</v>
      </c>
      <c r="G13" s="184"/>
      <c r="H13" s="184">
        <v>8847</v>
      </c>
      <c r="I13" s="184">
        <v>-7</v>
      </c>
      <c r="J13" s="184">
        <v>-3902</v>
      </c>
      <c r="K13" s="184"/>
      <c r="L13" s="184">
        <v>-268</v>
      </c>
      <c r="M13" s="185">
        <v>3</v>
      </c>
      <c r="N13" s="182"/>
      <c r="O13" s="183"/>
      <c r="P13" s="184"/>
      <c r="Q13" s="184"/>
      <c r="R13" s="185"/>
      <c r="S13" s="182"/>
      <c r="T13" s="183"/>
      <c r="U13" s="185"/>
      <c r="V13" s="182"/>
      <c r="W13" s="182">
        <v>29472</v>
      </c>
      <c r="X13" s="183">
        <v>25968</v>
      </c>
      <c r="Y13" s="184"/>
      <c r="Z13" s="184">
        <v>170</v>
      </c>
      <c r="AA13" s="184">
        <v>78</v>
      </c>
      <c r="AB13" s="184"/>
      <c r="AC13" s="184"/>
      <c r="AD13" s="184"/>
      <c r="AE13" s="184">
        <v>1971</v>
      </c>
      <c r="AF13" s="184">
        <v>141</v>
      </c>
      <c r="AG13" s="184">
        <v>-26</v>
      </c>
      <c r="AH13" s="184"/>
      <c r="AI13" s="184">
        <v>-132</v>
      </c>
      <c r="AJ13" s="184">
        <v>0</v>
      </c>
      <c r="AK13" s="184">
        <v>-663</v>
      </c>
      <c r="AL13" s="184">
        <v>3839</v>
      </c>
      <c r="AM13" s="184">
        <v>-1161</v>
      </c>
      <c r="AN13" s="184">
        <v>-43</v>
      </c>
      <c r="AO13" s="184">
        <v>-56</v>
      </c>
      <c r="AP13" s="184">
        <v>-328</v>
      </c>
      <c r="AQ13" s="184">
        <v>-152</v>
      </c>
      <c r="AR13" s="184">
        <v>75</v>
      </c>
      <c r="AS13" s="185">
        <v>-210</v>
      </c>
      <c r="AT13" s="182">
        <v>17422</v>
      </c>
      <c r="AU13" s="182">
        <v>10593</v>
      </c>
      <c r="AV13" s="183">
        <v>182</v>
      </c>
      <c r="AW13" s="184"/>
      <c r="AX13" s="184">
        <v>1359</v>
      </c>
      <c r="AY13" s="184">
        <v>168</v>
      </c>
      <c r="AZ13" s="184">
        <v>80</v>
      </c>
      <c r="BA13" s="184">
        <v>26</v>
      </c>
      <c r="BB13" s="184">
        <v>6972</v>
      </c>
      <c r="BC13" s="184"/>
      <c r="BD13" s="184">
        <v>323</v>
      </c>
      <c r="BE13" s="184">
        <v>144</v>
      </c>
      <c r="BF13" s="184">
        <v>169</v>
      </c>
      <c r="BG13" s="184">
        <v>14</v>
      </c>
      <c r="BH13" s="184">
        <v>816</v>
      </c>
      <c r="BI13" s="184">
        <v>40</v>
      </c>
      <c r="BJ13" s="184"/>
      <c r="BK13" s="184"/>
      <c r="BL13" s="184">
        <v>2</v>
      </c>
      <c r="BM13" s="185">
        <v>298</v>
      </c>
      <c r="BN13" s="182">
        <v>1069</v>
      </c>
      <c r="BO13" s="183">
        <v>661</v>
      </c>
      <c r="BP13" s="185">
        <v>409</v>
      </c>
      <c r="BQ13" s="182"/>
      <c r="BR13" s="182">
        <v>27</v>
      </c>
      <c r="BS13" s="182">
        <v>1141</v>
      </c>
      <c r="BT13" s="186"/>
      <c r="BU13" s="186"/>
      <c r="BV13" s="186"/>
      <c r="BW13" s="187">
        <f t="shared" si="4"/>
        <v>35985</v>
      </c>
      <c r="BX13" s="187">
        <f t="shared" si="1"/>
        <v>8850</v>
      </c>
      <c r="BY13" s="187">
        <f t="shared" si="1"/>
        <v>0</v>
      </c>
      <c r="BZ13" s="187">
        <f t="shared" si="1"/>
        <v>25968</v>
      </c>
      <c r="CA13" s="187">
        <f t="shared" si="1"/>
        <v>141</v>
      </c>
      <c r="CB13" s="187">
        <f t="shared" si="1"/>
        <v>3839</v>
      </c>
      <c r="CC13" s="187">
        <f t="shared" si="1"/>
        <v>1971</v>
      </c>
      <c r="CD13" s="187">
        <f t="shared" si="1"/>
        <v>-1161</v>
      </c>
      <c r="CE13" s="187">
        <f t="shared" si="1"/>
        <v>-1287</v>
      </c>
      <c r="CF13" s="187">
        <f t="shared" si="1"/>
        <v>17422</v>
      </c>
      <c r="CG13" s="187">
        <f t="shared" si="1"/>
        <v>323</v>
      </c>
      <c r="CH13" s="187">
        <f t="shared" si="1"/>
        <v>6972</v>
      </c>
      <c r="CI13" s="187">
        <f t="shared" si="1"/>
        <v>1041</v>
      </c>
      <c r="CJ13" s="187">
        <f t="shared" si="1"/>
        <v>2113</v>
      </c>
      <c r="CK13" s="187">
        <f t="shared" si="1"/>
        <v>553</v>
      </c>
      <c r="CL13" s="187">
        <f t="shared" si="1"/>
        <v>1141</v>
      </c>
      <c r="CM13" s="187">
        <f t="shared" si="1"/>
        <v>27</v>
      </c>
      <c r="CN13" s="187">
        <f t="shared" si="1"/>
        <v>661</v>
      </c>
      <c r="CO13" s="187">
        <f t="shared" si="1"/>
        <v>-3902</v>
      </c>
      <c r="CP13" s="187">
        <f t="shared" si="1"/>
        <v>100656</v>
      </c>
      <c r="CQ13" s="188">
        <f t="shared" si="5"/>
        <v>1</v>
      </c>
      <c r="CR13" s="186"/>
      <c r="CS13" s="189" t="str">
        <f t="shared" si="6"/>
        <v/>
      </c>
      <c r="CT13" s="186">
        <f t="shared" si="2"/>
        <v>1506.6199800000002</v>
      </c>
      <c r="CU13" s="186">
        <f t="shared" si="2"/>
        <v>370.53180000000003</v>
      </c>
      <c r="CV13" s="186">
        <f t="shared" si="2"/>
        <v>0</v>
      </c>
      <c r="CW13" s="186">
        <f t="shared" si="2"/>
        <v>1087.228224</v>
      </c>
      <c r="CX13" s="186">
        <f t="shared" si="2"/>
        <v>5.9033880000000005</v>
      </c>
      <c r="CY13" s="186">
        <f t="shared" si="2"/>
        <v>160.73125200000001</v>
      </c>
      <c r="CZ13" s="186">
        <f t="shared" si="2"/>
        <v>82.521827999999999</v>
      </c>
      <c r="DA13" s="186">
        <f t="shared" si="2"/>
        <v>-48.608748000000006</v>
      </c>
      <c r="DB13" s="186">
        <f t="shared" si="2"/>
        <v>-53.884116000000006</v>
      </c>
      <c r="DC13" s="186">
        <f t="shared" si="2"/>
        <v>729.42429600000003</v>
      </c>
      <c r="DD13" s="186">
        <f t="shared" si="2"/>
        <v>13.523364000000001</v>
      </c>
      <c r="DE13" s="186">
        <f t="shared" si="2"/>
        <v>291.90369600000002</v>
      </c>
      <c r="DF13" s="186">
        <f t="shared" si="2"/>
        <v>43.584588000000004</v>
      </c>
      <c r="DG13" s="186">
        <f t="shared" si="2"/>
        <v>88.467084</v>
      </c>
      <c r="DH13" s="186">
        <f t="shared" si="2"/>
        <v>23.153004000000003</v>
      </c>
      <c r="DI13" s="186">
        <f t="shared" si="2"/>
        <v>47.771388000000002</v>
      </c>
      <c r="DJ13" s="186">
        <f t="shared" si="3"/>
        <v>1.130436</v>
      </c>
      <c r="DK13" s="186">
        <f t="shared" si="3"/>
        <v>27.674748000000001</v>
      </c>
      <c r="DL13" s="186">
        <f t="shared" si="3"/>
        <v>-163.36893600000002</v>
      </c>
      <c r="DM13" s="186">
        <f t="shared" si="3"/>
        <v>4214.2654080000002</v>
      </c>
      <c r="DN13" s="186">
        <f t="shared" si="7"/>
        <v>0</v>
      </c>
      <c r="DQ13" s="176"/>
    </row>
    <row r="14" spans="1:145" ht="26.45" customHeight="1">
      <c r="A14" s="167" t="s">
        <v>495</v>
      </c>
      <c r="B14" s="168">
        <v>457</v>
      </c>
      <c r="C14" s="168"/>
      <c r="D14" s="169"/>
      <c r="E14" s="170"/>
      <c r="F14" s="170"/>
      <c r="G14" s="170"/>
      <c r="H14" s="170"/>
      <c r="I14" s="170"/>
      <c r="J14" s="170"/>
      <c r="K14" s="170"/>
      <c r="L14" s="170"/>
      <c r="M14" s="171"/>
      <c r="N14" s="168"/>
      <c r="O14" s="169"/>
      <c r="P14" s="170"/>
      <c r="Q14" s="170"/>
      <c r="R14" s="171"/>
      <c r="S14" s="168"/>
      <c r="T14" s="169"/>
      <c r="U14" s="171"/>
      <c r="V14" s="168"/>
      <c r="W14" s="168">
        <v>457</v>
      </c>
      <c r="X14" s="169"/>
      <c r="Y14" s="170"/>
      <c r="Z14" s="170"/>
      <c r="AA14" s="170"/>
      <c r="AB14" s="170"/>
      <c r="AC14" s="170"/>
      <c r="AD14" s="170"/>
      <c r="AE14" s="170"/>
      <c r="AF14" s="170"/>
      <c r="AG14" s="170">
        <v>0</v>
      </c>
      <c r="AH14" s="170"/>
      <c r="AI14" s="170">
        <v>457</v>
      </c>
      <c r="AJ14" s="170"/>
      <c r="AK14" s="170"/>
      <c r="AL14" s="170"/>
      <c r="AM14" s="170"/>
      <c r="AN14" s="170"/>
      <c r="AO14" s="170"/>
      <c r="AP14" s="170"/>
      <c r="AQ14" s="170"/>
      <c r="AR14" s="170"/>
      <c r="AS14" s="171"/>
      <c r="AT14" s="168"/>
      <c r="AU14" s="168"/>
      <c r="AV14" s="169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  <c r="BI14" s="170"/>
      <c r="BJ14" s="170"/>
      <c r="BK14" s="170"/>
      <c r="BL14" s="170"/>
      <c r="BM14" s="171"/>
      <c r="BN14" s="168"/>
      <c r="BO14" s="169"/>
      <c r="BP14" s="171"/>
      <c r="BQ14" s="168"/>
      <c r="BR14" s="168"/>
      <c r="BS14" s="168"/>
      <c r="BW14" s="173">
        <f t="shared" si="4"/>
        <v>0</v>
      </c>
      <c r="BX14" s="173">
        <f t="shared" si="1"/>
        <v>0</v>
      </c>
      <c r="BY14" s="173">
        <f t="shared" si="1"/>
        <v>0</v>
      </c>
      <c r="BZ14" s="173">
        <f t="shared" si="1"/>
        <v>0</v>
      </c>
      <c r="CA14" s="173">
        <f t="shared" si="1"/>
        <v>0</v>
      </c>
      <c r="CB14" s="173">
        <f t="shared" si="1"/>
        <v>0</v>
      </c>
      <c r="CC14" s="173">
        <f t="shared" si="1"/>
        <v>0</v>
      </c>
      <c r="CD14" s="173">
        <f t="shared" si="1"/>
        <v>0</v>
      </c>
      <c r="CE14" s="173">
        <f t="shared" si="1"/>
        <v>457</v>
      </c>
      <c r="CF14" s="173">
        <f t="shared" si="1"/>
        <v>0</v>
      </c>
      <c r="CG14" s="173">
        <f t="shared" si="1"/>
        <v>0</v>
      </c>
      <c r="CH14" s="173">
        <f t="shared" si="1"/>
        <v>0</v>
      </c>
      <c r="CI14" s="173">
        <f t="shared" si="1"/>
        <v>0</v>
      </c>
      <c r="CJ14" s="173">
        <f t="shared" si="1"/>
        <v>0</v>
      </c>
      <c r="CK14" s="173">
        <f t="shared" si="1"/>
        <v>0</v>
      </c>
      <c r="CL14" s="173">
        <f t="shared" si="1"/>
        <v>0</v>
      </c>
      <c r="CM14" s="173">
        <f t="shared" si="1"/>
        <v>0</v>
      </c>
      <c r="CN14" s="173">
        <f t="shared" si="1"/>
        <v>0</v>
      </c>
      <c r="CO14" s="173">
        <f t="shared" si="1"/>
        <v>0</v>
      </c>
      <c r="CP14" s="173">
        <f t="shared" si="1"/>
        <v>457</v>
      </c>
      <c r="CQ14" s="174">
        <f t="shared" si="5"/>
        <v>0</v>
      </c>
      <c r="CS14" s="175" t="str">
        <f t="shared" si="6"/>
        <v/>
      </c>
      <c r="CT14" s="142">
        <f t="shared" si="2"/>
        <v>0</v>
      </c>
      <c r="CU14" s="142">
        <f t="shared" si="2"/>
        <v>0</v>
      </c>
      <c r="CV14" s="142">
        <f t="shared" si="2"/>
        <v>0</v>
      </c>
      <c r="CW14" s="142">
        <f t="shared" si="2"/>
        <v>0</v>
      </c>
      <c r="CX14" s="142">
        <f t="shared" si="2"/>
        <v>0</v>
      </c>
      <c r="CY14" s="142">
        <f t="shared" si="2"/>
        <v>0</v>
      </c>
      <c r="CZ14" s="142">
        <f t="shared" si="2"/>
        <v>0</v>
      </c>
      <c r="DA14" s="142">
        <f t="shared" si="2"/>
        <v>0</v>
      </c>
      <c r="DB14" s="142">
        <f t="shared" si="2"/>
        <v>19.133676000000001</v>
      </c>
      <c r="DC14" s="142">
        <f t="shared" si="2"/>
        <v>0</v>
      </c>
      <c r="DD14" s="142">
        <f t="shared" si="2"/>
        <v>0</v>
      </c>
      <c r="DE14" s="142">
        <f t="shared" si="2"/>
        <v>0</v>
      </c>
      <c r="DF14" s="142">
        <f t="shared" si="2"/>
        <v>0</v>
      </c>
      <c r="DG14" s="142">
        <f t="shared" si="2"/>
        <v>0</v>
      </c>
      <c r="DH14" s="142">
        <f t="shared" si="2"/>
        <v>0</v>
      </c>
      <c r="DI14" s="142">
        <f t="shared" si="2"/>
        <v>0</v>
      </c>
      <c r="DJ14" s="142">
        <f t="shared" si="3"/>
        <v>0</v>
      </c>
      <c r="DK14" s="142">
        <f t="shared" si="3"/>
        <v>0</v>
      </c>
      <c r="DL14" s="142">
        <f t="shared" si="3"/>
        <v>0</v>
      </c>
      <c r="DM14" s="142">
        <f t="shared" si="3"/>
        <v>19.133676000000001</v>
      </c>
      <c r="DN14" s="142">
        <f t="shared" si="7"/>
        <v>0</v>
      </c>
      <c r="DQ14" s="176"/>
    </row>
    <row r="15" spans="1:145" ht="22.5">
      <c r="A15" s="181" t="s">
        <v>496</v>
      </c>
      <c r="B15" s="182">
        <v>100199</v>
      </c>
      <c r="C15" s="182">
        <v>40933</v>
      </c>
      <c r="D15" s="183">
        <v>199</v>
      </c>
      <c r="E15" s="184">
        <v>7997</v>
      </c>
      <c r="F15" s="184">
        <v>28064</v>
      </c>
      <c r="G15" s="184"/>
      <c r="H15" s="184">
        <v>8847</v>
      </c>
      <c r="I15" s="184">
        <v>-7</v>
      </c>
      <c r="J15" s="184">
        <v>-3902</v>
      </c>
      <c r="K15" s="184"/>
      <c r="L15" s="184">
        <v>-268</v>
      </c>
      <c r="M15" s="185">
        <v>3</v>
      </c>
      <c r="N15" s="182"/>
      <c r="O15" s="183"/>
      <c r="P15" s="184"/>
      <c r="Q15" s="184"/>
      <c r="R15" s="185"/>
      <c r="S15" s="182"/>
      <c r="T15" s="183"/>
      <c r="U15" s="185"/>
      <c r="V15" s="182"/>
      <c r="W15" s="182">
        <v>29015</v>
      </c>
      <c r="X15" s="183">
        <v>25968</v>
      </c>
      <c r="Y15" s="184"/>
      <c r="Z15" s="184">
        <v>170</v>
      </c>
      <c r="AA15" s="184">
        <v>78</v>
      </c>
      <c r="AB15" s="184"/>
      <c r="AC15" s="184"/>
      <c r="AD15" s="184"/>
      <c r="AE15" s="184">
        <v>1971</v>
      </c>
      <c r="AF15" s="184">
        <v>141</v>
      </c>
      <c r="AG15" s="184">
        <v>-26</v>
      </c>
      <c r="AH15" s="184"/>
      <c r="AI15" s="184">
        <v>-589</v>
      </c>
      <c r="AJ15" s="184">
        <v>0</v>
      </c>
      <c r="AK15" s="184">
        <v>-663</v>
      </c>
      <c r="AL15" s="184">
        <v>3839</v>
      </c>
      <c r="AM15" s="184">
        <v>-1161</v>
      </c>
      <c r="AN15" s="184">
        <v>-43</v>
      </c>
      <c r="AO15" s="184">
        <v>-56</v>
      </c>
      <c r="AP15" s="184">
        <v>-328</v>
      </c>
      <c r="AQ15" s="184">
        <v>-152</v>
      </c>
      <c r="AR15" s="184">
        <v>75</v>
      </c>
      <c r="AS15" s="185">
        <v>-210</v>
      </c>
      <c r="AT15" s="182">
        <v>17422</v>
      </c>
      <c r="AU15" s="182">
        <v>10593</v>
      </c>
      <c r="AV15" s="183">
        <v>182</v>
      </c>
      <c r="AW15" s="184"/>
      <c r="AX15" s="184">
        <v>1359</v>
      </c>
      <c r="AY15" s="184">
        <v>168</v>
      </c>
      <c r="AZ15" s="184">
        <v>80</v>
      </c>
      <c r="BA15" s="184">
        <v>26</v>
      </c>
      <c r="BB15" s="184">
        <v>6972</v>
      </c>
      <c r="BC15" s="184"/>
      <c r="BD15" s="184">
        <v>323</v>
      </c>
      <c r="BE15" s="184">
        <v>144</v>
      </c>
      <c r="BF15" s="184">
        <v>169</v>
      </c>
      <c r="BG15" s="184">
        <v>14</v>
      </c>
      <c r="BH15" s="184">
        <v>816</v>
      </c>
      <c r="BI15" s="184">
        <v>40</v>
      </c>
      <c r="BJ15" s="184"/>
      <c r="BK15" s="184"/>
      <c r="BL15" s="184">
        <v>2</v>
      </c>
      <c r="BM15" s="185">
        <v>298</v>
      </c>
      <c r="BN15" s="182">
        <v>1069</v>
      </c>
      <c r="BO15" s="183">
        <v>661</v>
      </c>
      <c r="BP15" s="185">
        <v>409</v>
      </c>
      <c r="BQ15" s="182"/>
      <c r="BR15" s="182">
        <v>27</v>
      </c>
      <c r="BS15" s="182">
        <v>1141</v>
      </c>
      <c r="BT15" s="186"/>
      <c r="BU15" s="186"/>
      <c r="BV15" s="186"/>
      <c r="BW15" s="187">
        <f t="shared" si="4"/>
        <v>35985</v>
      </c>
      <c r="BX15" s="187">
        <f t="shared" si="1"/>
        <v>8850</v>
      </c>
      <c r="BY15" s="187">
        <f t="shared" si="1"/>
        <v>0</v>
      </c>
      <c r="BZ15" s="187">
        <f t="shared" si="1"/>
        <v>25968</v>
      </c>
      <c r="CA15" s="187">
        <f t="shared" si="1"/>
        <v>141</v>
      </c>
      <c r="CB15" s="187">
        <f t="shared" si="1"/>
        <v>3839</v>
      </c>
      <c r="CC15" s="187">
        <f t="shared" si="1"/>
        <v>1971</v>
      </c>
      <c r="CD15" s="187">
        <f t="shared" si="1"/>
        <v>-1161</v>
      </c>
      <c r="CE15" s="187">
        <f t="shared" si="1"/>
        <v>-1744</v>
      </c>
      <c r="CF15" s="187">
        <f t="shared" si="1"/>
        <v>17422</v>
      </c>
      <c r="CG15" s="187">
        <f t="shared" si="1"/>
        <v>323</v>
      </c>
      <c r="CH15" s="187">
        <f t="shared" si="1"/>
        <v>6972</v>
      </c>
      <c r="CI15" s="187">
        <f t="shared" si="1"/>
        <v>1041</v>
      </c>
      <c r="CJ15" s="187">
        <f t="shared" si="1"/>
        <v>2113</v>
      </c>
      <c r="CK15" s="187">
        <f t="shared" si="1"/>
        <v>553</v>
      </c>
      <c r="CL15" s="187">
        <f t="shared" si="1"/>
        <v>1141</v>
      </c>
      <c r="CM15" s="187">
        <f t="shared" si="1"/>
        <v>27</v>
      </c>
      <c r="CN15" s="187">
        <f t="shared" si="1"/>
        <v>661</v>
      </c>
      <c r="CO15" s="187">
        <f t="shared" si="1"/>
        <v>-3902</v>
      </c>
      <c r="CP15" s="187">
        <f t="shared" si="1"/>
        <v>100199</v>
      </c>
      <c r="CQ15" s="188">
        <f t="shared" si="5"/>
        <v>1</v>
      </c>
      <c r="CR15" s="186"/>
      <c r="CS15" s="189" t="str">
        <f t="shared" si="6"/>
        <v/>
      </c>
      <c r="CT15" s="186">
        <f t="shared" si="2"/>
        <v>1506.6199800000002</v>
      </c>
      <c r="CU15" s="186">
        <f t="shared" si="2"/>
        <v>370.53180000000003</v>
      </c>
      <c r="CV15" s="186">
        <f t="shared" si="2"/>
        <v>0</v>
      </c>
      <c r="CW15" s="186">
        <f t="shared" si="2"/>
        <v>1087.228224</v>
      </c>
      <c r="CX15" s="186">
        <f t="shared" si="2"/>
        <v>5.9033880000000005</v>
      </c>
      <c r="CY15" s="186">
        <f t="shared" si="2"/>
        <v>160.73125200000001</v>
      </c>
      <c r="CZ15" s="186">
        <f t="shared" si="2"/>
        <v>82.521827999999999</v>
      </c>
      <c r="DA15" s="186">
        <f t="shared" si="2"/>
        <v>-48.608748000000006</v>
      </c>
      <c r="DB15" s="186">
        <f t="shared" si="2"/>
        <v>-73.017792</v>
      </c>
      <c r="DC15" s="186">
        <f t="shared" si="2"/>
        <v>729.42429600000003</v>
      </c>
      <c r="DD15" s="186">
        <f t="shared" si="2"/>
        <v>13.523364000000001</v>
      </c>
      <c r="DE15" s="186">
        <f t="shared" si="2"/>
        <v>291.90369600000002</v>
      </c>
      <c r="DF15" s="186">
        <f t="shared" si="2"/>
        <v>43.584588000000004</v>
      </c>
      <c r="DG15" s="186">
        <f t="shared" si="2"/>
        <v>88.467084</v>
      </c>
      <c r="DH15" s="186">
        <f t="shared" si="2"/>
        <v>23.153004000000003</v>
      </c>
      <c r="DI15" s="186">
        <f t="shared" si="2"/>
        <v>47.771388000000002</v>
      </c>
      <c r="DJ15" s="186">
        <f t="shared" si="3"/>
        <v>1.130436</v>
      </c>
      <c r="DK15" s="186">
        <f t="shared" si="3"/>
        <v>27.674748000000001</v>
      </c>
      <c r="DL15" s="186">
        <f t="shared" si="3"/>
        <v>-163.36893600000002</v>
      </c>
      <c r="DM15" s="186">
        <f t="shared" si="3"/>
        <v>4195.1317319999998</v>
      </c>
      <c r="DN15" s="186">
        <f t="shared" si="7"/>
        <v>0</v>
      </c>
      <c r="DQ15" s="176"/>
    </row>
    <row r="16" spans="1:145" ht="22.5">
      <c r="A16" s="167" t="s">
        <v>497</v>
      </c>
      <c r="B16" s="168">
        <v>100332</v>
      </c>
      <c r="C16" s="168"/>
      <c r="D16" s="169"/>
      <c r="E16" s="170"/>
      <c r="F16" s="170"/>
      <c r="G16" s="170"/>
      <c r="H16" s="170"/>
      <c r="I16" s="170"/>
      <c r="J16" s="170"/>
      <c r="K16" s="170"/>
      <c r="L16" s="170"/>
      <c r="M16" s="171"/>
      <c r="N16" s="168"/>
      <c r="O16" s="169"/>
      <c r="P16" s="170"/>
      <c r="Q16" s="170"/>
      <c r="R16" s="171"/>
      <c r="S16" s="168"/>
      <c r="T16" s="169"/>
      <c r="U16" s="171"/>
      <c r="V16" s="168"/>
      <c r="W16" s="168"/>
      <c r="X16" s="169"/>
      <c r="Y16" s="170"/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1"/>
      <c r="AT16" s="168"/>
      <c r="AU16" s="168"/>
      <c r="AV16" s="169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70"/>
      <c r="BJ16" s="170"/>
      <c r="BK16" s="170"/>
      <c r="BL16" s="170"/>
      <c r="BM16" s="171"/>
      <c r="BN16" s="168"/>
      <c r="BO16" s="169"/>
      <c r="BP16" s="171"/>
      <c r="BQ16" s="168"/>
      <c r="BR16" s="168"/>
      <c r="BS16" s="168"/>
      <c r="BW16" s="173">
        <f t="shared" si="4"/>
        <v>0</v>
      </c>
      <c r="BX16" s="173">
        <f t="shared" si="1"/>
        <v>0</v>
      </c>
      <c r="BY16" s="173">
        <f t="shared" si="1"/>
        <v>0</v>
      </c>
      <c r="BZ16" s="173">
        <f t="shared" si="1"/>
        <v>0</v>
      </c>
      <c r="CA16" s="173">
        <f t="shared" si="1"/>
        <v>0</v>
      </c>
      <c r="CB16" s="173">
        <f t="shared" si="1"/>
        <v>0</v>
      </c>
      <c r="CC16" s="173">
        <f t="shared" si="1"/>
        <v>0</v>
      </c>
      <c r="CD16" s="173">
        <f t="shared" si="1"/>
        <v>0</v>
      </c>
      <c r="CE16" s="173">
        <f t="shared" si="1"/>
        <v>0</v>
      </c>
      <c r="CF16" s="173">
        <f t="shared" si="1"/>
        <v>0</v>
      </c>
      <c r="CG16" s="173">
        <f t="shared" si="1"/>
        <v>0</v>
      </c>
      <c r="CH16" s="173">
        <f t="shared" si="1"/>
        <v>0</v>
      </c>
      <c r="CI16" s="173">
        <f t="shared" si="1"/>
        <v>0</v>
      </c>
      <c r="CJ16" s="173">
        <f t="shared" si="1"/>
        <v>0</v>
      </c>
      <c r="CK16" s="173">
        <f t="shared" si="1"/>
        <v>0</v>
      </c>
      <c r="CL16" s="173">
        <f t="shared" si="1"/>
        <v>0</v>
      </c>
      <c r="CM16" s="173">
        <f t="shared" si="1"/>
        <v>0</v>
      </c>
      <c r="CN16" s="173">
        <f t="shared" si="1"/>
        <v>0</v>
      </c>
      <c r="CO16" s="173">
        <f t="shared" si="1"/>
        <v>0</v>
      </c>
      <c r="CP16" s="173">
        <f t="shared" si="1"/>
        <v>100332</v>
      </c>
      <c r="CQ16" s="174"/>
      <c r="CS16" s="175" t="str">
        <f t="shared" si="6"/>
        <v/>
      </c>
      <c r="CT16" s="142">
        <f t="shared" si="2"/>
        <v>0</v>
      </c>
      <c r="CU16" s="142">
        <f t="shared" si="2"/>
        <v>0</v>
      </c>
      <c r="CV16" s="142">
        <f t="shared" si="2"/>
        <v>0</v>
      </c>
      <c r="CW16" s="142">
        <f t="shared" si="2"/>
        <v>0</v>
      </c>
      <c r="CX16" s="142">
        <f t="shared" si="2"/>
        <v>0</v>
      </c>
      <c r="CY16" s="142">
        <f t="shared" si="2"/>
        <v>0</v>
      </c>
      <c r="CZ16" s="142">
        <f t="shared" si="2"/>
        <v>0</v>
      </c>
      <c r="DA16" s="142">
        <f t="shared" si="2"/>
        <v>0</v>
      </c>
      <c r="DB16" s="142">
        <f t="shared" si="2"/>
        <v>0</v>
      </c>
      <c r="DC16" s="142">
        <f t="shared" si="2"/>
        <v>0</v>
      </c>
      <c r="DD16" s="142">
        <f t="shared" si="2"/>
        <v>0</v>
      </c>
      <c r="DE16" s="142">
        <f t="shared" si="2"/>
        <v>0</v>
      </c>
      <c r="DF16" s="142">
        <f t="shared" si="2"/>
        <v>0</v>
      </c>
      <c r="DG16" s="142">
        <f t="shared" si="2"/>
        <v>0</v>
      </c>
      <c r="DH16" s="142">
        <f t="shared" si="2"/>
        <v>0</v>
      </c>
      <c r="DI16" s="142">
        <f t="shared" si="2"/>
        <v>0</v>
      </c>
      <c r="DJ16" s="142">
        <f t="shared" si="3"/>
        <v>0</v>
      </c>
      <c r="DK16" s="142">
        <f t="shared" si="3"/>
        <v>0</v>
      </c>
      <c r="DL16" s="142">
        <f t="shared" si="3"/>
        <v>0</v>
      </c>
      <c r="DM16" s="142">
        <f t="shared" si="3"/>
        <v>4200.7001760000003</v>
      </c>
      <c r="DN16" s="142">
        <f t="shared" si="7"/>
        <v>0</v>
      </c>
      <c r="DQ16" s="176"/>
    </row>
    <row r="17" spans="1:141" ht="22.5">
      <c r="A17" s="167" t="s">
        <v>498</v>
      </c>
      <c r="B17" s="168">
        <v>94539</v>
      </c>
      <c r="C17" s="168"/>
      <c r="D17" s="169"/>
      <c r="E17" s="170"/>
      <c r="F17" s="170"/>
      <c r="G17" s="170"/>
      <c r="H17" s="170"/>
      <c r="I17" s="170"/>
      <c r="J17" s="170"/>
      <c r="K17" s="170"/>
      <c r="L17" s="170"/>
      <c r="M17" s="171"/>
      <c r="N17" s="168"/>
      <c r="O17" s="169"/>
      <c r="P17" s="170"/>
      <c r="Q17" s="170"/>
      <c r="R17" s="171"/>
      <c r="S17" s="168"/>
      <c r="T17" s="169"/>
      <c r="U17" s="171"/>
      <c r="V17" s="168"/>
      <c r="W17" s="168"/>
      <c r="X17" s="169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1"/>
      <c r="AT17" s="168"/>
      <c r="AU17" s="168"/>
      <c r="AV17" s="169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1"/>
      <c r="BN17" s="168"/>
      <c r="BO17" s="169"/>
      <c r="BP17" s="171"/>
      <c r="BQ17" s="168"/>
      <c r="BR17" s="168"/>
      <c r="BS17" s="168"/>
      <c r="BW17" s="173">
        <f t="shared" si="4"/>
        <v>0</v>
      </c>
      <c r="BX17" s="173">
        <f t="shared" si="1"/>
        <v>0</v>
      </c>
      <c r="BY17" s="173">
        <f t="shared" si="1"/>
        <v>0</v>
      </c>
      <c r="BZ17" s="173">
        <f t="shared" si="1"/>
        <v>0</v>
      </c>
      <c r="CA17" s="173">
        <f t="shared" si="1"/>
        <v>0</v>
      </c>
      <c r="CB17" s="173">
        <f t="shared" si="1"/>
        <v>0</v>
      </c>
      <c r="CC17" s="173">
        <f t="shared" si="1"/>
        <v>0</v>
      </c>
      <c r="CD17" s="173">
        <f t="shared" si="1"/>
        <v>0</v>
      </c>
      <c r="CE17" s="173">
        <f t="shared" si="1"/>
        <v>0</v>
      </c>
      <c r="CF17" s="173">
        <f t="shared" si="1"/>
        <v>0</v>
      </c>
      <c r="CG17" s="173">
        <f t="shared" si="1"/>
        <v>0</v>
      </c>
      <c r="CH17" s="173">
        <f t="shared" si="1"/>
        <v>0</v>
      </c>
      <c r="CI17" s="173">
        <f t="shared" si="1"/>
        <v>0</v>
      </c>
      <c r="CJ17" s="173">
        <f t="shared" si="1"/>
        <v>0</v>
      </c>
      <c r="CK17" s="173">
        <f t="shared" si="1"/>
        <v>0</v>
      </c>
      <c r="CL17" s="173">
        <f t="shared" si="1"/>
        <v>0</v>
      </c>
      <c r="CM17" s="173">
        <f t="shared" si="1"/>
        <v>0</v>
      </c>
      <c r="CN17" s="173">
        <f t="shared" si="1"/>
        <v>0</v>
      </c>
      <c r="CO17" s="173">
        <f t="shared" si="1"/>
        <v>0</v>
      </c>
      <c r="CP17" s="173">
        <f t="shared" si="1"/>
        <v>94539</v>
      </c>
      <c r="CQ17" s="174"/>
      <c r="CS17" s="175" t="str">
        <f t="shared" si="6"/>
        <v/>
      </c>
      <c r="CT17" s="142">
        <f t="shared" si="2"/>
        <v>0</v>
      </c>
      <c r="CU17" s="142">
        <f t="shared" si="2"/>
        <v>0</v>
      </c>
      <c r="CV17" s="142">
        <f t="shared" si="2"/>
        <v>0</v>
      </c>
      <c r="CW17" s="142">
        <f t="shared" si="2"/>
        <v>0</v>
      </c>
      <c r="CX17" s="142">
        <f t="shared" si="2"/>
        <v>0</v>
      </c>
      <c r="CY17" s="142">
        <f t="shared" si="2"/>
        <v>0</v>
      </c>
      <c r="CZ17" s="142">
        <f t="shared" si="2"/>
        <v>0</v>
      </c>
      <c r="DA17" s="142">
        <f t="shared" si="2"/>
        <v>0</v>
      </c>
      <c r="DB17" s="142">
        <f t="shared" si="2"/>
        <v>0</v>
      </c>
      <c r="DC17" s="142">
        <f t="shared" si="2"/>
        <v>0</v>
      </c>
      <c r="DD17" s="142">
        <f t="shared" si="2"/>
        <v>0</v>
      </c>
      <c r="DE17" s="142">
        <f t="shared" si="2"/>
        <v>0</v>
      </c>
      <c r="DF17" s="142">
        <f t="shared" si="2"/>
        <v>0</v>
      </c>
      <c r="DG17" s="142">
        <f t="shared" si="2"/>
        <v>0</v>
      </c>
      <c r="DH17" s="142">
        <f t="shared" si="2"/>
        <v>0</v>
      </c>
      <c r="DI17" s="142">
        <f t="shared" si="2"/>
        <v>0</v>
      </c>
      <c r="DJ17" s="142">
        <f t="shared" si="3"/>
        <v>0</v>
      </c>
      <c r="DK17" s="142">
        <f t="shared" si="3"/>
        <v>0</v>
      </c>
      <c r="DL17" s="142">
        <f t="shared" si="3"/>
        <v>0</v>
      </c>
      <c r="DM17" s="142">
        <f t="shared" si="3"/>
        <v>3958.158852</v>
      </c>
      <c r="DN17" s="142">
        <f t="shared" si="7"/>
        <v>0</v>
      </c>
      <c r="DQ17" s="176"/>
    </row>
    <row r="18" spans="1:141" ht="22.5">
      <c r="A18" s="167" t="s">
        <v>499</v>
      </c>
      <c r="B18" s="168">
        <v>68796</v>
      </c>
      <c r="C18" s="168"/>
      <c r="D18" s="169"/>
      <c r="E18" s="170"/>
      <c r="F18" s="170"/>
      <c r="G18" s="170"/>
      <c r="H18" s="170"/>
      <c r="I18" s="170"/>
      <c r="J18" s="170"/>
      <c r="K18" s="170"/>
      <c r="L18" s="170"/>
      <c r="M18" s="171"/>
      <c r="N18" s="168"/>
      <c r="O18" s="169"/>
      <c r="P18" s="170"/>
      <c r="Q18" s="170"/>
      <c r="R18" s="171"/>
      <c r="S18" s="168"/>
      <c r="T18" s="169"/>
      <c r="U18" s="171"/>
      <c r="V18" s="168"/>
      <c r="W18" s="168"/>
      <c r="X18" s="169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71"/>
      <c r="AT18" s="168"/>
      <c r="AU18" s="168"/>
      <c r="AV18" s="169"/>
      <c r="AW18" s="170"/>
      <c r="AX18" s="170"/>
      <c r="AY18" s="170"/>
      <c r="AZ18" s="170"/>
      <c r="BA18" s="170"/>
      <c r="BB18" s="170"/>
      <c r="BC18" s="170"/>
      <c r="BD18" s="170"/>
      <c r="BE18" s="170"/>
      <c r="BF18" s="170"/>
      <c r="BG18" s="170"/>
      <c r="BH18" s="170"/>
      <c r="BI18" s="170"/>
      <c r="BJ18" s="170"/>
      <c r="BK18" s="170"/>
      <c r="BL18" s="170"/>
      <c r="BM18" s="171"/>
      <c r="BN18" s="168"/>
      <c r="BO18" s="169"/>
      <c r="BP18" s="171"/>
      <c r="BQ18" s="168"/>
      <c r="BR18" s="168"/>
      <c r="BS18" s="168"/>
      <c r="BW18" s="173">
        <f t="shared" si="4"/>
        <v>0</v>
      </c>
      <c r="BX18" s="173">
        <f t="shared" si="1"/>
        <v>0</v>
      </c>
      <c r="BY18" s="173">
        <f t="shared" si="1"/>
        <v>0</v>
      </c>
      <c r="BZ18" s="173">
        <f t="shared" si="1"/>
        <v>0</v>
      </c>
      <c r="CA18" s="173">
        <f t="shared" si="1"/>
        <v>0</v>
      </c>
      <c r="CB18" s="173">
        <f t="shared" si="1"/>
        <v>0</v>
      </c>
      <c r="CC18" s="173">
        <f t="shared" si="1"/>
        <v>0</v>
      </c>
      <c r="CD18" s="173">
        <f t="shared" si="1"/>
        <v>0</v>
      </c>
      <c r="CE18" s="173">
        <f t="shared" si="1"/>
        <v>0</v>
      </c>
      <c r="CF18" s="173">
        <f t="shared" si="1"/>
        <v>0</v>
      </c>
      <c r="CG18" s="173">
        <f t="shared" si="1"/>
        <v>0</v>
      </c>
      <c r="CH18" s="173">
        <f t="shared" si="1"/>
        <v>0</v>
      </c>
      <c r="CI18" s="173">
        <f t="shared" si="1"/>
        <v>0</v>
      </c>
      <c r="CJ18" s="173">
        <f t="shared" si="1"/>
        <v>0</v>
      </c>
      <c r="CK18" s="173">
        <f t="shared" si="1"/>
        <v>0</v>
      </c>
      <c r="CL18" s="173">
        <f t="shared" si="1"/>
        <v>0</v>
      </c>
      <c r="CM18" s="173">
        <f t="shared" si="1"/>
        <v>0</v>
      </c>
      <c r="CN18" s="173">
        <f t="shared" si="1"/>
        <v>0</v>
      </c>
      <c r="CO18" s="173">
        <f t="shared" si="1"/>
        <v>0</v>
      </c>
      <c r="CP18" s="173">
        <f t="shared" si="1"/>
        <v>68796</v>
      </c>
      <c r="CQ18" s="174"/>
      <c r="CS18" s="175" t="str">
        <f t="shared" si="6"/>
        <v/>
      </c>
      <c r="CT18" s="142">
        <f t="shared" si="2"/>
        <v>0</v>
      </c>
      <c r="CU18" s="142">
        <f t="shared" si="2"/>
        <v>0</v>
      </c>
      <c r="CV18" s="142">
        <f t="shared" si="2"/>
        <v>0</v>
      </c>
      <c r="CW18" s="142">
        <f t="shared" si="2"/>
        <v>0</v>
      </c>
      <c r="CX18" s="142">
        <f t="shared" si="2"/>
        <v>0</v>
      </c>
      <c r="CY18" s="142">
        <f t="shared" si="2"/>
        <v>0</v>
      </c>
      <c r="CZ18" s="142">
        <f t="shared" si="2"/>
        <v>0</v>
      </c>
      <c r="DA18" s="142">
        <f t="shared" si="2"/>
        <v>0</v>
      </c>
      <c r="DB18" s="142">
        <f t="shared" si="2"/>
        <v>0</v>
      </c>
      <c r="DC18" s="142">
        <f t="shared" si="2"/>
        <v>0</v>
      </c>
      <c r="DD18" s="142">
        <f t="shared" si="2"/>
        <v>0</v>
      </c>
      <c r="DE18" s="142">
        <f t="shared" si="2"/>
        <v>0</v>
      </c>
      <c r="DF18" s="142">
        <f t="shared" si="2"/>
        <v>0</v>
      </c>
      <c r="DG18" s="142">
        <f t="shared" si="2"/>
        <v>0</v>
      </c>
      <c r="DH18" s="142">
        <f t="shared" si="2"/>
        <v>0</v>
      </c>
      <c r="DI18" s="142">
        <f t="shared" si="2"/>
        <v>0</v>
      </c>
      <c r="DJ18" s="142">
        <f t="shared" si="3"/>
        <v>0</v>
      </c>
      <c r="DK18" s="142">
        <f t="shared" si="3"/>
        <v>0</v>
      </c>
      <c r="DL18" s="142">
        <f t="shared" si="3"/>
        <v>0</v>
      </c>
      <c r="DM18" s="142">
        <f t="shared" si="3"/>
        <v>2880.3509280000003</v>
      </c>
      <c r="DN18" s="142">
        <f t="shared" si="7"/>
        <v>0</v>
      </c>
      <c r="DQ18" s="176"/>
    </row>
    <row r="19" spans="1:141" ht="22.5">
      <c r="A19" s="181" t="s">
        <v>500</v>
      </c>
      <c r="B19" s="182">
        <v>76384</v>
      </c>
      <c r="C19" s="182">
        <v>36906</v>
      </c>
      <c r="D19" s="183"/>
      <c r="E19" s="184">
        <v>7578</v>
      </c>
      <c r="F19" s="184">
        <v>19380</v>
      </c>
      <c r="G19" s="184"/>
      <c r="H19" s="184">
        <v>8705</v>
      </c>
      <c r="I19" s="184"/>
      <c r="J19" s="184">
        <v>1243</v>
      </c>
      <c r="K19" s="184"/>
      <c r="L19" s="184"/>
      <c r="M19" s="185">
        <v>0</v>
      </c>
      <c r="N19" s="182">
        <v>728</v>
      </c>
      <c r="O19" s="183"/>
      <c r="P19" s="184">
        <v>414</v>
      </c>
      <c r="Q19" s="184">
        <v>273</v>
      </c>
      <c r="R19" s="185">
        <v>41</v>
      </c>
      <c r="S19" s="182"/>
      <c r="T19" s="183"/>
      <c r="U19" s="185"/>
      <c r="V19" s="182"/>
      <c r="W19" s="182">
        <v>29802</v>
      </c>
      <c r="X19" s="183">
        <v>26145</v>
      </c>
      <c r="Y19" s="184"/>
      <c r="Z19" s="184">
        <v>1065</v>
      </c>
      <c r="AA19" s="184">
        <v>78</v>
      </c>
      <c r="AB19" s="184">
        <v>558</v>
      </c>
      <c r="AC19" s="184">
        <v>271</v>
      </c>
      <c r="AD19" s="184"/>
      <c r="AE19" s="184">
        <v>89</v>
      </c>
      <c r="AF19" s="184"/>
      <c r="AG19" s="184"/>
      <c r="AH19" s="184"/>
      <c r="AI19" s="184"/>
      <c r="AJ19" s="184"/>
      <c r="AK19" s="184">
        <v>740</v>
      </c>
      <c r="AL19" s="184">
        <v>74</v>
      </c>
      <c r="AM19" s="184">
        <v>329</v>
      </c>
      <c r="AN19" s="184"/>
      <c r="AO19" s="184">
        <v>74</v>
      </c>
      <c r="AP19" s="184"/>
      <c r="AQ19" s="184"/>
      <c r="AR19" s="184"/>
      <c r="AS19" s="185">
        <v>378</v>
      </c>
      <c r="AT19" s="182">
        <v>3693</v>
      </c>
      <c r="AU19" s="182">
        <v>4875</v>
      </c>
      <c r="AV19" s="183">
        <v>182</v>
      </c>
      <c r="AW19" s="184"/>
      <c r="AX19" s="184">
        <v>1359</v>
      </c>
      <c r="AY19" s="184">
        <v>168</v>
      </c>
      <c r="AZ19" s="184"/>
      <c r="BA19" s="184"/>
      <c r="BB19" s="184">
        <v>1883</v>
      </c>
      <c r="BC19" s="184"/>
      <c r="BD19" s="184">
        <v>230</v>
      </c>
      <c r="BE19" s="184">
        <v>85</v>
      </c>
      <c r="BF19" s="184">
        <v>169</v>
      </c>
      <c r="BG19" s="184"/>
      <c r="BH19" s="184">
        <v>797</v>
      </c>
      <c r="BI19" s="184"/>
      <c r="BJ19" s="184"/>
      <c r="BK19" s="184"/>
      <c r="BL19" s="184">
        <v>1</v>
      </c>
      <c r="BM19" s="185">
        <v>0</v>
      </c>
      <c r="BN19" s="182">
        <v>238</v>
      </c>
      <c r="BO19" s="183">
        <v>30</v>
      </c>
      <c r="BP19" s="185">
        <v>208</v>
      </c>
      <c r="BQ19" s="182"/>
      <c r="BR19" s="182">
        <v>42</v>
      </c>
      <c r="BS19" s="182">
        <v>102</v>
      </c>
      <c r="BT19" s="186"/>
      <c r="BU19" s="186"/>
      <c r="BV19" s="186"/>
      <c r="BW19" s="187">
        <f t="shared" si="4"/>
        <v>26958</v>
      </c>
      <c r="BX19" s="187">
        <f t="shared" si="1"/>
        <v>8705</v>
      </c>
      <c r="BY19" s="187">
        <f t="shared" si="1"/>
        <v>728</v>
      </c>
      <c r="BZ19" s="187">
        <f t="shared" si="1"/>
        <v>26145</v>
      </c>
      <c r="CA19" s="187">
        <f t="shared" si="1"/>
        <v>0</v>
      </c>
      <c r="CB19" s="187">
        <f t="shared" si="1"/>
        <v>74</v>
      </c>
      <c r="CC19" s="187">
        <f t="shared" si="1"/>
        <v>89</v>
      </c>
      <c r="CD19" s="187">
        <f t="shared" si="1"/>
        <v>329</v>
      </c>
      <c r="CE19" s="187">
        <f t="shared" si="1"/>
        <v>3164</v>
      </c>
      <c r="CF19" s="187">
        <f t="shared" ref="CF19:CP50" si="11">SUMIF($B$2:$BS$2,CF$4,$B19:$BS19)</f>
        <v>3693</v>
      </c>
      <c r="CG19" s="187">
        <f t="shared" si="11"/>
        <v>230</v>
      </c>
      <c r="CH19" s="187">
        <f t="shared" si="11"/>
        <v>1883</v>
      </c>
      <c r="CI19" s="187">
        <f t="shared" si="11"/>
        <v>967</v>
      </c>
      <c r="CJ19" s="187">
        <f t="shared" si="11"/>
        <v>1709</v>
      </c>
      <c r="CK19" s="187">
        <f t="shared" si="11"/>
        <v>293</v>
      </c>
      <c r="CL19" s="187">
        <f t="shared" si="11"/>
        <v>102</v>
      </c>
      <c r="CM19" s="187">
        <f t="shared" si="11"/>
        <v>42</v>
      </c>
      <c r="CN19" s="187">
        <f t="shared" si="11"/>
        <v>30</v>
      </c>
      <c r="CO19" s="187">
        <f t="shared" si="11"/>
        <v>1243</v>
      </c>
      <c r="CP19" s="187">
        <f t="shared" si="11"/>
        <v>76384</v>
      </c>
      <c r="CQ19" s="188">
        <f t="shared" si="5"/>
        <v>0</v>
      </c>
      <c r="CR19" s="186"/>
      <c r="CS19" s="189" t="str">
        <f t="shared" si="6"/>
        <v/>
      </c>
      <c r="CT19" s="186">
        <f t="shared" si="2"/>
        <v>1128.6775440000001</v>
      </c>
      <c r="CU19" s="186">
        <f t="shared" si="2"/>
        <v>364.46093999999999</v>
      </c>
      <c r="CV19" s="186">
        <f t="shared" si="2"/>
        <v>30.479904000000001</v>
      </c>
      <c r="CW19" s="186">
        <f t="shared" si="2"/>
        <v>1094.63886</v>
      </c>
      <c r="CX19" s="186">
        <f t="shared" si="2"/>
        <v>0</v>
      </c>
      <c r="CY19" s="186">
        <f t="shared" si="2"/>
        <v>3.0982320000000003</v>
      </c>
      <c r="CZ19" s="186">
        <f t="shared" si="2"/>
        <v>3.7262520000000001</v>
      </c>
      <c r="DA19" s="186">
        <f t="shared" si="2"/>
        <v>13.774572000000001</v>
      </c>
      <c r="DB19" s="186">
        <f t="shared" si="2"/>
        <v>132.47035200000002</v>
      </c>
      <c r="DC19" s="186">
        <f t="shared" si="2"/>
        <v>154.61852400000001</v>
      </c>
      <c r="DD19" s="186">
        <f t="shared" si="2"/>
        <v>9.6296400000000002</v>
      </c>
      <c r="DE19" s="186">
        <f t="shared" si="2"/>
        <v>78.837444000000005</v>
      </c>
      <c r="DF19" s="186">
        <f t="shared" si="2"/>
        <v>40.486356000000001</v>
      </c>
      <c r="DG19" s="186">
        <f t="shared" si="2"/>
        <v>71.552412000000004</v>
      </c>
      <c r="DH19" s="186">
        <f t="shared" si="2"/>
        <v>12.267324</v>
      </c>
      <c r="DI19" s="186">
        <f t="shared" si="2"/>
        <v>4.2705359999999999</v>
      </c>
      <c r="DJ19" s="186">
        <f t="shared" si="3"/>
        <v>1.758456</v>
      </c>
      <c r="DK19" s="186">
        <f t="shared" si="3"/>
        <v>1.25604</v>
      </c>
      <c r="DL19" s="186">
        <f t="shared" si="3"/>
        <v>52.041924000000002</v>
      </c>
      <c r="DM19" s="186">
        <f t="shared" si="3"/>
        <v>3198.0453120000002</v>
      </c>
      <c r="DN19" s="186">
        <f t="shared" si="7"/>
        <v>0</v>
      </c>
      <c r="DQ19" s="177"/>
      <c r="DR19" s="178" t="str">
        <f>CT$4</f>
        <v>HC</v>
      </c>
      <c r="DS19" s="178" t="str">
        <f t="shared" ref="DS19:EK19" si="12">CU$4</f>
        <v>BC</v>
      </c>
      <c r="DT19" s="178" t="str">
        <f t="shared" si="12"/>
        <v>MFG</v>
      </c>
      <c r="DU19" s="178" t="str">
        <f t="shared" si="12"/>
        <v>OIL_CRD</v>
      </c>
      <c r="DV19" s="178" t="str">
        <f t="shared" si="12"/>
        <v>OIL_GSL</v>
      </c>
      <c r="DW19" s="178" t="str">
        <f t="shared" si="12"/>
        <v>OIL_DSL</v>
      </c>
      <c r="DX19" s="178" t="str">
        <f t="shared" si="12"/>
        <v>OIL_LPG</v>
      </c>
      <c r="DY19" s="178" t="str">
        <f t="shared" si="12"/>
        <v>OIL_FUE</v>
      </c>
      <c r="DZ19" s="178" t="str">
        <f t="shared" si="12"/>
        <v>OTH_OIL_FUE</v>
      </c>
      <c r="EA19" s="178" t="str">
        <f t="shared" si="12"/>
        <v>NAT_GAS</v>
      </c>
      <c r="EB19" s="178" t="str">
        <f t="shared" si="12"/>
        <v>BIOG</v>
      </c>
      <c r="EC19" s="178" t="str">
        <f t="shared" si="12"/>
        <v>BIOM</v>
      </c>
      <c r="ED19" s="178" t="str">
        <f t="shared" si="12"/>
        <v>BLF</v>
      </c>
      <c r="EE19" s="178" t="str">
        <f t="shared" si="12"/>
        <v>OTH_REN_FUE</v>
      </c>
      <c r="EF19" s="178" t="str">
        <f t="shared" si="12"/>
        <v>RDF</v>
      </c>
      <c r="EG19" s="178" t="str">
        <f t="shared" si="12"/>
        <v>ELC</v>
      </c>
      <c r="EH19" s="178" t="str">
        <f t="shared" si="12"/>
        <v>DH</v>
      </c>
      <c r="EI19" s="178" t="str">
        <f t="shared" si="12"/>
        <v>OTH_FUE</v>
      </c>
      <c r="EJ19" s="178" t="str">
        <f t="shared" si="12"/>
        <v>COKE</v>
      </c>
      <c r="EK19" s="178" t="str">
        <f t="shared" si="12"/>
        <v>TOTAL</v>
      </c>
    </row>
    <row r="20" spans="1:141" ht="22.5">
      <c r="A20" s="167" t="s">
        <v>501</v>
      </c>
      <c r="B20" s="168">
        <v>36675</v>
      </c>
      <c r="C20" s="168">
        <v>28125</v>
      </c>
      <c r="D20" s="169"/>
      <c r="E20" s="170">
        <v>47</v>
      </c>
      <c r="F20" s="170">
        <v>19372</v>
      </c>
      <c r="G20" s="170"/>
      <c r="H20" s="170">
        <v>8705</v>
      </c>
      <c r="I20" s="170"/>
      <c r="J20" s="170">
        <v>1</v>
      </c>
      <c r="K20" s="170"/>
      <c r="L20" s="170"/>
      <c r="M20" s="171">
        <v>0</v>
      </c>
      <c r="N20" s="168">
        <v>728</v>
      </c>
      <c r="O20" s="169"/>
      <c r="P20" s="170">
        <v>414</v>
      </c>
      <c r="Q20" s="170">
        <v>273</v>
      </c>
      <c r="R20" s="171">
        <v>41</v>
      </c>
      <c r="S20" s="168"/>
      <c r="T20" s="169"/>
      <c r="U20" s="171"/>
      <c r="V20" s="168"/>
      <c r="W20" s="168">
        <v>397</v>
      </c>
      <c r="X20" s="169"/>
      <c r="Y20" s="170"/>
      <c r="Z20" s="170"/>
      <c r="AA20" s="170"/>
      <c r="AB20" s="170"/>
      <c r="AC20" s="170">
        <v>16</v>
      </c>
      <c r="AD20" s="170"/>
      <c r="AE20" s="170">
        <v>0</v>
      </c>
      <c r="AF20" s="170"/>
      <c r="AG20" s="170"/>
      <c r="AH20" s="170"/>
      <c r="AI20" s="170"/>
      <c r="AJ20" s="170"/>
      <c r="AK20" s="170"/>
      <c r="AL20" s="170">
        <v>52</v>
      </c>
      <c r="AM20" s="170">
        <v>329</v>
      </c>
      <c r="AN20" s="170"/>
      <c r="AO20" s="170"/>
      <c r="AP20" s="170"/>
      <c r="AQ20" s="170"/>
      <c r="AR20" s="170"/>
      <c r="AS20" s="171"/>
      <c r="AT20" s="168">
        <v>3135</v>
      </c>
      <c r="AU20" s="168">
        <v>3909</v>
      </c>
      <c r="AV20" s="169">
        <v>182</v>
      </c>
      <c r="AW20" s="170"/>
      <c r="AX20" s="170">
        <v>1359</v>
      </c>
      <c r="AY20" s="170">
        <v>168</v>
      </c>
      <c r="AZ20" s="170"/>
      <c r="BA20" s="170"/>
      <c r="BB20" s="170">
        <v>1883</v>
      </c>
      <c r="BC20" s="170"/>
      <c r="BD20" s="170">
        <v>230</v>
      </c>
      <c r="BE20" s="170">
        <v>85</v>
      </c>
      <c r="BF20" s="170"/>
      <c r="BG20" s="170"/>
      <c r="BH20" s="170"/>
      <c r="BI20" s="170"/>
      <c r="BJ20" s="170"/>
      <c r="BK20" s="170"/>
      <c r="BL20" s="170">
        <v>1</v>
      </c>
      <c r="BM20" s="171">
        <v>0</v>
      </c>
      <c r="BN20" s="168">
        <v>238</v>
      </c>
      <c r="BO20" s="169">
        <v>30</v>
      </c>
      <c r="BP20" s="171">
        <v>208</v>
      </c>
      <c r="BQ20" s="168"/>
      <c r="BR20" s="168">
        <v>42</v>
      </c>
      <c r="BS20" s="168">
        <v>102</v>
      </c>
      <c r="BW20" s="173">
        <f t="shared" si="4"/>
        <v>19419</v>
      </c>
      <c r="BX20" s="173">
        <f t="shared" si="4"/>
        <v>8705</v>
      </c>
      <c r="BY20" s="173">
        <f t="shared" si="4"/>
        <v>728</v>
      </c>
      <c r="BZ20" s="173">
        <f t="shared" si="4"/>
        <v>0</v>
      </c>
      <c r="CA20" s="173">
        <f t="shared" si="4"/>
        <v>0</v>
      </c>
      <c r="CB20" s="173">
        <f t="shared" si="4"/>
        <v>52</v>
      </c>
      <c r="CC20" s="173">
        <f t="shared" si="4"/>
        <v>0</v>
      </c>
      <c r="CD20" s="173">
        <f t="shared" si="4"/>
        <v>329</v>
      </c>
      <c r="CE20" s="173">
        <f t="shared" si="4"/>
        <v>16</v>
      </c>
      <c r="CF20" s="173">
        <f t="shared" si="4"/>
        <v>3135</v>
      </c>
      <c r="CG20" s="173">
        <f t="shared" si="4"/>
        <v>230</v>
      </c>
      <c r="CH20" s="173">
        <f t="shared" si="4"/>
        <v>1883</v>
      </c>
      <c r="CI20" s="173">
        <f t="shared" si="4"/>
        <v>1</v>
      </c>
      <c r="CJ20" s="173">
        <f t="shared" si="4"/>
        <v>1709</v>
      </c>
      <c r="CK20" s="173">
        <f t="shared" si="4"/>
        <v>293</v>
      </c>
      <c r="CL20" s="173">
        <f t="shared" si="4"/>
        <v>102</v>
      </c>
      <c r="CM20" s="173">
        <f t="shared" si="11"/>
        <v>42</v>
      </c>
      <c r="CN20" s="173">
        <f t="shared" si="11"/>
        <v>30</v>
      </c>
      <c r="CO20" s="173">
        <f t="shared" si="11"/>
        <v>1</v>
      </c>
      <c r="CP20" s="173">
        <f t="shared" si="11"/>
        <v>36675</v>
      </c>
      <c r="CQ20" s="174">
        <f t="shared" si="5"/>
        <v>0</v>
      </c>
      <c r="CS20" s="175" t="str">
        <f t="shared" si="6"/>
        <v/>
      </c>
      <c r="CT20" s="142">
        <f t="shared" si="2"/>
        <v>813.03469200000006</v>
      </c>
      <c r="CU20" s="142">
        <f t="shared" si="2"/>
        <v>364.46093999999999</v>
      </c>
      <c r="CV20" s="142">
        <f t="shared" si="2"/>
        <v>30.479904000000001</v>
      </c>
      <c r="CW20" s="142">
        <f t="shared" si="2"/>
        <v>0</v>
      </c>
      <c r="CX20" s="142">
        <f t="shared" si="2"/>
        <v>0</v>
      </c>
      <c r="CY20" s="142">
        <f t="shared" si="2"/>
        <v>2.177136</v>
      </c>
      <c r="CZ20" s="142">
        <f t="shared" si="2"/>
        <v>0</v>
      </c>
      <c r="DA20" s="142">
        <f t="shared" si="2"/>
        <v>13.774572000000001</v>
      </c>
      <c r="DB20" s="142">
        <f t="shared" si="2"/>
        <v>0.66988800000000004</v>
      </c>
      <c r="DC20" s="142">
        <f t="shared" si="2"/>
        <v>131.25618</v>
      </c>
      <c r="DD20" s="142">
        <f t="shared" si="2"/>
        <v>9.6296400000000002</v>
      </c>
      <c r="DE20" s="142">
        <f t="shared" si="2"/>
        <v>78.837444000000005</v>
      </c>
      <c r="DF20" s="142">
        <f t="shared" si="2"/>
        <v>4.1868000000000002E-2</v>
      </c>
      <c r="DG20" s="142">
        <f t="shared" si="2"/>
        <v>71.552412000000004</v>
      </c>
      <c r="DH20" s="142">
        <f t="shared" si="2"/>
        <v>12.267324</v>
      </c>
      <c r="DI20" s="142">
        <f t="shared" si="2"/>
        <v>4.2705359999999999</v>
      </c>
      <c r="DJ20" s="142">
        <f t="shared" si="3"/>
        <v>1.758456</v>
      </c>
      <c r="DK20" s="142">
        <f t="shared" si="3"/>
        <v>1.25604</v>
      </c>
      <c r="DL20" s="142">
        <f t="shared" si="3"/>
        <v>4.1868000000000002E-2</v>
      </c>
      <c r="DM20" s="142">
        <f t="shared" si="3"/>
        <v>1535.5089</v>
      </c>
      <c r="DN20" s="142">
        <f t="shared" si="7"/>
        <v>0</v>
      </c>
      <c r="DQ20" s="179" t="s">
        <v>502</v>
      </c>
      <c r="DR20" s="180">
        <f>SUMIF($CS$20:$CS$30,$DQ20,CT$20:CT$30)</f>
        <v>0</v>
      </c>
      <c r="DS20" s="180">
        <f t="shared" ref="DS20:EK20" si="13">SUMIF($CS$20:$CS$30,$DQ20,CU$20:CU$30)</f>
        <v>0</v>
      </c>
      <c r="DT20" s="180">
        <f t="shared" si="13"/>
        <v>0</v>
      </c>
      <c r="DU20" s="180">
        <f t="shared" si="13"/>
        <v>0</v>
      </c>
      <c r="DV20" s="180">
        <f t="shared" si="13"/>
        <v>0</v>
      </c>
      <c r="DW20" s="180">
        <f t="shared" si="13"/>
        <v>0</v>
      </c>
      <c r="DX20" s="180">
        <f t="shared" si="13"/>
        <v>0</v>
      </c>
      <c r="DY20" s="180">
        <f t="shared" si="13"/>
        <v>0</v>
      </c>
      <c r="DZ20" s="180">
        <f t="shared" si="13"/>
        <v>0</v>
      </c>
      <c r="EA20" s="180">
        <f t="shared" si="13"/>
        <v>0</v>
      </c>
      <c r="EB20" s="180">
        <f t="shared" si="13"/>
        <v>0</v>
      </c>
      <c r="EC20" s="180">
        <f t="shared" si="13"/>
        <v>0</v>
      </c>
      <c r="ED20" s="180">
        <f t="shared" si="13"/>
        <v>0</v>
      </c>
      <c r="EE20" s="180">
        <f t="shared" si="13"/>
        <v>7.0338240000000001</v>
      </c>
      <c r="EF20" s="180">
        <f t="shared" si="13"/>
        <v>0</v>
      </c>
      <c r="EG20" s="180">
        <f t="shared" si="13"/>
        <v>0</v>
      </c>
      <c r="EH20" s="180">
        <f t="shared" si="13"/>
        <v>0</v>
      </c>
      <c r="EI20" s="180">
        <f t="shared" si="13"/>
        <v>0</v>
      </c>
      <c r="EJ20" s="180">
        <f t="shared" si="13"/>
        <v>0</v>
      </c>
      <c r="EK20" s="180">
        <f t="shared" si="13"/>
        <v>7.0756920000000001</v>
      </c>
    </row>
    <row r="21" spans="1:141" ht="22.5">
      <c r="A21" s="167" t="s">
        <v>503</v>
      </c>
      <c r="B21" s="168">
        <v>2669</v>
      </c>
      <c r="C21" s="168">
        <v>776</v>
      </c>
      <c r="D21" s="169"/>
      <c r="E21" s="170"/>
      <c r="F21" s="170">
        <v>289</v>
      </c>
      <c r="G21" s="170"/>
      <c r="H21" s="170">
        <v>487</v>
      </c>
      <c r="I21" s="170"/>
      <c r="J21" s="170"/>
      <c r="K21" s="170"/>
      <c r="L21" s="170"/>
      <c r="M21" s="171"/>
      <c r="N21" s="168"/>
      <c r="O21" s="169"/>
      <c r="P21" s="170"/>
      <c r="Q21" s="170"/>
      <c r="R21" s="171"/>
      <c r="S21" s="168"/>
      <c r="T21" s="169"/>
      <c r="U21" s="171"/>
      <c r="V21" s="168"/>
      <c r="W21" s="168">
        <v>11</v>
      </c>
      <c r="X21" s="169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>
        <v>11</v>
      </c>
      <c r="AM21" s="170"/>
      <c r="AN21" s="170"/>
      <c r="AO21" s="170"/>
      <c r="AP21" s="170"/>
      <c r="AQ21" s="170"/>
      <c r="AR21" s="170"/>
      <c r="AS21" s="171"/>
      <c r="AT21" s="168"/>
      <c r="AU21" s="168">
        <v>1882</v>
      </c>
      <c r="AV21" s="169">
        <v>182</v>
      </c>
      <c r="AW21" s="170"/>
      <c r="AX21" s="170">
        <v>1359</v>
      </c>
      <c r="AY21" s="170"/>
      <c r="AZ21" s="170"/>
      <c r="BA21" s="170"/>
      <c r="BB21" s="170">
        <v>342</v>
      </c>
      <c r="BC21" s="170"/>
      <c r="BD21" s="170"/>
      <c r="BE21" s="170"/>
      <c r="BF21" s="170"/>
      <c r="BG21" s="170"/>
      <c r="BH21" s="170"/>
      <c r="BI21" s="170"/>
      <c r="BJ21" s="170"/>
      <c r="BK21" s="170"/>
      <c r="BL21" s="170"/>
      <c r="BM21" s="171"/>
      <c r="BN21" s="168"/>
      <c r="BO21" s="169"/>
      <c r="BP21" s="171"/>
      <c r="BQ21" s="168"/>
      <c r="BR21" s="168"/>
      <c r="BS21" s="168"/>
      <c r="BW21" s="173">
        <f t="shared" si="4"/>
        <v>289</v>
      </c>
      <c r="BX21" s="173">
        <f t="shared" si="4"/>
        <v>487</v>
      </c>
      <c r="BY21" s="173">
        <f t="shared" si="4"/>
        <v>0</v>
      </c>
      <c r="BZ21" s="173">
        <f t="shared" si="4"/>
        <v>0</v>
      </c>
      <c r="CA21" s="173">
        <f t="shared" si="4"/>
        <v>0</v>
      </c>
      <c r="CB21" s="173">
        <f t="shared" si="4"/>
        <v>11</v>
      </c>
      <c r="CC21" s="173">
        <f t="shared" si="4"/>
        <v>0</v>
      </c>
      <c r="CD21" s="173">
        <f t="shared" si="4"/>
        <v>0</v>
      </c>
      <c r="CE21" s="173">
        <f t="shared" si="4"/>
        <v>0</v>
      </c>
      <c r="CF21" s="173">
        <f t="shared" si="4"/>
        <v>0</v>
      </c>
      <c r="CG21" s="173">
        <f t="shared" si="4"/>
        <v>0</v>
      </c>
      <c r="CH21" s="173">
        <f t="shared" si="4"/>
        <v>342</v>
      </c>
      <c r="CI21" s="173">
        <f t="shared" si="4"/>
        <v>0</v>
      </c>
      <c r="CJ21" s="173">
        <f t="shared" si="4"/>
        <v>1541</v>
      </c>
      <c r="CK21" s="173">
        <f t="shared" si="4"/>
        <v>0</v>
      </c>
      <c r="CL21" s="173">
        <f t="shared" si="4"/>
        <v>0</v>
      </c>
      <c r="CM21" s="173">
        <f t="shared" si="11"/>
        <v>0</v>
      </c>
      <c r="CN21" s="173">
        <f t="shared" si="11"/>
        <v>0</v>
      </c>
      <c r="CO21" s="173">
        <f t="shared" si="11"/>
        <v>0</v>
      </c>
      <c r="CP21" s="173">
        <f t="shared" si="11"/>
        <v>2669</v>
      </c>
      <c r="CQ21" s="174">
        <f t="shared" si="5"/>
        <v>1</v>
      </c>
      <c r="CS21" s="175" t="str">
        <f t="shared" si="6"/>
        <v/>
      </c>
      <c r="CT21" s="142">
        <f t="shared" si="2"/>
        <v>12.099852</v>
      </c>
      <c r="CU21" s="142">
        <f t="shared" si="2"/>
        <v>20.389716</v>
      </c>
      <c r="CV21" s="142">
        <f t="shared" si="2"/>
        <v>0</v>
      </c>
      <c r="CW21" s="142">
        <f t="shared" si="2"/>
        <v>0</v>
      </c>
      <c r="CX21" s="142">
        <f t="shared" si="2"/>
        <v>0</v>
      </c>
      <c r="CY21" s="142">
        <f t="shared" si="2"/>
        <v>0.46054800000000001</v>
      </c>
      <c r="CZ21" s="142">
        <f t="shared" si="2"/>
        <v>0</v>
      </c>
      <c r="DA21" s="142">
        <f t="shared" si="2"/>
        <v>0</v>
      </c>
      <c r="DB21" s="142">
        <f t="shared" si="2"/>
        <v>0</v>
      </c>
      <c r="DC21" s="142">
        <f t="shared" si="2"/>
        <v>0</v>
      </c>
      <c r="DD21" s="142">
        <f t="shared" si="2"/>
        <v>0</v>
      </c>
      <c r="DE21" s="142">
        <f t="shared" si="2"/>
        <v>14.318856</v>
      </c>
      <c r="DF21" s="142">
        <f t="shared" si="2"/>
        <v>0</v>
      </c>
      <c r="DG21" s="142">
        <f t="shared" si="2"/>
        <v>64.518588000000008</v>
      </c>
      <c r="DH21" s="142">
        <f t="shared" si="2"/>
        <v>0</v>
      </c>
      <c r="DI21" s="142">
        <f t="shared" ref="DI21:DM52" si="14">CL21*$CS$2</f>
        <v>0</v>
      </c>
      <c r="DJ21" s="142">
        <f t="shared" si="3"/>
        <v>0</v>
      </c>
      <c r="DK21" s="142">
        <f t="shared" si="3"/>
        <v>0</v>
      </c>
      <c r="DL21" s="142">
        <f t="shared" si="3"/>
        <v>0</v>
      </c>
      <c r="DM21" s="142">
        <f t="shared" si="3"/>
        <v>111.74569200000001</v>
      </c>
      <c r="DN21" s="142">
        <f t="shared" si="7"/>
        <v>0</v>
      </c>
      <c r="DQ21" s="176" t="s">
        <v>504</v>
      </c>
      <c r="DR21" s="180">
        <f t="shared" ref="DR21:DR22" si="15">SUMIF($CS$20:$CS$30,$DQ21,CT$20:CT$30)</f>
        <v>26.544312000000001</v>
      </c>
      <c r="DS21" s="180">
        <f t="shared" ref="DS21:DS22" si="16">SUMIF($CS$20:$CS$30,$DQ21,CU$20:CU$30)</f>
        <v>0</v>
      </c>
      <c r="DT21" s="180">
        <f t="shared" ref="DT21:DT22" si="17">SUMIF($CS$20:$CS$30,$DQ21,CV$20:CV$30)</f>
        <v>9.2946960000000001</v>
      </c>
      <c r="DU21" s="180">
        <f t="shared" ref="DU21:DU22" si="18">SUMIF($CS$20:$CS$30,$DQ21,CW$20:CW$30)</f>
        <v>0</v>
      </c>
      <c r="DV21" s="180">
        <f t="shared" ref="DV21:DV22" si="19">SUMIF($CS$20:$CS$30,$DQ21,CX$20:CX$30)</f>
        <v>0</v>
      </c>
      <c r="DW21" s="180">
        <f t="shared" ref="DW21:DW22" si="20">SUMIF($CS$20:$CS$30,$DQ21,CY$20:CY$30)</f>
        <v>4.1868000000000002E-2</v>
      </c>
      <c r="DX21" s="180">
        <f t="shared" ref="DX21:DX22" si="21">SUMIF($CS$20:$CS$30,$DQ21,CZ$20:CZ$30)</f>
        <v>0</v>
      </c>
      <c r="DY21" s="180">
        <f t="shared" ref="DY21:DY22" si="22">SUMIF($CS$20:$CS$30,$DQ21,DA$20:DA$30)</f>
        <v>10.257660000000001</v>
      </c>
      <c r="DZ21" s="180">
        <f t="shared" ref="DZ21:DZ22" si="23">SUMIF($CS$20:$CS$30,$DQ21,DB$20:DB$30)</f>
        <v>0.66988800000000004</v>
      </c>
      <c r="EA21" s="180">
        <f t="shared" ref="EA21:EA22" si="24">SUMIF($CS$20:$CS$30,$DQ21,DC$20:DC$30)</f>
        <v>54.595872</v>
      </c>
      <c r="EB21" s="180">
        <f t="shared" ref="EB21:EB22" si="25">SUMIF($CS$20:$CS$30,$DQ21,DD$20:DD$30)</f>
        <v>3.475044</v>
      </c>
      <c r="EC21" s="180">
        <f t="shared" ref="EC21:EC22" si="26">SUMIF($CS$20:$CS$30,$DQ21,DE$20:DE$30)</f>
        <v>13.732704</v>
      </c>
      <c r="ED21" s="180">
        <f t="shared" ref="ED21:ED22" si="27">SUMIF($CS$20:$CS$30,$DQ21,DF$20:DF$30)</f>
        <v>4.1868000000000002E-2</v>
      </c>
      <c r="EE21" s="180">
        <f t="shared" ref="EE21:EE22" si="28">SUMIF($CS$20:$CS$30,$DQ21,DG$20:DG$30)</f>
        <v>0</v>
      </c>
      <c r="EF21" s="180">
        <f t="shared" ref="EF21:EF22" si="29">SUMIF($CS$20:$CS$30,$DQ21,DH$20:DH$30)</f>
        <v>9.9645840000000003</v>
      </c>
      <c r="EG21" s="180">
        <f t="shared" ref="EG21:EG22" si="30">SUMIF($CS$20:$CS$30,$DQ21,DI$20:DI$30)</f>
        <v>0</v>
      </c>
      <c r="EH21" s="180">
        <f t="shared" ref="EH21:EH22" si="31">SUMIF($CS$20:$CS$30,$DQ21,DJ$20:DJ$30)</f>
        <v>1.130436</v>
      </c>
      <c r="EI21" s="180">
        <f t="shared" ref="EI21:EI22" si="32">SUMIF($CS$20:$CS$30,$DQ21,DK$20:DK$30)</f>
        <v>0.75362400000000007</v>
      </c>
      <c r="EJ21" s="180">
        <f t="shared" ref="EJ21:EJ22" si="33">SUMIF($CS$20:$CS$30,$DQ21,DL$20:DL$30)</f>
        <v>0</v>
      </c>
      <c r="EK21" s="180">
        <f t="shared" ref="EK21:EK22" si="34">SUMIF($CS$20:$CS$30,$DQ21,DM$20:DM$30)</f>
        <v>130.54442400000002</v>
      </c>
    </row>
    <row r="22" spans="1:141" ht="22.5">
      <c r="A22" s="167" t="s">
        <v>505</v>
      </c>
      <c r="B22" s="168">
        <v>27894</v>
      </c>
      <c r="C22" s="168">
        <v>24387</v>
      </c>
      <c r="D22" s="169"/>
      <c r="E22" s="170"/>
      <c r="F22" s="170">
        <v>16175</v>
      </c>
      <c r="G22" s="170"/>
      <c r="H22" s="170">
        <v>8212</v>
      </c>
      <c r="I22" s="170"/>
      <c r="J22" s="170"/>
      <c r="K22" s="170"/>
      <c r="L22" s="170"/>
      <c r="M22" s="171"/>
      <c r="N22" s="168">
        <v>492</v>
      </c>
      <c r="O22" s="169"/>
      <c r="P22" s="170">
        <v>187</v>
      </c>
      <c r="Q22" s="170">
        <v>272</v>
      </c>
      <c r="R22" s="171">
        <v>33</v>
      </c>
      <c r="S22" s="168"/>
      <c r="T22" s="169"/>
      <c r="U22" s="171"/>
      <c r="V22" s="168"/>
      <c r="W22" s="168">
        <v>104</v>
      </c>
      <c r="X22" s="169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>
        <v>25</v>
      </c>
      <c r="AM22" s="170">
        <v>80</v>
      </c>
      <c r="AN22" s="170"/>
      <c r="AO22" s="170"/>
      <c r="AP22" s="170"/>
      <c r="AQ22" s="170"/>
      <c r="AR22" s="170"/>
      <c r="AS22" s="171"/>
      <c r="AT22" s="168">
        <v>1614</v>
      </c>
      <c r="AU22" s="168">
        <v>1257</v>
      </c>
      <c r="AV22" s="169"/>
      <c r="AW22" s="170"/>
      <c r="AX22" s="170"/>
      <c r="AY22" s="170"/>
      <c r="AZ22" s="170"/>
      <c r="BA22" s="170"/>
      <c r="BB22" s="170">
        <v>1092</v>
      </c>
      <c r="BC22" s="170"/>
      <c r="BD22" s="170">
        <v>146</v>
      </c>
      <c r="BE22" s="170">
        <v>19</v>
      </c>
      <c r="BF22" s="170"/>
      <c r="BG22" s="170"/>
      <c r="BH22" s="170"/>
      <c r="BI22" s="170"/>
      <c r="BJ22" s="170"/>
      <c r="BK22" s="170"/>
      <c r="BL22" s="170"/>
      <c r="BM22" s="171"/>
      <c r="BN22" s="168">
        <v>40</v>
      </c>
      <c r="BO22" s="169">
        <v>7</v>
      </c>
      <c r="BP22" s="171">
        <v>33</v>
      </c>
      <c r="BQ22" s="168"/>
      <c r="BR22" s="168"/>
      <c r="BS22" s="168"/>
      <c r="BW22" s="173">
        <f t="shared" si="4"/>
        <v>16175</v>
      </c>
      <c r="BX22" s="173">
        <f t="shared" si="4"/>
        <v>8212</v>
      </c>
      <c r="BY22" s="173">
        <f t="shared" si="4"/>
        <v>492</v>
      </c>
      <c r="BZ22" s="173">
        <f t="shared" si="4"/>
        <v>0</v>
      </c>
      <c r="CA22" s="173">
        <f t="shared" si="4"/>
        <v>0</v>
      </c>
      <c r="CB22" s="173">
        <f t="shared" si="4"/>
        <v>25</v>
      </c>
      <c r="CC22" s="173">
        <f t="shared" si="4"/>
        <v>0</v>
      </c>
      <c r="CD22" s="173">
        <f t="shared" si="4"/>
        <v>80</v>
      </c>
      <c r="CE22" s="173">
        <f t="shared" si="4"/>
        <v>0</v>
      </c>
      <c r="CF22" s="173">
        <f t="shared" si="4"/>
        <v>1614</v>
      </c>
      <c r="CG22" s="173">
        <f t="shared" si="4"/>
        <v>146</v>
      </c>
      <c r="CH22" s="173">
        <f t="shared" si="4"/>
        <v>1092</v>
      </c>
      <c r="CI22" s="173">
        <f t="shared" si="4"/>
        <v>0</v>
      </c>
      <c r="CJ22" s="173">
        <f t="shared" si="4"/>
        <v>0</v>
      </c>
      <c r="CK22" s="173">
        <f t="shared" si="4"/>
        <v>52</v>
      </c>
      <c r="CL22" s="173">
        <f t="shared" si="4"/>
        <v>0</v>
      </c>
      <c r="CM22" s="173">
        <f t="shared" si="11"/>
        <v>0</v>
      </c>
      <c r="CN22" s="173">
        <f t="shared" si="11"/>
        <v>7</v>
      </c>
      <c r="CO22" s="173">
        <f t="shared" si="11"/>
        <v>0</v>
      </c>
      <c r="CP22" s="173">
        <f t="shared" si="11"/>
        <v>27894</v>
      </c>
      <c r="CQ22" s="174">
        <f t="shared" si="5"/>
        <v>1</v>
      </c>
      <c r="CS22" s="175" t="str">
        <f t="shared" si="6"/>
        <v/>
      </c>
      <c r="CT22" s="142">
        <f t="shared" ref="CT22:DH38" si="35">BW22*$CS$2</f>
        <v>677.21490000000006</v>
      </c>
      <c r="CU22" s="142">
        <f t="shared" si="35"/>
        <v>343.82001600000001</v>
      </c>
      <c r="CV22" s="142">
        <f t="shared" si="35"/>
        <v>20.599056000000001</v>
      </c>
      <c r="CW22" s="142">
        <f t="shared" si="35"/>
        <v>0</v>
      </c>
      <c r="CX22" s="142">
        <f t="shared" si="35"/>
        <v>0</v>
      </c>
      <c r="CY22" s="142">
        <f t="shared" si="35"/>
        <v>1.0467</v>
      </c>
      <c r="CZ22" s="142">
        <f t="shared" si="35"/>
        <v>0</v>
      </c>
      <c r="DA22" s="142">
        <f t="shared" si="35"/>
        <v>3.3494400000000004</v>
      </c>
      <c r="DB22" s="142">
        <f t="shared" si="35"/>
        <v>0</v>
      </c>
      <c r="DC22" s="142">
        <f t="shared" si="35"/>
        <v>67.57495200000001</v>
      </c>
      <c r="DD22" s="142">
        <f t="shared" si="35"/>
        <v>6.1127280000000006</v>
      </c>
      <c r="DE22" s="142">
        <f t="shared" si="35"/>
        <v>45.719856</v>
      </c>
      <c r="DF22" s="142">
        <f t="shared" si="35"/>
        <v>0</v>
      </c>
      <c r="DG22" s="142">
        <f t="shared" si="35"/>
        <v>0</v>
      </c>
      <c r="DH22" s="142">
        <f t="shared" si="35"/>
        <v>2.177136</v>
      </c>
      <c r="DI22" s="142">
        <f t="shared" si="14"/>
        <v>0</v>
      </c>
      <c r="DJ22" s="142">
        <f t="shared" si="3"/>
        <v>0</v>
      </c>
      <c r="DK22" s="142">
        <f t="shared" si="3"/>
        <v>0.293076</v>
      </c>
      <c r="DL22" s="142">
        <f t="shared" si="3"/>
        <v>0</v>
      </c>
      <c r="DM22" s="142">
        <f t="shared" si="3"/>
        <v>1167.865992</v>
      </c>
      <c r="DN22" s="142">
        <f t="shared" si="7"/>
        <v>0</v>
      </c>
      <c r="DQ22" s="176" t="s">
        <v>506</v>
      </c>
      <c r="DR22" s="180">
        <f t="shared" si="15"/>
        <v>4.7310840000000001</v>
      </c>
      <c r="DS22" s="180">
        <f t="shared" si="16"/>
        <v>8.3736000000000005E-2</v>
      </c>
      <c r="DT22" s="180">
        <f t="shared" si="17"/>
        <v>0.12560399999999999</v>
      </c>
      <c r="DU22" s="180">
        <f t="shared" si="18"/>
        <v>0</v>
      </c>
      <c r="DV22" s="180">
        <f t="shared" si="19"/>
        <v>0</v>
      </c>
      <c r="DW22" s="180">
        <f t="shared" si="20"/>
        <v>0</v>
      </c>
      <c r="DX22" s="180">
        <f t="shared" si="21"/>
        <v>0</v>
      </c>
      <c r="DY22" s="180">
        <f t="shared" si="22"/>
        <v>0</v>
      </c>
      <c r="DZ22" s="180">
        <f t="shared" si="23"/>
        <v>0</v>
      </c>
      <c r="EA22" s="180">
        <f t="shared" si="24"/>
        <v>0.87922800000000001</v>
      </c>
      <c r="EB22" s="180">
        <f t="shared" si="25"/>
        <v>4.1868000000000002E-2</v>
      </c>
      <c r="EC22" s="180">
        <f t="shared" si="26"/>
        <v>0.37681200000000004</v>
      </c>
      <c r="ED22" s="180">
        <f t="shared" si="27"/>
        <v>0</v>
      </c>
      <c r="EE22" s="180">
        <f t="shared" si="28"/>
        <v>0</v>
      </c>
      <c r="EF22" s="180">
        <f t="shared" si="29"/>
        <v>8.3736000000000005E-2</v>
      </c>
      <c r="EG22" s="180">
        <f t="shared" si="30"/>
        <v>0</v>
      </c>
      <c r="EH22" s="180">
        <f t="shared" si="31"/>
        <v>0</v>
      </c>
      <c r="EI22" s="180">
        <f t="shared" si="32"/>
        <v>0.20934000000000003</v>
      </c>
      <c r="EJ22" s="180">
        <f t="shared" si="33"/>
        <v>0</v>
      </c>
      <c r="EK22" s="180">
        <f t="shared" si="34"/>
        <v>6.5732760000000008</v>
      </c>
    </row>
    <row r="23" spans="1:141" ht="22.5">
      <c r="A23" s="167" t="s">
        <v>507</v>
      </c>
      <c r="B23" s="168">
        <v>2552</v>
      </c>
      <c r="C23" s="168">
        <v>2213</v>
      </c>
      <c r="D23" s="169"/>
      <c r="E23" s="170">
        <v>0</v>
      </c>
      <c r="F23" s="170">
        <v>2207</v>
      </c>
      <c r="G23" s="170"/>
      <c r="H23" s="170">
        <v>4</v>
      </c>
      <c r="I23" s="170"/>
      <c r="J23" s="170">
        <v>1</v>
      </c>
      <c r="K23" s="170"/>
      <c r="L23" s="170"/>
      <c r="M23" s="171">
        <v>0</v>
      </c>
      <c r="N23" s="168">
        <v>11</v>
      </c>
      <c r="O23" s="169"/>
      <c r="P23" s="170">
        <v>10</v>
      </c>
      <c r="Q23" s="170">
        <v>1</v>
      </c>
      <c r="R23" s="171"/>
      <c r="S23" s="168"/>
      <c r="T23" s="169"/>
      <c r="U23" s="171"/>
      <c r="V23" s="168"/>
      <c r="W23" s="168">
        <v>19</v>
      </c>
      <c r="X23" s="169"/>
      <c r="Y23" s="170"/>
      <c r="Z23" s="170"/>
      <c r="AA23" s="170"/>
      <c r="AB23" s="170"/>
      <c r="AC23" s="170"/>
      <c r="AD23" s="170"/>
      <c r="AE23" s="170">
        <v>0</v>
      </c>
      <c r="AF23" s="170"/>
      <c r="AG23" s="170"/>
      <c r="AH23" s="170"/>
      <c r="AI23" s="170"/>
      <c r="AJ23" s="170"/>
      <c r="AK23" s="170"/>
      <c r="AL23" s="170">
        <v>15</v>
      </c>
      <c r="AM23" s="170">
        <v>5</v>
      </c>
      <c r="AN23" s="170"/>
      <c r="AO23" s="170"/>
      <c r="AP23" s="170"/>
      <c r="AQ23" s="170"/>
      <c r="AR23" s="170"/>
      <c r="AS23" s="171"/>
      <c r="AT23" s="168">
        <v>196</v>
      </c>
      <c r="AU23" s="168">
        <v>113</v>
      </c>
      <c r="AV23" s="169"/>
      <c r="AW23" s="170"/>
      <c r="AX23" s="170"/>
      <c r="AY23" s="170"/>
      <c r="AZ23" s="170"/>
      <c r="BA23" s="170"/>
      <c r="BB23" s="170">
        <v>112</v>
      </c>
      <c r="BC23" s="170"/>
      <c r="BD23" s="170">
        <v>0</v>
      </c>
      <c r="BE23" s="170"/>
      <c r="BF23" s="170"/>
      <c r="BG23" s="170"/>
      <c r="BH23" s="170"/>
      <c r="BI23" s="170"/>
      <c r="BJ23" s="170"/>
      <c r="BK23" s="170"/>
      <c r="BL23" s="170"/>
      <c r="BM23" s="171"/>
      <c r="BN23" s="168">
        <v>0</v>
      </c>
      <c r="BO23" s="169">
        <v>0</v>
      </c>
      <c r="BP23" s="171"/>
      <c r="BQ23" s="168"/>
      <c r="BR23" s="168"/>
      <c r="BS23" s="168"/>
      <c r="BW23" s="173">
        <f t="shared" si="4"/>
        <v>2207</v>
      </c>
      <c r="BX23" s="173">
        <f t="shared" si="4"/>
        <v>4</v>
      </c>
      <c r="BY23" s="173">
        <f t="shared" si="4"/>
        <v>11</v>
      </c>
      <c r="BZ23" s="173">
        <f t="shared" si="4"/>
        <v>0</v>
      </c>
      <c r="CA23" s="173">
        <f t="shared" si="4"/>
        <v>0</v>
      </c>
      <c r="CB23" s="173">
        <f t="shared" si="4"/>
        <v>15</v>
      </c>
      <c r="CC23" s="173">
        <f t="shared" si="4"/>
        <v>0</v>
      </c>
      <c r="CD23" s="173">
        <f t="shared" si="4"/>
        <v>5</v>
      </c>
      <c r="CE23" s="173">
        <f t="shared" si="4"/>
        <v>0</v>
      </c>
      <c r="CF23" s="173">
        <f t="shared" si="4"/>
        <v>196</v>
      </c>
      <c r="CG23" s="173">
        <f t="shared" si="4"/>
        <v>0</v>
      </c>
      <c r="CH23" s="173">
        <f t="shared" si="4"/>
        <v>112</v>
      </c>
      <c r="CI23" s="173">
        <f t="shared" si="4"/>
        <v>0</v>
      </c>
      <c r="CJ23" s="173">
        <f t="shared" si="4"/>
        <v>0</v>
      </c>
      <c r="CK23" s="173">
        <f t="shared" si="4"/>
        <v>0</v>
      </c>
      <c r="CL23" s="173">
        <f t="shared" si="4"/>
        <v>0</v>
      </c>
      <c r="CM23" s="173">
        <f t="shared" si="11"/>
        <v>0</v>
      </c>
      <c r="CN23" s="173">
        <f t="shared" si="11"/>
        <v>0</v>
      </c>
      <c r="CO23" s="173">
        <f t="shared" si="11"/>
        <v>1</v>
      </c>
      <c r="CP23" s="173">
        <f t="shared" si="11"/>
        <v>2552</v>
      </c>
      <c r="CQ23" s="174">
        <f t="shared" si="5"/>
        <v>-1</v>
      </c>
      <c r="CS23" s="175" t="str">
        <f t="shared" si="6"/>
        <v/>
      </c>
      <c r="CT23" s="142">
        <f t="shared" si="35"/>
        <v>92.402676</v>
      </c>
      <c r="CU23" s="142">
        <f t="shared" si="35"/>
        <v>0.16747200000000001</v>
      </c>
      <c r="CV23" s="142">
        <f t="shared" si="35"/>
        <v>0.46054800000000001</v>
      </c>
      <c r="CW23" s="142">
        <f t="shared" si="35"/>
        <v>0</v>
      </c>
      <c r="CX23" s="142">
        <f t="shared" si="35"/>
        <v>0</v>
      </c>
      <c r="CY23" s="142">
        <f t="shared" si="35"/>
        <v>0.62802000000000002</v>
      </c>
      <c r="CZ23" s="142">
        <f t="shared" si="35"/>
        <v>0</v>
      </c>
      <c r="DA23" s="142">
        <f t="shared" si="35"/>
        <v>0.20934000000000003</v>
      </c>
      <c r="DB23" s="142">
        <f t="shared" si="35"/>
        <v>0</v>
      </c>
      <c r="DC23" s="142">
        <f t="shared" si="35"/>
        <v>8.2061279999999996</v>
      </c>
      <c r="DD23" s="142">
        <f t="shared" si="35"/>
        <v>0</v>
      </c>
      <c r="DE23" s="142">
        <f t="shared" si="35"/>
        <v>4.6892160000000001</v>
      </c>
      <c r="DF23" s="142">
        <f t="shared" si="35"/>
        <v>0</v>
      </c>
      <c r="DG23" s="142">
        <f t="shared" si="35"/>
        <v>0</v>
      </c>
      <c r="DH23" s="142">
        <f t="shared" si="35"/>
        <v>0</v>
      </c>
      <c r="DI23" s="142">
        <f t="shared" si="14"/>
        <v>0</v>
      </c>
      <c r="DJ23" s="142">
        <f t="shared" si="3"/>
        <v>0</v>
      </c>
      <c r="DK23" s="142">
        <f t="shared" si="3"/>
        <v>0</v>
      </c>
      <c r="DL23" s="142">
        <f t="shared" si="3"/>
        <v>4.1868000000000002E-2</v>
      </c>
      <c r="DM23" s="142">
        <f t="shared" si="3"/>
        <v>106.84713600000001</v>
      </c>
      <c r="DN23" s="142">
        <f t="shared" si="7"/>
        <v>0</v>
      </c>
      <c r="DQ23" s="176"/>
    </row>
    <row r="24" spans="1:141" ht="22.5">
      <c r="A24" s="167" t="s">
        <v>508</v>
      </c>
      <c r="B24" s="168">
        <v>169</v>
      </c>
      <c r="C24" s="168"/>
      <c r="D24" s="169"/>
      <c r="E24" s="170"/>
      <c r="F24" s="170"/>
      <c r="G24" s="170"/>
      <c r="H24" s="170"/>
      <c r="I24" s="170"/>
      <c r="J24" s="170"/>
      <c r="K24" s="170"/>
      <c r="L24" s="170"/>
      <c r="M24" s="171"/>
      <c r="N24" s="168"/>
      <c r="O24" s="169"/>
      <c r="P24" s="170"/>
      <c r="Q24" s="170"/>
      <c r="R24" s="171"/>
      <c r="S24" s="168"/>
      <c r="T24" s="169"/>
      <c r="U24" s="171"/>
      <c r="V24" s="168"/>
      <c r="W24" s="168"/>
      <c r="X24" s="169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1"/>
      <c r="AT24" s="168"/>
      <c r="AU24" s="168">
        <v>169</v>
      </c>
      <c r="AV24" s="169">
        <v>0</v>
      </c>
      <c r="AW24" s="170"/>
      <c r="AX24" s="170"/>
      <c r="AY24" s="170">
        <v>168</v>
      </c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0"/>
      <c r="BL24" s="170"/>
      <c r="BM24" s="171"/>
      <c r="BN24" s="168"/>
      <c r="BO24" s="169"/>
      <c r="BP24" s="171"/>
      <c r="BQ24" s="168"/>
      <c r="BR24" s="168"/>
      <c r="BS24" s="168"/>
      <c r="BV24" s="142" t="s">
        <v>502</v>
      </c>
      <c r="BW24" s="173">
        <f t="shared" si="4"/>
        <v>0</v>
      </c>
      <c r="BX24" s="173">
        <f t="shared" si="4"/>
        <v>0</v>
      </c>
      <c r="BY24" s="173">
        <f t="shared" si="4"/>
        <v>0</v>
      </c>
      <c r="BZ24" s="173">
        <f t="shared" si="4"/>
        <v>0</v>
      </c>
      <c r="CA24" s="173">
        <f t="shared" si="4"/>
        <v>0</v>
      </c>
      <c r="CB24" s="173">
        <f t="shared" si="4"/>
        <v>0</v>
      </c>
      <c r="CC24" s="173">
        <f t="shared" si="4"/>
        <v>0</v>
      </c>
      <c r="CD24" s="173">
        <f t="shared" si="4"/>
        <v>0</v>
      </c>
      <c r="CE24" s="173">
        <f t="shared" si="4"/>
        <v>0</v>
      </c>
      <c r="CF24" s="173">
        <f t="shared" si="4"/>
        <v>0</v>
      </c>
      <c r="CG24" s="173">
        <f t="shared" si="4"/>
        <v>0</v>
      </c>
      <c r="CH24" s="173">
        <f t="shared" si="4"/>
        <v>0</v>
      </c>
      <c r="CI24" s="173">
        <f t="shared" si="4"/>
        <v>0</v>
      </c>
      <c r="CJ24" s="173">
        <f t="shared" si="4"/>
        <v>168</v>
      </c>
      <c r="CK24" s="173">
        <f t="shared" si="4"/>
        <v>0</v>
      </c>
      <c r="CL24" s="173">
        <f t="shared" si="4"/>
        <v>0</v>
      </c>
      <c r="CM24" s="173">
        <f t="shared" si="11"/>
        <v>0</v>
      </c>
      <c r="CN24" s="173">
        <f t="shared" si="11"/>
        <v>0</v>
      </c>
      <c r="CO24" s="173">
        <f t="shared" si="11"/>
        <v>0</v>
      </c>
      <c r="CP24" s="173">
        <f t="shared" si="11"/>
        <v>169</v>
      </c>
      <c r="CQ24" s="174">
        <f t="shared" si="5"/>
        <v>-1</v>
      </c>
      <c r="CS24" s="175" t="str">
        <f t="shared" si="6"/>
        <v>ELEI</v>
      </c>
      <c r="CT24" s="142">
        <f t="shared" si="35"/>
        <v>0</v>
      </c>
      <c r="CU24" s="142">
        <f t="shared" si="35"/>
        <v>0</v>
      </c>
      <c r="CV24" s="142">
        <f t="shared" si="35"/>
        <v>0</v>
      </c>
      <c r="CW24" s="142">
        <f t="shared" si="35"/>
        <v>0</v>
      </c>
      <c r="CX24" s="142">
        <f t="shared" si="35"/>
        <v>0</v>
      </c>
      <c r="CY24" s="142">
        <f t="shared" si="35"/>
        <v>0</v>
      </c>
      <c r="CZ24" s="142">
        <f t="shared" si="35"/>
        <v>0</v>
      </c>
      <c r="DA24" s="142">
        <f t="shared" si="35"/>
        <v>0</v>
      </c>
      <c r="DB24" s="142">
        <f t="shared" si="35"/>
        <v>0</v>
      </c>
      <c r="DC24" s="142">
        <f t="shared" si="35"/>
        <v>0</v>
      </c>
      <c r="DD24" s="142">
        <f t="shared" si="35"/>
        <v>0</v>
      </c>
      <c r="DE24" s="142">
        <f t="shared" si="35"/>
        <v>0</v>
      </c>
      <c r="DF24" s="142">
        <f t="shared" si="35"/>
        <v>0</v>
      </c>
      <c r="DG24" s="142">
        <f t="shared" si="35"/>
        <v>7.0338240000000001</v>
      </c>
      <c r="DH24" s="142">
        <f t="shared" si="35"/>
        <v>0</v>
      </c>
      <c r="DI24" s="142">
        <f t="shared" si="14"/>
        <v>0</v>
      </c>
      <c r="DJ24" s="142">
        <f t="shared" si="3"/>
        <v>0</v>
      </c>
      <c r="DK24" s="142">
        <f t="shared" si="3"/>
        <v>0</v>
      </c>
      <c r="DL24" s="142">
        <f t="shared" si="3"/>
        <v>0</v>
      </c>
      <c r="DM24" s="142">
        <f t="shared" si="3"/>
        <v>7.0756920000000001</v>
      </c>
      <c r="DN24" s="142">
        <f t="shared" si="7"/>
        <v>0</v>
      </c>
      <c r="DQ24" s="176"/>
    </row>
    <row r="25" spans="1:141" ht="22.5">
      <c r="A25" s="167" t="s">
        <v>509</v>
      </c>
      <c r="B25" s="168">
        <v>3118</v>
      </c>
      <c r="C25" s="168">
        <v>634</v>
      </c>
      <c r="D25" s="169"/>
      <c r="E25" s="170">
        <v>12</v>
      </c>
      <c r="F25" s="170">
        <v>622</v>
      </c>
      <c r="G25" s="170"/>
      <c r="H25" s="170"/>
      <c r="I25" s="170"/>
      <c r="J25" s="170"/>
      <c r="K25" s="170"/>
      <c r="L25" s="170"/>
      <c r="M25" s="171"/>
      <c r="N25" s="168">
        <v>222</v>
      </c>
      <c r="O25" s="169"/>
      <c r="P25" s="170">
        <v>215</v>
      </c>
      <c r="Q25" s="170"/>
      <c r="R25" s="171">
        <v>7</v>
      </c>
      <c r="S25" s="168"/>
      <c r="T25" s="169"/>
      <c r="U25" s="171"/>
      <c r="V25" s="168"/>
      <c r="W25" s="168">
        <v>262</v>
      </c>
      <c r="X25" s="169"/>
      <c r="Y25" s="170"/>
      <c r="Z25" s="170"/>
      <c r="AA25" s="170"/>
      <c r="AB25" s="170"/>
      <c r="AC25" s="170">
        <v>16</v>
      </c>
      <c r="AD25" s="170"/>
      <c r="AE25" s="170">
        <v>0</v>
      </c>
      <c r="AF25" s="170"/>
      <c r="AG25" s="170"/>
      <c r="AH25" s="170"/>
      <c r="AI25" s="170"/>
      <c r="AJ25" s="170"/>
      <c r="AK25" s="170"/>
      <c r="AL25" s="170">
        <v>1</v>
      </c>
      <c r="AM25" s="170">
        <v>245</v>
      </c>
      <c r="AN25" s="170"/>
      <c r="AO25" s="170"/>
      <c r="AP25" s="170"/>
      <c r="AQ25" s="170"/>
      <c r="AR25" s="170"/>
      <c r="AS25" s="171"/>
      <c r="AT25" s="168">
        <v>1304</v>
      </c>
      <c r="AU25" s="168">
        <v>479</v>
      </c>
      <c r="AV25" s="169"/>
      <c r="AW25" s="170"/>
      <c r="AX25" s="170"/>
      <c r="AY25" s="170"/>
      <c r="AZ25" s="170"/>
      <c r="BA25" s="170"/>
      <c r="BB25" s="170">
        <v>328</v>
      </c>
      <c r="BC25" s="170"/>
      <c r="BD25" s="170">
        <v>83</v>
      </c>
      <c r="BE25" s="170">
        <v>66</v>
      </c>
      <c r="BF25" s="170"/>
      <c r="BG25" s="170"/>
      <c r="BH25" s="170"/>
      <c r="BI25" s="170"/>
      <c r="BJ25" s="170"/>
      <c r="BK25" s="170"/>
      <c r="BL25" s="170">
        <v>1</v>
      </c>
      <c r="BM25" s="171"/>
      <c r="BN25" s="168">
        <v>190</v>
      </c>
      <c r="BO25" s="169">
        <v>18</v>
      </c>
      <c r="BP25" s="171">
        <v>172</v>
      </c>
      <c r="BQ25" s="168"/>
      <c r="BR25" s="168">
        <v>27</v>
      </c>
      <c r="BS25" s="168"/>
      <c r="BV25" s="142" t="s">
        <v>504</v>
      </c>
      <c r="BW25" s="173">
        <f t="shared" si="4"/>
        <v>634</v>
      </c>
      <c r="BX25" s="173">
        <f t="shared" si="4"/>
        <v>0</v>
      </c>
      <c r="BY25" s="173">
        <f t="shared" si="4"/>
        <v>222</v>
      </c>
      <c r="BZ25" s="173">
        <f t="shared" si="4"/>
        <v>0</v>
      </c>
      <c r="CA25" s="173">
        <f t="shared" si="4"/>
        <v>0</v>
      </c>
      <c r="CB25" s="173">
        <f t="shared" si="4"/>
        <v>1</v>
      </c>
      <c r="CC25" s="173">
        <f t="shared" si="4"/>
        <v>0</v>
      </c>
      <c r="CD25" s="173">
        <f t="shared" si="4"/>
        <v>245</v>
      </c>
      <c r="CE25" s="173">
        <f t="shared" si="4"/>
        <v>16</v>
      </c>
      <c r="CF25" s="173">
        <f t="shared" si="4"/>
        <v>1304</v>
      </c>
      <c r="CG25" s="173">
        <f t="shared" si="4"/>
        <v>83</v>
      </c>
      <c r="CH25" s="173">
        <f t="shared" si="4"/>
        <v>328</v>
      </c>
      <c r="CI25" s="173">
        <f t="shared" si="4"/>
        <v>1</v>
      </c>
      <c r="CJ25" s="173">
        <f t="shared" si="4"/>
        <v>0</v>
      </c>
      <c r="CK25" s="173">
        <f t="shared" si="4"/>
        <v>238</v>
      </c>
      <c r="CL25" s="173">
        <f t="shared" si="4"/>
        <v>0</v>
      </c>
      <c r="CM25" s="173">
        <f t="shared" si="11"/>
        <v>27</v>
      </c>
      <c r="CN25" s="173">
        <f t="shared" si="11"/>
        <v>18</v>
      </c>
      <c r="CO25" s="173">
        <f t="shared" si="11"/>
        <v>0</v>
      </c>
      <c r="CP25" s="173">
        <f t="shared" si="11"/>
        <v>3118</v>
      </c>
      <c r="CQ25" s="174">
        <f t="shared" si="5"/>
        <v>-1</v>
      </c>
      <c r="CS25" s="175" t="str">
        <f t="shared" si="6"/>
        <v>CHPI</v>
      </c>
      <c r="CT25" s="142">
        <f t="shared" si="35"/>
        <v>26.544312000000001</v>
      </c>
      <c r="CU25" s="142">
        <f t="shared" si="35"/>
        <v>0</v>
      </c>
      <c r="CV25" s="142">
        <f t="shared" si="35"/>
        <v>9.2946960000000001</v>
      </c>
      <c r="CW25" s="142">
        <f t="shared" si="35"/>
        <v>0</v>
      </c>
      <c r="CX25" s="142">
        <f t="shared" si="35"/>
        <v>0</v>
      </c>
      <c r="CY25" s="142">
        <f t="shared" si="35"/>
        <v>4.1868000000000002E-2</v>
      </c>
      <c r="CZ25" s="142">
        <f t="shared" si="35"/>
        <v>0</v>
      </c>
      <c r="DA25" s="142">
        <f t="shared" si="35"/>
        <v>10.257660000000001</v>
      </c>
      <c r="DB25" s="142">
        <f t="shared" si="35"/>
        <v>0.66988800000000004</v>
      </c>
      <c r="DC25" s="142">
        <f t="shared" si="35"/>
        <v>54.595872</v>
      </c>
      <c r="DD25" s="142">
        <f t="shared" si="35"/>
        <v>3.475044</v>
      </c>
      <c r="DE25" s="142">
        <f t="shared" si="35"/>
        <v>13.732704</v>
      </c>
      <c r="DF25" s="142">
        <f t="shared" si="35"/>
        <v>4.1868000000000002E-2</v>
      </c>
      <c r="DG25" s="142">
        <f t="shared" si="35"/>
        <v>0</v>
      </c>
      <c r="DH25" s="142">
        <f t="shared" si="35"/>
        <v>9.9645840000000003</v>
      </c>
      <c r="DI25" s="142">
        <f t="shared" si="14"/>
        <v>0</v>
      </c>
      <c r="DJ25" s="142">
        <f t="shared" si="3"/>
        <v>1.130436</v>
      </c>
      <c r="DK25" s="142">
        <f t="shared" si="3"/>
        <v>0.75362400000000007</v>
      </c>
      <c r="DL25" s="142">
        <f t="shared" si="3"/>
        <v>0</v>
      </c>
      <c r="DM25" s="142">
        <f t="shared" si="3"/>
        <v>130.54442400000002</v>
      </c>
      <c r="DN25" s="142">
        <f t="shared" si="7"/>
        <v>0</v>
      </c>
      <c r="DQ25" s="176"/>
    </row>
    <row r="26" spans="1:141" ht="22.5">
      <c r="A26" s="167" t="s">
        <v>510</v>
      </c>
      <c r="B26" s="168">
        <v>157</v>
      </c>
      <c r="C26" s="168">
        <v>115</v>
      </c>
      <c r="D26" s="169"/>
      <c r="E26" s="170">
        <v>35</v>
      </c>
      <c r="F26" s="170">
        <v>78</v>
      </c>
      <c r="G26" s="170"/>
      <c r="H26" s="170">
        <v>2</v>
      </c>
      <c r="I26" s="170"/>
      <c r="J26" s="170">
        <v>0</v>
      </c>
      <c r="K26" s="170"/>
      <c r="L26" s="170"/>
      <c r="M26" s="171"/>
      <c r="N26" s="168">
        <v>3</v>
      </c>
      <c r="O26" s="169"/>
      <c r="P26" s="170">
        <v>3</v>
      </c>
      <c r="Q26" s="170"/>
      <c r="R26" s="171"/>
      <c r="S26" s="168"/>
      <c r="T26" s="169"/>
      <c r="U26" s="171"/>
      <c r="V26" s="168"/>
      <c r="W26" s="168">
        <v>1</v>
      </c>
      <c r="X26" s="169"/>
      <c r="Y26" s="170"/>
      <c r="Z26" s="170"/>
      <c r="AA26" s="170"/>
      <c r="AB26" s="170"/>
      <c r="AC26" s="170"/>
      <c r="AD26" s="170"/>
      <c r="AE26" s="170">
        <v>0</v>
      </c>
      <c r="AF26" s="170"/>
      <c r="AG26" s="170"/>
      <c r="AH26" s="170"/>
      <c r="AI26" s="170"/>
      <c r="AJ26" s="170"/>
      <c r="AK26" s="170"/>
      <c r="AL26" s="170">
        <v>0</v>
      </c>
      <c r="AM26" s="170">
        <v>0</v>
      </c>
      <c r="AN26" s="170"/>
      <c r="AO26" s="170"/>
      <c r="AP26" s="170"/>
      <c r="AQ26" s="170"/>
      <c r="AR26" s="170"/>
      <c r="AS26" s="171"/>
      <c r="AT26" s="168">
        <v>21</v>
      </c>
      <c r="AU26" s="168">
        <v>10</v>
      </c>
      <c r="AV26" s="169"/>
      <c r="AW26" s="170"/>
      <c r="AX26" s="170"/>
      <c r="AY26" s="170"/>
      <c r="AZ26" s="170"/>
      <c r="BA26" s="170"/>
      <c r="BB26" s="170">
        <v>9</v>
      </c>
      <c r="BC26" s="170"/>
      <c r="BD26" s="170">
        <v>1</v>
      </c>
      <c r="BE26" s="170"/>
      <c r="BF26" s="170"/>
      <c r="BG26" s="170"/>
      <c r="BH26" s="170"/>
      <c r="BI26" s="170"/>
      <c r="BJ26" s="170"/>
      <c r="BK26" s="170"/>
      <c r="BL26" s="170">
        <v>0</v>
      </c>
      <c r="BM26" s="171">
        <v>0</v>
      </c>
      <c r="BN26" s="168">
        <v>7</v>
      </c>
      <c r="BO26" s="169">
        <v>5</v>
      </c>
      <c r="BP26" s="171">
        <v>2</v>
      </c>
      <c r="BQ26" s="168"/>
      <c r="BR26" s="168"/>
      <c r="BS26" s="168"/>
      <c r="BV26" s="142" t="s">
        <v>506</v>
      </c>
      <c r="BW26" s="173">
        <f t="shared" si="4"/>
        <v>113</v>
      </c>
      <c r="BX26" s="173">
        <f t="shared" si="4"/>
        <v>2</v>
      </c>
      <c r="BY26" s="173">
        <f t="shared" si="4"/>
        <v>3</v>
      </c>
      <c r="BZ26" s="173">
        <f t="shared" si="4"/>
        <v>0</v>
      </c>
      <c r="CA26" s="173">
        <f t="shared" si="4"/>
        <v>0</v>
      </c>
      <c r="CB26" s="173">
        <f t="shared" si="4"/>
        <v>0</v>
      </c>
      <c r="CC26" s="173">
        <f t="shared" si="4"/>
        <v>0</v>
      </c>
      <c r="CD26" s="173">
        <f t="shared" si="4"/>
        <v>0</v>
      </c>
      <c r="CE26" s="173">
        <f t="shared" si="4"/>
        <v>0</v>
      </c>
      <c r="CF26" s="173">
        <f t="shared" si="4"/>
        <v>21</v>
      </c>
      <c r="CG26" s="173">
        <f t="shared" si="4"/>
        <v>1</v>
      </c>
      <c r="CH26" s="173">
        <f t="shared" si="4"/>
        <v>9</v>
      </c>
      <c r="CI26" s="173">
        <f t="shared" si="4"/>
        <v>0</v>
      </c>
      <c r="CJ26" s="173">
        <f t="shared" si="4"/>
        <v>0</v>
      </c>
      <c r="CK26" s="173">
        <f t="shared" si="4"/>
        <v>2</v>
      </c>
      <c r="CL26" s="173">
        <f t="shared" si="4"/>
        <v>0</v>
      </c>
      <c r="CM26" s="173">
        <f t="shared" si="11"/>
        <v>0</v>
      </c>
      <c r="CN26" s="173">
        <f t="shared" si="11"/>
        <v>5</v>
      </c>
      <c r="CO26" s="173">
        <f t="shared" si="11"/>
        <v>0</v>
      </c>
      <c r="CP26" s="173">
        <f t="shared" si="11"/>
        <v>157</v>
      </c>
      <c r="CQ26" s="174">
        <f t="shared" si="5"/>
        <v>-1</v>
      </c>
      <c r="CS26" s="175" t="str">
        <f t="shared" si="6"/>
        <v>HPLI</v>
      </c>
      <c r="CT26" s="142">
        <f t="shared" si="35"/>
        <v>4.7310840000000001</v>
      </c>
      <c r="CU26" s="142">
        <f t="shared" si="35"/>
        <v>8.3736000000000005E-2</v>
      </c>
      <c r="CV26" s="142">
        <f t="shared" si="35"/>
        <v>0.12560399999999999</v>
      </c>
      <c r="CW26" s="142">
        <f t="shared" si="35"/>
        <v>0</v>
      </c>
      <c r="CX26" s="142">
        <f t="shared" si="35"/>
        <v>0</v>
      </c>
      <c r="CY26" s="142">
        <f t="shared" si="35"/>
        <v>0</v>
      </c>
      <c r="CZ26" s="142">
        <f t="shared" si="35"/>
        <v>0</v>
      </c>
      <c r="DA26" s="142">
        <f t="shared" si="35"/>
        <v>0</v>
      </c>
      <c r="DB26" s="142">
        <f t="shared" si="35"/>
        <v>0</v>
      </c>
      <c r="DC26" s="142">
        <f t="shared" si="35"/>
        <v>0.87922800000000001</v>
      </c>
      <c r="DD26" s="142">
        <f t="shared" si="35"/>
        <v>4.1868000000000002E-2</v>
      </c>
      <c r="DE26" s="142">
        <f t="shared" si="35"/>
        <v>0.37681200000000004</v>
      </c>
      <c r="DF26" s="142">
        <f t="shared" si="35"/>
        <v>0</v>
      </c>
      <c r="DG26" s="142">
        <f t="shared" si="35"/>
        <v>0</v>
      </c>
      <c r="DH26" s="142">
        <f t="shared" si="35"/>
        <v>8.3736000000000005E-2</v>
      </c>
      <c r="DI26" s="142">
        <f t="shared" si="14"/>
        <v>0</v>
      </c>
      <c r="DJ26" s="142">
        <f t="shared" si="3"/>
        <v>0</v>
      </c>
      <c r="DK26" s="142">
        <f t="shared" si="3"/>
        <v>0.20934000000000003</v>
      </c>
      <c r="DL26" s="142">
        <f t="shared" si="3"/>
        <v>0</v>
      </c>
      <c r="DM26" s="142">
        <f t="shared" si="3"/>
        <v>6.5732760000000008</v>
      </c>
      <c r="DN26" s="142">
        <f t="shared" si="7"/>
        <v>0</v>
      </c>
      <c r="DQ26" s="176"/>
    </row>
    <row r="27" spans="1:141" ht="22.5">
      <c r="A27" s="167" t="s">
        <v>511</v>
      </c>
      <c r="B27" s="168">
        <v>0</v>
      </c>
      <c r="C27" s="168"/>
      <c r="D27" s="169"/>
      <c r="E27" s="170"/>
      <c r="F27" s="170"/>
      <c r="G27" s="170"/>
      <c r="H27" s="170"/>
      <c r="I27" s="170"/>
      <c r="J27" s="170"/>
      <c r="K27" s="170"/>
      <c r="L27" s="170"/>
      <c r="M27" s="171"/>
      <c r="N27" s="168"/>
      <c r="O27" s="169"/>
      <c r="P27" s="170"/>
      <c r="Q27" s="170"/>
      <c r="R27" s="171"/>
      <c r="S27" s="168"/>
      <c r="T27" s="169"/>
      <c r="U27" s="171"/>
      <c r="V27" s="168"/>
      <c r="W27" s="168"/>
      <c r="X27" s="169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1"/>
      <c r="AT27" s="168"/>
      <c r="AU27" s="168"/>
      <c r="AV27" s="169"/>
      <c r="AW27" s="170"/>
      <c r="AX27" s="170"/>
      <c r="AY27" s="170"/>
      <c r="AZ27" s="170"/>
      <c r="BA27" s="170"/>
      <c r="BB27" s="170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1"/>
      <c r="BN27" s="168"/>
      <c r="BO27" s="169"/>
      <c r="BP27" s="171"/>
      <c r="BQ27" s="168"/>
      <c r="BR27" s="168"/>
      <c r="BS27" s="168">
        <v>0</v>
      </c>
      <c r="BW27" s="173">
        <f t="shared" si="4"/>
        <v>0</v>
      </c>
      <c r="BX27" s="173">
        <f t="shared" si="4"/>
        <v>0</v>
      </c>
      <c r="BY27" s="173">
        <f t="shared" si="4"/>
        <v>0</v>
      </c>
      <c r="BZ27" s="173">
        <f t="shared" si="4"/>
        <v>0</v>
      </c>
      <c r="CA27" s="173">
        <f t="shared" si="4"/>
        <v>0</v>
      </c>
      <c r="CB27" s="173">
        <f t="shared" si="4"/>
        <v>0</v>
      </c>
      <c r="CC27" s="173">
        <f t="shared" si="4"/>
        <v>0</v>
      </c>
      <c r="CD27" s="173">
        <f t="shared" si="4"/>
        <v>0</v>
      </c>
      <c r="CE27" s="173">
        <f t="shared" si="4"/>
        <v>0</v>
      </c>
      <c r="CF27" s="173">
        <f t="shared" si="4"/>
        <v>0</v>
      </c>
      <c r="CG27" s="173">
        <f t="shared" si="4"/>
        <v>0</v>
      </c>
      <c r="CH27" s="173">
        <f t="shared" si="4"/>
        <v>0</v>
      </c>
      <c r="CI27" s="173">
        <f t="shared" si="4"/>
        <v>0</v>
      </c>
      <c r="CJ27" s="173">
        <f t="shared" si="4"/>
        <v>0</v>
      </c>
      <c r="CK27" s="173">
        <f t="shared" si="4"/>
        <v>0</v>
      </c>
      <c r="CL27" s="173">
        <f t="shared" si="4"/>
        <v>0</v>
      </c>
      <c r="CM27" s="173">
        <f t="shared" si="11"/>
        <v>0</v>
      </c>
      <c r="CN27" s="173">
        <f t="shared" si="11"/>
        <v>0</v>
      </c>
      <c r="CO27" s="173">
        <f t="shared" si="11"/>
        <v>0</v>
      </c>
      <c r="CP27" s="173">
        <f t="shared" si="11"/>
        <v>0</v>
      </c>
      <c r="CQ27" s="174">
        <f t="shared" si="5"/>
        <v>0</v>
      </c>
      <c r="CS27" s="175" t="str">
        <f t="shared" si="6"/>
        <v/>
      </c>
      <c r="CT27" s="142">
        <f t="shared" si="35"/>
        <v>0</v>
      </c>
      <c r="CU27" s="142">
        <f t="shared" si="35"/>
        <v>0</v>
      </c>
      <c r="CV27" s="142">
        <f t="shared" si="35"/>
        <v>0</v>
      </c>
      <c r="CW27" s="142">
        <f t="shared" si="35"/>
        <v>0</v>
      </c>
      <c r="CX27" s="142">
        <f t="shared" si="35"/>
        <v>0</v>
      </c>
      <c r="CY27" s="142">
        <f t="shared" si="35"/>
        <v>0</v>
      </c>
      <c r="CZ27" s="142">
        <f t="shared" si="35"/>
        <v>0</v>
      </c>
      <c r="DA27" s="142">
        <f t="shared" si="35"/>
        <v>0</v>
      </c>
      <c r="DB27" s="142">
        <f t="shared" si="35"/>
        <v>0</v>
      </c>
      <c r="DC27" s="142">
        <f t="shared" si="35"/>
        <v>0</v>
      </c>
      <c r="DD27" s="142">
        <f t="shared" si="35"/>
        <v>0</v>
      </c>
      <c r="DE27" s="142">
        <f t="shared" si="35"/>
        <v>0</v>
      </c>
      <c r="DF27" s="142">
        <f t="shared" si="35"/>
        <v>0</v>
      </c>
      <c r="DG27" s="142">
        <f t="shared" si="35"/>
        <v>0</v>
      </c>
      <c r="DH27" s="142">
        <f t="shared" si="35"/>
        <v>0</v>
      </c>
      <c r="DI27" s="142">
        <f t="shared" si="14"/>
        <v>0</v>
      </c>
      <c r="DJ27" s="142">
        <f t="shared" si="3"/>
        <v>0</v>
      </c>
      <c r="DK27" s="142">
        <f t="shared" si="3"/>
        <v>0</v>
      </c>
      <c r="DL27" s="142">
        <f t="shared" si="3"/>
        <v>0</v>
      </c>
      <c r="DM27" s="142">
        <f t="shared" si="3"/>
        <v>0</v>
      </c>
      <c r="DN27" s="142">
        <f t="shared" si="7"/>
        <v>0</v>
      </c>
      <c r="DQ27" s="176"/>
    </row>
    <row r="28" spans="1:141" ht="22.5">
      <c r="A28" s="167" t="s">
        <v>512</v>
      </c>
      <c r="B28" s="168"/>
      <c r="C28" s="168"/>
      <c r="D28" s="169"/>
      <c r="E28" s="170"/>
      <c r="F28" s="170"/>
      <c r="G28" s="170"/>
      <c r="H28" s="170"/>
      <c r="I28" s="170"/>
      <c r="J28" s="170"/>
      <c r="K28" s="170"/>
      <c r="L28" s="170"/>
      <c r="M28" s="171"/>
      <c r="N28" s="168"/>
      <c r="O28" s="169"/>
      <c r="P28" s="170"/>
      <c r="Q28" s="170"/>
      <c r="R28" s="171"/>
      <c r="S28" s="168"/>
      <c r="T28" s="169"/>
      <c r="U28" s="171"/>
      <c r="V28" s="168"/>
      <c r="W28" s="168"/>
      <c r="X28" s="169"/>
      <c r="Y28" s="170"/>
      <c r="Z28" s="170"/>
      <c r="AA28" s="170"/>
      <c r="AB28" s="170"/>
      <c r="AC28" s="170"/>
      <c r="AD28" s="170"/>
      <c r="AE28" s="170"/>
      <c r="AF28" s="170"/>
      <c r="AG28" s="170"/>
      <c r="AH28" s="170"/>
      <c r="AI28" s="170"/>
      <c r="AJ28" s="170"/>
      <c r="AK28" s="170"/>
      <c r="AL28" s="170"/>
      <c r="AM28" s="170"/>
      <c r="AN28" s="170"/>
      <c r="AO28" s="170"/>
      <c r="AP28" s="170"/>
      <c r="AQ28" s="170"/>
      <c r="AR28" s="170"/>
      <c r="AS28" s="171"/>
      <c r="AT28" s="168"/>
      <c r="AU28" s="168"/>
      <c r="AV28" s="169"/>
      <c r="AW28" s="170"/>
      <c r="AX28" s="170"/>
      <c r="AY28" s="170"/>
      <c r="AZ28" s="170"/>
      <c r="BA28" s="170"/>
      <c r="BB28" s="170"/>
      <c r="BC28" s="170"/>
      <c r="BD28" s="170"/>
      <c r="BE28" s="170"/>
      <c r="BF28" s="170"/>
      <c r="BG28" s="170"/>
      <c r="BH28" s="170"/>
      <c r="BI28" s="170"/>
      <c r="BJ28" s="170"/>
      <c r="BK28" s="170"/>
      <c r="BL28" s="170"/>
      <c r="BM28" s="171"/>
      <c r="BN28" s="168"/>
      <c r="BO28" s="169"/>
      <c r="BP28" s="171"/>
      <c r="BQ28" s="168"/>
      <c r="BR28" s="168"/>
      <c r="BS28" s="168"/>
      <c r="BW28" s="173">
        <f t="shared" si="4"/>
        <v>0</v>
      </c>
      <c r="BX28" s="173">
        <f t="shared" si="4"/>
        <v>0</v>
      </c>
      <c r="BY28" s="173">
        <f t="shared" si="4"/>
        <v>0</v>
      </c>
      <c r="BZ28" s="173">
        <f t="shared" si="4"/>
        <v>0</v>
      </c>
      <c r="CA28" s="173">
        <f t="shared" si="4"/>
        <v>0</v>
      </c>
      <c r="CB28" s="173">
        <f t="shared" si="4"/>
        <v>0</v>
      </c>
      <c r="CC28" s="173">
        <f t="shared" si="4"/>
        <v>0</v>
      </c>
      <c r="CD28" s="173">
        <f t="shared" si="4"/>
        <v>0</v>
      </c>
      <c r="CE28" s="173">
        <f t="shared" si="4"/>
        <v>0</v>
      </c>
      <c r="CF28" s="173">
        <f t="shared" si="4"/>
        <v>0</v>
      </c>
      <c r="CG28" s="173">
        <f t="shared" si="4"/>
        <v>0</v>
      </c>
      <c r="CH28" s="173">
        <f t="shared" si="4"/>
        <v>0</v>
      </c>
      <c r="CI28" s="173">
        <f t="shared" si="4"/>
        <v>0</v>
      </c>
      <c r="CJ28" s="173">
        <f t="shared" si="4"/>
        <v>0</v>
      </c>
      <c r="CK28" s="173">
        <f t="shared" si="4"/>
        <v>0</v>
      </c>
      <c r="CL28" s="173">
        <f t="shared" si="4"/>
        <v>0</v>
      </c>
      <c r="CM28" s="173">
        <f t="shared" si="11"/>
        <v>0</v>
      </c>
      <c r="CN28" s="173">
        <f t="shared" si="11"/>
        <v>0</v>
      </c>
      <c r="CO28" s="173">
        <f t="shared" si="11"/>
        <v>0</v>
      </c>
      <c r="CP28" s="173">
        <f t="shared" si="11"/>
        <v>0</v>
      </c>
      <c r="CQ28" s="174">
        <f t="shared" si="5"/>
        <v>0</v>
      </c>
      <c r="CS28" s="175" t="str">
        <f t="shared" si="6"/>
        <v/>
      </c>
      <c r="CT28" s="142">
        <f t="shared" si="35"/>
        <v>0</v>
      </c>
      <c r="CU28" s="142">
        <f t="shared" si="35"/>
        <v>0</v>
      </c>
      <c r="CV28" s="142">
        <f t="shared" si="35"/>
        <v>0</v>
      </c>
      <c r="CW28" s="142">
        <f t="shared" si="35"/>
        <v>0</v>
      </c>
      <c r="CX28" s="142">
        <f t="shared" si="35"/>
        <v>0</v>
      </c>
      <c r="CY28" s="142">
        <f t="shared" si="35"/>
        <v>0</v>
      </c>
      <c r="CZ28" s="142">
        <f t="shared" si="35"/>
        <v>0</v>
      </c>
      <c r="DA28" s="142">
        <f t="shared" si="35"/>
        <v>0</v>
      </c>
      <c r="DB28" s="142">
        <f t="shared" si="35"/>
        <v>0</v>
      </c>
      <c r="DC28" s="142">
        <f t="shared" si="35"/>
        <v>0</v>
      </c>
      <c r="DD28" s="142">
        <f t="shared" si="35"/>
        <v>0</v>
      </c>
      <c r="DE28" s="142">
        <f t="shared" si="35"/>
        <v>0</v>
      </c>
      <c r="DF28" s="142">
        <f t="shared" si="35"/>
        <v>0</v>
      </c>
      <c r="DG28" s="142">
        <f t="shared" si="35"/>
        <v>0</v>
      </c>
      <c r="DH28" s="142">
        <f t="shared" si="35"/>
        <v>0</v>
      </c>
      <c r="DI28" s="142">
        <f t="shared" si="14"/>
        <v>0</v>
      </c>
      <c r="DJ28" s="142">
        <f t="shared" si="3"/>
        <v>0</v>
      </c>
      <c r="DK28" s="142">
        <f t="shared" si="3"/>
        <v>0</v>
      </c>
      <c r="DL28" s="142">
        <f t="shared" si="3"/>
        <v>0</v>
      </c>
      <c r="DM28" s="142">
        <f t="shared" si="3"/>
        <v>0</v>
      </c>
      <c r="DN28" s="142">
        <f t="shared" si="7"/>
        <v>0</v>
      </c>
      <c r="DQ28" s="176"/>
    </row>
    <row r="29" spans="1:141" ht="22.5">
      <c r="A29" s="167" t="s">
        <v>513</v>
      </c>
      <c r="B29" s="168">
        <v>102</v>
      </c>
      <c r="C29" s="168"/>
      <c r="D29" s="169"/>
      <c r="E29" s="170"/>
      <c r="F29" s="170"/>
      <c r="G29" s="170"/>
      <c r="H29" s="170"/>
      <c r="I29" s="170"/>
      <c r="J29" s="170"/>
      <c r="K29" s="170"/>
      <c r="L29" s="170"/>
      <c r="M29" s="171"/>
      <c r="N29" s="168"/>
      <c r="O29" s="169"/>
      <c r="P29" s="170"/>
      <c r="Q29" s="170"/>
      <c r="R29" s="171"/>
      <c r="S29" s="168"/>
      <c r="T29" s="169"/>
      <c r="U29" s="171"/>
      <c r="V29" s="168"/>
      <c r="W29" s="168"/>
      <c r="X29" s="169"/>
      <c r="Y29" s="170"/>
      <c r="Z29" s="170"/>
      <c r="AA29" s="170"/>
      <c r="AB29" s="170"/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1"/>
      <c r="AT29" s="168"/>
      <c r="AU29" s="168"/>
      <c r="AV29" s="169"/>
      <c r="AW29" s="170"/>
      <c r="AX29" s="170"/>
      <c r="AY29" s="170"/>
      <c r="AZ29" s="170"/>
      <c r="BA29" s="170"/>
      <c r="BB29" s="170"/>
      <c r="BC29" s="170"/>
      <c r="BD29" s="170"/>
      <c r="BE29" s="170"/>
      <c r="BF29" s="170"/>
      <c r="BG29" s="170"/>
      <c r="BH29" s="170"/>
      <c r="BI29" s="170"/>
      <c r="BJ29" s="170"/>
      <c r="BK29" s="170"/>
      <c r="BL29" s="170"/>
      <c r="BM29" s="171"/>
      <c r="BN29" s="168"/>
      <c r="BO29" s="169"/>
      <c r="BP29" s="171"/>
      <c r="BQ29" s="168"/>
      <c r="BR29" s="168"/>
      <c r="BS29" s="168">
        <v>102</v>
      </c>
      <c r="BW29" s="173">
        <f t="shared" si="4"/>
        <v>0</v>
      </c>
      <c r="BX29" s="173">
        <f t="shared" si="4"/>
        <v>0</v>
      </c>
      <c r="BY29" s="173">
        <f t="shared" si="4"/>
        <v>0</v>
      </c>
      <c r="BZ29" s="173">
        <f t="shared" si="4"/>
        <v>0</v>
      </c>
      <c r="CA29" s="173">
        <f t="shared" si="4"/>
        <v>0</v>
      </c>
      <c r="CB29" s="173">
        <f t="shared" si="4"/>
        <v>0</v>
      </c>
      <c r="CC29" s="173">
        <f t="shared" si="4"/>
        <v>0</v>
      </c>
      <c r="CD29" s="173">
        <f t="shared" si="4"/>
        <v>0</v>
      </c>
      <c r="CE29" s="173">
        <f t="shared" si="4"/>
        <v>0</v>
      </c>
      <c r="CF29" s="173">
        <f t="shared" si="4"/>
        <v>0</v>
      </c>
      <c r="CG29" s="173">
        <f t="shared" si="4"/>
        <v>0</v>
      </c>
      <c r="CH29" s="173">
        <f t="shared" si="4"/>
        <v>0</v>
      </c>
      <c r="CI29" s="173">
        <f t="shared" si="4"/>
        <v>0</v>
      </c>
      <c r="CJ29" s="173">
        <f t="shared" si="4"/>
        <v>0</v>
      </c>
      <c r="CK29" s="173">
        <f t="shared" si="4"/>
        <v>0</v>
      </c>
      <c r="CL29" s="173">
        <f t="shared" si="4"/>
        <v>102</v>
      </c>
      <c r="CM29" s="173">
        <f t="shared" si="11"/>
        <v>0</v>
      </c>
      <c r="CN29" s="173">
        <f t="shared" si="11"/>
        <v>0</v>
      </c>
      <c r="CO29" s="173">
        <f t="shared" si="11"/>
        <v>0</v>
      </c>
      <c r="CP29" s="173">
        <f t="shared" si="11"/>
        <v>102</v>
      </c>
      <c r="CQ29" s="174">
        <f t="shared" si="5"/>
        <v>0</v>
      </c>
      <c r="CS29" s="175" t="str">
        <f t="shared" si="6"/>
        <v/>
      </c>
      <c r="CT29" s="142">
        <f t="shared" si="35"/>
        <v>0</v>
      </c>
      <c r="CU29" s="142">
        <f t="shared" si="35"/>
        <v>0</v>
      </c>
      <c r="CV29" s="142">
        <f t="shared" si="35"/>
        <v>0</v>
      </c>
      <c r="CW29" s="142">
        <f t="shared" si="35"/>
        <v>0</v>
      </c>
      <c r="CX29" s="142">
        <f t="shared" si="35"/>
        <v>0</v>
      </c>
      <c r="CY29" s="142">
        <f t="shared" si="35"/>
        <v>0</v>
      </c>
      <c r="CZ29" s="142">
        <f t="shared" si="35"/>
        <v>0</v>
      </c>
      <c r="DA29" s="142">
        <f t="shared" si="35"/>
        <v>0</v>
      </c>
      <c r="DB29" s="142">
        <f t="shared" si="35"/>
        <v>0</v>
      </c>
      <c r="DC29" s="142">
        <f t="shared" si="35"/>
        <v>0</v>
      </c>
      <c r="DD29" s="142">
        <f t="shared" si="35"/>
        <v>0</v>
      </c>
      <c r="DE29" s="142">
        <f t="shared" si="35"/>
        <v>0</v>
      </c>
      <c r="DF29" s="142">
        <f t="shared" si="35"/>
        <v>0</v>
      </c>
      <c r="DG29" s="142">
        <f t="shared" si="35"/>
        <v>0</v>
      </c>
      <c r="DH29" s="142">
        <f t="shared" si="35"/>
        <v>0</v>
      </c>
      <c r="DI29" s="142">
        <f t="shared" si="14"/>
        <v>4.2705359999999999</v>
      </c>
      <c r="DJ29" s="142">
        <f t="shared" si="3"/>
        <v>0</v>
      </c>
      <c r="DK29" s="142">
        <f t="shared" si="3"/>
        <v>0</v>
      </c>
      <c r="DL29" s="142">
        <f t="shared" si="3"/>
        <v>0</v>
      </c>
      <c r="DM29" s="142">
        <f t="shared" si="3"/>
        <v>4.2705359999999999</v>
      </c>
      <c r="DN29" s="142">
        <f t="shared" si="7"/>
        <v>0</v>
      </c>
      <c r="DQ29" s="176"/>
    </row>
    <row r="30" spans="1:141" ht="33.75">
      <c r="A30" s="167" t="s">
        <v>514</v>
      </c>
      <c r="B30" s="168">
        <v>15</v>
      </c>
      <c r="C30" s="168"/>
      <c r="D30" s="169"/>
      <c r="E30" s="170"/>
      <c r="F30" s="170"/>
      <c r="G30" s="170"/>
      <c r="H30" s="170"/>
      <c r="I30" s="170"/>
      <c r="J30" s="170"/>
      <c r="K30" s="170"/>
      <c r="L30" s="170"/>
      <c r="M30" s="171"/>
      <c r="N30" s="168"/>
      <c r="O30" s="169"/>
      <c r="P30" s="170"/>
      <c r="Q30" s="170"/>
      <c r="R30" s="171"/>
      <c r="S30" s="168"/>
      <c r="T30" s="169"/>
      <c r="U30" s="171"/>
      <c r="V30" s="168"/>
      <c r="W30" s="168"/>
      <c r="X30" s="169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70"/>
      <c r="AS30" s="171"/>
      <c r="AT30" s="168"/>
      <c r="AU30" s="168"/>
      <c r="AV30" s="169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1"/>
      <c r="BN30" s="168"/>
      <c r="BO30" s="169"/>
      <c r="BP30" s="171"/>
      <c r="BQ30" s="168"/>
      <c r="BR30" s="168">
        <v>15</v>
      </c>
      <c r="BS30" s="168"/>
      <c r="BW30" s="173">
        <f t="shared" si="4"/>
        <v>0</v>
      </c>
      <c r="BX30" s="173">
        <f t="shared" si="4"/>
        <v>0</v>
      </c>
      <c r="BY30" s="173">
        <f t="shared" si="4"/>
        <v>0</v>
      </c>
      <c r="BZ30" s="173">
        <f t="shared" si="4"/>
        <v>0</v>
      </c>
      <c r="CA30" s="173">
        <f t="shared" si="4"/>
        <v>0</v>
      </c>
      <c r="CB30" s="173">
        <f t="shared" si="4"/>
        <v>0</v>
      </c>
      <c r="CC30" s="173">
        <f t="shared" si="4"/>
        <v>0</v>
      </c>
      <c r="CD30" s="173">
        <f t="shared" si="4"/>
        <v>0</v>
      </c>
      <c r="CE30" s="173">
        <f t="shared" si="4"/>
        <v>0</v>
      </c>
      <c r="CF30" s="173">
        <f t="shared" si="4"/>
        <v>0</v>
      </c>
      <c r="CG30" s="173">
        <f t="shared" si="4"/>
        <v>0</v>
      </c>
      <c r="CH30" s="173">
        <f t="shared" si="4"/>
        <v>0</v>
      </c>
      <c r="CI30" s="173">
        <f t="shared" si="4"/>
        <v>0</v>
      </c>
      <c r="CJ30" s="173">
        <f t="shared" si="4"/>
        <v>0</v>
      </c>
      <c r="CK30" s="173">
        <f t="shared" si="4"/>
        <v>0</v>
      </c>
      <c r="CL30" s="173">
        <f t="shared" si="4"/>
        <v>0</v>
      </c>
      <c r="CM30" s="173">
        <f t="shared" si="11"/>
        <v>15</v>
      </c>
      <c r="CN30" s="173">
        <f t="shared" si="11"/>
        <v>0</v>
      </c>
      <c r="CO30" s="173">
        <f t="shared" si="11"/>
        <v>0</v>
      </c>
      <c r="CP30" s="173">
        <f t="shared" si="11"/>
        <v>15</v>
      </c>
      <c r="CQ30" s="174">
        <f t="shared" si="5"/>
        <v>0</v>
      </c>
      <c r="CS30" s="175" t="str">
        <f t="shared" si="6"/>
        <v/>
      </c>
      <c r="CT30" s="142">
        <f t="shared" si="35"/>
        <v>0</v>
      </c>
      <c r="CU30" s="142">
        <f t="shared" si="35"/>
        <v>0</v>
      </c>
      <c r="CV30" s="142">
        <f t="shared" si="35"/>
        <v>0</v>
      </c>
      <c r="CW30" s="142">
        <f t="shared" si="35"/>
        <v>0</v>
      </c>
      <c r="CX30" s="142">
        <f t="shared" si="35"/>
        <v>0</v>
      </c>
      <c r="CY30" s="142">
        <f t="shared" si="35"/>
        <v>0</v>
      </c>
      <c r="CZ30" s="142">
        <f t="shared" si="35"/>
        <v>0</v>
      </c>
      <c r="DA30" s="142">
        <f t="shared" si="35"/>
        <v>0</v>
      </c>
      <c r="DB30" s="142">
        <f t="shared" si="35"/>
        <v>0</v>
      </c>
      <c r="DC30" s="142">
        <f t="shared" si="35"/>
        <v>0</v>
      </c>
      <c r="DD30" s="142">
        <f t="shared" si="35"/>
        <v>0</v>
      </c>
      <c r="DE30" s="142">
        <f t="shared" si="35"/>
        <v>0</v>
      </c>
      <c r="DF30" s="142">
        <f t="shared" si="35"/>
        <v>0</v>
      </c>
      <c r="DG30" s="142">
        <f t="shared" si="35"/>
        <v>0</v>
      </c>
      <c r="DH30" s="142">
        <f t="shared" si="35"/>
        <v>0</v>
      </c>
      <c r="DI30" s="142">
        <f t="shared" si="14"/>
        <v>0</v>
      </c>
      <c r="DJ30" s="142">
        <f t="shared" si="3"/>
        <v>0.62802000000000002</v>
      </c>
      <c r="DK30" s="142">
        <f t="shared" si="3"/>
        <v>0</v>
      </c>
      <c r="DL30" s="142">
        <f t="shared" si="3"/>
        <v>0</v>
      </c>
      <c r="DM30" s="142">
        <f t="shared" si="3"/>
        <v>0.62802000000000002</v>
      </c>
      <c r="DN30" s="142">
        <f t="shared" si="7"/>
        <v>0</v>
      </c>
      <c r="DQ30" s="176"/>
    </row>
    <row r="31" spans="1:141" ht="22.5">
      <c r="A31" s="167" t="s">
        <v>515</v>
      </c>
      <c r="B31" s="168">
        <v>7391</v>
      </c>
      <c r="C31" s="168">
        <v>7391</v>
      </c>
      <c r="D31" s="169"/>
      <c r="E31" s="170">
        <v>7342</v>
      </c>
      <c r="F31" s="170"/>
      <c r="G31" s="170"/>
      <c r="H31" s="170"/>
      <c r="I31" s="170"/>
      <c r="J31" s="170">
        <v>48</v>
      </c>
      <c r="K31" s="170"/>
      <c r="L31" s="170"/>
      <c r="M31" s="171"/>
      <c r="N31" s="168"/>
      <c r="O31" s="169"/>
      <c r="P31" s="170"/>
      <c r="Q31" s="170"/>
      <c r="R31" s="171"/>
      <c r="S31" s="168"/>
      <c r="T31" s="169"/>
      <c r="U31" s="171"/>
      <c r="V31" s="168"/>
      <c r="W31" s="168"/>
      <c r="X31" s="169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170"/>
      <c r="AL31" s="170"/>
      <c r="AM31" s="170"/>
      <c r="AN31" s="170"/>
      <c r="AO31" s="170"/>
      <c r="AP31" s="170"/>
      <c r="AQ31" s="170"/>
      <c r="AR31" s="170"/>
      <c r="AS31" s="171"/>
      <c r="AT31" s="168"/>
      <c r="AU31" s="168"/>
      <c r="AV31" s="169"/>
      <c r="AW31" s="170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  <c r="BI31" s="170"/>
      <c r="BJ31" s="170"/>
      <c r="BK31" s="170"/>
      <c r="BL31" s="170"/>
      <c r="BM31" s="171"/>
      <c r="BN31" s="168"/>
      <c r="BO31" s="169"/>
      <c r="BP31" s="171"/>
      <c r="BQ31" s="168"/>
      <c r="BR31" s="168"/>
      <c r="BS31" s="168"/>
      <c r="BV31" s="180" t="s">
        <v>516</v>
      </c>
      <c r="BW31" s="173">
        <f t="shared" si="4"/>
        <v>7342</v>
      </c>
      <c r="BX31" s="173">
        <f t="shared" si="4"/>
        <v>0</v>
      </c>
      <c r="BY31" s="173">
        <f t="shared" si="4"/>
        <v>0</v>
      </c>
      <c r="BZ31" s="173">
        <f t="shared" si="4"/>
        <v>0</v>
      </c>
      <c r="CA31" s="173">
        <f t="shared" si="4"/>
        <v>0</v>
      </c>
      <c r="CB31" s="173">
        <f t="shared" si="4"/>
        <v>0</v>
      </c>
      <c r="CC31" s="173">
        <f t="shared" si="4"/>
        <v>0</v>
      </c>
      <c r="CD31" s="173">
        <f t="shared" si="4"/>
        <v>0</v>
      </c>
      <c r="CE31" s="173">
        <f t="shared" si="4"/>
        <v>0</v>
      </c>
      <c r="CF31" s="173">
        <f t="shared" si="4"/>
        <v>0</v>
      </c>
      <c r="CG31" s="173">
        <f t="shared" si="4"/>
        <v>0</v>
      </c>
      <c r="CH31" s="173">
        <f t="shared" si="4"/>
        <v>0</v>
      </c>
      <c r="CI31" s="173">
        <f t="shared" si="4"/>
        <v>0</v>
      </c>
      <c r="CJ31" s="173">
        <f t="shared" si="4"/>
        <v>0</v>
      </c>
      <c r="CK31" s="173">
        <f t="shared" si="4"/>
        <v>0</v>
      </c>
      <c r="CL31" s="173">
        <f t="shared" si="4"/>
        <v>0</v>
      </c>
      <c r="CM31" s="173">
        <f t="shared" si="11"/>
        <v>0</v>
      </c>
      <c r="CN31" s="173">
        <f t="shared" si="11"/>
        <v>0</v>
      </c>
      <c r="CO31" s="173">
        <f t="shared" si="11"/>
        <v>48</v>
      </c>
      <c r="CP31" s="173">
        <f t="shared" si="11"/>
        <v>7391</v>
      </c>
      <c r="CQ31" s="174">
        <f t="shared" si="5"/>
        <v>-1</v>
      </c>
      <c r="CS31" s="175" t="str">
        <f t="shared" si="6"/>
        <v>COKE_OVENS</v>
      </c>
      <c r="CT31" s="142">
        <f t="shared" si="35"/>
        <v>307.394856</v>
      </c>
      <c r="CU31" s="142">
        <f t="shared" si="35"/>
        <v>0</v>
      </c>
      <c r="CV31" s="142">
        <f t="shared" si="35"/>
        <v>0</v>
      </c>
      <c r="CW31" s="142">
        <f t="shared" si="35"/>
        <v>0</v>
      </c>
      <c r="CX31" s="142">
        <f t="shared" si="35"/>
        <v>0</v>
      </c>
      <c r="CY31" s="142">
        <f t="shared" si="35"/>
        <v>0</v>
      </c>
      <c r="CZ31" s="142">
        <f t="shared" si="35"/>
        <v>0</v>
      </c>
      <c r="DA31" s="142">
        <f t="shared" si="35"/>
        <v>0</v>
      </c>
      <c r="DB31" s="142">
        <f t="shared" si="35"/>
        <v>0</v>
      </c>
      <c r="DC31" s="142">
        <f t="shared" si="35"/>
        <v>0</v>
      </c>
      <c r="DD31" s="142">
        <f t="shared" si="35"/>
        <v>0</v>
      </c>
      <c r="DE31" s="142">
        <f t="shared" si="35"/>
        <v>0</v>
      </c>
      <c r="DF31" s="142">
        <f t="shared" si="35"/>
        <v>0</v>
      </c>
      <c r="DG31" s="142">
        <f t="shared" si="35"/>
        <v>0</v>
      </c>
      <c r="DH31" s="142">
        <f t="shared" si="35"/>
        <v>0</v>
      </c>
      <c r="DI31" s="142">
        <f t="shared" si="14"/>
        <v>0</v>
      </c>
      <c r="DJ31" s="142">
        <f t="shared" si="3"/>
        <v>0</v>
      </c>
      <c r="DK31" s="142">
        <f t="shared" si="3"/>
        <v>0</v>
      </c>
      <c r="DL31" s="142">
        <f t="shared" si="3"/>
        <v>2.0096639999999999</v>
      </c>
      <c r="DM31" s="142">
        <f t="shared" si="3"/>
        <v>309.44638800000001</v>
      </c>
      <c r="DN31" s="142">
        <f t="shared" si="7"/>
        <v>0</v>
      </c>
      <c r="DQ31" s="176"/>
    </row>
    <row r="32" spans="1:141" ht="22.5">
      <c r="A32" s="167" t="s">
        <v>517</v>
      </c>
      <c r="B32" s="168">
        <v>1283</v>
      </c>
      <c r="C32" s="168">
        <v>1283</v>
      </c>
      <c r="D32" s="169"/>
      <c r="E32" s="170">
        <v>188</v>
      </c>
      <c r="F32" s="170"/>
      <c r="G32" s="170"/>
      <c r="H32" s="170"/>
      <c r="I32" s="170"/>
      <c r="J32" s="170">
        <v>1095</v>
      </c>
      <c r="K32" s="170"/>
      <c r="L32" s="170"/>
      <c r="M32" s="171"/>
      <c r="N32" s="168"/>
      <c r="O32" s="169"/>
      <c r="P32" s="170"/>
      <c r="Q32" s="170"/>
      <c r="R32" s="171"/>
      <c r="S32" s="168"/>
      <c r="T32" s="169"/>
      <c r="U32" s="171"/>
      <c r="V32" s="168"/>
      <c r="W32" s="168"/>
      <c r="X32" s="169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1"/>
      <c r="AT32" s="168"/>
      <c r="AU32" s="168"/>
      <c r="AV32" s="169"/>
      <c r="AW32" s="170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  <c r="BI32" s="170"/>
      <c r="BJ32" s="170"/>
      <c r="BK32" s="170"/>
      <c r="BL32" s="170"/>
      <c r="BM32" s="171"/>
      <c r="BN32" s="168"/>
      <c r="BO32" s="169"/>
      <c r="BP32" s="171"/>
      <c r="BQ32" s="168"/>
      <c r="BR32" s="168"/>
      <c r="BS32" s="168"/>
      <c r="BV32" s="180" t="s">
        <v>518</v>
      </c>
      <c r="BW32" s="173">
        <f t="shared" si="4"/>
        <v>188</v>
      </c>
      <c r="BX32" s="173">
        <f t="shared" si="4"/>
        <v>0</v>
      </c>
      <c r="BY32" s="173">
        <f t="shared" si="4"/>
        <v>0</v>
      </c>
      <c r="BZ32" s="173">
        <f t="shared" si="4"/>
        <v>0</v>
      </c>
      <c r="CA32" s="173">
        <f t="shared" si="4"/>
        <v>0</v>
      </c>
      <c r="CB32" s="173">
        <f t="shared" si="4"/>
        <v>0</v>
      </c>
      <c r="CC32" s="173">
        <f t="shared" si="4"/>
        <v>0</v>
      </c>
      <c r="CD32" s="173">
        <f t="shared" si="4"/>
        <v>0</v>
      </c>
      <c r="CE32" s="173">
        <f t="shared" si="4"/>
        <v>0</v>
      </c>
      <c r="CF32" s="173">
        <f t="shared" si="4"/>
        <v>0</v>
      </c>
      <c r="CG32" s="173">
        <f t="shared" si="4"/>
        <v>0</v>
      </c>
      <c r="CH32" s="173">
        <f t="shared" si="4"/>
        <v>0</v>
      </c>
      <c r="CI32" s="173">
        <f t="shared" si="4"/>
        <v>0</v>
      </c>
      <c r="CJ32" s="173">
        <f t="shared" si="4"/>
        <v>0</v>
      </c>
      <c r="CK32" s="173">
        <f t="shared" si="4"/>
        <v>0</v>
      </c>
      <c r="CL32" s="173">
        <f t="shared" si="4"/>
        <v>0</v>
      </c>
      <c r="CM32" s="173">
        <f t="shared" si="11"/>
        <v>0</v>
      </c>
      <c r="CN32" s="173">
        <f t="shared" si="11"/>
        <v>0</v>
      </c>
      <c r="CO32" s="173">
        <f t="shared" si="11"/>
        <v>1095</v>
      </c>
      <c r="CP32" s="173">
        <f t="shared" si="11"/>
        <v>1283</v>
      </c>
      <c r="CQ32" s="174">
        <f t="shared" si="5"/>
        <v>0</v>
      </c>
      <c r="CS32" s="175" t="str">
        <f t="shared" si="6"/>
        <v>BLAST_FURN</v>
      </c>
      <c r="CT32" s="142">
        <f t="shared" si="35"/>
        <v>7.8711840000000004</v>
      </c>
      <c r="CU32" s="142">
        <f t="shared" si="35"/>
        <v>0</v>
      </c>
      <c r="CV32" s="142">
        <f t="shared" si="35"/>
        <v>0</v>
      </c>
      <c r="CW32" s="142">
        <f t="shared" si="35"/>
        <v>0</v>
      </c>
      <c r="CX32" s="142">
        <f t="shared" si="35"/>
        <v>0</v>
      </c>
      <c r="CY32" s="142">
        <f t="shared" si="35"/>
        <v>0</v>
      </c>
      <c r="CZ32" s="142">
        <f t="shared" si="35"/>
        <v>0</v>
      </c>
      <c r="DA32" s="142">
        <f t="shared" si="35"/>
        <v>0</v>
      </c>
      <c r="DB32" s="142">
        <f t="shared" si="35"/>
        <v>0</v>
      </c>
      <c r="DC32" s="142">
        <f t="shared" si="35"/>
        <v>0</v>
      </c>
      <c r="DD32" s="142">
        <f t="shared" si="35"/>
        <v>0</v>
      </c>
      <c r="DE32" s="142">
        <f t="shared" si="35"/>
        <v>0</v>
      </c>
      <c r="DF32" s="142">
        <f t="shared" si="35"/>
        <v>0</v>
      </c>
      <c r="DG32" s="142">
        <f t="shared" si="35"/>
        <v>0</v>
      </c>
      <c r="DH32" s="142">
        <f t="shared" si="35"/>
        <v>0</v>
      </c>
      <c r="DI32" s="142">
        <f t="shared" si="14"/>
        <v>0</v>
      </c>
      <c r="DJ32" s="142">
        <f t="shared" si="3"/>
        <v>0</v>
      </c>
      <c r="DK32" s="142">
        <f t="shared" si="3"/>
        <v>0</v>
      </c>
      <c r="DL32" s="142">
        <f t="shared" si="3"/>
        <v>45.845460000000003</v>
      </c>
      <c r="DM32" s="142">
        <f t="shared" si="3"/>
        <v>53.716644000000002</v>
      </c>
      <c r="DN32" s="142">
        <f t="shared" si="7"/>
        <v>0</v>
      </c>
      <c r="DQ32" s="176"/>
    </row>
    <row r="33" spans="1:121" ht="22.5">
      <c r="A33" s="167" t="s">
        <v>519</v>
      </c>
      <c r="B33" s="168"/>
      <c r="C33" s="168"/>
      <c r="D33" s="169"/>
      <c r="E33" s="170"/>
      <c r="F33" s="170"/>
      <c r="G33" s="170"/>
      <c r="H33" s="170"/>
      <c r="I33" s="170"/>
      <c r="J33" s="170"/>
      <c r="K33" s="170"/>
      <c r="L33" s="170"/>
      <c r="M33" s="171"/>
      <c r="N33" s="168"/>
      <c r="O33" s="169"/>
      <c r="P33" s="170"/>
      <c r="Q33" s="170"/>
      <c r="R33" s="171"/>
      <c r="S33" s="168"/>
      <c r="T33" s="169"/>
      <c r="U33" s="171"/>
      <c r="V33" s="168"/>
      <c r="W33" s="168"/>
      <c r="X33" s="169"/>
      <c r="Y33" s="170"/>
      <c r="Z33" s="170"/>
      <c r="AA33" s="170"/>
      <c r="AB33" s="170"/>
      <c r="AC33" s="170"/>
      <c r="AD33" s="170"/>
      <c r="AE33" s="170"/>
      <c r="AF33" s="170"/>
      <c r="AG33" s="170"/>
      <c r="AH33" s="170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1"/>
      <c r="AT33" s="168"/>
      <c r="AU33" s="168"/>
      <c r="AV33" s="169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0"/>
      <c r="BJ33" s="170"/>
      <c r="BK33" s="170"/>
      <c r="BL33" s="170"/>
      <c r="BM33" s="171"/>
      <c r="BN33" s="168"/>
      <c r="BO33" s="169"/>
      <c r="BP33" s="171"/>
      <c r="BQ33" s="168"/>
      <c r="BR33" s="168"/>
      <c r="BS33" s="168"/>
      <c r="BV33" s="180" t="s">
        <v>520</v>
      </c>
      <c r="BW33" s="173">
        <f t="shared" si="4"/>
        <v>0</v>
      </c>
      <c r="BX33" s="173">
        <f t="shared" si="4"/>
        <v>0</v>
      </c>
      <c r="BY33" s="173">
        <f t="shared" si="4"/>
        <v>0</v>
      </c>
      <c r="BZ33" s="173">
        <f t="shared" si="4"/>
        <v>0</v>
      </c>
      <c r="CA33" s="173">
        <f t="shared" si="4"/>
        <v>0</v>
      </c>
      <c r="CB33" s="173">
        <f t="shared" si="4"/>
        <v>0</v>
      </c>
      <c r="CC33" s="173">
        <f t="shared" si="4"/>
        <v>0</v>
      </c>
      <c r="CD33" s="173">
        <f t="shared" si="4"/>
        <v>0</v>
      </c>
      <c r="CE33" s="173">
        <f t="shared" si="4"/>
        <v>0</v>
      </c>
      <c r="CF33" s="173">
        <f t="shared" si="4"/>
        <v>0</v>
      </c>
      <c r="CG33" s="173">
        <f t="shared" si="4"/>
        <v>0</v>
      </c>
      <c r="CH33" s="173">
        <f t="shared" si="4"/>
        <v>0</v>
      </c>
      <c r="CI33" s="173">
        <f t="shared" si="4"/>
        <v>0</v>
      </c>
      <c r="CJ33" s="173">
        <f t="shared" si="4"/>
        <v>0</v>
      </c>
      <c r="CK33" s="173">
        <f t="shared" si="4"/>
        <v>0</v>
      </c>
      <c r="CL33" s="173">
        <f t="shared" si="4"/>
        <v>0</v>
      </c>
      <c r="CM33" s="173">
        <f t="shared" si="11"/>
        <v>0</v>
      </c>
      <c r="CN33" s="173">
        <f t="shared" si="11"/>
        <v>0</v>
      </c>
      <c r="CO33" s="173">
        <f t="shared" si="11"/>
        <v>0</v>
      </c>
      <c r="CP33" s="173">
        <f t="shared" si="11"/>
        <v>0</v>
      </c>
      <c r="CQ33" s="174">
        <f t="shared" si="5"/>
        <v>0</v>
      </c>
      <c r="CS33" s="175" t="str">
        <f t="shared" si="6"/>
        <v>TMF_OTH</v>
      </c>
      <c r="CT33" s="142">
        <f t="shared" si="35"/>
        <v>0</v>
      </c>
      <c r="CU33" s="142">
        <f t="shared" si="35"/>
        <v>0</v>
      </c>
      <c r="CV33" s="142">
        <f t="shared" si="35"/>
        <v>0</v>
      </c>
      <c r="CW33" s="142">
        <f t="shared" si="35"/>
        <v>0</v>
      </c>
      <c r="CX33" s="142">
        <f t="shared" si="35"/>
        <v>0</v>
      </c>
      <c r="CY33" s="142">
        <f t="shared" si="35"/>
        <v>0</v>
      </c>
      <c r="CZ33" s="142">
        <f t="shared" si="35"/>
        <v>0</v>
      </c>
      <c r="DA33" s="142">
        <f t="shared" si="35"/>
        <v>0</v>
      </c>
      <c r="DB33" s="142">
        <f t="shared" si="35"/>
        <v>0</v>
      </c>
      <c r="DC33" s="142">
        <f t="shared" si="35"/>
        <v>0</v>
      </c>
      <c r="DD33" s="142">
        <f t="shared" si="35"/>
        <v>0</v>
      </c>
      <c r="DE33" s="142">
        <f t="shared" si="35"/>
        <v>0</v>
      </c>
      <c r="DF33" s="142">
        <f t="shared" si="35"/>
        <v>0</v>
      </c>
      <c r="DG33" s="142">
        <f t="shared" si="35"/>
        <v>0</v>
      </c>
      <c r="DH33" s="142">
        <f t="shared" si="35"/>
        <v>0</v>
      </c>
      <c r="DI33" s="142">
        <f t="shared" si="14"/>
        <v>0</v>
      </c>
      <c r="DJ33" s="142">
        <f t="shared" si="3"/>
        <v>0</v>
      </c>
      <c r="DK33" s="142">
        <f t="shared" si="3"/>
        <v>0</v>
      </c>
      <c r="DL33" s="142">
        <f t="shared" si="3"/>
        <v>0</v>
      </c>
      <c r="DM33" s="142">
        <f t="shared" si="3"/>
        <v>0</v>
      </c>
      <c r="DN33" s="142">
        <f t="shared" si="7"/>
        <v>0</v>
      </c>
      <c r="DQ33" s="176"/>
    </row>
    <row r="34" spans="1:121" ht="22.5">
      <c r="A34" s="167" t="s">
        <v>521</v>
      </c>
      <c r="B34" s="168">
        <v>29405</v>
      </c>
      <c r="C34" s="168"/>
      <c r="D34" s="169"/>
      <c r="E34" s="170"/>
      <c r="F34" s="170"/>
      <c r="G34" s="170"/>
      <c r="H34" s="170"/>
      <c r="I34" s="170"/>
      <c r="J34" s="170"/>
      <c r="K34" s="170"/>
      <c r="L34" s="170"/>
      <c r="M34" s="171"/>
      <c r="N34" s="168"/>
      <c r="O34" s="169"/>
      <c r="P34" s="170"/>
      <c r="Q34" s="170"/>
      <c r="R34" s="171"/>
      <c r="S34" s="168"/>
      <c r="T34" s="169"/>
      <c r="U34" s="171"/>
      <c r="V34" s="168"/>
      <c r="W34" s="168">
        <v>29405</v>
      </c>
      <c r="X34" s="169">
        <v>26145</v>
      </c>
      <c r="Y34" s="170"/>
      <c r="Z34" s="170">
        <v>1065</v>
      </c>
      <c r="AA34" s="170">
        <v>78</v>
      </c>
      <c r="AB34" s="170">
        <v>558</v>
      </c>
      <c r="AC34" s="170">
        <v>255</v>
      </c>
      <c r="AD34" s="170"/>
      <c r="AE34" s="170">
        <v>89</v>
      </c>
      <c r="AF34" s="170"/>
      <c r="AG34" s="170"/>
      <c r="AH34" s="170"/>
      <c r="AI34" s="170"/>
      <c r="AJ34" s="170"/>
      <c r="AK34" s="170">
        <v>740</v>
      </c>
      <c r="AL34" s="170">
        <v>23</v>
      </c>
      <c r="AM34" s="170"/>
      <c r="AN34" s="170"/>
      <c r="AO34" s="170">
        <v>74</v>
      </c>
      <c r="AP34" s="170"/>
      <c r="AQ34" s="170"/>
      <c r="AR34" s="170"/>
      <c r="AS34" s="171">
        <v>378</v>
      </c>
      <c r="AT34" s="168"/>
      <c r="AU34" s="168"/>
      <c r="AV34" s="169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71"/>
      <c r="BN34" s="168"/>
      <c r="BO34" s="169"/>
      <c r="BP34" s="171"/>
      <c r="BQ34" s="168"/>
      <c r="BR34" s="168"/>
      <c r="BS34" s="168"/>
      <c r="BW34" s="173">
        <f t="shared" si="4"/>
        <v>0</v>
      </c>
      <c r="BX34" s="173">
        <f t="shared" si="4"/>
        <v>0</v>
      </c>
      <c r="BY34" s="173">
        <f t="shared" si="4"/>
        <v>0</v>
      </c>
      <c r="BZ34" s="173">
        <f t="shared" si="4"/>
        <v>26145</v>
      </c>
      <c r="CA34" s="173">
        <f t="shared" si="4"/>
        <v>0</v>
      </c>
      <c r="CB34" s="173">
        <f t="shared" si="4"/>
        <v>23</v>
      </c>
      <c r="CC34" s="173">
        <f t="shared" si="4"/>
        <v>89</v>
      </c>
      <c r="CD34" s="173">
        <f t="shared" si="4"/>
        <v>0</v>
      </c>
      <c r="CE34" s="173">
        <f t="shared" si="4"/>
        <v>3148</v>
      </c>
      <c r="CF34" s="173">
        <f t="shared" si="4"/>
        <v>0</v>
      </c>
      <c r="CG34" s="173">
        <f t="shared" si="4"/>
        <v>0</v>
      </c>
      <c r="CH34" s="173">
        <f t="shared" si="4"/>
        <v>0</v>
      </c>
      <c r="CI34" s="173">
        <f t="shared" si="4"/>
        <v>0</v>
      </c>
      <c r="CJ34" s="173">
        <f t="shared" si="4"/>
        <v>0</v>
      </c>
      <c r="CK34" s="173">
        <f t="shared" si="4"/>
        <v>0</v>
      </c>
      <c r="CL34" s="173">
        <f t="shared" si="4"/>
        <v>0</v>
      </c>
      <c r="CM34" s="173">
        <f t="shared" si="11"/>
        <v>0</v>
      </c>
      <c r="CN34" s="173">
        <f t="shared" si="11"/>
        <v>0</v>
      </c>
      <c r="CO34" s="173">
        <f t="shared" si="11"/>
        <v>0</v>
      </c>
      <c r="CP34" s="173">
        <f t="shared" si="11"/>
        <v>29405</v>
      </c>
      <c r="CQ34" s="174">
        <f t="shared" si="5"/>
        <v>0</v>
      </c>
      <c r="CS34" s="175" t="str">
        <f t="shared" si="6"/>
        <v/>
      </c>
      <c r="CT34" s="142">
        <f t="shared" si="35"/>
        <v>0</v>
      </c>
      <c r="CU34" s="142">
        <f t="shared" si="35"/>
        <v>0</v>
      </c>
      <c r="CV34" s="142">
        <f t="shared" si="35"/>
        <v>0</v>
      </c>
      <c r="CW34" s="142">
        <f t="shared" si="35"/>
        <v>1094.63886</v>
      </c>
      <c r="CX34" s="142">
        <f t="shared" si="35"/>
        <v>0</v>
      </c>
      <c r="CY34" s="142">
        <f t="shared" si="35"/>
        <v>0.96296400000000004</v>
      </c>
      <c r="CZ34" s="142">
        <f t="shared" si="35"/>
        <v>3.7262520000000001</v>
      </c>
      <c r="DA34" s="142">
        <f t="shared" si="35"/>
        <v>0</v>
      </c>
      <c r="DB34" s="142">
        <f t="shared" si="35"/>
        <v>131.80046400000001</v>
      </c>
      <c r="DC34" s="142">
        <f t="shared" si="35"/>
        <v>0</v>
      </c>
      <c r="DD34" s="142">
        <f t="shared" si="35"/>
        <v>0</v>
      </c>
      <c r="DE34" s="142">
        <f t="shared" si="35"/>
        <v>0</v>
      </c>
      <c r="DF34" s="142">
        <f t="shared" si="35"/>
        <v>0</v>
      </c>
      <c r="DG34" s="142">
        <f t="shared" si="35"/>
        <v>0</v>
      </c>
      <c r="DH34" s="142">
        <f t="shared" si="35"/>
        <v>0</v>
      </c>
      <c r="DI34" s="142">
        <f t="shared" si="14"/>
        <v>0</v>
      </c>
      <c r="DJ34" s="142">
        <f t="shared" si="3"/>
        <v>0</v>
      </c>
      <c r="DK34" s="142">
        <f t="shared" si="3"/>
        <v>0</v>
      </c>
      <c r="DL34" s="142">
        <f t="shared" si="3"/>
        <v>0</v>
      </c>
      <c r="DM34" s="142">
        <f t="shared" si="3"/>
        <v>1231.1285400000002</v>
      </c>
      <c r="DN34" s="142">
        <f t="shared" si="7"/>
        <v>0</v>
      </c>
      <c r="DQ34" s="176"/>
    </row>
    <row r="35" spans="1:121" s="143" customFormat="1" ht="22.5">
      <c r="A35" s="190" t="s">
        <v>522</v>
      </c>
      <c r="B35" s="191">
        <v>27846</v>
      </c>
      <c r="C35" s="191"/>
      <c r="D35" s="192"/>
      <c r="E35" s="193"/>
      <c r="F35" s="193"/>
      <c r="G35" s="193"/>
      <c r="H35" s="193"/>
      <c r="I35" s="193"/>
      <c r="J35" s="193"/>
      <c r="K35" s="193"/>
      <c r="L35" s="193"/>
      <c r="M35" s="194"/>
      <c r="N35" s="191"/>
      <c r="O35" s="192"/>
      <c r="P35" s="193"/>
      <c r="Q35" s="193"/>
      <c r="R35" s="194"/>
      <c r="S35" s="191"/>
      <c r="T35" s="192"/>
      <c r="U35" s="194"/>
      <c r="V35" s="191"/>
      <c r="W35" s="191">
        <v>27846</v>
      </c>
      <c r="X35" s="192">
        <v>26145</v>
      </c>
      <c r="Y35" s="193"/>
      <c r="Z35" s="193">
        <v>1065</v>
      </c>
      <c r="AA35" s="193">
        <v>78</v>
      </c>
      <c r="AB35" s="193">
        <v>558</v>
      </c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4"/>
      <c r="AT35" s="191"/>
      <c r="AU35" s="191"/>
      <c r="AV35" s="192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  <c r="BL35" s="193"/>
      <c r="BM35" s="194"/>
      <c r="BN35" s="191"/>
      <c r="BO35" s="192"/>
      <c r="BP35" s="194"/>
      <c r="BQ35" s="191"/>
      <c r="BR35" s="191"/>
      <c r="BS35" s="191"/>
      <c r="BW35" s="173">
        <f t="shared" si="4"/>
        <v>0</v>
      </c>
      <c r="BX35" s="173">
        <f t="shared" si="4"/>
        <v>0</v>
      </c>
      <c r="BY35" s="173">
        <f t="shared" ref="BY35:CN50" si="36">SUMIF($B$2:$BS$2,BY$4,$B35:$BS35)</f>
        <v>0</v>
      </c>
      <c r="BZ35" s="173">
        <f t="shared" si="36"/>
        <v>26145</v>
      </c>
      <c r="CA35" s="173">
        <f t="shared" si="36"/>
        <v>0</v>
      </c>
      <c r="CB35" s="173">
        <f t="shared" si="36"/>
        <v>0</v>
      </c>
      <c r="CC35" s="173">
        <f t="shared" si="36"/>
        <v>0</v>
      </c>
      <c r="CD35" s="173">
        <f t="shared" si="36"/>
        <v>0</v>
      </c>
      <c r="CE35" s="173">
        <f t="shared" si="36"/>
        <v>1701</v>
      </c>
      <c r="CF35" s="173">
        <f t="shared" si="36"/>
        <v>0</v>
      </c>
      <c r="CG35" s="173">
        <f t="shared" si="36"/>
        <v>0</v>
      </c>
      <c r="CH35" s="173">
        <f t="shared" si="36"/>
        <v>0</v>
      </c>
      <c r="CI35" s="173">
        <f t="shared" si="36"/>
        <v>0</v>
      </c>
      <c r="CJ35" s="173">
        <f t="shared" si="36"/>
        <v>0</v>
      </c>
      <c r="CK35" s="173">
        <f t="shared" si="36"/>
        <v>0</v>
      </c>
      <c r="CL35" s="173">
        <f t="shared" si="36"/>
        <v>0</v>
      </c>
      <c r="CM35" s="173">
        <f t="shared" si="36"/>
        <v>0</v>
      </c>
      <c r="CN35" s="173">
        <f t="shared" si="36"/>
        <v>0</v>
      </c>
      <c r="CO35" s="173">
        <f t="shared" si="11"/>
        <v>0</v>
      </c>
      <c r="CP35" s="173">
        <f t="shared" si="11"/>
        <v>27846</v>
      </c>
      <c r="CQ35" s="174">
        <f t="shared" si="5"/>
        <v>0</v>
      </c>
      <c r="CS35" s="175" t="str">
        <f t="shared" si="6"/>
        <v/>
      </c>
      <c r="CT35" s="142">
        <f t="shared" si="35"/>
        <v>0</v>
      </c>
      <c r="CU35" s="142">
        <f t="shared" si="35"/>
        <v>0</v>
      </c>
      <c r="CV35" s="142">
        <f t="shared" si="35"/>
        <v>0</v>
      </c>
      <c r="CW35" s="142">
        <f t="shared" si="35"/>
        <v>1094.63886</v>
      </c>
      <c r="CX35" s="142">
        <f t="shared" si="35"/>
        <v>0</v>
      </c>
      <c r="CY35" s="142">
        <f t="shared" si="35"/>
        <v>0</v>
      </c>
      <c r="CZ35" s="142">
        <f t="shared" si="35"/>
        <v>0</v>
      </c>
      <c r="DA35" s="142">
        <f t="shared" si="35"/>
        <v>0</v>
      </c>
      <c r="DB35" s="142">
        <f t="shared" si="35"/>
        <v>71.217468000000011</v>
      </c>
      <c r="DC35" s="142">
        <f t="shared" si="35"/>
        <v>0</v>
      </c>
      <c r="DD35" s="142">
        <f t="shared" si="35"/>
        <v>0</v>
      </c>
      <c r="DE35" s="142">
        <f t="shared" si="35"/>
        <v>0</v>
      </c>
      <c r="DF35" s="142">
        <f t="shared" si="35"/>
        <v>0</v>
      </c>
      <c r="DG35" s="142">
        <f t="shared" si="35"/>
        <v>0</v>
      </c>
      <c r="DH35" s="142">
        <f t="shared" si="35"/>
        <v>0</v>
      </c>
      <c r="DI35" s="142">
        <f t="shared" si="14"/>
        <v>0</v>
      </c>
      <c r="DJ35" s="142">
        <f t="shared" si="3"/>
        <v>0</v>
      </c>
      <c r="DK35" s="142">
        <f t="shared" si="3"/>
        <v>0</v>
      </c>
      <c r="DL35" s="142">
        <f t="shared" si="3"/>
        <v>0</v>
      </c>
      <c r="DM35" s="142">
        <f t="shared" si="3"/>
        <v>1165.8563280000001</v>
      </c>
      <c r="DN35" s="142">
        <f t="shared" si="7"/>
        <v>0</v>
      </c>
      <c r="DQ35" s="195"/>
    </row>
    <row r="36" spans="1:121" ht="22.5">
      <c r="A36" s="167" t="s">
        <v>523</v>
      </c>
      <c r="B36" s="168">
        <v>698</v>
      </c>
      <c r="C36" s="168"/>
      <c r="D36" s="169"/>
      <c r="E36" s="170"/>
      <c r="F36" s="170"/>
      <c r="G36" s="170"/>
      <c r="H36" s="170"/>
      <c r="I36" s="170"/>
      <c r="J36" s="170"/>
      <c r="K36" s="170"/>
      <c r="L36" s="170"/>
      <c r="M36" s="171"/>
      <c r="N36" s="168"/>
      <c r="O36" s="169"/>
      <c r="P36" s="170"/>
      <c r="Q36" s="170"/>
      <c r="R36" s="171"/>
      <c r="S36" s="168"/>
      <c r="T36" s="169"/>
      <c r="U36" s="171"/>
      <c r="V36" s="168"/>
      <c r="W36" s="168">
        <v>698</v>
      </c>
      <c r="X36" s="169"/>
      <c r="Y36" s="170"/>
      <c r="Z36" s="170"/>
      <c r="AA36" s="170"/>
      <c r="AB36" s="170"/>
      <c r="AC36" s="170">
        <v>128</v>
      </c>
      <c r="AD36" s="170"/>
      <c r="AE36" s="170">
        <v>27</v>
      </c>
      <c r="AF36" s="170"/>
      <c r="AG36" s="170"/>
      <c r="AH36" s="170"/>
      <c r="AI36" s="170"/>
      <c r="AJ36" s="170"/>
      <c r="AK36" s="170">
        <v>370</v>
      </c>
      <c r="AL36" s="170">
        <v>11</v>
      </c>
      <c r="AM36" s="170"/>
      <c r="AN36" s="170"/>
      <c r="AO36" s="170"/>
      <c r="AP36" s="170"/>
      <c r="AQ36" s="170"/>
      <c r="AR36" s="170"/>
      <c r="AS36" s="171">
        <v>162</v>
      </c>
      <c r="AT36" s="168"/>
      <c r="AU36" s="168"/>
      <c r="AV36" s="169"/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  <c r="BG36" s="170"/>
      <c r="BH36" s="170"/>
      <c r="BI36" s="170"/>
      <c r="BJ36" s="170"/>
      <c r="BK36" s="170"/>
      <c r="BL36" s="170"/>
      <c r="BM36" s="171"/>
      <c r="BN36" s="168"/>
      <c r="BO36" s="169"/>
      <c r="BP36" s="171"/>
      <c r="BQ36" s="168"/>
      <c r="BR36" s="168"/>
      <c r="BS36" s="168"/>
      <c r="BW36" s="173">
        <f t="shared" ref="BW36:CL51" si="37">SUMIF($B$2:$BS$2,BW$4,$B36:$BS36)</f>
        <v>0</v>
      </c>
      <c r="BX36" s="173">
        <f t="shared" si="37"/>
        <v>0</v>
      </c>
      <c r="BY36" s="173">
        <f t="shared" si="37"/>
        <v>0</v>
      </c>
      <c r="BZ36" s="173">
        <f t="shared" si="37"/>
        <v>0</v>
      </c>
      <c r="CA36" s="173">
        <f t="shared" si="37"/>
        <v>0</v>
      </c>
      <c r="CB36" s="173">
        <f t="shared" si="37"/>
        <v>11</v>
      </c>
      <c r="CC36" s="173">
        <f t="shared" si="37"/>
        <v>27</v>
      </c>
      <c r="CD36" s="173">
        <f t="shared" si="37"/>
        <v>0</v>
      </c>
      <c r="CE36" s="173">
        <f t="shared" si="37"/>
        <v>660</v>
      </c>
      <c r="CF36" s="173">
        <f t="shared" si="37"/>
        <v>0</v>
      </c>
      <c r="CG36" s="173">
        <f t="shared" si="37"/>
        <v>0</v>
      </c>
      <c r="CH36" s="173">
        <f t="shared" si="37"/>
        <v>0</v>
      </c>
      <c r="CI36" s="173">
        <f t="shared" si="37"/>
        <v>0</v>
      </c>
      <c r="CJ36" s="173">
        <f t="shared" si="37"/>
        <v>0</v>
      </c>
      <c r="CK36" s="173">
        <f t="shared" si="37"/>
        <v>0</v>
      </c>
      <c r="CL36" s="173">
        <f t="shared" si="37"/>
        <v>0</v>
      </c>
      <c r="CM36" s="173">
        <f t="shared" si="36"/>
        <v>0</v>
      </c>
      <c r="CN36" s="173">
        <f t="shared" si="36"/>
        <v>0</v>
      </c>
      <c r="CO36" s="173">
        <f t="shared" si="11"/>
        <v>0</v>
      </c>
      <c r="CP36" s="173">
        <f t="shared" si="11"/>
        <v>698</v>
      </c>
      <c r="CQ36" s="174">
        <f t="shared" si="5"/>
        <v>0</v>
      </c>
      <c r="CS36" s="175" t="str">
        <f t="shared" si="6"/>
        <v/>
      </c>
      <c r="CT36" s="142">
        <f t="shared" si="35"/>
        <v>0</v>
      </c>
      <c r="CU36" s="142">
        <f t="shared" si="35"/>
        <v>0</v>
      </c>
      <c r="CV36" s="142">
        <f t="shared" si="35"/>
        <v>0</v>
      </c>
      <c r="CW36" s="142">
        <f t="shared" si="35"/>
        <v>0</v>
      </c>
      <c r="CX36" s="142">
        <f t="shared" si="35"/>
        <v>0</v>
      </c>
      <c r="CY36" s="142">
        <f t="shared" si="35"/>
        <v>0.46054800000000001</v>
      </c>
      <c r="CZ36" s="142">
        <f t="shared" si="35"/>
        <v>1.130436</v>
      </c>
      <c r="DA36" s="142">
        <f t="shared" si="35"/>
        <v>0</v>
      </c>
      <c r="DB36" s="142">
        <f t="shared" si="35"/>
        <v>27.63288</v>
      </c>
      <c r="DC36" s="142">
        <f t="shared" si="35"/>
        <v>0</v>
      </c>
      <c r="DD36" s="142">
        <f t="shared" si="35"/>
        <v>0</v>
      </c>
      <c r="DE36" s="142">
        <f t="shared" si="35"/>
        <v>0</v>
      </c>
      <c r="DF36" s="142">
        <f t="shared" si="35"/>
        <v>0</v>
      </c>
      <c r="DG36" s="142">
        <f t="shared" si="35"/>
        <v>0</v>
      </c>
      <c r="DH36" s="142">
        <f t="shared" si="35"/>
        <v>0</v>
      </c>
      <c r="DI36" s="142">
        <f t="shared" si="14"/>
        <v>0</v>
      </c>
      <c r="DJ36" s="142">
        <f t="shared" si="3"/>
        <v>0</v>
      </c>
      <c r="DK36" s="142">
        <f t="shared" si="3"/>
        <v>0</v>
      </c>
      <c r="DL36" s="142">
        <f t="shared" si="3"/>
        <v>0</v>
      </c>
      <c r="DM36" s="142">
        <f t="shared" si="3"/>
        <v>29.223864000000003</v>
      </c>
      <c r="DN36" s="142">
        <f t="shared" si="7"/>
        <v>0</v>
      </c>
      <c r="DQ36" s="176"/>
    </row>
    <row r="37" spans="1:121" ht="22.5">
      <c r="A37" s="167" t="s">
        <v>524</v>
      </c>
      <c r="B37" s="168">
        <v>162</v>
      </c>
      <c r="C37" s="168"/>
      <c r="D37" s="169"/>
      <c r="E37" s="170"/>
      <c r="F37" s="170"/>
      <c r="G37" s="170"/>
      <c r="H37" s="170"/>
      <c r="I37" s="170"/>
      <c r="J37" s="170"/>
      <c r="K37" s="170"/>
      <c r="L37" s="170"/>
      <c r="M37" s="171"/>
      <c r="N37" s="168"/>
      <c r="O37" s="169"/>
      <c r="P37" s="170"/>
      <c r="Q37" s="170"/>
      <c r="R37" s="171"/>
      <c r="S37" s="168"/>
      <c r="T37" s="169"/>
      <c r="U37" s="171"/>
      <c r="V37" s="168"/>
      <c r="W37" s="168">
        <v>162</v>
      </c>
      <c r="X37" s="169"/>
      <c r="Y37" s="170"/>
      <c r="Z37" s="170"/>
      <c r="AA37" s="170"/>
      <c r="AB37" s="170"/>
      <c r="AC37" s="170"/>
      <c r="AD37" s="170"/>
      <c r="AE37" s="170">
        <v>34</v>
      </c>
      <c r="AF37" s="170"/>
      <c r="AG37" s="170"/>
      <c r="AH37" s="170"/>
      <c r="AI37" s="170"/>
      <c r="AJ37" s="170"/>
      <c r="AK37" s="170"/>
      <c r="AL37" s="170"/>
      <c r="AM37" s="170"/>
      <c r="AN37" s="170"/>
      <c r="AO37" s="170">
        <v>74</v>
      </c>
      <c r="AP37" s="170"/>
      <c r="AQ37" s="170"/>
      <c r="AR37" s="170"/>
      <c r="AS37" s="171">
        <v>53</v>
      </c>
      <c r="AT37" s="168"/>
      <c r="AU37" s="168"/>
      <c r="AV37" s="169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1"/>
      <c r="BN37" s="168"/>
      <c r="BO37" s="169"/>
      <c r="BP37" s="171"/>
      <c r="BQ37" s="168"/>
      <c r="BR37" s="168"/>
      <c r="BS37" s="168"/>
      <c r="BW37" s="173">
        <f t="shared" si="37"/>
        <v>0</v>
      </c>
      <c r="BX37" s="173">
        <f t="shared" si="37"/>
        <v>0</v>
      </c>
      <c r="BY37" s="173">
        <f t="shared" si="37"/>
        <v>0</v>
      </c>
      <c r="BZ37" s="173">
        <f t="shared" si="37"/>
        <v>0</v>
      </c>
      <c r="CA37" s="173">
        <f t="shared" si="37"/>
        <v>0</v>
      </c>
      <c r="CB37" s="173">
        <f t="shared" si="37"/>
        <v>0</v>
      </c>
      <c r="CC37" s="173">
        <f t="shared" si="37"/>
        <v>34</v>
      </c>
      <c r="CD37" s="173">
        <f t="shared" si="37"/>
        <v>0</v>
      </c>
      <c r="CE37" s="173">
        <f t="shared" si="37"/>
        <v>127</v>
      </c>
      <c r="CF37" s="173">
        <f t="shared" si="37"/>
        <v>0</v>
      </c>
      <c r="CG37" s="173">
        <f t="shared" si="37"/>
        <v>0</v>
      </c>
      <c r="CH37" s="173">
        <f t="shared" si="37"/>
        <v>0</v>
      </c>
      <c r="CI37" s="173">
        <f t="shared" si="37"/>
        <v>0</v>
      </c>
      <c r="CJ37" s="173">
        <f t="shared" si="37"/>
        <v>0</v>
      </c>
      <c r="CK37" s="173">
        <f t="shared" si="37"/>
        <v>0</v>
      </c>
      <c r="CL37" s="173">
        <f t="shared" si="37"/>
        <v>0</v>
      </c>
      <c r="CM37" s="173">
        <f t="shared" si="36"/>
        <v>0</v>
      </c>
      <c r="CN37" s="173">
        <f t="shared" si="36"/>
        <v>0</v>
      </c>
      <c r="CO37" s="173">
        <f t="shared" si="11"/>
        <v>0</v>
      </c>
      <c r="CP37" s="173">
        <f t="shared" si="11"/>
        <v>162</v>
      </c>
      <c r="CQ37" s="174">
        <f t="shared" si="5"/>
        <v>-1</v>
      </c>
      <c r="CS37" s="175" t="str">
        <f t="shared" si="6"/>
        <v/>
      </c>
      <c r="CT37" s="142">
        <f t="shared" si="35"/>
        <v>0</v>
      </c>
      <c r="CU37" s="142">
        <f t="shared" si="35"/>
        <v>0</v>
      </c>
      <c r="CV37" s="142">
        <f t="shared" si="35"/>
        <v>0</v>
      </c>
      <c r="CW37" s="142">
        <f t="shared" si="35"/>
        <v>0</v>
      </c>
      <c r="CX37" s="142">
        <f t="shared" si="35"/>
        <v>0</v>
      </c>
      <c r="CY37" s="142">
        <f t="shared" si="35"/>
        <v>0</v>
      </c>
      <c r="CZ37" s="142">
        <f t="shared" si="35"/>
        <v>1.4235120000000001</v>
      </c>
      <c r="DA37" s="142">
        <f t="shared" si="35"/>
        <v>0</v>
      </c>
      <c r="DB37" s="142">
        <f t="shared" si="35"/>
        <v>5.3172360000000003</v>
      </c>
      <c r="DC37" s="142">
        <f t="shared" si="35"/>
        <v>0</v>
      </c>
      <c r="DD37" s="142">
        <f t="shared" si="35"/>
        <v>0</v>
      </c>
      <c r="DE37" s="142">
        <f t="shared" si="35"/>
        <v>0</v>
      </c>
      <c r="DF37" s="142">
        <f t="shared" si="35"/>
        <v>0</v>
      </c>
      <c r="DG37" s="142">
        <f t="shared" si="35"/>
        <v>0</v>
      </c>
      <c r="DH37" s="142">
        <f t="shared" si="35"/>
        <v>0</v>
      </c>
      <c r="DI37" s="142">
        <f t="shared" si="14"/>
        <v>0</v>
      </c>
      <c r="DJ37" s="142">
        <f t="shared" si="3"/>
        <v>0</v>
      </c>
      <c r="DK37" s="142">
        <f t="shared" si="3"/>
        <v>0</v>
      </c>
      <c r="DL37" s="142">
        <f t="shared" si="3"/>
        <v>0</v>
      </c>
      <c r="DM37" s="142">
        <f t="shared" si="3"/>
        <v>6.782616</v>
      </c>
      <c r="DN37" s="142">
        <f t="shared" si="7"/>
        <v>0</v>
      </c>
      <c r="DQ37" s="176"/>
    </row>
    <row r="38" spans="1:121" ht="22.5">
      <c r="A38" s="167" t="s">
        <v>525</v>
      </c>
      <c r="B38" s="168"/>
      <c r="C38" s="168"/>
      <c r="D38" s="169"/>
      <c r="E38" s="170"/>
      <c r="F38" s="170"/>
      <c r="G38" s="170"/>
      <c r="H38" s="170"/>
      <c r="I38" s="170"/>
      <c r="J38" s="170"/>
      <c r="K38" s="170"/>
      <c r="L38" s="170"/>
      <c r="M38" s="171"/>
      <c r="N38" s="168"/>
      <c r="O38" s="169"/>
      <c r="P38" s="170"/>
      <c r="Q38" s="170"/>
      <c r="R38" s="171"/>
      <c r="S38" s="168"/>
      <c r="T38" s="169"/>
      <c r="U38" s="171"/>
      <c r="V38" s="168"/>
      <c r="W38" s="168"/>
      <c r="X38" s="169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170"/>
      <c r="AN38" s="170"/>
      <c r="AO38" s="170"/>
      <c r="AP38" s="170"/>
      <c r="AQ38" s="170"/>
      <c r="AR38" s="170"/>
      <c r="AS38" s="171"/>
      <c r="AT38" s="168"/>
      <c r="AU38" s="168"/>
      <c r="AV38" s="169"/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  <c r="BG38" s="170"/>
      <c r="BH38" s="170"/>
      <c r="BI38" s="170"/>
      <c r="BJ38" s="170"/>
      <c r="BK38" s="170"/>
      <c r="BL38" s="170"/>
      <c r="BM38" s="171"/>
      <c r="BN38" s="168"/>
      <c r="BO38" s="169"/>
      <c r="BP38" s="171"/>
      <c r="BQ38" s="168"/>
      <c r="BR38" s="168"/>
      <c r="BS38" s="168"/>
      <c r="BW38" s="173">
        <f t="shared" si="37"/>
        <v>0</v>
      </c>
      <c r="BX38" s="173">
        <f t="shared" si="37"/>
        <v>0</v>
      </c>
      <c r="BY38" s="173">
        <f t="shared" si="37"/>
        <v>0</v>
      </c>
      <c r="BZ38" s="173">
        <f t="shared" si="37"/>
        <v>0</v>
      </c>
      <c r="CA38" s="173">
        <f t="shared" si="37"/>
        <v>0</v>
      </c>
      <c r="CB38" s="173">
        <f t="shared" si="37"/>
        <v>0</v>
      </c>
      <c r="CC38" s="173">
        <f t="shared" si="37"/>
        <v>0</v>
      </c>
      <c r="CD38" s="173">
        <f t="shared" si="37"/>
        <v>0</v>
      </c>
      <c r="CE38" s="173">
        <f t="shared" si="37"/>
        <v>0</v>
      </c>
      <c r="CF38" s="173">
        <f t="shared" si="37"/>
        <v>0</v>
      </c>
      <c r="CG38" s="173">
        <f t="shared" si="37"/>
        <v>0</v>
      </c>
      <c r="CH38" s="173">
        <f t="shared" si="37"/>
        <v>0</v>
      </c>
      <c r="CI38" s="173">
        <f t="shared" si="37"/>
        <v>0</v>
      </c>
      <c r="CJ38" s="173">
        <f t="shared" si="37"/>
        <v>0</v>
      </c>
      <c r="CK38" s="173">
        <f t="shared" si="37"/>
        <v>0</v>
      </c>
      <c r="CL38" s="173">
        <f t="shared" si="37"/>
        <v>0</v>
      </c>
      <c r="CM38" s="173">
        <f t="shared" si="36"/>
        <v>0</v>
      </c>
      <c r="CN38" s="173">
        <f t="shared" si="36"/>
        <v>0</v>
      </c>
      <c r="CO38" s="173">
        <f t="shared" si="11"/>
        <v>0</v>
      </c>
      <c r="CP38" s="173">
        <f t="shared" si="11"/>
        <v>0</v>
      </c>
      <c r="CQ38" s="174">
        <f t="shared" si="5"/>
        <v>0</v>
      </c>
      <c r="CS38" s="175" t="str">
        <f t="shared" si="6"/>
        <v/>
      </c>
      <c r="CT38" s="142">
        <f t="shared" si="35"/>
        <v>0</v>
      </c>
      <c r="CU38" s="142">
        <f t="shared" si="35"/>
        <v>0</v>
      </c>
      <c r="CV38" s="142">
        <f t="shared" si="35"/>
        <v>0</v>
      </c>
      <c r="CW38" s="142">
        <f t="shared" si="35"/>
        <v>0</v>
      </c>
      <c r="CX38" s="142">
        <f t="shared" si="35"/>
        <v>0</v>
      </c>
      <c r="CY38" s="142">
        <f t="shared" si="35"/>
        <v>0</v>
      </c>
      <c r="CZ38" s="142">
        <f t="shared" si="35"/>
        <v>0</v>
      </c>
      <c r="DA38" s="142">
        <f t="shared" si="35"/>
        <v>0</v>
      </c>
      <c r="DB38" s="142">
        <f t="shared" si="35"/>
        <v>0</v>
      </c>
      <c r="DC38" s="142">
        <f t="shared" si="35"/>
        <v>0</v>
      </c>
      <c r="DD38" s="142">
        <f t="shared" si="35"/>
        <v>0</v>
      </c>
      <c r="DE38" s="142">
        <f t="shared" si="35"/>
        <v>0</v>
      </c>
      <c r="DF38" s="142">
        <f t="shared" si="35"/>
        <v>0</v>
      </c>
      <c r="DG38" s="142">
        <f t="shared" si="35"/>
        <v>0</v>
      </c>
      <c r="DH38" s="142">
        <f t="shared" si="35"/>
        <v>0</v>
      </c>
      <c r="DI38" s="142">
        <f t="shared" si="14"/>
        <v>0</v>
      </c>
      <c r="DJ38" s="142">
        <f t="shared" si="14"/>
        <v>0</v>
      </c>
      <c r="DK38" s="142">
        <f t="shared" si="14"/>
        <v>0</v>
      </c>
      <c r="DL38" s="142">
        <f t="shared" si="14"/>
        <v>0</v>
      </c>
      <c r="DM38" s="142">
        <f t="shared" si="14"/>
        <v>0</v>
      </c>
      <c r="DN38" s="142">
        <f t="shared" si="7"/>
        <v>0</v>
      </c>
      <c r="DQ38" s="176"/>
    </row>
    <row r="39" spans="1:121" ht="22.5">
      <c r="A39" s="167" t="s">
        <v>526</v>
      </c>
      <c r="B39" s="168"/>
      <c r="C39" s="168"/>
      <c r="D39" s="169"/>
      <c r="E39" s="170"/>
      <c r="F39" s="170"/>
      <c r="G39" s="170"/>
      <c r="H39" s="170"/>
      <c r="I39" s="170"/>
      <c r="J39" s="170"/>
      <c r="K39" s="170"/>
      <c r="L39" s="170"/>
      <c r="M39" s="171"/>
      <c r="N39" s="168"/>
      <c r="O39" s="169"/>
      <c r="P39" s="170"/>
      <c r="Q39" s="170"/>
      <c r="R39" s="171"/>
      <c r="S39" s="168"/>
      <c r="T39" s="169"/>
      <c r="U39" s="171"/>
      <c r="V39" s="168"/>
      <c r="W39" s="168"/>
      <c r="X39" s="169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1"/>
      <c r="AT39" s="168"/>
      <c r="AU39" s="168"/>
      <c r="AV39" s="169"/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1"/>
      <c r="BN39" s="168"/>
      <c r="BO39" s="169"/>
      <c r="BP39" s="171"/>
      <c r="BQ39" s="168"/>
      <c r="BR39" s="168"/>
      <c r="BS39" s="168"/>
      <c r="BW39" s="173">
        <f t="shared" si="37"/>
        <v>0</v>
      </c>
      <c r="BX39" s="173">
        <f t="shared" si="37"/>
        <v>0</v>
      </c>
      <c r="BY39" s="173">
        <f t="shared" si="37"/>
        <v>0</v>
      </c>
      <c r="BZ39" s="173">
        <f t="shared" si="37"/>
        <v>0</v>
      </c>
      <c r="CA39" s="173">
        <f t="shared" si="37"/>
        <v>0</v>
      </c>
      <c r="CB39" s="173">
        <f t="shared" si="37"/>
        <v>0</v>
      </c>
      <c r="CC39" s="173">
        <f t="shared" si="37"/>
        <v>0</v>
      </c>
      <c r="CD39" s="173">
        <f t="shared" si="37"/>
        <v>0</v>
      </c>
      <c r="CE39" s="173">
        <f t="shared" si="37"/>
        <v>0</v>
      </c>
      <c r="CF39" s="173">
        <f t="shared" si="37"/>
        <v>0</v>
      </c>
      <c r="CG39" s="173">
        <f t="shared" si="37"/>
        <v>0</v>
      </c>
      <c r="CH39" s="173">
        <f t="shared" si="37"/>
        <v>0</v>
      </c>
      <c r="CI39" s="173">
        <f t="shared" si="37"/>
        <v>0</v>
      </c>
      <c r="CJ39" s="173">
        <f t="shared" si="37"/>
        <v>0</v>
      </c>
      <c r="CK39" s="173">
        <f t="shared" si="37"/>
        <v>0</v>
      </c>
      <c r="CL39" s="173">
        <f t="shared" si="37"/>
        <v>0</v>
      </c>
      <c r="CM39" s="173">
        <f t="shared" si="36"/>
        <v>0</v>
      </c>
      <c r="CN39" s="173">
        <f t="shared" si="36"/>
        <v>0</v>
      </c>
      <c r="CO39" s="173">
        <f t="shared" si="11"/>
        <v>0</v>
      </c>
      <c r="CP39" s="173">
        <f t="shared" si="11"/>
        <v>0</v>
      </c>
      <c r="CQ39" s="174">
        <f t="shared" si="5"/>
        <v>0</v>
      </c>
      <c r="CS39" s="175" t="str">
        <f t="shared" si="6"/>
        <v/>
      </c>
      <c r="CT39" s="142">
        <f t="shared" ref="CT39:DI55" si="38">BW39*$CS$2</f>
        <v>0</v>
      </c>
      <c r="CU39" s="142">
        <f t="shared" si="38"/>
        <v>0</v>
      </c>
      <c r="CV39" s="142">
        <f t="shared" si="38"/>
        <v>0</v>
      </c>
      <c r="CW39" s="142">
        <f t="shared" si="38"/>
        <v>0</v>
      </c>
      <c r="CX39" s="142">
        <f t="shared" si="38"/>
        <v>0</v>
      </c>
      <c r="CY39" s="142">
        <f t="shared" si="38"/>
        <v>0</v>
      </c>
      <c r="CZ39" s="142">
        <f t="shared" si="38"/>
        <v>0</v>
      </c>
      <c r="DA39" s="142">
        <f t="shared" si="38"/>
        <v>0</v>
      </c>
      <c r="DB39" s="142">
        <f t="shared" si="38"/>
        <v>0</v>
      </c>
      <c r="DC39" s="142">
        <f t="shared" si="38"/>
        <v>0</v>
      </c>
      <c r="DD39" s="142">
        <f t="shared" si="38"/>
        <v>0</v>
      </c>
      <c r="DE39" s="142">
        <f t="shared" si="38"/>
        <v>0</v>
      </c>
      <c r="DF39" s="142">
        <f t="shared" si="38"/>
        <v>0</v>
      </c>
      <c r="DG39" s="142">
        <f t="shared" si="38"/>
        <v>0</v>
      </c>
      <c r="DH39" s="142">
        <f t="shared" si="38"/>
        <v>0</v>
      </c>
      <c r="DI39" s="142">
        <f t="shared" si="14"/>
        <v>0</v>
      </c>
      <c r="DJ39" s="142">
        <f t="shared" si="14"/>
        <v>0</v>
      </c>
      <c r="DK39" s="142">
        <f t="shared" si="14"/>
        <v>0</v>
      </c>
      <c r="DL39" s="142">
        <f t="shared" si="14"/>
        <v>0</v>
      </c>
      <c r="DM39" s="142">
        <f t="shared" si="14"/>
        <v>0</v>
      </c>
      <c r="DN39" s="142">
        <f t="shared" si="7"/>
        <v>0</v>
      </c>
      <c r="DQ39" s="176"/>
    </row>
    <row r="40" spans="1:121" ht="22.5">
      <c r="A40" s="167" t="s">
        <v>527</v>
      </c>
      <c r="B40" s="168">
        <v>698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1"/>
      <c r="N40" s="168"/>
      <c r="O40" s="169"/>
      <c r="P40" s="170"/>
      <c r="Q40" s="170"/>
      <c r="R40" s="171"/>
      <c r="S40" s="168"/>
      <c r="T40" s="169"/>
      <c r="U40" s="171"/>
      <c r="V40" s="168"/>
      <c r="W40" s="168">
        <v>698</v>
      </c>
      <c r="X40" s="169"/>
      <c r="Y40" s="170"/>
      <c r="Z40" s="170"/>
      <c r="AA40" s="170"/>
      <c r="AB40" s="170"/>
      <c r="AC40" s="170">
        <v>128</v>
      </c>
      <c r="AD40" s="170"/>
      <c r="AE40" s="170">
        <v>27</v>
      </c>
      <c r="AF40" s="170"/>
      <c r="AG40" s="170"/>
      <c r="AH40" s="170"/>
      <c r="AI40" s="170"/>
      <c r="AJ40" s="170"/>
      <c r="AK40" s="170">
        <v>370</v>
      </c>
      <c r="AL40" s="170">
        <v>11</v>
      </c>
      <c r="AM40" s="170"/>
      <c r="AN40" s="170"/>
      <c r="AO40" s="170"/>
      <c r="AP40" s="170"/>
      <c r="AQ40" s="170"/>
      <c r="AR40" s="170"/>
      <c r="AS40" s="171">
        <v>162</v>
      </c>
      <c r="AT40" s="168"/>
      <c r="AU40" s="168"/>
      <c r="AV40" s="169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1"/>
      <c r="BN40" s="168"/>
      <c r="BO40" s="169"/>
      <c r="BP40" s="171"/>
      <c r="BQ40" s="168"/>
      <c r="BR40" s="168"/>
      <c r="BS40" s="168"/>
      <c r="BW40" s="173">
        <f t="shared" si="37"/>
        <v>0</v>
      </c>
      <c r="BX40" s="173">
        <f t="shared" si="37"/>
        <v>0</v>
      </c>
      <c r="BY40" s="173">
        <f t="shared" si="37"/>
        <v>0</v>
      </c>
      <c r="BZ40" s="173">
        <f t="shared" si="37"/>
        <v>0</v>
      </c>
      <c r="CA40" s="173">
        <f t="shared" si="37"/>
        <v>0</v>
      </c>
      <c r="CB40" s="173">
        <f t="shared" si="37"/>
        <v>11</v>
      </c>
      <c r="CC40" s="173">
        <f t="shared" si="37"/>
        <v>27</v>
      </c>
      <c r="CD40" s="173">
        <f t="shared" si="37"/>
        <v>0</v>
      </c>
      <c r="CE40" s="173">
        <f t="shared" si="37"/>
        <v>660</v>
      </c>
      <c r="CF40" s="173">
        <f t="shared" si="37"/>
        <v>0</v>
      </c>
      <c r="CG40" s="173">
        <f t="shared" si="37"/>
        <v>0</v>
      </c>
      <c r="CH40" s="173">
        <f t="shared" si="37"/>
        <v>0</v>
      </c>
      <c r="CI40" s="173">
        <f t="shared" si="37"/>
        <v>0</v>
      </c>
      <c r="CJ40" s="173">
        <f t="shared" si="37"/>
        <v>0</v>
      </c>
      <c r="CK40" s="173">
        <f t="shared" si="37"/>
        <v>0</v>
      </c>
      <c r="CL40" s="173">
        <f t="shared" si="37"/>
        <v>0</v>
      </c>
      <c r="CM40" s="173">
        <f t="shared" si="36"/>
        <v>0</v>
      </c>
      <c r="CN40" s="173">
        <f t="shared" si="36"/>
        <v>0</v>
      </c>
      <c r="CO40" s="173">
        <f t="shared" si="11"/>
        <v>0</v>
      </c>
      <c r="CP40" s="173">
        <f t="shared" si="11"/>
        <v>698</v>
      </c>
      <c r="CQ40" s="174">
        <f t="shared" si="5"/>
        <v>0</v>
      </c>
      <c r="CS40" s="175" t="str">
        <f t="shared" si="6"/>
        <v/>
      </c>
      <c r="CT40" s="142">
        <f t="shared" si="38"/>
        <v>0</v>
      </c>
      <c r="CU40" s="142">
        <f t="shared" si="38"/>
        <v>0</v>
      </c>
      <c r="CV40" s="142">
        <f t="shared" si="38"/>
        <v>0</v>
      </c>
      <c r="CW40" s="142">
        <f t="shared" si="38"/>
        <v>0</v>
      </c>
      <c r="CX40" s="142">
        <f t="shared" si="38"/>
        <v>0</v>
      </c>
      <c r="CY40" s="142">
        <f t="shared" si="38"/>
        <v>0.46054800000000001</v>
      </c>
      <c r="CZ40" s="142">
        <f t="shared" si="38"/>
        <v>1.130436</v>
      </c>
      <c r="DA40" s="142">
        <f t="shared" si="38"/>
        <v>0</v>
      </c>
      <c r="DB40" s="142">
        <f t="shared" si="38"/>
        <v>27.63288</v>
      </c>
      <c r="DC40" s="142">
        <f t="shared" si="38"/>
        <v>0</v>
      </c>
      <c r="DD40" s="142">
        <f t="shared" si="38"/>
        <v>0</v>
      </c>
      <c r="DE40" s="142">
        <f t="shared" si="38"/>
        <v>0</v>
      </c>
      <c r="DF40" s="142">
        <f t="shared" si="38"/>
        <v>0</v>
      </c>
      <c r="DG40" s="142">
        <f t="shared" si="38"/>
        <v>0</v>
      </c>
      <c r="DH40" s="142">
        <f t="shared" si="38"/>
        <v>0</v>
      </c>
      <c r="DI40" s="142">
        <f t="shared" si="14"/>
        <v>0</v>
      </c>
      <c r="DJ40" s="142">
        <f t="shared" si="14"/>
        <v>0</v>
      </c>
      <c r="DK40" s="142">
        <f t="shared" si="14"/>
        <v>0</v>
      </c>
      <c r="DL40" s="142">
        <f t="shared" si="14"/>
        <v>0</v>
      </c>
      <c r="DM40" s="142">
        <f t="shared" si="14"/>
        <v>29.223864000000003</v>
      </c>
      <c r="DN40" s="142">
        <f t="shared" si="7"/>
        <v>0</v>
      </c>
      <c r="DQ40" s="176"/>
    </row>
    <row r="41" spans="1:121" ht="22.5">
      <c r="A41" s="167" t="s">
        <v>528</v>
      </c>
      <c r="B41" s="168">
        <v>8</v>
      </c>
      <c r="C41" s="168">
        <v>8</v>
      </c>
      <c r="D41" s="169"/>
      <c r="E41" s="170">
        <v>0</v>
      </c>
      <c r="F41" s="170">
        <v>7</v>
      </c>
      <c r="G41" s="170"/>
      <c r="H41" s="170"/>
      <c r="I41" s="170"/>
      <c r="J41" s="170"/>
      <c r="K41" s="170"/>
      <c r="L41" s="170"/>
      <c r="M41" s="171"/>
      <c r="N41" s="168"/>
      <c r="O41" s="169"/>
      <c r="P41" s="170"/>
      <c r="Q41" s="170"/>
      <c r="R41" s="171"/>
      <c r="S41" s="168"/>
      <c r="T41" s="169"/>
      <c r="U41" s="171"/>
      <c r="V41" s="168"/>
      <c r="W41" s="168"/>
      <c r="X41" s="169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/>
      <c r="AQ41" s="170"/>
      <c r="AR41" s="170"/>
      <c r="AS41" s="171"/>
      <c r="AT41" s="168"/>
      <c r="AU41" s="168"/>
      <c r="AV41" s="169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1"/>
      <c r="BN41" s="168"/>
      <c r="BO41" s="169"/>
      <c r="BP41" s="171"/>
      <c r="BQ41" s="168"/>
      <c r="BR41" s="168"/>
      <c r="BS41" s="168"/>
      <c r="BV41" s="180" t="s">
        <v>520</v>
      </c>
      <c r="BW41" s="173">
        <f t="shared" si="37"/>
        <v>7</v>
      </c>
      <c r="BX41" s="173">
        <f t="shared" si="37"/>
        <v>0</v>
      </c>
      <c r="BY41" s="173">
        <f t="shared" si="37"/>
        <v>0</v>
      </c>
      <c r="BZ41" s="173">
        <f t="shared" si="37"/>
        <v>0</v>
      </c>
      <c r="CA41" s="173">
        <f t="shared" si="37"/>
        <v>0</v>
      </c>
      <c r="CB41" s="173">
        <f t="shared" si="37"/>
        <v>0</v>
      </c>
      <c r="CC41" s="173">
        <f t="shared" si="37"/>
        <v>0</v>
      </c>
      <c r="CD41" s="173">
        <f t="shared" si="37"/>
        <v>0</v>
      </c>
      <c r="CE41" s="173">
        <f t="shared" si="37"/>
        <v>0</v>
      </c>
      <c r="CF41" s="173">
        <f t="shared" si="37"/>
        <v>0</v>
      </c>
      <c r="CG41" s="173">
        <f t="shared" si="37"/>
        <v>0</v>
      </c>
      <c r="CH41" s="173">
        <f t="shared" si="37"/>
        <v>0</v>
      </c>
      <c r="CI41" s="173">
        <f t="shared" si="37"/>
        <v>0</v>
      </c>
      <c r="CJ41" s="173">
        <f t="shared" si="37"/>
        <v>0</v>
      </c>
      <c r="CK41" s="173">
        <f t="shared" si="37"/>
        <v>0</v>
      </c>
      <c r="CL41" s="173">
        <f t="shared" si="37"/>
        <v>0</v>
      </c>
      <c r="CM41" s="173">
        <f t="shared" si="36"/>
        <v>0</v>
      </c>
      <c r="CN41" s="173">
        <f t="shared" si="36"/>
        <v>0</v>
      </c>
      <c r="CO41" s="173">
        <f t="shared" si="11"/>
        <v>0</v>
      </c>
      <c r="CP41" s="173">
        <f t="shared" si="11"/>
        <v>8</v>
      </c>
      <c r="CQ41" s="174">
        <f t="shared" si="5"/>
        <v>-1</v>
      </c>
      <c r="CS41" s="175" t="str">
        <f t="shared" si="6"/>
        <v>TMF_OTH</v>
      </c>
      <c r="CT41" s="142">
        <f t="shared" si="38"/>
        <v>0.293076</v>
      </c>
      <c r="CU41" s="142">
        <f t="shared" si="38"/>
        <v>0</v>
      </c>
      <c r="CV41" s="142">
        <f t="shared" si="38"/>
        <v>0</v>
      </c>
      <c r="CW41" s="142">
        <f t="shared" si="38"/>
        <v>0</v>
      </c>
      <c r="CX41" s="142">
        <f t="shared" si="38"/>
        <v>0</v>
      </c>
      <c r="CY41" s="142">
        <f t="shared" si="38"/>
        <v>0</v>
      </c>
      <c r="CZ41" s="142">
        <f t="shared" si="38"/>
        <v>0</v>
      </c>
      <c r="DA41" s="142">
        <f t="shared" si="38"/>
        <v>0</v>
      </c>
      <c r="DB41" s="142">
        <f t="shared" si="38"/>
        <v>0</v>
      </c>
      <c r="DC41" s="142">
        <f t="shared" si="38"/>
        <v>0</v>
      </c>
      <c r="DD41" s="142">
        <f t="shared" si="38"/>
        <v>0</v>
      </c>
      <c r="DE41" s="142">
        <f t="shared" si="38"/>
        <v>0</v>
      </c>
      <c r="DF41" s="142">
        <f t="shared" si="38"/>
        <v>0</v>
      </c>
      <c r="DG41" s="142">
        <f t="shared" si="38"/>
        <v>0</v>
      </c>
      <c r="DH41" s="142">
        <f t="shared" si="38"/>
        <v>0</v>
      </c>
      <c r="DI41" s="142">
        <f t="shared" si="14"/>
        <v>0</v>
      </c>
      <c r="DJ41" s="142">
        <f t="shared" si="14"/>
        <v>0</v>
      </c>
      <c r="DK41" s="142">
        <f t="shared" si="14"/>
        <v>0</v>
      </c>
      <c r="DL41" s="142">
        <f t="shared" si="14"/>
        <v>0</v>
      </c>
      <c r="DM41" s="142">
        <f t="shared" si="14"/>
        <v>0.33494400000000002</v>
      </c>
      <c r="DN41" s="142">
        <f t="shared" si="7"/>
        <v>0</v>
      </c>
      <c r="DQ41" s="176"/>
    </row>
    <row r="42" spans="1:121" ht="22.5">
      <c r="A42" s="167" t="s">
        <v>529</v>
      </c>
      <c r="B42" s="168"/>
      <c r="C42" s="168"/>
      <c r="D42" s="169"/>
      <c r="E42" s="170"/>
      <c r="F42" s="170"/>
      <c r="G42" s="170"/>
      <c r="H42" s="170"/>
      <c r="I42" s="170"/>
      <c r="J42" s="170"/>
      <c r="K42" s="170"/>
      <c r="L42" s="170"/>
      <c r="M42" s="171"/>
      <c r="N42" s="168"/>
      <c r="O42" s="169"/>
      <c r="P42" s="170"/>
      <c r="Q42" s="170"/>
      <c r="R42" s="171"/>
      <c r="S42" s="168"/>
      <c r="T42" s="169"/>
      <c r="U42" s="171"/>
      <c r="V42" s="168"/>
      <c r="W42" s="168"/>
      <c r="X42" s="169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  <c r="AN42" s="170"/>
      <c r="AO42" s="170"/>
      <c r="AP42" s="170"/>
      <c r="AQ42" s="170"/>
      <c r="AR42" s="170"/>
      <c r="AS42" s="171"/>
      <c r="AT42" s="168"/>
      <c r="AU42" s="168"/>
      <c r="AV42" s="169"/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  <c r="BG42" s="170"/>
      <c r="BH42" s="170"/>
      <c r="BI42" s="170"/>
      <c r="BJ42" s="170"/>
      <c r="BK42" s="170"/>
      <c r="BL42" s="170"/>
      <c r="BM42" s="171"/>
      <c r="BN42" s="168"/>
      <c r="BO42" s="169"/>
      <c r="BP42" s="171"/>
      <c r="BQ42" s="168"/>
      <c r="BR42" s="168"/>
      <c r="BS42" s="168"/>
      <c r="BV42" s="180" t="s">
        <v>520</v>
      </c>
      <c r="BW42" s="173">
        <f t="shared" si="37"/>
        <v>0</v>
      </c>
      <c r="BX42" s="173">
        <f t="shared" si="37"/>
        <v>0</v>
      </c>
      <c r="BY42" s="173">
        <f t="shared" si="37"/>
        <v>0</v>
      </c>
      <c r="BZ42" s="173">
        <f t="shared" si="37"/>
        <v>0</v>
      </c>
      <c r="CA42" s="173">
        <f t="shared" si="37"/>
        <v>0</v>
      </c>
      <c r="CB42" s="173">
        <f t="shared" si="37"/>
        <v>0</v>
      </c>
      <c r="CC42" s="173">
        <f t="shared" si="37"/>
        <v>0</v>
      </c>
      <c r="CD42" s="173">
        <f t="shared" si="37"/>
        <v>0</v>
      </c>
      <c r="CE42" s="173">
        <f t="shared" si="37"/>
        <v>0</v>
      </c>
      <c r="CF42" s="173">
        <f t="shared" si="37"/>
        <v>0</v>
      </c>
      <c r="CG42" s="173">
        <f t="shared" si="37"/>
        <v>0</v>
      </c>
      <c r="CH42" s="173">
        <f t="shared" si="37"/>
        <v>0</v>
      </c>
      <c r="CI42" s="173">
        <f t="shared" si="37"/>
        <v>0</v>
      </c>
      <c r="CJ42" s="173">
        <f t="shared" si="37"/>
        <v>0</v>
      </c>
      <c r="CK42" s="173">
        <f t="shared" si="37"/>
        <v>0</v>
      </c>
      <c r="CL42" s="173">
        <f t="shared" si="37"/>
        <v>0</v>
      </c>
      <c r="CM42" s="173">
        <f t="shared" si="36"/>
        <v>0</v>
      </c>
      <c r="CN42" s="173">
        <f t="shared" si="36"/>
        <v>0</v>
      </c>
      <c r="CO42" s="173">
        <f t="shared" si="11"/>
        <v>0</v>
      </c>
      <c r="CP42" s="173">
        <f t="shared" si="11"/>
        <v>0</v>
      </c>
      <c r="CQ42" s="174">
        <f t="shared" si="5"/>
        <v>0</v>
      </c>
      <c r="CS42" s="175" t="str">
        <f t="shared" si="6"/>
        <v>TMF_OTH</v>
      </c>
      <c r="CT42" s="142">
        <f t="shared" si="38"/>
        <v>0</v>
      </c>
      <c r="CU42" s="142">
        <f t="shared" si="38"/>
        <v>0</v>
      </c>
      <c r="CV42" s="142">
        <f t="shared" si="38"/>
        <v>0</v>
      </c>
      <c r="CW42" s="142">
        <f t="shared" si="38"/>
        <v>0</v>
      </c>
      <c r="CX42" s="142">
        <f t="shared" si="38"/>
        <v>0</v>
      </c>
      <c r="CY42" s="142">
        <f t="shared" si="38"/>
        <v>0</v>
      </c>
      <c r="CZ42" s="142">
        <f t="shared" si="38"/>
        <v>0</v>
      </c>
      <c r="DA42" s="142">
        <f t="shared" si="38"/>
        <v>0</v>
      </c>
      <c r="DB42" s="142">
        <f t="shared" si="38"/>
        <v>0</v>
      </c>
      <c r="DC42" s="142">
        <f t="shared" si="38"/>
        <v>0</v>
      </c>
      <c r="DD42" s="142">
        <f t="shared" si="38"/>
        <v>0</v>
      </c>
      <c r="DE42" s="142">
        <f t="shared" si="38"/>
        <v>0</v>
      </c>
      <c r="DF42" s="142">
        <f t="shared" si="38"/>
        <v>0</v>
      </c>
      <c r="DG42" s="142">
        <f t="shared" si="38"/>
        <v>0</v>
      </c>
      <c r="DH42" s="142">
        <f t="shared" si="38"/>
        <v>0</v>
      </c>
      <c r="DI42" s="142">
        <f t="shared" si="14"/>
        <v>0</v>
      </c>
      <c r="DJ42" s="142">
        <f t="shared" si="14"/>
        <v>0</v>
      </c>
      <c r="DK42" s="142">
        <f t="shared" si="14"/>
        <v>0</v>
      </c>
      <c r="DL42" s="142">
        <f t="shared" si="14"/>
        <v>0</v>
      </c>
      <c r="DM42" s="142">
        <f t="shared" si="14"/>
        <v>0</v>
      </c>
      <c r="DN42" s="142">
        <f t="shared" si="7"/>
        <v>0</v>
      </c>
      <c r="DQ42" s="176"/>
    </row>
    <row r="43" spans="1:121" ht="22.5">
      <c r="A43" s="167" t="s">
        <v>530</v>
      </c>
      <c r="B43" s="168"/>
      <c r="C43" s="168"/>
      <c r="D43" s="169"/>
      <c r="E43" s="170"/>
      <c r="F43" s="170"/>
      <c r="G43" s="170"/>
      <c r="H43" s="170"/>
      <c r="I43" s="170"/>
      <c r="J43" s="170"/>
      <c r="K43" s="170"/>
      <c r="L43" s="170"/>
      <c r="M43" s="171"/>
      <c r="N43" s="168"/>
      <c r="O43" s="169"/>
      <c r="P43" s="170"/>
      <c r="Q43" s="170"/>
      <c r="R43" s="171"/>
      <c r="S43" s="168"/>
      <c r="T43" s="169"/>
      <c r="U43" s="171"/>
      <c r="V43" s="168"/>
      <c r="W43" s="168"/>
      <c r="X43" s="169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1"/>
      <c r="AT43" s="168"/>
      <c r="AU43" s="168"/>
      <c r="AV43" s="169"/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  <c r="BG43" s="170"/>
      <c r="BH43" s="170"/>
      <c r="BI43" s="170"/>
      <c r="BJ43" s="170"/>
      <c r="BK43" s="170"/>
      <c r="BL43" s="170"/>
      <c r="BM43" s="171"/>
      <c r="BN43" s="168"/>
      <c r="BO43" s="169"/>
      <c r="BP43" s="171"/>
      <c r="BQ43" s="168"/>
      <c r="BR43" s="168"/>
      <c r="BS43" s="168"/>
      <c r="BV43" s="180" t="s">
        <v>520</v>
      </c>
      <c r="BW43" s="173">
        <f t="shared" si="37"/>
        <v>0</v>
      </c>
      <c r="BX43" s="173">
        <f t="shared" si="37"/>
        <v>0</v>
      </c>
      <c r="BY43" s="173">
        <f t="shared" si="37"/>
        <v>0</v>
      </c>
      <c r="BZ43" s="173">
        <f t="shared" si="37"/>
        <v>0</v>
      </c>
      <c r="CA43" s="173">
        <f t="shared" si="37"/>
        <v>0</v>
      </c>
      <c r="CB43" s="173">
        <f t="shared" si="37"/>
        <v>0</v>
      </c>
      <c r="CC43" s="173">
        <f t="shared" si="37"/>
        <v>0</v>
      </c>
      <c r="CD43" s="173">
        <f t="shared" si="37"/>
        <v>0</v>
      </c>
      <c r="CE43" s="173">
        <f t="shared" si="37"/>
        <v>0</v>
      </c>
      <c r="CF43" s="173">
        <f t="shared" si="37"/>
        <v>0</v>
      </c>
      <c r="CG43" s="173">
        <f t="shared" si="37"/>
        <v>0</v>
      </c>
      <c r="CH43" s="173">
        <f t="shared" si="37"/>
        <v>0</v>
      </c>
      <c r="CI43" s="173">
        <f t="shared" si="37"/>
        <v>0</v>
      </c>
      <c r="CJ43" s="173">
        <f t="shared" si="37"/>
        <v>0</v>
      </c>
      <c r="CK43" s="173">
        <f t="shared" si="37"/>
        <v>0</v>
      </c>
      <c r="CL43" s="173">
        <f t="shared" si="37"/>
        <v>0</v>
      </c>
      <c r="CM43" s="173">
        <f t="shared" si="36"/>
        <v>0</v>
      </c>
      <c r="CN43" s="173">
        <f t="shared" si="36"/>
        <v>0</v>
      </c>
      <c r="CO43" s="173">
        <f t="shared" si="11"/>
        <v>0</v>
      </c>
      <c r="CP43" s="173">
        <f t="shared" si="11"/>
        <v>0</v>
      </c>
      <c r="CQ43" s="174">
        <f t="shared" si="5"/>
        <v>0</v>
      </c>
      <c r="CS43" s="175" t="str">
        <f t="shared" si="6"/>
        <v>TMF_OTH</v>
      </c>
      <c r="CT43" s="142">
        <f t="shared" si="38"/>
        <v>0</v>
      </c>
      <c r="CU43" s="142">
        <f t="shared" si="38"/>
        <v>0</v>
      </c>
      <c r="CV43" s="142">
        <f t="shared" si="38"/>
        <v>0</v>
      </c>
      <c r="CW43" s="142">
        <f t="shared" si="38"/>
        <v>0</v>
      </c>
      <c r="CX43" s="142">
        <f t="shared" si="38"/>
        <v>0</v>
      </c>
      <c r="CY43" s="142">
        <f t="shared" si="38"/>
        <v>0</v>
      </c>
      <c r="CZ43" s="142">
        <f t="shared" si="38"/>
        <v>0</v>
      </c>
      <c r="DA43" s="142">
        <f t="shared" si="38"/>
        <v>0</v>
      </c>
      <c r="DB43" s="142">
        <f t="shared" si="38"/>
        <v>0</v>
      </c>
      <c r="DC43" s="142">
        <f t="shared" si="38"/>
        <v>0</v>
      </c>
      <c r="DD43" s="142">
        <f t="shared" si="38"/>
        <v>0</v>
      </c>
      <c r="DE43" s="142">
        <f t="shared" si="38"/>
        <v>0</v>
      </c>
      <c r="DF43" s="142">
        <f t="shared" si="38"/>
        <v>0</v>
      </c>
      <c r="DG43" s="142">
        <f t="shared" si="38"/>
        <v>0</v>
      </c>
      <c r="DH43" s="142">
        <f t="shared" si="38"/>
        <v>0</v>
      </c>
      <c r="DI43" s="142">
        <f t="shared" si="14"/>
        <v>0</v>
      </c>
      <c r="DJ43" s="142">
        <f t="shared" si="14"/>
        <v>0</v>
      </c>
      <c r="DK43" s="142">
        <f t="shared" si="14"/>
        <v>0</v>
      </c>
      <c r="DL43" s="142">
        <f t="shared" si="14"/>
        <v>0</v>
      </c>
      <c r="DM43" s="142">
        <f t="shared" si="14"/>
        <v>0</v>
      </c>
      <c r="DN43" s="142">
        <f t="shared" si="7"/>
        <v>0</v>
      </c>
      <c r="DQ43" s="176"/>
    </row>
    <row r="44" spans="1:121" ht="22.5">
      <c r="A44" s="167" t="s">
        <v>531</v>
      </c>
      <c r="B44" s="168"/>
      <c r="C44" s="168"/>
      <c r="D44" s="169"/>
      <c r="E44" s="170"/>
      <c r="F44" s="170"/>
      <c r="G44" s="170"/>
      <c r="H44" s="170"/>
      <c r="I44" s="170"/>
      <c r="J44" s="170"/>
      <c r="K44" s="170"/>
      <c r="L44" s="170"/>
      <c r="M44" s="171"/>
      <c r="N44" s="168"/>
      <c r="O44" s="169"/>
      <c r="P44" s="170"/>
      <c r="Q44" s="170"/>
      <c r="R44" s="171"/>
      <c r="S44" s="168"/>
      <c r="T44" s="169"/>
      <c r="U44" s="171"/>
      <c r="V44" s="168"/>
      <c r="W44" s="168"/>
      <c r="X44" s="169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0"/>
      <c r="AJ44" s="170"/>
      <c r="AK44" s="170"/>
      <c r="AL44" s="170"/>
      <c r="AM44" s="170"/>
      <c r="AN44" s="170"/>
      <c r="AO44" s="170"/>
      <c r="AP44" s="170"/>
      <c r="AQ44" s="170"/>
      <c r="AR44" s="170"/>
      <c r="AS44" s="171"/>
      <c r="AT44" s="168"/>
      <c r="AU44" s="168"/>
      <c r="AV44" s="169"/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  <c r="BG44" s="170"/>
      <c r="BH44" s="170"/>
      <c r="BI44" s="170"/>
      <c r="BJ44" s="170"/>
      <c r="BK44" s="170"/>
      <c r="BL44" s="170"/>
      <c r="BM44" s="171"/>
      <c r="BN44" s="168"/>
      <c r="BO44" s="169"/>
      <c r="BP44" s="171"/>
      <c r="BQ44" s="168"/>
      <c r="BR44" s="168"/>
      <c r="BS44" s="168"/>
      <c r="BV44" s="180" t="s">
        <v>520</v>
      </c>
      <c r="BW44" s="173">
        <f t="shared" si="37"/>
        <v>0</v>
      </c>
      <c r="BX44" s="173">
        <f t="shared" si="37"/>
        <v>0</v>
      </c>
      <c r="BY44" s="173">
        <f t="shared" si="37"/>
        <v>0</v>
      </c>
      <c r="BZ44" s="173">
        <f t="shared" si="37"/>
        <v>0</v>
      </c>
      <c r="CA44" s="173">
        <f t="shared" si="37"/>
        <v>0</v>
      </c>
      <c r="CB44" s="173">
        <f t="shared" si="37"/>
        <v>0</v>
      </c>
      <c r="CC44" s="173">
        <f t="shared" si="37"/>
        <v>0</v>
      </c>
      <c r="CD44" s="173">
        <f t="shared" si="37"/>
        <v>0</v>
      </c>
      <c r="CE44" s="173">
        <f t="shared" si="37"/>
        <v>0</v>
      </c>
      <c r="CF44" s="173">
        <f t="shared" si="37"/>
        <v>0</v>
      </c>
      <c r="CG44" s="173">
        <f t="shared" si="37"/>
        <v>0</v>
      </c>
      <c r="CH44" s="173">
        <f t="shared" si="37"/>
        <v>0</v>
      </c>
      <c r="CI44" s="173">
        <f t="shared" si="37"/>
        <v>0</v>
      </c>
      <c r="CJ44" s="173">
        <f t="shared" si="37"/>
        <v>0</v>
      </c>
      <c r="CK44" s="173">
        <f t="shared" si="37"/>
        <v>0</v>
      </c>
      <c r="CL44" s="173">
        <f t="shared" si="37"/>
        <v>0</v>
      </c>
      <c r="CM44" s="173">
        <f t="shared" si="36"/>
        <v>0</v>
      </c>
      <c r="CN44" s="173">
        <f t="shared" si="36"/>
        <v>0</v>
      </c>
      <c r="CO44" s="173">
        <f t="shared" si="11"/>
        <v>0</v>
      </c>
      <c r="CP44" s="173">
        <f t="shared" si="11"/>
        <v>0</v>
      </c>
      <c r="CQ44" s="174">
        <f t="shared" si="5"/>
        <v>0</v>
      </c>
      <c r="CS44" s="175" t="str">
        <f t="shared" si="6"/>
        <v>TMF_OTH</v>
      </c>
      <c r="CT44" s="142">
        <f t="shared" si="38"/>
        <v>0</v>
      </c>
      <c r="CU44" s="142">
        <f t="shared" si="38"/>
        <v>0</v>
      </c>
      <c r="CV44" s="142">
        <f t="shared" si="38"/>
        <v>0</v>
      </c>
      <c r="CW44" s="142">
        <f t="shared" si="38"/>
        <v>0</v>
      </c>
      <c r="CX44" s="142">
        <f t="shared" si="38"/>
        <v>0</v>
      </c>
      <c r="CY44" s="142">
        <f t="shared" si="38"/>
        <v>0</v>
      </c>
      <c r="CZ44" s="142">
        <f t="shared" si="38"/>
        <v>0</v>
      </c>
      <c r="DA44" s="142">
        <f t="shared" si="38"/>
        <v>0</v>
      </c>
      <c r="DB44" s="142">
        <f t="shared" si="38"/>
        <v>0</v>
      </c>
      <c r="DC44" s="142">
        <f t="shared" si="38"/>
        <v>0</v>
      </c>
      <c r="DD44" s="142">
        <f t="shared" si="38"/>
        <v>0</v>
      </c>
      <c r="DE44" s="142">
        <f t="shared" si="38"/>
        <v>0</v>
      </c>
      <c r="DF44" s="142">
        <f t="shared" si="38"/>
        <v>0</v>
      </c>
      <c r="DG44" s="142">
        <f t="shared" si="38"/>
        <v>0</v>
      </c>
      <c r="DH44" s="142">
        <f t="shared" si="38"/>
        <v>0</v>
      </c>
      <c r="DI44" s="142">
        <f t="shared" si="14"/>
        <v>0</v>
      </c>
      <c r="DJ44" s="142">
        <f t="shared" si="14"/>
        <v>0</v>
      </c>
      <c r="DK44" s="142">
        <f t="shared" si="14"/>
        <v>0</v>
      </c>
      <c r="DL44" s="142">
        <f t="shared" si="14"/>
        <v>0</v>
      </c>
      <c r="DM44" s="142">
        <f t="shared" si="14"/>
        <v>0</v>
      </c>
      <c r="DN44" s="142">
        <f t="shared" si="7"/>
        <v>0</v>
      </c>
      <c r="DQ44" s="176"/>
    </row>
    <row r="45" spans="1:121" ht="33.75">
      <c r="A45" s="167" t="s">
        <v>532</v>
      </c>
      <c r="B45" s="168">
        <v>966</v>
      </c>
      <c r="C45" s="168"/>
      <c r="D45" s="169"/>
      <c r="E45" s="170"/>
      <c r="F45" s="170"/>
      <c r="G45" s="170"/>
      <c r="H45" s="170"/>
      <c r="I45" s="170"/>
      <c r="J45" s="170"/>
      <c r="K45" s="170"/>
      <c r="L45" s="170"/>
      <c r="M45" s="171"/>
      <c r="N45" s="168"/>
      <c r="O45" s="169"/>
      <c r="P45" s="170"/>
      <c r="Q45" s="170"/>
      <c r="R45" s="171"/>
      <c r="S45" s="168"/>
      <c r="T45" s="169"/>
      <c r="U45" s="171"/>
      <c r="V45" s="168"/>
      <c r="W45" s="168"/>
      <c r="X45" s="169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1"/>
      <c r="AT45" s="168"/>
      <c r="AU45" s="168">
        <v>966</v>
      </c>
      <c r="AV45" s="169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>
        <v>169</v>
      </c>
      <c r="BG45" s="170"/>
      <c r="BH45" s="170">
        <v>797</v>
      </c>
      <c r="BI45" s="170"/>
      <c r="BJ45" s="170"/>
      <c r="BK45" s="170"/>
      <c r="BL45" s="170"/>
      <c r="BM45" s="171"/>
      <c r="BN45" s="168"/>
      <c r="BO45" s="169"/>
      <c r="BP45" s="171"/>
      <c r="BQ45" s="168"/>
      <c r="BR45" s="168"/>
      <c r="BS45" s="168"/>
      <c r="BV45" s="180" t="s">
        <v>533</v>
      </c>
      <c r="BW45" s="173">
        <f t="shared" si="37"/>
        <v>0</v>
      </c>
      <c r="BX45" s="173">
        <f t="shared" si="37"/>
        <v>0</v>
      </c>
      <c r="BY45" s="173">
        <f t="shared" si="37"/>
        <v>0</v>
      </c>
      <c r="BZ45" s="173">
        <f t="shared" si="37"/>
        <v>0</v>
      </c>
      <c r="CA45" s="173">
        <f t="shared" si="37"/>
        <v>0</v>
      </c>
      <c r="CB45" s="173">
        <f t="shared" si="37"/>
        <v>0</v>
      </c>
      <c r="CC45" s="173">
        <f t="shared" si="37"/>
        <v>0</v>
      </c>
      <c r="CD45" s="173">
        <f t="shared" si="37"/>
        <v>0</v>
      </c>
      <c r="CE45" s="173">
        <f t="shared" si="37"/>
        <v>0</v>
      </c>
      <c r="CF45" s="173">
        <f t="shared" si="37"/>
        <v>0</v>
      </c>
      <c r="CG45" s="173">
        <f t="shared" si="37"/>
        <v>0</v>
      </c>
      <c r="CH45" s="173">
        <f t="shared" si="37"/>
        <v>0</v>
      </c>
      <c r="CI45" s="173">
        <f t="shared" si="37"/>
        <v>966</v>
      </c>
      <c r="CJ45" s="173">
        <f t="shared" si="37"/>
        <v>0</v>
      </c>
      <c r="CK45" s="173">
        <f t="shared" si="37"/>
        <v>0</v>
      </c>
      <c r="CL45" s="173">
        <f t="shared" si="37"/>
        <v>0</v>
      </c>
      <c r="CM45" s="173">
        <f t="shared" si="36"/>
        <v>0</v>
      </c>
      <c r="CN45" s="173">
        <f t="shared" si="36"/>
        <v>0</v>
      </c>
      <c r="CO45" s="173">
        <f t="shared" si="11"/>
        <v>0</v>
      </c>
      <c r="CP45" s="173">
        <f t="shared" si="11"/>
        <v>966</v>
      </c>
      <c r="CQ45" s="174">
        <f t="shared" si="5"/>
        <v>0</v>
      </c>
      <c r="CS45" s="175" t="str">
        <f t="shared" si="6"/>
        <v>BIO_BLEND</v>
      </c>
      <c r="CT45" s="142">
        <f t="shared" si="38"/>
        <v>0</v>
      </c>
      <c r="CU45" s="142">
        <f t="shared" si="38"/>
        <v>0</v>
      </c>
      <c r="CV45" s="142">
        <f t="shared" si="38"/>
        <v>0</v>
      </c>
      <c r="CW45" s="142">
        <f t="shared" si="38"/>
        <v>0</v>
      </c>
      <c r="CX45" s="142">
        <f t="shared" si="38"/>
        <v>0</v>
      </c>
      <c r="CY45" s="142">
        <f t="shared" si="38"/>
        <v>0</v>
      </c>
      <c r="CZ45" s="142">
        <f t="shared" si="38"/>
        <v>0</v>
      </c>
      <c r="DA45" s="142">
        <f t="shared" si="38"/>
        <v>0</v>
      </c>
      <c r="DB45" s="142">
        <f t="shared" si="38"/>
        <v>0</v>
      </c>
      <c r="DC45" s="142">
        <f t="shared" si="38"/>
        <v>0</v>
      </c>
      <c r="DD45" s="142">
        <f t="shared" si="38"/>
        <v>0</v>
      </c>
      <c r="DE45" s="142">
        <f t="shared" si="38"/>
        <v>0</v>
      </c>
      <c r="DF45" s="142">
        <f t="shared" si="38"/>
        <v>40.444488</v>
      </c>
      <c r="DG45" s="142">
        <f t="shared" si="38"/>
        <v>0</v>
      </c>
      <c r="DH45" s="142">
        <f t="shared" si="38"/>
        <v>0</v>
      </c>
      <c r="DI45" s="142">
        <f t="shared" si="14"/>
        <v>0</v>
      </c>
      <c r="DJ45" s="142">
        <f t="shared" si="14"/>
        <v>0</v>
      </c>
      <c r="DK45" s="142">
        <f t="shared" si="14"/>
        <v>0</v>
      </c>
      <c r="DL45" s="142">
        <f t="shared" si="14"/>
        <v>0</v>
      </c>
      <c r="DM45" s="142">
        <f t="shared" si="14"/>
        <v>40.444488</v>
      </c>
      <c r="DN45" s="142">
        <f t="shared" si="7"/>
        <v>0</v>
      </c>
      <c r="DQ45" s="176"/>
    </row>
    <row r="46" spans="1:121" ht="22.5">
      <c r="A46" s="167" t="s">
        <v>534</v>
      </c>
      <c r="B46" s="168"/>
      <c r="C46" s="168"/>
      <c r="D46" s="169"/>
      <c r="E46" s="170"/>
      <c r="F46" s="170"/>
      <c r="G46" s="170"/>
      <c r="H46" s="170"/>
      <c r="I46" s="170"/>
      <c r="J46" s="170"/>
      <c r="K46" s="170"/>
      <c r="L46" s="170"/>
      <c r="M46" s="171"/>
      <c r="N46" s="168"/>
      <c r="O46" s="169"/>
      <c r="P46" s="170"/>
      <c r="Q46" s="170"/>
      <c r="R46" s="171"/>
      <c r="S46" s="168"/>
      <c r="T46" s="169"/>
      <c r="U46" s="171"/>
      <c r="V46" s="168"/>
      <c r="W46" s="168"/>
      <c r="X46" s="169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1"/>
      <c r="AT46" s="168"/>
      <c r="AU46" s="168"/>
      <c r="AV46" s="169"/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  <c r="BG46" s="170"/>
      <c r="BH46" s="170"/>
      <c r="BI46" s="170"/>
      <c r="BJ46" s="170"/>
      <c r="BK46" s="170"/>
      <c r="BL46" s="170"/>
      <c r="BM46" s="171"/>
      <c r="BN46" s="168"/>
      <c r="BO46" s="169"/>
      <c r="BP46" s="171"/>
      <c r="BQ46" s="168"/>
      <c r="BR46" s="168"/>
      <c r="BS46" s="168"/>
      <c r="BV46" s="180" t="s">
        <v>520</v>
      </c>
      <c r="BW46" s="173">
        <f t="shared" si="37"/>
        <v>0</v>
      </c>
      <c r="BX46" s="173">
        <f t="shared" si="37"/>
        <v>0</v>
      </c>
      <c r="BY46" s="173">
        <f t="shared" si="37"/>
        <v>0</v>
      </c>
      <c r="BZ46" s="173">
        <f t="shared" si="37"/>
        <v>0</v>
      </c>
      <c r="CA46" s="173">
        <f t="shared" si="37"/>
        <v>0</v>
      </c>
      <c r="CB46" s="173">
        <f t="shared" si="37"/>
        <v>0</v>
      </c>
      <c r="CC46" s="173">
        <f t="shared" si="37"/>
        <v>0</v>
      </c>
      <c r="CD46" s="173">
        <f t="shared" si="37"/>
        <v>0</v>
      </c>
      <c r="CE46" s="173">
        <f t="shared" si="37"/>
        <v>0</v>
      </c>
      <c r="CF46" s="173">
        <f t="shared" si="37"/>
        <v>0</v>
      </c>
      <c r="CG46" s="173">
        <f t="shared" si="37"/>
        <v>0</v>
      </c>
      <c r="CH46" s="173">
        <f t="shared" si="37"/>
        <v>0</v>
      </c>
      <c r="CI46" s="173">
        <f t="shared" si="37"/>
        <v>0</v>
      </c>
      <c r="CJ46" s="173">
        <f t="shared" si="37"/>
        <v>0</v>
      </c>
      <c r="CK46" s="173">
        <f t="shared" si="37"/>
        <v>0</v>
      </c>
      <c r="CL46" s="173">
        <f t="shared" si="37"/>
        <v>0</v>
      </c>
      <c r="CM46" s="173">
        <f t="shared" si="36"/>
        <v>0</v>
      </c>
      <c r="CN46" s="173">
        <f t="shared" si="36"/>
        <v>0</v>
      </c>
      <c r="CO46" s="173">
        <f t="shared" si="11"/>
        <v>0</v>
      </c>
      <c r="CP46" s="173">
        <f t="shared" si="11"/>
        <v>0</v>
      </c>
      <c r="CQ46" s="174">
        <f t="shared" si="5"/>
        <v>0</v>
      </c>
      <c r="CS46" s="175" t="str">
        <f t="shared" si="6"/>
        <v>TMF_OTH</v>
      </c>
      <c r="CT46" s="142">
        <f t="shared" si="38"/>
        <v>0</v>
      </c>
      <c r="CU46" s="142">
        <f t="shared" si="38"/>
        <v>0</v>
      </c>
      <c r="CV46" s="142">
        <f t="shared" si="38"/>
        <v>0</v>
      </c>
      <c r="CW46" s="142">
        <f t="shared" si="38"/>
        <v>0</v>
      </c>
      <c r="CX46" s="142">
        <f t="shared" si="38"/>
        <v>0</v>
      </c>
      <c r="CY46" s="142">
        <f t="shared" si="38"/>
        <v>0</v>
      </c>
      <c r="CZ46" s="142">
        <f t="shared" si="38"/>
        <v>0</v>
      </c>
      <c r="DA46" s="142">
        <f t="shared" si="38"/>
        <v>0</v>
      </c>
      <c r="DB46" s="142">
        <f t="shared" si="38"/>
        <v>0</v>
      </c>
      <c r="DC46" s="142">
        <f t="shared" si="38"/>
        <v>0</v>
      </c>
      <c r="DD46" s="142">
        <f t="shared" si="38"/>
        <v>0</v>
      </c>
      <c r="DE46" s="142">
        <f t="shared" si="38"/>
        <v>0</v>
      </c>
      <c r="DF46" s="142">
        <f t="shared" si="38"/>
        <v>0</v>
      </c>
      <c r="DG46" s="142">
        <f t="shared" si="38"/>
        <v>0</v>
      </c>
      <c r="DH46" s="142">
        <f t="shared" si="38"/>
        <v>0</v>
      </c>
      <c r="DI46" s="142">
        <f t="shared" si="14"/>
        <v>0</v>
      </c>
      <c r="DJ46" s="142">
        <f t="shared" si="14"/>
        <v>0</v>
      </c>
      <c r="DK46" s="142">
        <f t="shared" si="14"/>
        <v>0</v>
      </c>
      <c r="DL46" s="142">
        <f t="shared" si="14"/>
        <v>0</v>
      </c>
      <c r="DM46" s="142">
        <f t="shared" si="14"/>
        <v>0</v>
      </c>
      <c r="DN46" s="142">
        <f t="shared" si="7"/>
        <v>0</v>
      </c>
      <c r="DQ46" s="176"/>
    </row>
    <row r="47" spans="1:121" ht="22.5">
      <c r="A47" s="167" t="s">
        <v>535</v>
      </c>
      <c r="B47" s="168"/>
      <c r="C47" s="168"/>
      <c r="D47" s="169"/>
      <c r="E47" s="170"/>
      <c r="F47" s="170"/>
      <c r="G47" s="170"/>
      <c r="H47" s="170"/>
      <c r="I47" s="170"/>
      <c r="J47" s="170"/>
      <c r="K47" s="170"/>
      <c r="L47" s="170"/>
      <c r="M47" s="171"/>
      <c r="N47" s="168"/>
      <c r="O47" s="169"/>
      <c r="P47" s="170"/>
      <c r="Q47" s="170"/>
      <c r="R47" s="171"/>
      <c r="S47" s="168"/>
      <c r="T47" s="169"/>
      <c r="U47" s="171"/>
      <c r="V47" s="168"/>
      <c r="W47" s="168"/>
      <c r="X47" s="169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1"/>
      <c r="AT47" s="168"/>
      <c r="AU47" s="168"/>
      <c r="AV47" s="169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1"/>
      <c r="BN47" s="168"/>
      <c r="BO47" s="169"/>
      <c r="BP47" s="171"/>
      <c r="BQ47" s="168"/>
      <c r="BR47" s="168"/>
      <c r="BS47" s="168"/>
      <c r="BV47" s="180" t="s">
        <v>520</v>
      </c>
      <c r="BW47" s="173">
        <f t="shared" si="37"/>
        <v>0</v>
      </c>
      <c r="BX47" s="173">
        <f t="shared" si="37"/>
        <v>0</v>
      </c>
      <c r="BY47" s="173">
        <f t="shared" si="37"/>
        <v>0</v>
      </c>
      <c r="BZ47" s="173">
        <f t="shared" si="37"/>
        <v>0</v>
      </c>
      <c r="CA47" s="173">
        <f t="shared" si="37"/>
        <v>0</v>
      </c>
      <c r="CB47" s="173">
        <f t="shared" si="37"/>
        <v>0</v>
      </c>
      <c r="CC47" s="173">
        <f t="shared" si="37"/>
        <v>0</v>
      </c>
      <c r="CD47" s="173">
        <f t="shared" si="37"/>
        <v>0</v>
      </c>
      <c r="CE47" s="173">
        <f t="shared" si="37"/>
        <v>0</v>
      </c>
      <c r="CF47" s="173">
        <f t="shared" si="37"/>
        <v>0</v>
      </c>
      <c r="CG47" s="173">
        <f t="shared" si="37"/>
        <v>0</v>
      </c>
      <c r="CH47" s="173">
        <f t="shared" si="37"/>
        <v>0</v>
      </c>
      <c r="CI47" s="173">
        <f t="shared" si="37"/>
        <v>0</v>
      </c>
      <c r="CJ47" s="173">
        <f t="shared" si="37"/>
        <v>0</v>
      </c>
      <c r="CK47" s="173">
        <f t="shared" si="37"/>
        <v>0</v>
      </c>
      <c r="CL47" s="173">
        <f t="shared" si="37"/>
        <v>0</v>
      </c>
      <c r="CM47" s="173">
        <f t="shared" si="36"/>
        <v>0</v>
      </c>
      <c r="CN47" s="173">
        <f t="shared" si="36"/>
        <v>0</v>
      </c>
      <c r="CO47" s="173">
        <f t="shared" si="11"/>
        <v>0</v>
      </c>
      <c r="CP47" s="173">
        <f t="shared" si="11"/>
        <v>0</v>
      </c>
      <c r="CQ47" s="174">
        <f t="shared" si="5"/>
        <v>0</v>
      </c>
      <c r="CS47" s="175" t="str">
        <f t="shared" si="6"/>
        <v>TMF_OTH</v>
      </c>
      <c r="CT47" s="142">
        <f t="shared" si="38"/>
        <v>0</v>
      </c>
      <c r="CU47" s="142">
        <f t="shared" si="38"/>
        <v>0</v>
      </c>
      <c r="CV47" s="142">
        <f t="shared" si="38"/>
        <v>0</v>
      </c>
      <c r="CW47" s="142">
        <f t="shared" si="38"/>
        <v>0</v>
      </c>
      <c r="CX47" s="142">
        <f t="shared" si="38"/>
        <v>0</v>
      </c>
      <c r="CY47" s="142">
        <f t="shared" si="38"/>
        <v>0</v>
      </c>
      <c r="CZ47" s="142">
        <f t="shared" si="38"/>
        <v>0</v>
      </c>
      <c r="DA47" s="142">
        <f t="shared" si="38"/>
        <v>0</v>
      </c>
      <c r="DB47" s="142">
        <f t="shared" si="38"/>
        <v>0</v>
      </c>
      <c r="DC47" s="142">
        <f t="shared" si="38"/>
        <v>0</v>
      </c>
      <c r="DD47" s="142">
        <f t="shared" si="38"/>
        <v>0</v>
      </c>
      <c r="DE47" s="142">
        <f t="shared" si="38"/>
        <v>0</v>
      </c>
      <c r="DF47" s="142">
        <f t="shared" si="38"/>
        <v>0</v>
      </c>
      <c r="DG47" s="142">
        <f t="shared" si="38"/>
        <v>0</v>
      </c>
      <c r="DH47" s="142">
        <f t="shared" si="38"/>
        <v>0</v>
      </c>
      <c r="DI47" s="142">
        <f t="shared" si="14"/>
        <v>0</v>
      </c>
      <c r="DJ47" s="142">
        <f t="shared" si="14"/>
        <v>0</v>
      </c>
      <c r="DK47" s="142">
        <f t="shared" si="14"/>
        <v>0</v>
      </c>
      <c r="DL47" s="142">
        <f t="shared" si="14"/>
        <v>0</v>
      </c>
      <c r="DM47" s="142">
        <f t="shared" si="14"/>
        <v>0</v>
      </c>
      <c r="DN47" s="142">
        <f t="shared" si="7"/>
        <v>0</v>
      </c>
      <c r="DQ47" s="176"/>
    </row>
    <row r="48" spans="1:121" ht="22.5">
      <c r="A48" s="167" t="s">
        <v>536</v>
      </c>
      <c r="B48" s="168">
        <v>657</v>
      </c>
      <c r="C48" s="168">
        <v>99</v>
      </c>
      <c r="D48" s="169"/>
      <c r="E48" s="170"/>
      <c r="F48" s="170"/>
      <c r="G48" s="170"/>
      <c r="H48" s="170"/>
      <c r="I48" s="170"/>
      <c r="J48" s="170">
        <v>99</v>
      </c>
      <c r="K48" s="170"/>
      <c r="L48" s="170"/>
      <c r="M48" s="171"/>
      <c r="N48" s="168"/>
      <c r="O48" s="169"/>
      <c r="P48" s="170"/>
      <c r="Q48" s="170"/>
      <c r="R48" s="171"/>
      <c r="S48" s="168"/>
      <c r="T48" s="169"/>
      <c r="U48" s="171"/>
      <c r="V48" s="168"/>
      <c r="W48" s="168"/>
      <c r="X48" s="169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1"/>
      <c r="AT48" s="168">
        <v>558</v>
      </c>
      <c r="AU48" s="168"/>
      <c r="AV48" s="169"/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  <c r="BG48" s="170"/>
      <c r="BH48" s="170"/>
      <c r="BI48" s="170"/>
      <c r="BJ48" s="170"/>
      <c r="BK48" s="170"/>
      <c r="BL48" s="170"/>
      <c r="BM48" s="171"/>
      <c r="BN48" s="168"/>
      <c r="BO48" s="169"/>
      <c r="BP48" s="171"/>
      <c r="BQ48" s="168"/>
      <c r="BR48" s="168"/>
      <c r="BS48" s="168"/>
      <c r="BV48" s="180" t="s">
        <v>520</v>
      </c>
      <c r="BW48" s="173">
        <f t="shared" si="37"/>
        <v>0</v>
      </c>
      <c r="BX48" s="173">
        <f t="shared" si="37"/>
        <v>0</v>
      </c>
      <c r="BY48" s="173">
        <f t="shared" si="37"/>
        <v>0</v>
      </c>
      <c r="BZ48" s="173">
        <f t="shared" si="37"/>
        <v>0</v>
      </c>
      <c r="CA48" s="173">
        <f t="shared" si="37"/>
        <v>0</v>
      </c>
      <c r="CB48" s="173">
        <f t="shared" si="37"/>
        <v>0</v>
      </c>
      <c r="CC48" s="173">
        <f t="shared" si="37"/>
        <v>0</v>
      </c>
      <c r="CD48" s="173">
        <f t="shared" si="37"/>
        <v>0</v>
      </c>
      <c r="CE48" s="173">
        <f t="shared" si="37"/>
        <v>0</v>
      </c>
      <c r="CF48" s="173">
        <f t="shared" si="37"/>
        <v>558</v>
      </c>
      <c r="CG48" s="173">
        <f t="shared" si="37"/>
        <v>0</v>
      </c>
      <c r="CH48" s="173">
        <f t="shared" si="37"/>
        <v>0</v>
      </c>
      <c r="CI48" s="173">
        <f t="shared" si="37"/>
        <v>0</v>
      </c>
      <c r="CJ48" s="173">
        <f t="shared" si="37"/>
        <v>0</v>
      </c>
      <c r="CK48" s="173">
        <f t="shared" si="37"/>
        <v>0</v>
      </c>
      <c r="CL48" s="173">
        <f t="shared" si="37"/>
        <v>0</v>
      </c>
      <c r="CM48" s="173">
        <f t="shared" si="36"/>
        <v>0</v>
      </c>
      <c r="CN48" s="173">
        <f t="shared" si="36"/>
        <v>0</v>
      </c>
      <c r="CO48" s="173">
        <f t="shared" si="11"/>
        <v>99</v>
      </c>
      <c r="CP48" s="173">
        <f t="shared" si="11"/>
        <v>657</v>
      </c>
      <c r="CQ48" s="174">
        <f t="shared" si="5"/>
        <v>0</v>
      </c>
      <c r="CS48" s="175" t="str">
        <f t="shared" si="6"/>
        <v>TMF_OTH</v>
      </c>
      <c r="CT48" s="142">
        <f t="shared" si="38"/>
        <v>0</v>
      </c>
      <c r="CU48" s="142">
        <f t="shared" si="38"/>
        <v>0</v>
      </c>
      <c r="CV48" s="142">
        <f t="shared" si="38"/>
        <v>0</v>
      </c>
      <c r="CW48" s="142">
        <f t="shared" si="38"/>
        <v>0</v>
      </c>
      <c r="CX48" s="142">
        <f t="shared" si="38"/>
        <v>0</v>
      </c>
      <c r="CY48" s="142">
        <f t="shared" si="38"/>
        <v>0</v>
      </c>
      <c r="CZ48" s="142">
        <f t="shared" si="38"/>
        <v>0</v>
      </c>
      <c r="DA48" s="142">
        <f t="shared" si="38"/>
        <v>0</v>
      </c>
      <c r="DB48" s="142">
        <f t="shared" si="38"/>
        <v>0</v>
      </c>
      <c r="DC48" s="142">
        <f t="shared" si="38"/>
        <v>23.362344</v>
      </c>
      <c r="DD48" s="142">
        <f t="shared" si="38"/>
        <v>0</v>
      </c>
      <c r="DE48" s="142">
        <f t="shared" si="38"/>
        <v>0</v>
      </c>
      <c r="DF48" s="142">
        <f t="shared" si="38"/>
        <v>0</v>
      </c>
      <c r="DG48" s="142">
        <f t="shared" si="38"/>
        <v>0</v>
      </c>
      <c r="DH48" s="142">
        <f t="shared" si="38"/>
        <v>0</v>
      </c>
      <c r="DI48" s="142">
        <f t="shared" si="14"/>
        <v>0</v>
      </c>
      <c r="DJ48" s="142">
        <f t="shared" si="14"/>
        <v>0</v>
      </c>
      <c r="DK48" s="142">
        <f t="shared" si="14"/>
        <v>0</v>
      </c>
      <c r="DL48" s="142">
        <f t="shared" si="14"/>
        <v>4.1449319999999998</v>
      </c>
      <c r="DM48" s="142">
        <f t="shared" si="14"/>
        <v>27.507276000000001</v>
      </c>
      <c r="DN48" s="142">
        <f t="shared" si="7"/>
        <v>0</v>
      </c>
      <c r="DQ48" s="176"/>
    </row>
    <row r="49" spans="1:121" ht="22.5">
      <c r="A49" s="181" t="s">
        <v>537</v>
      </c>
      <c r="B49" s="182">
        <v>58292</v>
      </c>
      <c r="C49" s="182">
        <v>5494</v>
      </c>
      <c r="D49" s="183"/>
      <c r="E49" s="184"/>
      <c r="F49" s="184"/>
      <c r="G49" s="184"/>
      <c r="H49" s="184"/>
      <c r="I49" s="184">
        <v>7</v>
      </c>
      <c r="J49" s="184">
        <v>5205</v>
      </c>
      <c r="K49" s="184"/>
      <c r="L49" s="184">
        <v>282</v>
      </c>
      <c r="M49" s="185"/>
      <c r="N49" s="182">
        <v>1955</v>
      </c>
      <c r="O49" s="183"/>
      <c r="P49" s="184">
        <v>1406</v>
      </c>
      <c r="Q49" s="184">
        <v>464</v>
      </c>
      <c r="R49" s="185">
        <v>84</v>
      </c>
      <c r="S49" s="182"/>
      <c r="T49" s="183"/>
      <c r="U49" s="185"/>
      <c r="V49" s="182"/>
      <c r="W49" s="182">
        <v>29460</v>
      </c>
      <c r="X49" s="183"/>
      <c r="Y49" s="184"/>
      <c r="Z49" s="184">
        <v>892</v>
      </c>
      <c r="AA49" s="184"/>
      <c r="AB49" s="184">
        <v>558</v>
      </c>
      <c r="AC49" s="184">
        <v>1047</v>
      </c>
      <c r="AD49" s="184"/>
      <c r="AE49" s="184">
        <v>749</v>
      </c>
      <c r="AF49" s="184">
        <v>4089</v>
      </c>
      <c r="AG49" s="184">
        <v>30</v>
      </c>
      <c r="AH49" s="184"/>
      <c r="AI49" s="184">
        <v>604</v>
      </c>
      <c r="AJ49" s="184">
        <v>0</v>
      </c>
      <c r="AK49" s="184">
        <v>2617</v>
      </c>
      <c r="AL49" s="184">
        <v>13253</v>
      </c>
      <c r="AM49" s="184">
        <v>1964</v>
      </c>
      <c r="AN49" s="184">
        <v>145</v>
      </c>
      <c r="AO49" s="184">
        <v>394</v>
      </c>
      <c r="AP49" s="184">
        <v>1424</v>
      </c>
      <c r="AQ49" s="184">
        <v>224</v>
      </c>
      <c r="AR49" s="184">
        <v>84</v>
      </c>
      <c r="AS49" s="185">
        <v>1386</v>
      </c>
      <c r="AT49" s="182"/>
      <c r="AU49" s="182">
        <v>966</v>
      </c>
      <c r="AV49" s="183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G49" s="184">
        <v>169</v>
      </c>
      <c r="BH49" s="184"/>
      <c r="BI49" s="184">
        <v>797</v>
      </c>
      <c r="BJ49" s="184"/>
      <c r="BK49" s="184"/>
      <c r="BL49" s="184"/>
      <c r="BM49" s="185"/>
      <c r="BN49" s="182"/>
      <c r="BO49" s="183"/>
      <c r="BP49" s="185"/>
      <c r="BQ49" s="182"/>
      <c r="BR49" s="182">
        <v>6828</v>
      </c>
      <c r="BS49" s="182">
        <v>13589</v>
      </c>
      <c r="BT49" s="186"/>
      <c r="BU49" s="186"/>
      <c r="BV49" s="186"/>
      <c r="BW49" s="187">
        <f t="shared" si="37"/>
        <v>289</v>
      </c>
      <c r="BX49" s="187">
        <f t="shared" si="37"/>
        <v>0</v>
      </c>
      <c r="BY49" s="187">
        <f t="shared" si="37"/>
        <v>1955</v>
      </c>
      <c r="BZ49" s="187">
        <f t="shared" si="37"/>
        <v>0</v>
      </c>
      <c r="CA49" s="187">
        <f t="shared" si="37"/>
        <v>4089</v>
      </c>
      <c r="CB49" s="187">
        <f t="shared" si="37"/>
        <v>13253</v>
      </c>
      <c r="CC49" s="187">
        <f t="shared" si="37"/>
        <v>749</v>
      </c>
      <c r="CD49" s="187">
        <f t="shared" si="37"/>
        <v>1964</v>
      </c>
      <c r="CE49" s="187">
        <f t="shared" si="37"/>
        <v>9405</v>
      </c>
      <c r="CF49" s="187">
        <f t="shared" si="37"/>
        <v>0</v>
      </c>
      <c r="CG49" s="187">
        <f t="shared" si="37"/>
        <v>0</v>
      </c>
      <c r="CH49" s="187">
        <f t="shared" si="37"/>
        <v>0</v>
      </c>
      <c r="CI49" s="187">
        <f t="shared" si="37"/>
        <v>966</v>
      </c>
      <c r="CJ49" s="187">
        <f t="shared" si="37"/>
        <v>0</v>
      </c>
      <c r="CK49" s="187">
        <f t="shared" si="37"/>
        <v>0</v>
      </c>
      <c r="CL49" s="187">
        <f t="shared" si="37"/>
        <v>13589</v>
      </c>
      <c r="CM49" s="187">
        <f t="shared" si="36"/>
        <v>6828</v>
      </c>
      <c r="CN49" s="187">
        <f t="shared" si="36"/>
        <v>0</v>
      </c>
      <c r="CO49" s="187">
        <f t="shared" si="11"/>
        <v>5205</v>
      </c>
      <c r="CP49" s="187">
        <f t="shared" si="11"/>
        <v>58292</v>
      </c>
      <c r="CQ49" s="188">
        <f t="shared" si="5"/>
        <v>0</v>
      </c>
      <c r="CR49" s="186"/>
      <c r="CS49" s="189" t="str">
        <f t="shared" si="6"/>
        <v/>
      </c>
      <c r="CT49" s="186">
        <f t="shared" si="38"/>
        <v>12.099852</v>
      </c>
      <c r="CU49" s="186">
        <f t="shared" si="38"/>
        <v>0</v>
      </c>
      <c r="CV49" s="186">
        <f t="shared" si="38"/>
        <v>81.851939999999999</v>
      </c>
      <c r="CW49" s="186">
        <f t="shared" si="38"/>
        <v>0</v>
      </c>
      <c r="CX49" s="186">
        <f t="shared" si="38"/>
        <v>171.198252</v>
      </c>
      <c r="CY49" s="186">
        <f t="shared" si="38"/>
        <v>554.87660400000004</v>
      </c>
      <c r="CZ49" s="186">
        <f t="shared" si="38"/>
        <v>31.359132000000002</v>
      </c>
      <c r="DA49" s="186">
        <f t="shared" si="38"/>
        <v>82.228752</v>
      </c>
      <c r="DB49" s="186">
        <f t="shared" si="38"/>
        <v>393.76854000000003</v>
      </c>
      <c r="DC49" s="186">
        <f t="shared" si="38"/>
        <v>0</v>
      </c>
      <c r="DD49" s="186">
        <f t="shared" si="38"/>
        <v>0</v>
      </c>
      <c r="DE49" s="186">
        <f t="shared" si="38"/>
        <v>0</v>
      </c>
      <c r="DF49" s="186">
        <f t="shared" si="38"/>
        <v>40.444488</v>
      </c>
      <c r="DG49" s="186">
        <f t="shared" si="38"/>
        <v>0</v>
      </c>
      <c r="DH49" s="186">
        <f t="shared" si="38"/>
        <v>0</v>
      </c>
      <c r="DI49" s="186">
        <f t="shared" si="14"/>
        <v>568.94425200000001</v>
      </c>
      <c r="DJ49" s="186">
        <f t="shared" si="14"/>
        <v>285.87470400000001</v>
      </c>
      <c r="DK49" s="186">
        <f t="shared" si="14"/>
        <v>0</v>
      </c>
      <c r="DL49" s="186">
        <f t="shared" si="14"/>
        <v>217.92294000000001</v>
      </c>
      <c r="DM49" s="186">
        <f t="shared" si="14"/>
        <v>2440.5694560000002</v>
      </c>
      <c r="DN49" s="186">
        <f t="shared" si="7"/>
        <v>0</v>
      </c>
      <c r="DQ49" s="176"/>
    </row>
    <row r="50" spans="1:121" ht="22.5">
      <c r="A50" s="167" t="s">
        <v>501</v>
      </c>
      <c r="B50" s="168">
        <v>20417</v>
      </c>
      <c r="C50" s="168"/>
      <c r="D50" s="169"/>
      <c r="E50" s="170"/>
      <c r="F50" s="170"/>
      <c r="G50" s="170"/>
      <c r="H50" s="170"/>
      <c r="I50" s="170"/>
      <c r="J50" s="170"/>
      <c r="K50" s="170"/>
      <c r="L50" s="170"/>
      <c r="M50" s="171"/>
      <c r="N50" s="168"/>
      <c r="O50" s="169"/>
      <c r="P50" s="170"/>
      <c r="Q50" s="170"/>
      <c r="R50" s="171"/>
      <c r="S50" s="168"/>
      <c r="T50" s="169"/>
      <c r="U50" s="171"/>
      <c r="V50" s="168"/>
      <c r="W50" s="168"/>
      <c r="X50" s="169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1"/>
      <c r="AT50" s="168"/>
      <c r="AU50" s="168"/>
      <c r="AV50" s="169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0"/>
      <c r="BK50" s="170"/>
      <c r="BL50" s="170"/>
      <c r="BM50" s="171"/>
      <c r="BN50" s="168"/>
      <c r="BO50" s="169"/>
      <c r="BP50" s="171"/>
      <c r="BQ50" s="168"/>
      <c r="BR50" s="168">
        <v>6828</v>
      </c>
      <c r="BS50" s="168">
        <v>13589</v>
      </c>
      <c r="BW50" s="173">
        <f t="shared" si="37"/>
        <v>0</v>
      </c>
      <c r="BX50" s="173">
        <f t="shared" si="37"/>
        <v>0</v>
      </c>
      <c r="BY50" s="173">
        <f t="shared" si="37"/>
        <v>0</v>
      </c>
      <c r="BZ50" s="173">
        <f t="shared" si="37"/>
        <v>0</v>
      </c>
      <c r="CA50" s="173">
        <f t="shared" si="37"/>
        <v>0</v>
      </c>
      <c r="CB50" s="173">
        <f t="shared" si="37"/>
        <v>0</v>
      </c>
      <c r="CC50" s="173">
        <f t="shared" si="37"/>
        <v>0</v>
      </c>
      <c r="CD50" s="173">
        <f t="shared" si="37"/>
        <v>0</v>
      </c>
      <c r="CE50" s="173">
        <f t="shared" si="37"/>
        <v>0</v>
      </c>
      <c r="CF50" s="173">
        <f t="shared" si="37"/>
        <v>0</v>
      </c>
      <c r="CG50" s="173">
        <f t="shared" si="37"/>
        <v>0</v>
      </c>
      <c r="CH50" s="173">
        <f t="shared" si="37"/>
        <v>0</v>
      </c>
      <c r="CI50" s="173">
        <f t="shared" si="37"/>
        <v>0</v>
      </c>
      <c r="CJ50" s="173">
        <f t="shared" si="37"/>
        <v>0</v>
      </c>
      <c r="CK50" s="173">
        <f t="shared" si="37"/>
        <v>0</v>
      </c>
      <c r="CL50" s="173">
        <f t="shared" si="37"/>
        <v>13589</v>
      </c>
      <c r="CM50" s="173">
        <f t="shared" si="36"/>
        <v>6828</v>
      </c>
      <c r="CN50" s="173">
        <f t="shared" si="36"/>
        <v>0</v>
      </c>
      <c r="CO50" s="173">
        <f t="shared" si="11"/>
        <v>0</v>
      </c>
      <c r="CP50" s="173">
        <f t="shared" si="11"/>
        <v>20417</v>
      </c>
      <c r="CQ50" s="174">
        <f t="shared" si="5"/>
        <v>0</v>
      </c>
      <c r="CS50" s="175" t="str">
        <f t="shared" si="6"/>
        <v/>
      </c>
      <c r="CT50" s="142">
        <f t="shared" si="38"/>
        <v>0</v>
      </c>
      <c r="CU50" s="142">
        <f t="shared" si="38"/>
        <v>0</v>
      </c>
      <c r="CV50" s="142">
        <f t="shared" si="38"/>
        <v>0</v>
      </c>
      <c r="CW50" s="142">
        <f t="shared" si="38"/>
        <v>0</v>
      </c>
      <c r="CX50" s="142">
        <f t="shared" si="38"/>
        <v>0</v>
      </c>
      <c r="CY50" s="142">
        <f t="shared" si="38"/>
        <v>0</v>
      </c>
      <c r="CZ50" s="142">
        <f t="shared" si="38"/>
        <v>0</v>
      </c>
      <c r="DA50" s="142">
        <f t="shared" si="38"/>
        <v>0</v>
      </c>
      <c r="DB50" s="142">
        <f t="shared" si="38"/>
        <v>0</v>
      </c>
      <c r="DC50" s="142">
        <f t="shared" si="38"/>
        <v>0</v>
      </c>
      <c r="DD50" s="142">
        <f t="shared" si="38"/>
        <v>0</v>
      </c>
      <c r="DE50" s="142">
        <f t="shared" si="38"/>
        <v>0</v>
      </c>
      <c r="DF50" s="142">
        <f t="shared" si="38"/>
        <v>0</v>
      </c>
      <c r="DG50" s="142">
        <f t="shared" si="38"/>
        <v>0</v>
      </c>
      <c r="DH50" s="142">
        <f t="shared" si="38"/>
        <v>0</v>
      </c>
      <c r="DI50" s="142">
        <f t="shared" si="14"/>
        <v>568.94425200000001</v>
      </c>
      <c r="DJ50" s="142">
        <f t="shared" si="14"/>
        <v>285.87470400000001</v>
      </c>
      <c r="DK50" s="142">
        <f t="shared" si="14"/>
        <v>0</v>
      </c>
      <c r="DL50" s="142">
        <f t="shared" si="14"/>
        <v>0</v>
      </c>
      <c r="DM50" s="142">
        <f t="shared" si="14"/>
        <v>854.81895600000007</v>
      </c>
      <c r="DN50" s="142">
        <f t="shared" si="7"/>
        <v>0</v>
      </c>
      <c r="DQ50" s="176"/>
    </row>
    <row r="51" spans="1:121" ht="22.5">
      <c r="A51" s="167" t="s">
        <v>503</v>
      </c>
      <c r="B51" s="168">
        <v>1971</v>
      </c>
      <c r="C51" s="168"/>
      <c r="D51" s="169"/>
      <c r="E51" s="170"/>
      <c r="F51" s="170"/>
      <c r="G51" s="170"/>
      <c r="H51" s="170"/>
      <c r="I51" s="170"/>
      <c r="J51" s="170"/>
      <c r="K51" s="170"/>
      <c r="L51" s="170"/>
      <c r="M51" s="171"/>
      <c r="N51" s="168"/>
      <c r="O51" s="169"/>
      <c r="P51" s="170"/>
      <c r="Q51" s="170"/>
      <c r="R51" s="171"/>
      <c r="S51" s="168"/>
      <c r="T51" s="169"/>
      <c r="U51" s="171"/>
      <c r="V51" s="168"/>
      <c r="W51" s="168"/>
      <c r="X51" s="169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1"/>
      <c r="AT51" s="168"/>
      <c r="AU51" s="168"/>
      <c r="AV51" s="169"/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  <c r="BG51" s="170"/>
      <c r="BH51" s="170"/>
      <c r="BI51" s="170"/>
      <c r="BJ51" s="170"/>
      <c r="BK51" s="170"/>
      <c r="BL51" s="170"/>
      <c r="BM51" s="171"/>
      <c r="BN51" s="168"/>
      <c r="BO51" s="169"/>
      <c r="BP51" s="171"/>
      <c r="BQ51" s="168"/>
      <c r="BR51" s="168"/>
      <c r="BS51" s="168">
        <v>1971</v>
      </c>
      <c r="BW51" s="173">
        <f t="shared" si="37"/>
        <v>0</v>
      </c>
      <c r="BX51" s="173">
        <f t="shared" si="37"/>
        <v>0</v>
      </c>
      <c r="BY51" s="173">
        <f t="shared" si="37"/>
        <v>0</v>
      </c>
      <c r="BZ51" s="173">
        <f t="shared" si="37"/>
        <v>0</v>
      </c>
      <c r="CA51" s="173">
        <f t="shared" si="37"/>
        <v>0</v>
      </c>
      <c r="CB51" s="173">
        <f t="shared" si="37"/>
        <v>0</v>
      </c>
      <c r="CC51" s="173">
        <f t="shared" si="37"/>
        <v>0</v>
      </c>
      <c r="CD51" s="173">
        <f t="shared" si="37"/>
        <v>0</v>
      </c>
      <c r="CE51" s="173">
        <f t="shared" si="37"/>
        <v>0</v>
      </c>
      <c r="CF51" s="173">
        <f t="shared" si="37"/>
        <v>0</v>
      </c>
      <c r="CG51" s="173">
        <f t="shared" si="37"/>
        <v>0</v>
      </c>
      <c r="CH51" s="173">
        <f t="shared" si="37"/>
        <v>0</v>
      </c>
      <c r="CI51" s="173">
        <f t="shared" si="37"/>
        <v>0</v>
      </c>
      <c r="CJ51" s="173">
        <f t="shared" si="37"/>
        <v>0</v>
      </c>
      <c r="CK51" s="173">
        <f t="shared" si="37"/>
        <v>0</v>
      </c>
      <c r="CL51" s="173">
        <f t="shared" ref="CL51:CP66" si="39">SUMIF($B$2:$BS$2,CL$4,$B51:$BS51)</f>
        <v>1971</v>
      </c>
      <c r="CM51" s="173">
        <f t="shared" si="39"/>
        <v>0</v>
      </c>
      <c r="CN51" s="173">
        <f t="shared" si="39"/>
        <v>0</v>
      </c>
      <c r="CO51" s="173">
        <f t="shared" si="39"/>
        <v>0</v>
      </c>
      <c r="CP51" s="173">
        <f t="shared" si="39"/>
        <v>1971</v>
      </c>
      <c r="CQ51" s="174">
        <f t="shared" si="5"/>
        <v>0</v>
      </c>
      <c r="CS51" s="175" t="str">
        <f t="shared" si="6"/>
        <v/>
      </c>
      <c r="CT51" s="142">
        <f t="shared" si="38"/>
        <v>0</v>
      </c>
      <c r="CU51" s="142">
        <f t="shared" si="38"/>
        <v>0</v>
      </c>
      <c r="CV51" s="142">
        <f t="shared" si="38"/>
        <v>0</v>
      </c>
      <c r="CW51" s="142">
        <f t="shared" si="38"/>
        <v>0</v>
      </c>
      <c r="CX51" s="142">
        <f t="shared" si="38"/>
        <v>0</v>
      </c>
      <c r="CY51" s="142">
        <f t="shared" si="38"/>
        <v>0</v>
      </c>
      <c r="CZ51" s="142">
        <f t="shared" si="38"/>
        <v>0</v>
      </c>
      <c r="DA51" s="142">
        <f t="shared" si="38"/>
        <v>0</v>
      </c>
      <c r="DB51" s="142">
        <f t="shared" si="38"/>
        <v>0</v>
      </c>
      <c r="DC51" s="142">
        <f t="shared" si="38"/>
        <v>0</v>
      </c>
      <c r="DD51" s="142">
        <f t="shared" si="38"/>
        <v>0</v>
      </c>
      <c r="DE51" s="142">
        <f t="shared" si="38"/>
        <v>0</v>
      </c>
      <c r="DF51" s="142">
        <f t="shared" si="38"/>
        <v>0</v>
      </c>
      <c r="DG51" s="142">
        <f t="shared" si="38"/>
        <v>0</v>
      </c>
      <c r="DH51" s="142">
        <f t="shared" si="38"/>
        <v>0</v>
      </c>
      <c r="DI51" s="142">
        <f t="shared" si="14"/>
        <v>82.521827999999999</v>
      </c>
      <c r="DJ51" s="142">
        <f t="shared" si="14"/>
        <v>0</v>
      </c>
      <c r="DK51" s="142">
        <f t="shared" si="14"/>
        <v>0</v>
      </c>
      <c r="DL51" s="142">
        <f t="shared" si="14"/>
        <v>0</v>
      </c>
      <c r="DM51" s="142">
        <f t="shared" si="14"/>
        <v>82.521827999999999</v>
      </c>
      <c r="DN51" s="142">
        <f t="shared" si="7"/>
        <v>0</v>
      </c>
      <c r="DQ51" s="176"/>
    </row>
    <row r="52" spans="1:121" ht="22.5">
      <c r="A52" s="167" t="s">
        <v>505</v>
      </c>
      <c r="B52" s="168">
        <v>13987</v>
      </c>
      <c r="C52" s="168"/>
      <c r="D52" s="169"/>
      <c r="E52" s="170"/>
      <c r="F52" s="170"/>
      <c r="G52" s="170"/>
      <c r="H52" s="170"/>
      <c r="I52" s="170"/>
      <c r="J52" s="170"/>
      <c r="K52" s="170"/>
      <c r="L52" s="170"/>
      <c r="M52" s="171"/>
      <c r="N52" s="168"/>
      <c r="O52" s="169"/>
      <c r="P52" s="170"/>
      <c r="Q52" s="170"/>
      <c r="R52" s="171"/>
      <c r="S52" s="168"/>
      <c r="T52" s="169"/>
      <c r="U52" s="171"/>
      <c r="V52" s="168"/>
      <c r="W52" s="168"/>
      <c r="X52" s="169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1"/>
      <c r="AT52" s="168"/>
      <c r="AU52" s="168"/>
      <c r="AV52" s="169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1"/>
      <c r="BN52" s="168"/>
      <c r="BO52" s="169"/>
      <c r="BP52" s="171"/>
      <c r="BQ52" s="168"/>
      <c r="BR52" s="168">
        <v>4056</v>
      </c>
      <c r="BS52" s="168">
        <v>9931</v>
      </c>
      <c r="BW52" s="173">
        <f t="shared" ref="BW52:CL67" si="40">SUMIF($B$2:$BS$2,BW$4,$B52:$BS52)</f>
        <v>0</v>
      </c>
      <c r="BX52" s="173">
        <f t="shared" si="40"/>
        <v>0</v>
      </c>
      <c r="BY52" s="173">
        <f t="shared" si="40"/>
        <v>0</v>
      </c>
      <c r="BZ52" s="173">
        <f t="shared" si="40"/>
        <v>0</v>
      </c>
      <c r="CA52" s="173">
        <f t="shared" si="40"/>
        <v>0</v>
      </c>
      <c r="CB52" s="173">
        <f t="shared" si="40"/>
        <v>0</v>
      </c>
      <c r="CC52" s="173">
        <f t="shared" si="40"/>
        <v>0</v>
      </c>
      <c r="CD52" s="173">
        <f t="shared" si="40"/>
        <v>0</v>
      </c>
      <c r="CE52" s="173">
        <f t="shared" si="40"/>
        <v>0</v>
      </c>
      <c r="CF52" s="173">
        <f t="shared" si="40"/>
        <v>0</v>
      </c>
      <c r="CG52" s="173">
        <f t="shared" si="40"/>
        <v>0</v>
      </c>
      <c r="CH52" s="173">
        <f t="shared" si="40"/>
        <v>0</v>
      </c>
      <c r="CI52" s="173">
        <f t="shared" si="40"/>
        <v>0</v>
      </c>
      <c r="CJ52" s="173">
        <f t="shared" si="40"/>
        <v>0</v>
      </c>
      <c r="CK52" s="173">
        <f t="shared" si="40"/>
        <v>0</v>
      </c>
      <c r="CL52" s="173">
        <f t="shared" si="40"/>
        <v>9931</v>
      </c>
      <c r="CM52" s="173">
        <f t="shared" si="39"/>
        <v>4056</v>
      </c>
      <c r="CN52" s="173">
        <f t="shared" si="39"/>
        <v>0</v>
      </c>
      <c r="CO52" s="173">
        <f t="shared" si="39"/>
        <v>0</v>
      </c>
      <c r="CP52" s="173">
        <f t="shared" si="39"/>
        <v>13987</v>
      </c>
      <c r="CQ52" s="174">
        <f t="shared" si="5"/>
        <v>0</v>
      </c>
      <c r="CS52" s="175" t="str">
        <f t="shared" si="6"/>
        <v/>
      </c>
      <c r="CT52" s="142">
        <f t="shared" si="38"/>
        <v>0</v>
      </c>
      <c r="CU52" s="142">
        <f t="shared" si="38"/>
        <v>0</v>
      </c>
      <c r="CV52" s="142">
        <f t="shared" si="38"/>
        <v>0</v>
      </c>
      <c r="CW52" s="142">
        <f t="shared" si="38"/>
        <v>0</v>
      </c>
      <c r="CX52" s="142">
        <f t="shared" si="38"/>
        <v>0</v>
      </c>
      <c r="CY52" s="142">
        <f t="shared" si="38"/>
        <v>0</v>
      </c>
      <c r="CZ52" s="142">
        <f t="shared" si="38"/>
        <v>0</v>
      </c>
      <c r="DA52" s="142">
        <f t="shared" si="38"/>
        <v>0</v>
      </c>
      <c r="DB52" s="142">
        <f t="shared" si="38"/>
        <v>0</v>
      </c>
      <c r="DC52" s="142">
        <f t="shared" si="38"/>
        <v>0</v>
      </c>
      <c r="DD52" s="142">
        <f t="shared" si="38"/>
        <v>0</v>
      </c>
      <c r="DE52" s="142">
        <f t="shared" si="38"/>
        <v>0</v>
      </c>
      <c r="DF52" s="142">
        <f t="shared" si="38"/>
        <v>0</v>
      </c>
      <c r="DG52" s="142">
        <f t="shared" si="38"/>
        <v>0</v>
      </c>
      <c r="DH52" s="142">
        <f t="shared" si="38"/>
        <v>0</v>
      </c>
      <c r="DI52" s="142">
        <f t="shared" si="14"/>
        <v>415.79110800000001</v>
      </c>
      <c r="DJ52" s="142">
        <f t="shared" si="14"/>
        <v>169.816608</v>
      </c>
      <c r="DK52" s="142">
        <f t="shared" si="14"/>
        <v>0</v>
      </c>
      <c r="DL52" s="142">
        <f t="shared" si="14"/>
        <v>0</v>
      </c>
      <c r="DM52" s="142">
        <f t="shared" si="14"/>
        <v>585.60771599999998</v>
      </c>
      <c r="DN52" s="142">
        <f t="shared" si="7"/>
        <v>0</v>
      </c>
      <c r="DQ52" s="176"/>
    </row>
    <row r="53" spans="1:121" ht="22.5">
      <c r="A53" s="167" t="s">
        <v>507</v>
      </c>
      <c r="B53" s="168">
        <v>2243</v>
      </c>
      <c r="C53" s="168"/>
      <c r="D53" s="169"/>
      <c r="E53" s="170"/>
      <c r="F53" s="170"/>
      <c r="G53" s="170"/>
      <c r="H53" s="170"/>
      <c r="I53" s="170"/>
      <c r="J53" s="170"/>
      <c r="K53" s="170"/>
      <c r="L53" s="170"/>
      <c r="M53" s="171"/>
      <c r="N53" s="168"/>
      <c r="O53" s="169"/>
      <c r="P53" s="170"/>
      <c r="Q53" s="170"/>
      <c r="R53" s="171"/>
      <c r="S53" s="168"/>
      <c r="T53" s="169"/>
      <c r="U53" s="171"/>
      <c r="V53" s="168"/>
      <c r="W53" s="168"/>
      <c r="X53" s="169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1"/>
      <c r="AT53" s="168"/>
      <c r="AU53" s="168"/>
      <c r="AV53" s="169"/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0"/>
      <c r="BL53" s="170"/>
      <c r="BM53" s="171"/>
      <c r="BN53" s="168"/>
      <c r="BO53" s="169"/>
      <c r="BP53" s="171"/>
      <c r="BQ53" s="168"/>
      <c r="BR53" s="168">
        <v>2243</v>
      </c>
      <c r="BS53" s="168"/>
      <c r="BW53" s="173">
        <f t="shared" si="40"/>
        <v>0</v>
      </c>
      <c r="BX53" s="173">
        <f t="shared" si="40"/>
        <v>0</v>
      </c>
      <c r="BY53" s="173">
        <f t="shared" si="40"/>
        <v>0</v>
      </c>
      <c r="BZ53" s="173">
        <f t="shared" si="40"/>
        <v>0</v>
      </c>
      <c r="CA53" s="173">
        <f t="shared" si="40"/>
        <v>0</v>
      </c>
      <c r="CB53" s="173">
        <f t="shared" si="40"/>
        <v>0</v>
      </c>
      <c r="CC53" s="173">
        <f t="shared" si="40"/>
        <v>0</v>
      </c>
      <c r="CD53" s="173">
        <f t="shared" si="40"/>
        <v>0</v>
      </c>
      <c r="CE53" s="173">
        <f t="shared" si="40"/>
        <v>0</v>
      </c>
      <c r="CF53" s="173">
        <f t="shared" si="40"/>
        <v>0</v>
      </c>
      <c r="CG53" s="173">
        <f t="shared" si="40"/>
        <v>0</v>
      </c>
      <c r="CH53" s="173">
        <f t="shared" si="40"/>
        <v>0</v>
      </c>
      <c r="CI53" s="173">
        <f t="shared" si="40"/>
        <v>0</v>
      </c>
      <c r="CJ53" s="173">
        <f t="shared" si="40"/>
        <v>0</v>
      </c>
      <c r="CK53" s="173">
        <f t="shared" si="40"/>
        <v>0</v>
      </c>
      <c r="CL53" s="173">
        <f t="shared" si="40"/>
        <v>0</v>
      </c>
      <c r="CM53" s="173">
        <f t="shared" si="39"/>
        <v>2243</v>
      </c>
      <c r="CN53" s="173">
        <f t="shared" si="39"/>
        <v>0</v>
      </c>
      <c r="CO53" s="173">
        <f t="shared" si="39"/>
        <v>0</v>
      </c>
      <c r="CP53" s="173">
        <f t="shared" si="39"/>
        <v>2243</v>
      </c>
      <c r="CQ53" s="174">
        <f t="shared" si="5"/>
        <v>0</v>
      </c>
      <c r="CS53" s="175" t="str">
        <f t="shared" si="6"/>
        <v/>
      </c>
      <c r="CT53" s="142">
        <f t="shared" si="38"/>
        <v>0</v>
      </c>
      <c r="CU53" s="142">
        <f t="shared" si="38"/>
        <v>0</v>
      </c>
      <c r="CV53" s="142">
        <f t="shared" si="38"/>
        <v>0</v>
      </c>
      <c r="CW53" s="142">
        <f t="shared" si="38"/>
        <v>0</v>
      </c>
      <c r="CX53" s="142">
        <f t="shared" si="38"/>
        <v>0</v>
      </c>
      <c r="CY53" s="142">
        <f t="shared" si="38"/>
        <v>0</v>
      </c>
      <c r="CZ53" s="142">
        <f t="shared" si="38"/>
        <v>0</v>
      </c>
      <c r="DA53" s="142">
        <f t="shared" si="38"/>
        <v>0</v>
      </c>
      <c r="DB53" s="142">
        <f t="shared" si="38"/>
        <v>0</v>
      </c>
      <c r="DC53" s="142">
        <f t="shared" si="38"/>
        <v>0</v>
      </c>
      <c r="DD53" s="142">
        <f t="shared" si="38"/>
        <v>0</v>
      </c>
      <c r="DE53" s="142">
        <f t="shared" si="38"/>
        <v>0</v>
      </c>
      <c r="DF53" s="142">
        <f t="shared" si="38"/>
        <v>0</v>
      </c>
      <c r="DG53" s="142">
        <f t="shared" si="38"/>
        <v>0</v>
      </c>
      <c r="DH53" s="142">
        <f t="shared" si="38"/>
        <v>0</v>
      </c>
      <c r="DI53" s="142">
        <f t="shared" si="38"/>
        <v>0</v>
      </c>
      <c r="DJ53" s="142">
        <f t="shared" ref="DJ53:DM84" si="41">CM53*$CS$2</f>
        <v>93.909924000000004</v>
      </c>
      <c r="DK53" s="142">
        <f t="shared" si="41"/>
        <v>0</v>
      </c>
      <c r="DL53" s="142">
        <f t="shared" si="41"/>
        <v>0</v>
      </c>
      <c r="DM53" s="142">
        <f t="shared" si="41"/>
        <v>93.909924000000004</v>
      </c>
      <c r="DN53" s="142">
        <f t="shared" si="7"/>
        <v>0</v>
      </c>
      <c r="DQ53" s="176"/>
    </row>
    <row r="54" spans="1:121" ht="22.5">
      <c r="A54" s="167" t="s">
        <v>508</v>
      </c>
      <c r="B54" s="168">
        <v>169</v>
      </c>
      <c r="C54" s="168"/>
      <c r="D54" s="169"/>
      <c r="E54" s="170"/>
      <c r="F54" s="170"/>
      <c r="G54" s="170"/>
      <c r="H54" s="170"/>
      <c r="I54" s="170"/>
      <c r="J54" s="170"/>
      <c r="K54" s="170"/>
      <c r="L54" s="170"/>
      <c r="M54" s="171"/>
      <c r="N54" s="168"/>
      <c r="O54" s="169"/>
      <c r="P54" s="170"/>
      <c r="Q54" s="170"/>
      <c r="R54" s="171"/>
      <c r="S54" s="168"/>
      <c r="T54" s="169"/>
      <c r="U54" s="171"/>
      <c r="V54" s="168"/>
      <c r="W54" s="168"/>
      <c r="X54" s="169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1"/>
      <c r="AT54" s="168"/>
      <c r="AU54" s="168"/>
      <c r="AV54" s="169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1"/>
      <c r="BN54" s="168"/>
      <c r="BO54" s="169"/>
      <c r="BP54" s="171"/>
      <c r="BQ54" s="168"/>
      <c r="BR54" s="168"/>
      <c r="BS54" s="168">
        <v>169</v>
      </c>
      <c r="BW54" s="173">
        <f t="shared" si="40"/>
        <v>0</v>
      </c>
      <c r="BX54" s="173">
        <f t="shared" si="40"/>
        <v>0</v>
      </c>
      <c r="BY54" s="173">
        <f t="shared" si="40"/>
        <v>0</v>
      </c>
      <c r="BZ54" s="173">
        <f t="shared" si="40"/>
        <v>0</v>
      </c>
      <c r="CA54" s="173">
        <f t="shared" si="40"/>
        <v>0</v>
      </c>
      <c r="CB54" s="173">
        <f t="shared" si="40"/>
        <v>0</v>
      </c>
      <c r="CC54" s="173">
        <f t="shared" si="40"/>
        <v>0</v>
      </c>
      <c r="CD54" s="173">
        <f t="shared" si="40"/>
        <v>0</v>
      </c>
      <c r="CE54" s="173">
        <f t="shared" si="40"/>
        <v>0</v>
      </c>
      <c r="CF54" s="173">
        <f t="shared" si="40"/>
        <v>0</v>
      </c>
      <c r="CG54" s="173">
        <f t="shared" si="40"/>
        <v>0</v>
      </c>
      <c r="CH54" s="173">
        <f t="shared" si="40"/>
        <v>0</v>
      </c>
      <c r="CI54" s="173">
        <f t="shared" si="40"/>
        <v>0</v>
      </c>
      <c r="CJ54" s="173">
        <f t="shared" si="40"/>
        <v>0</v>
      </c>
      <c r="CK54" s="173">
        <f t="shared" si="40"/>
        <v>0</v>
      </c>
      <c r="CL54" s="173">
        <f t="shared" si="40"/>
        <v>169</v>
      </c>
      <c r="CM54" s="173">
        <f t="shared" si="39"/>
        <v>0</v>
      </c>
      <c r="CN54" s="173">
        <f t="shared" si="39"/>
        <v>0</v>
      </c>
      <c r="CO54" s="173">
        <f t="shared" si="39"/>
        <v>0</v>
      </c>
      <c r="CP54" s="173">
        <f t="shared" si="39"/>
        <v>169</v>
      </c>
      <c r="CQ54" s="174">
        <f t="shared" si="5"/>
        <v>0</v>
      </c>
      <c r="CS54" s="175" t="str">
        <f t="shared" si="6"/>
        <v/>
      </c>
      <c r="CT54" s="142">
        <f t="shared" si="38"/>
        <v>0</v>
      </c>
      <c r="CU54" s="142">
        <f t="shared" si="38"/>
        <v>0</v>
      </c>
      <c r="CV54" s="142">
        <f t="shared" si="38"/>
        <v>0</v>
      </c>
      <c r="CW54" s="142">
        <f t="shared" si="38"/>
        <v>0</v>
      </c>
      <c r="CX54" s="142">
        <f t="shared" si="38"/>
        <v>0</v>
      </c>
      <c r="CY54" s="142">
        <f t="shared" si="38"/>
        <v>0</v>
      </c>
      <c r="CZ54" s="142">
        <f t="shared" si="38"/>
        <v>0</v>
      </c>
      <c r="DA54" s="142">
        <f t="shared" si="38"/>
        <v>0</v>
      </c>
      <c r="DB54" s="142">
        <f t="shared" si="38"/>
        <v>0</v>
      </c>
      <c r="DC54" s="142">
        <f t="shared" si="38"/>
        <v>0</v>
      </c>
      <c r="DD54" s="142">
        <f t="shared" si="38"/>
        <v>0</v>
      </c>
      <c r="DE54" s="142">
        <f t="shared" si="38"/>
        <v>0</v>
      </c>
      <c r="DF54" s="142">
        <f t="shared" si="38"/>
        <v>0</v>
      </c>
      <c r="DG54" s="142">
        <f t="shared" si="38"/>
        <v>0</v>
      </c>
      <c r="DH54" s="142">
        <f t="shared" si="38"/>
        <v>0</v>
      </c>
      <c r="DI54" s="142">
        <f t="shared" si="38"/>
        <v>7.0756920000000001</v>
      </c>
      <c r="DJ54" s="142">
        <f t="shared" si="41"/>
        <v>0</v>
      </c>
      <c r="DK54" s="142">
        <f t="shared" si="41"/>
        <v>0</v>
      </c>
      <c r="DL54" s="142">
        <f t="shared" si="41"/>
        <v>0</v>
      </c>
      <c r="DM54" s="142">
        <f t="shared" si="41"/>
        <v>7.0756920000000001</v>
      </c>
      <c r="DN54" s="142">
        <f t="shared" si="7"/>
        <v>0</v>
      </c>
      <c r="DQ54" s="176"/>
    </row>
    <row r="55" spans="1:121" ht="22.5">
      <c r="A55" s="167" t="s">
        <v>509</v>
      </c>
      <c r="B55" s="168">
        <v>1836</v>
      </c>
      <c r="C55" s="168"/>
      <c r="D55" s="169"/>
      <c r="E55" s="170"/>
      <c r="F55" s="170"/>
      <c r="G55" s="170"/>
      <c r="H55" s="170"/>
      <c r="I55" s="170"/>
      <c r="J55" s="170"/>
      <c r="K55" s="170"/>
      <c r="L55" s="170"/>
      <c r="M55" s="171"/>
      <c r="N55" s="168"/>
      <c r="O55" s="169"/>
      <c r="P55" s="170"/>
      <c r="Q55" s="170"/>
      <c r="R55" s="171"/>
      <c r="S55" s="168"/>
      <c r="T55" s="169"/>
      <c r="U55" s="171"/>
      <c r="V55" s="168"/>
      <c r="W55" s="168"/>
      <c r="X55" s="169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  <c r="AT55" s="168"/>
      <c r="AU55" s="168"/>
      <c r="AV55" s="169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1"/>
      <c r="BN55" s="168"/>
      <c r="BO55" s="169"/>
      <c r="BP55" s="171"/>
      <c r="BQ55" s="168"/>
      <c r="BR55" s="168">
        <v>396</v>
      </c>
      <c r="BS55" s="168">
        <v>1439</v>
      </c>
      <c r="BW55" s="173">
        <f t="shared" si="40"/>
        <v>0</v>
      </c>
      <c r="BX55" s="173">
        <f t="shared" si="40"/>
        <v>0</v>
      </c>
      <c r="BY55" s="173">
        <f t="shared" si="40"/>
        <v>0</v>
      </c>
      <c r="BZ55" s="173">
        <f t="shared" si="40"/>
        <v>0</v>
      </c>
      <c r="CA55" s="173">
        <f t="shared" si="40"/>
        <v>0</v>
      </c>
      <c r="CB55" s="173">
        <f t="shared" si="40"/>
        <v>0</v>
      </c>
      <c r="CC55" s="173">
        <f t="shared" si="40"/>
        <v>0</v>
      </c>
      <c r="CD55" s="173">
        <f t="shared" si="40"/>
        <v>0</v>
      </c>
      <c r="CE55" s="173">
        <f t="shared" si="40"/>
        <v>0</v>
      </c>
      <c r="CF55" s="173">
        <f t="shared" si="40"/>
        <v>0</v>
      </c>
      <c r="CG55" s="173">
        <f t="shared" si="40"/>
        <v>0</v>
      </c>
      <c r="CH55" s="173">
        <f t="shared" si="40"/>
        <v>0</v>
      </c>
      <c r="CI55" s="173">
        <f t="shared" si="40"/>
        <v>0</v>
      </c>
      <c r="CJ55" s="173">
        <f t="shared" si="40"/>
        <v>0</v>
      </c>
      <c r="CK55" s="173">
        <f t="shared" si="40"/>
        <v>0</v>
      </c>
      <c r="CL55" s="173">
        <f t="shared" si="40"/>
        <v>1439</v>
      </c>
      <c r="CM55" s="173">
        <f t="shared" si="39"/>
        <v>396</v>
      </c>
      <c r="CN55" s="173">
        <f t="shared" si="39"/>
        <v>0</v>
      </c>
      <c r="CO55" s="173">
        <f t="shared" si="39"/>
        <v>0</v>
      </c>
      <c r="CP55" s="173">
        <f t="shared" si="39"/>
        <v>1836</v>
      </c>
      <c r="CQ55" s="174">
        <f t="shared" si="5"/>
        <v>-1</v>
      </c>
      <c r="CS55" s="175" t="str">
        <f t="shared" si="6"/>
        <v/>
      </c>
      <c r="CT55" s="142">
        <f t="shared" si="38"/>
        <v>0</v>
      </c>
      <c r="CU55" s="142">
        <f t="shared" si="38"/>
        <v>0</v>
      </c>
      <c r="CV55" s="142">
        <f t="shared" si="38"/>
        <v>0</v>
      </c>
      <c r="CW55" s="142">
        <f t="shared" si="38"/>
        <v>0</v>
      </c>
      <c r="CX55" s="142">
        <f t="shared" si="38"/>
        <v>0</v>
      </c>
      <c r="CY55" s="142">
        <f t="shared" si="38"/>
        <v>0</v>
      </c>
      <c r="CZ55" s="142">
        <f t="shared" si="38"/>
        <v>0</v>
      </c>
      <c r="DA55" s="142">
        <f t="shared" si="38"/>
        <v>0</v>
      </c>
      <c r="DB55" s="142">
        <f t="shared" si="38"/>
        <v>0</v>
      </c>
      <c r="DC55" s="142">
        <f t="shared" si="38"/>
        <v>0</v>
      </c>
      <c r="DD55" s="142">
        <f t="shared" si="38"/>
        <v>0</v>
      </c>
      <c r="DE55" s="142">
        <f t="shared" si="38"/>
        <v>0</v>
      </c>
      <c r="DF55" s="142">
        <f t="shared" si="38"/>
        <v>0</v>
      </c>
      <c r="DG55" s="142">
        <f t="shared" ref="DG55:DM86" si="42">CJ55*$CS$2</f>
        <v>0</v>
      </c>
      <c r="DH55" s="142">
        <f t="shared" si="42"/>
        <v>0</v>
      </c>
      <c r="DI55" s="142">
        <f t="shared" si="42"/>
        <v>60.248052000000001</v>
      </c>
      <c r="DJ55" s="142">
        <f t="shared" si="41"/>
        <v>16.579727999999999</v>
      </c>
      <c r="DK55" s="142">
        <f t="shared" si="41"/>
        <v>0</v>
      </c>
      <c r="DL55" s="142">
        <f t="shared" si="41"/>
        <v>0</v>
      </c>
      <c r="DM55" s="142">
        <f t="shared" si="41"/>
        <v>76.869647999999998</v>
      </c>
      <c r="DN55" s="142">
        <f t="shared" si="7"/>
        <v>0</v>
      </c>
      <c r="DQ55" s="176"/>
    </row>
    <row r="56" spans="1:121" ht="22.5">
      <c r="A56" s="167" t="s">
        <v>510</v>
      </c>
      <c r="B56" s="168">
        <v>117</v>
      </c>
      <c r="C56" s="168"/>
      <c r="D56" s="169"/>
      <c r="E56" s="170"/>
      <c r="F56" s="170"/>
      <c r="G56" s="170"/>
      <c r="H56" s="170"/>
      <c r="I56" s="170"/>
      <c r="J56" s="170"/>
      <c r="K56" s="170"/>
      <c r="L56" s="170"/>
      <c r="M56" s="171"/>
      <c r="N56" s="168"/>
      <c r="O56" s="169"/>
      <c r="P56" s="170"/>
      <c r="Q56" s="170"/>
      <c r="R56" s="171"/>
      <c r="S56" s="168"/>
      <c r="T56" s="169"/>
      <c r="U56" s="171"/>
      <c r="V56" s="168"/>
      <c r="W56" s="168"/>
      <c r="X56" s="169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1"/>
      <c r="AT56" s="168"/>
      <c r="AU56" s="168"/>
      <c r="AV56" s="169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0"/>
      <c r="BM56" s="171"/>
      <c r="BN56" s="168"/>
      <c r="BO56" s="169"/>
      <c r="BP56" s="171"/>
      <c r="BQ56" s="168"/>
      <c r="BR56" s="168">
        <v>117</v>
      </c>
      <c r="BS56" s="168"/>
      <c r="BW56" s="173">
        <f t="shared" si="40"/>
        <v>0</v>
      </c>
      <c r="BX56" s="173">
        <f t="shared" si="40"/>
        <v>0</v>
      </c>
      <c r="BY56" s="173">
        <f t="shared" si="40"/>
        <v>0</v>
      </c>
      <c r="BZ56" s="173">
        <f t="shared" si="40"/>
        <v>0</v>
      </c>
      <c r="CA56" s="173">
        <f t="shared" si="40"/>
        <v>0</v>
      </c>
      <c r="CB56" s="173">
        <f t="shared" si="40"/>
        <v>0</v>
      </c>
      <c r="CC56" s="173">
        <f t="shared" si="40"/>
        <v>0</v>
      </c>
      <c r="CD56" s="173">
        <f t="shared" si="40"/>
        <v>0</v>
      </c>
      <c r="CE56" s="173">
        <f t="shared" si="40"/>
        <v>0</v>
      </c>
      <c r="CF56" s="173">
        <f t="shared" si="40"/>
        <v>0</v>
      </c>
      <c r="CG56" s="173">
        <f t="shared" si="40"/>
        <v>0</v>
      </c>
      <c r="CH56" s="173">
        <f t="shared" si="40"/>
        <v>0</v>
      </c>
      <c r="CI56" s="173">
        <f t="shared" si="40"/>
        <v>0</v>
      </c>
      <c r="CJ56" s="173">
        <f t="shared" si="40"/>
        <v>0</v>
      </c>
      <c r="CK56" s="173">
        <f t="shared" si="40"/>
        <v>0</v>
      </c>
      <c r="CL56" s="173">
        <f t="shared" si="40"/>
        <v>0</v>
      </c>
      <c r="CM56" s="173">
        <f t="shared" si="39"/>
        <v>117</v>
      </c>
      <c r="CN56" s="173">
        <f t="shared" si="39"/>
        <v>0</v>
      </c>
      <c r="CO56" s="173">
        <f t="shared" si="39"/>
        <v>0</v>
      </c>
      <c r="CP56" s="173">
        <f t="shared" si="39"/>
        <v>117</v>
      </c>
      <c r="CQ56" s="174">
        <f t="shared" si="5"/>
        <v>0</v>
      </c>
      <c r="CS56" s="175" t="str">
        <f t="shared" si="6"/>
        <v/>
      </c>
      <c r="CT56" s="142">
        <f t="shared" ref="CT56:DF75" si="43">BW56*$CS$2</f>
        <v>0</v>
      </c>
      <c r="CU56" s="142">
        <f t="shared" si="43"/>
        <v>0</v>
      </c>
      <c r="CV56" s="142">
        <f t="shared" si="43"/>
        <v>0</v>
      </c>
      <c r="CW56" s="142">
        <f t="shared" si="43"/>
        <v>0</v>
      </c>
      <c r="CX56" s="142">
        <f t="shared" si="43"/>
        <v>0</v>
      </c>
      <c r="CY56" s="142">
        <f t="shared" si="43"/>
        <v>0</v>
      </c>
      <c r="CZ56" s="142">
        <f t="shared" si="43"/>
        <v>0</v>
      </c>
      <c r="DA56" s="142">
        <f t="shared" si="43"/>
        <v>0</v>
      </c>
      <c r="DB56" s="142">
        <f t="shared" si="43"/>
        <v>0</v>
      </c>
      <c r="DC56" s="142">
        <f t="shared" si="43"/>
        <v>0</v>
      </c>
      <c r="DD56" s="142">
        <f t="shared" si="43"/>
        <v>0</v>
      </c>
      <c r="DE56" s="142">
        <f t="shared" si="43"/>
        <v>0</v>
      </c>
      <c r="DF56" s="142">
        <f t="shared" si="43"/>
        <v>0</v>
      </c>
      <c r="DG56" s="142">
        <f t="shared" si="42"/>
        <v>0</v>
      </c>
      <c r="DH56" s="142">
        <f t="shared" si="42"/>
        <v>0</v>
      </c>
      <c r="DI56" s="142">
        <f t="shared" si="42"/>
        <v>0</v>
      </c>
      <c r="DJ56" s="142">
        <f t="shared" si="41"/>
        <v>4.8985560000000001</v>
      </c>
      <c r="DK56" s="142">
        <f t="shared" si="41"/>
        <v>0</v>
      </c>
      <c r="DL56" s="142">
        <f t="shared" si="41"/>
        <v>0</v>
      </c>
      <c r="DM56" s="142">
        <f t="shared" si="41"/>
        <v>4.8985560000000001</v>
      </c>
      <c r="DN56" s="142">
        <f t="shared" si="7"/>
        <v>0</v>
      </c>
      <c r="DQ56" s="176"/>
    </row>
    <row r="57" spans="1:121" ht="22.5">
      <c r="A57" s="167" t="s">
        <v>511</v>
      </c>
      <c r="B57" s="168">
        <v>0</v>
      </c>
      <c r="C57" s="168"/>
      <c r="D57" s="169"/>
      <c r="E57" s="170"/>
      <c r="F57" s="170"/>
      <c r="G57" s="170"/>
      <c r="H57" s="170"/>
      <c r="I57" s="170"/>
      <c r="J57" s="170"/>
      <c r="K57" s="170"/>
      <c r="L57" s="170"/>
      <c r="M57" s="171"/>
      <c r="N57" s="168"/>
      <c r="O57" s="169"/>
      <c r="P57" s="170"/>
      <c r="Q57" s="170"/>
      <c r="R57" s="171"/>
      <c r="S57" s="168"/>
      <c r="T57" s="169"/>
      <c r="U57" s="171"/>
      <c r="V57" s="168"/>
      <c r="W57" s="168"/>
      <c r="X57" s="169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1"/>
      <c r="AT57" s="168"/>
      <c r="AU57" s="168"/>
      <c r="AV57" s="169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1"/>
      <c r="BN57" s="168"/>
      <c r="BO57" s="169"/>
      <c r="BP57" s="171"/>
      <c r="BQ57" s="168"/>
      <c r="BR57" s="168">
        <v>0</v>
      </c>
      <c r="BS57" s="168"/>
      <c r="BW57" s="173">
        <f t="shared" si="40"/>
        <v>0</v>
      </c>
      <c r="BX57" s="173">
        <f t="shared" si="40"/>
        <v>0</v>
      </c>
      <c r="BY57" s="173">
        <f t="shared" si="40"/>
        <v>0</v>
      </c>
      <c r="BZ57" s="173">
        <f t="shared" si="40"/>
        <v>0</v>
      </c>
      <c r="CA57" s="173">
        <f t="shared" si="40"/>
        <v>0</v>
      </c>
      <c r="CB57" s="173">
        <f t="shared" si="40"/>
        <v>0</v>
      </c>
      <c r="CC57" s="173">
        <f t="shared" si="40"/>
        <v>0</v>
      </c>
      <c r="CD57" s="173">
        <f t="shared" si="40"/>
        <v>0</v>
      </c>
      <c r="CE57" s="173">
        <f t="shared" si="40"/>
        <v>0</v>
      </c>
      <c r="CF57" s="173">
        <f t="shared" si="40"/>
        <v>0</v>
      </c>
      <c r="CG57" s="173">
        <f t="shared" si="40"/>
        <v>0</v>
      </c>
      <c r="CH57" s="173">
        <f t="shared" si="40"/>
        <v>0</v>
      </c>
      <c r="CI57" s="173">
        <f t="shared" si="40"/>
        <v>0</v>
      </c>
      <c r="CJ57" s="173">
        <f t="shared" si="40"/>
        <v>0</v>
      </c>
      <c r="CK57" s="173">
        <f t="shared" si="40"/>
        <v>0</v>
      </c>
      <c r="CL57" s="173">
        <f t="shared" si="40"/>
        <v>0</v>
      </c>
      <c r="CM57" s="173">
        <f t="shared" si="39"/>
        <v>0</v>
      </c>
      <c r="CN57" s="173">
        <f t="shared" si="39"/>
        <v>0</v>
      </c>
      <c r="CO57" s="173">
        <f t="shared" si="39"/>
        <v>0</v>
      </c>
      <c r="CP57" s="173">
        <f t="shared" si="39"/>
        <v>0</v>
      </c>
      <c r="CQ57" s="174">
        <f t="shared" si="5"/>
        <v>0</v>
      </c>
      <c r="CS57" s="175" t="str">
        <f t="shared" si="6"/>
        <v/>
      </c>
      <c r="CT57" s="142">
        <f t="shared" si="43"/>
        <v>0</v>
      </c>
      <c r="CU57" s="142">
        <f t="shared" si="43"/>
        <v>0</v>
      </c>
      <c r="CV57" s="142">
        <f t="shared" si="43"/>
        <v>0</v>
      </c>
      <c r="CW57" s="142">
        <f t="shared" si="43"/>
        <v>0</v>
      </c>
      <c r="CX57" s="142">
        <f t="shared" si="43"/>
        <v>0</v>
      </c>
      <c r="CY57" s="142">
        <f t="shared" si="43"/>
        <v>0</v>
      </c>
      <c r="CZ57" s="142">
        <f t="shared" si="43"/>
        <v>0</v>
      </c>
      <c r="DA57" s="142">
        <f t="shared" si="43"/>
        <v>0</v>
      </c>
      <c r="DB57" s="142">
        <f t="shared" si="43"/>
        <v>0</v>
      </c>
      <c r="DC57" s="142">
        <f t="shared" si="43"/>
        <v>0</v>
      </c>
      <c r="DD57" s="142">
        <f t="shared" si="43"/>
        <v>0</v>
      </c>
      <c r="DE57" s="142">
        <f t="shared" si="43"/>
        <v>0</v>
      </c>
      <c r="DF57" s="142">
        <f t="shared" si="43"/>
        <v>0</v>
      </c>
      <c r="DG57" s="142">
        <f t="shared" si="42"/>
        <v>0</v>
      </c>
      <c r="DH57" s="142">
        <f t="shared" si="42"/>
        <v>0</v>
      </c>
      <c r="DI57" s="142">
        <f t="shared" si="42"/>
        <v>0</v>
      </c>
      <c r="DJ57" s="142">
        <f t="shared" si="41"/>
        <v>0</v>
      </c>
      <c r="DK57" s="142">
        <f t="shared" si="41"/>
        <v>0</v>
      </c>
      <c r="DL57" s="142">
        <f t="shared" si="41"/>
        <v>0</v>
      </c>
      <c r="DM57" s="142">
        <f t="shared" si="41"/>
        <v>0</v>
      </c>
      <c r="DN57" s="142">
        <f t="shared" si="7"/>
        <v>0</v>
      </c>
      <c r="DQ57" s="176"/>
    </row>
    <row r="58" spans="1:121" ht="22.5">
      <c r="A58" s="167" t="s">
        <v>512</v>
      </c>
      <c r="B58" s="168"/>
      <c r="C58" s="168"/>
      <c r="D58" s="169"/>
      <c r="E58" s="170"/>
      <c r="F58" s="170"/>
      <c r="G58" s="170"/>
      <c r="H58" s="170"/>
      <c r="I58" s="170"/>
      <c r="J58" s="170"/>
      <c r="K58" s="170"/>
      <c r="L58" s="170"/>
      <c r="M58" s="171"/>
      <c r="N58" s="168"/>
      <c r="O58" s="169"/>
      <c r="P58" s="170"/>
      <c r="Q58" s="170"/>
      <c r="R58" s="171"/>
      <c r="S58" s="168"/>
      <c r="T58" s="169"/>
      <c r="U58" s="171"/>
      <c r="V58" s="168"/>
      <c r="W58" s="168"/>
      <c r="X58" s="169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1"/>
      <c r="AT58" s="168"/>
      <c r="AU58" s="168"/>
      <c r="AV58" s="169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1"/>
      <c r="BN58" s="168"/>
      <c r="BO58" s="169"/>
      <c r="BP58" s="171"/>
      <c r="BQ58" s="168"/>
      <c r="BR58" s="168"/>
      <c r="BS58" s="168"/>
      <c r="BW58" s="173">
        <f t="shared" si="40"/>
        <v>0</v>
      </c>
      <c r="BX58" s="173">
        <f t="shared" si="40"/>
        <v>0</v>
      </c>
      <c r="BY58" s="173">
        <f t="shared" si="40"/>
        <v>0</v>
      </c>
      <c r="BZ58" s="173">
        <f t="shared" si="40"/>
        <v>0</v>
      </c>
      <c r="CA58" s="173">
        <f t="shared" si="40"/>
        <v>0</v>
      </c>
      <c r="CB58" s="173">
        <f t="shared" si="40"/>
        <v>0</v>
      </c>
      <c r="CC58" s="173">
        <f t="shared" si="40"/>
        <v>0</v>
      </c>
      <c r="CD58" s="173">
        <f t="shared" si="40"/>
        <v>0</v>
      </c>
      <c r="CE58" s="173">
        <f t="shared" si="40"/>
        <v>0</v>
      </c>
      <c r="CF58" s="173">
        <f t="shared" si="40"/>
        <v>0</v>
      </c>
      <c r="CG58" s="173">
        <f t="shared" si="40"/>
        <v>0</v>
      </c>
      <c r="CH58" s="173">
        <f t="shared" si="40"/>
        <v>0</v>
      </c>
      <c r="CI58" s="173">
        <f t="shared" si="40"/>
        <v>0</v>
      </c>
      <c r="CJ58" s="173">
        <f t="shared" si="40"/>
        <v>0</v>
      </c>
      <c r="CK58" s="173">
        <f t="shared" si="40"/>
        <v>0</v>
      </c>
      <c r="CL58" s="173">
        <f t="shared" si="40"/>
        <v>0</v>
      </c>
      <c r="CM58" s="173">
        <f t="shared" si="39"/>
        <v>0</v>
      </c>
      <c r="CN58" s="173">
        <f t="shared" si="39"/>
        <v>0</v>
      </c>
      <c r="CO58" s="173">
        <f t="shared" si="39"/>
        <v>0</v>
      </c>
      <c r="CP58" s="173">
        <f t="shared" si="39"/>
        <v>0</v>
      </c>
      <c r="CQ58" s="174">
        <f t="shared" si="5"/>
        <v>0</v>
      </c>
      <c r="CS58" s="175" t="str">
        <f t="shared" si="6"/>
        <v/>
      </c>
      <c r="CT58" s="142">
        <f t="shared" si="43"/>
        <v>0</v>
      </c>
      <c r="CU58" s="142">
        <f t="shared" si="43"/>
        <v>0</v>
      </c>
      <c r="CV58" s="142">
        <f t="shared" si="43"/>
        <v>0</v>
      </c>
      <c r="CW58" s="142">
        <f t="shared" si="43"/>
        <v>0</v>
      </c>
      <c r="CX58" s="142">
        <f t="shared" si="43"/>
        <v>0</v>
      </c>
      <c r="CY58" s="142">
        <f t="shared" si="43"/>
        <v>0</v>
      </c>
      <c r="CZ58" s="142">
        <f t="shared" si="43"/>
        <v>0</v>
      </c>
      <c r="DA58" s="142">
        <f t="shared" si="43"/>
        <v>0</v>
      </c>
      <c r="DB58" s="142">
        <f t="shared" si="43"/>
        <v>0</v>
      </c>
      <c r="DC58" s="142">
        <f t="shared" si="43"/>
        <v>0</v>
      </c>
      <c r="DD58" s="142">
        <f t="shared" si="43"/>
        <v>0</v>
      </c>
      <c r="DE58" s="142">
        <f t="shared" si="43"/>
        <v>0</v>
      </c>
      <c r="DF58" s="142">
        <f t="shared" si="43"/>
        <v>0</v>
      </c>
      <c r="DG58" s="142">
        <f t="shared" si="42"/>
        <v>0</v>
      </c>
      <c r="DH58" s="142">
        <f t="shared" si="42"/>
        <v>0</v>
      </c>
      <c r="DI58" s="142">
        <f t="shared" si="42"/>
        <v>0</v>
      </c>
      <c r="DJ58" s="142">
        <f t="shared" si="41"/>
        <v>0</v>
      </c>
      <c r="DK58" s="142">
        <f t="shared" si="41"/>
        <v>0</v>
      </c>
      <c r="DL58" s="142">
        <f t="shared" si="41"/>
        <v>0</v>
      </c>
      <c r="DM58" s="142">
        <f t="shared" si="41"/>
        <v>0</v>
      </c>
      <c r="DN58" s="142">
        <f t="shared" si="7"/>
        <v>0</v>
      </c>
      <c r="DQ58" s="176"/>
    </row>
    <row r="59" spans="1:121" ht="22.5">
      <c r="A59" s="167" t="s">
        <v>513</v>
      </c>
      <c r="B59" s="168">
        <v>70</v>
      </c>
      <c r="C59" s="168"/>
      <c r="D59" s="169"/>
      <c r="E59" s="170"/>
      <c r="F59" s="170"/>
      <c r="G59" s="170"/>
      <c r="H59" s="170"/>
      <c r="I59" s="170"/>
      <c r="J59" s="170"/>
      <c r="K59" s="170"/>
      <c r="L59" s="170"/>
      <c r="M59" s="171"/>
      <c r="N59" s="168"/>
      <c r="O59" s="169"/>
      <c r="P59" s="170"/>
      <c r="Q59" s="170"/>
      <c r="R59" s="171"/>
      <c r="S59" s="168"/>
      <c r="T59" s="169"/>
      <c r="U59" s="171"/>
      <c r="V59" s="168"/>
      <c r="W59" s="168"/>
      <c r="X59" s="169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1"/>
      <c r="AT59" s="168"/>
      <c r="AU59" s="168"/>
      <c r="AV59" s="169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1"/>
      <c r="BN59" s="168"/>
      <c r="BO59" s="169"/>
      <c r="BP59" s="171"/>
      <c r="BQ59" s="168"/>
      <c r="BR59" s="168"/>
      <c r="BS59" s="168">
        <v>70</v>
      </c>
      <c r="BW59" s="173">
        <f t="shared" si="40"/>
        <v>0</v>
      </c>
      <c r="BX59" s="173">
        <f t="shared" si="40"/>
        <v>0</v>
      </c>
      <c r="BY59" s="173">
        <f t="shared" si="40"/>
        <v>0</v>
      </c>
      <c r="BZ59" s="173">
        <f t="shared" si="40"/>
        <v>0</v>
      </c>
      <c r="CA59" s="173">
        <f t="shared" si="40"/>
        <v>0</v>
      </c>
      <c r="CB59" s="173">
        <f t="shared" si="40"/>
        <v>0</v>
      </c>
      <c r="CC59" s="173">
        <f t="shared" si="40"/>
        <v>0</v>
      </c>
      <c r="CD59" s="173">
        <f t="shared" si="40"/>
        <v>0</v>
      </c>
      <c r="CE59" s="173">
        <f t="shared" si="40"/>
        <v>0</v>
      </c>
      <c r="CF59" s="173">
        <f t="shared" si="40"/>
        <v>0</v>
      </c>
      <c r="CG59" s="173">
        <f t="shared" si="40"/>
        <v>0</v>
      </c>
      <c r="CH59" s="173">
        <f t="shared" si="40"/>
        <v>0</v>
      </c>
      <c r="CI59" s="173">
        <f t="shared" si="40"/>
        <v>0</v>
      </c>
      <c r="CJ59" s="173">
        <f t="shared" si="40"/>
        <v>0</v>
      </c>
      <c r="CK59" s="173">
        <f t="shared" si="40"/>
        <v>0</v>
      </c>
      <c r="CL59" s="173">
        <f t="shared" si="40"/>
        <v>70</v>
      </c>
      <c r="CM59" s="173">
        <f t="shared" si="39"/>
        <v>0</v>
      </c>
      <c r="CN59" s="173">
        <f t="shared" si="39"/>
        <v>0</v>
      </c>
      <c r="CO59" s="173">
        <f t="shared" si="39"/>
        <v>0</v>
      </c>
      <c r="CP59" s="173">
        <f t="shared" si="39"/>
        <v>70</v>
      </c>
      <c r="CQ59" s="174">
        <f t="shared" si="5"/>
        <v>0</v>
      </c>
      <c r="CS59" s="175" t="str">
        <f t="shared" si="6"/>
        <v/>
      </c>
      <c r="CT59" s="142">
        <f t="shared" si="43"/>
        <v>0</v>
      </c>
      <c r="CU59" s="142">
        <f t="shared" si="43"/>
        <v>0</v>
      </c>
      <c r="CV59" s="142">
        <f t="shared" si="43"/>
        <v>0</v>
      </c>
      <c r="CW59" s="142">
        <f t="shared" si="43"/>
        <v>0</v>
      </c>
      <c r="CX59" s="142">
        <f t="shared" si="43"/>
        <v>0</v>
      </c>
      <c r="CY59" s="142">
        <f t="shared" si="43"/>
        <v>0</v>
      </c>
      <c r="CZ59" s="142">
        <f t="shared" si="43"/>
        <v>0</v>
      </c>
      <c r="DA59" s="142">
        <f t="shared" si="43"/>
        <v>0</v>
      </c>
      <c r="DB59" s="142">
        <f t="shared" si="43"/>
        <v>0</v>
      </c>
      <c r="DC59" s="142">
        <f t="shared" si="43"/>
        <v>0</v>
      </c>
      <c r="DD59" s="142">
        <f t="shared" si="43"/>
        <v>0</v>
      </c>
      <c r="DE59" s="142">
        <f t="shared" si="43"/>
        <v>0</v>
      </c>
      <c r="DF59" s="142">
        <f t="shared" si="43"/>
        <v>0</v>
      </c>
      <c r="DG59" s="142">
        <f t="shared" si="42"/>
        <v>0</v>
      </c>
      <c r="DH59" s="142">
        <f t="shared" si="42"/>
        <v>0</v>
      </c>
      <c r="DI59" s="142">
        <f t="shared" si="42"/>
        <v>2.9307600000000003</v>
      </c>
      <c r="DJ59" s="142">
        <f t="shared" si="41"/>
        <v>0</v>
      </c>
      <c r="DK59" s="142">
        <f t="shared" si="41"/>
        <v>0</v>
      </c>
      <c r="DL59" s="142">
        <f t="shared" si="41"/>
        <v>0</v>
      </c>
      <c r="DM59" s="142">
        <f t="shared" si="41"/>
        <v>2.9307600000000003</v>
      </c>
      <c r="DN59" s="142">
        <f t="shared" si="7"/>
        <v>0</v>
      </c>
      <c r="DQ59" s="176"/>
    </row>
    <row r="60" spans="1:121" ht="33.75">
      <c r="A60" s="167" t="s">
        <v>514</v>
      </c>
      <c r="B60" s="168">
        <v>23</v>
      </c>
      <c r="C60" s="168"/>
      <c r="D60" s="169"/>
      <c r="E60" s="170"/>
      <c r="F60" s="170"/>
      <c r="G60" s="170"/>
      <c r="H60" s="170"/>
      <c r="I60" s="170"/>
      <c r="J60" s="170"/>
      <c r="K60" s="170"/>
      <c r="L60" s="170"/>
      <c r="M60" s="171"/>
      <c r="N60" s="168"/>
      <c r="O60" s="169"/>
      <c r="P60" s="170"/>
      <c r="Q60" s="170"/>
      <c r="R60" s="171"/>
      <c r="S60" s="168"/>
      <c r="T60" s="169"/>
      <c r="U60" s="171"/>
      <c r="V60" s="168"/>
      <c r="W60" s="168"/>
      <c r="X60" s="169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1"/>
      <c r="AT60" s="168"/>
      <c r="AU60" s="168"/>
      <c r="AV60" s="169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1"/>
      <c r="BN60" s="168"/>
      <c r="BO60" s="169"/>
      <c r="BP60" s="171"/>
      <c r="BQ60" s="168"/>
      <c r="BR60" s="168">
        <v>15</v>
      </c>
      <c r="BS60" s="168">
        <v>8</v>
      </c>
      <c r="BW60" s="173">
        <f t="shared" si="40"/>
        <v>0</v>
      </c>
      <c r="BX60" s="173">
        <f t="shared" si="40"/>
        <v>0</v>
      </c>
      <c r="BY60" s="173">
        <f t="shared" si="40"/>
        <v>0</v>
      </c>
      <c r="BZ60" s="173">
        <f t="shared" si="40"/>
        <v>0</v>
      </c>
      <c r="CA60" s="173">
        <f t="shared" si="40"/>
        <v>0</v>
      </c>
      <c r="CB60" s="173">
        <f t="shared" si="40"/>
        <v>0</v>
      </c>
      <c r="CC60" s="173">
        <f t="shared" si="40"/>
        <v>0</v>
      </c>
      <c r="CD60" s="173">
        <f t="shared" si="40"/>
        <v>0</v>
      </c>
      <c r="CE60" s="173">
        <f t="shared" si="40"/>
        <v>0</v>
      </c>
      <c r="CF60" s="173">
        <f t="shared" si="40"/>
        <v>0</v>
      </c>
      <c r="CG60" s="173">
        <f t="shared" si="40"/>
        <v>0</v>
      </c>
      <c r="CH60" s="173">
        <f t="shared" si="40"/>
        <v>0</v>
      </c>
      <c r="CI60" s="173">
        <f t="shared" si="40"/>
        <v>0</v>
      </c>
      <c r="CJ60" s="173">
        <f t="shared" si="40"/>
        <v>0</v>
      </c>
      <c r="CK60" s="173">
        <f t="shared" si="40"/>
        <v>0</v>
      </c>
      <c r="CL60" s="173">
        <f t="shared" si="40"/>
        <v>8</v>
      </c>
      <c r="CM60" s="173">
        <f t="shared" si="39"/>
        <v>15</v>
      </c>
      <c r="CN60" s="173">
        <f t="shared" si="39"/>
        <v>0</v>
      </c>
      <c r="CO60" s="173">
        <f t="shared" si="39"/>
        <v>0</v>
      </c>
      <c r="CP60" s="173">
        <f t="shared" si="39"/>
        <v>23</v>
      </c>
      <c r="CQ60" s="174">
        <f t="shared" si="5"/>
        <v>0</v>
      </c>
      <c r="CS60" s="175" t="str">
        <f t="shared" si="6"/>
        <v/>
      </c>
      <c r="CT60" s="142">
        <f t="shared" si="43"/>
        <v>0</v>
      </c>
      <c r="CU60" s="142">
        <f t="shared" si="43"/>
        <v>0</v>
      </c>
      <c r="CV60" s="142">
        <f t="shared" si="43"/>
        <v>0</v>
      </c>
      <c r="CW60" s="142">
        <f t="shared" si="43"/>
        <v>0</v>
      </c>
      <c r="CX60" s="142">
        <f t="shared" si="43"/>
        <v>0</v>
      </c>
      <c r="CY60" s="142">
        <f t="shared" si="43"/>
        <v>0</v>
      </c>
      <c r="CZ60" s="142">
        <f t="shared" si="43"/>
        <v>0</v>
      </c>
      <c r="DA60" s="142">
        <f t="shared" si="43"/>
        <v>0</v>
      </c>
      <c r="DB60" s="142">
        <f t="shared" si="43"/>
        <v>0</v>
      </c>
      <c r="DC60" s="142">
        <f t="shared" si="43"/>
        <v>0</v>
      </c>
      <c r="DD60" s="142">
        <f t="shared" si="43"/>
        <v>0</v>
      </c>
      <c r="DE60" s="142">
        <f t="shared" si="43"/>
        <v>0</v>
      </c>
      <c r="DF60" s="142">
        <f t="shared" si="43"/>
        <v>0</v>
      </c>
      <c r="DG60" s="142">
        <f t="shared" si="42"/>
        <v>0</v>
      </c>
      <c r="DH60" s="142">
        <f t="shared" si="42"/>
        <v>0</v>
      </c>
      <c r="DI60" s="142">
        <f t="shared" si="42"/>
        <v>0.33494400000000002</v>
      </c>
      <c r="DJ60" s="142">
        <f t="shared" si="41"/>
        <v>0.62802000000000002</v>
      </c>
      <c r="DK60" s="142">
        <f t="shared" si="41"/>
        <v>0</v>
      </c>
      <c r="DL60" s="142">
        <f t="shared" si="41"/>
        <v>0</v>
      </c>
      <c r="DM60" s="142">
        <f t="shared" si="41"/>
        <v>0.96296400000000004</v>
      </c>
      <c r="DN60" s="142">
        <f t="shared" si="7"/>
        <v>0</v>
      </c>
      <c r="DQ60" s="176"/>
    </row>
    <row r="61" spans="1:121" ht="22.5">
      <c r="A61" s="167" t="s">
        <v>515</v>
      </c>
      <c r="B61" s="168">
        <v>6894</v>
      </c>
      <c r="C61" s="168">
        <v>5487</v>
      </c>
      <c r="D61" s="169"/>
      <c r="E61" s="170"/>
      <c r="F61" s="170"/>
      <c r="G61" s="170"/>
      <c r="H61" s="170"/>
      <c r="I61" s="170"/>
      <c r="J61" s="170">
        <v>5205</v>
      </c>
      <c r="K61" s="170"/>
      <c r="L61" s="170">
        <v>282</v>
      </c>
      <c r="M61" s="171"/>
      <c r="N61" s="168">
        <v>1406</v>
      </c>
      <c r="O61" s="169"/>
      <c r="P61" s="170">
        <v>1406</v>
      </c>
      <c r="Q61" s="170"/>
      <c r="R61" s="171"/>
      <c r="S61" s="168"/>
      <c r="T61" s="169"/>
      <c r="U61" s="171"/>
      <c r="V61" s="168"/>
      <c r="W61" s="168"/>
      <c r="X61" s="169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1"/>
      <c r="AT61" s="168"/>
      <c r="AU61" s="168"/>
      <c r="AV61" s="169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1"/>
      <c r="BN61" s="168"/>
      <c r="BO61" s="169"/>
      <c r="BP61" s="171"/>
      <c r="BQ61" s="168"/>
      <c r="BR61" s="168"/>
      <c r="BS61" s="168"/>
      <c r="BW61" s="173">
        <f t="shared" si="40"/>
        <v>282</v>
      </c>
      <c r="BX61" s="173">
        <f t="shared" si="40"/>
        <v>0</v>
      </c>
      <c r="BY61" s="173">
        <f t="shared" si="40"/>
        <v>1406</v>
      </c>
      <c r="BZ61" s="173">
        <f t="shared" si="40"/>
        <v>0</v>
      </c>
      <c r="CA61" s="173">
        <f t="shared" si="40"/>
        <v>0</v>
      </c>
      <c r="CB61" s="173">
        <f t="shared" si="40"/>
        <v>0</v>
      </c>
      <c r="CC61" s="173">
        <f t="shared" si="40"/>
        <v>0</v>
      </c>
      <c r="CD61" s="173">
        <f t="shared" si="40"/>
        <v>0</v>
      </c>
      <c r="CE61" s="173">
        <f t="shared" si="40"/>
        <v>0</v>
      </c>
      <c r="CF61" s="173">
        <f t="shared" si="40"/>
        <v>0</v>
      </c>
      <c r="CG61" s="173">
        <f t="shared" si="40"/>
        <v>0</v>
      </c>
      <c r="CH61" s="173">
        <f t="shared" si="40"/>
        <v>0</v>
      </c>
      <c r="CI61" s="173">
        <f t="shared" si="40"/>
        <v>0</v>
      </c>
      <c r="CJ61" s="173">
        <f t="shared" si="40"/>
        <v>0</v>
      </c>
      <c r="CK61" s="173">
        <f t="shared" si="40"/>
        <v>0</v>
      </c>
      <c r="CL61" s="173">
        <f t="shared" si="40"/>
        <v>0</v>
      </c>
      <c r="CM61" s="173">
        <f t="shared" si="39"/>
        <v>0</v>
      </c>
      <c r="CN61" s="173">
        <f t="shared" si="39"/>
        <v>0</v>
      </c>
      <c r="CO61" s="173">
        <f t="shared" si="39"/>
        <v>5205</v>
      </c>
      <c r="CP61" s="173">
        <f t="shared" si="39"/>
        <v>6894</v>
      </c>
      <c r="CQ61" s="174">
        <f t="shared" si="5"/>
        <v>-1</v>
      </c>
      <c r="CS61" s="175" t="str">
        <f t="shared" si="6"/>
        <v/>
      </c>
      <c r="CT61" s="142">
        <f t="shared" si="43"/>
        <v>11.806776000000001</v>
      </c>
      <c r="CU61" s="142">
        <f t="shared" si="43"/>
        <v>0</v>
      </c>
      <c r="CV61" s="142">
        <f t="shared" si="43"/>
        <v>58.866408000000007</v>
      </c>
      <c r="CW61" s="142">
        <f t="shared" si="43"/>
        <v>0</v>
      </c>
      <c r="CX61" s="142">
        <f t="shared" si="43"/>
        <v>0</v>
      </c>
      <c r="CY61" s="142">
        <f t="shared" si="43"/>
        <v>0</v>
      </c>
      <c r="CZ61" s="142">
        <f t="shared" si="43"/>
        <v>0</v>
      </c>
      <c r="DA61" s="142">
        <f t="shared" si="43"/>
        <v>0</v>
      </c>
      <c r="DB61" s="142">
        <f t="shared" si="43"/>
        <v>0</v>
      </c>
      <c r="DC61" s="142">
        <f t="shared" si="43"/>
        <v>0</v>
      </c>
      <c r="DD61" s="142">
        <f t="shared" si="43"/>
        <v>0</v>
      </c>
      <c r="DE61" s="142">
        <f t="shared" si="43"/>
        <v>0</v>
      </c>
      <c r="DF61" s="142">
        <f t="shared" si="43"/>
        <v>0</v>
      </c>
      <c r="DG61" s="142">
        <f t="shared" si="42"/>
        <v>0</v>
      </c>
      <c r="DH61" s="142">
        <f t="shared" si="42"/>
        <v>0</v>
      </c>
      <c r="DI61" s="142">
        <f t="shared" si="42"/>
        <v>0</v>
      </c>
      <c r="DJ61" s="142">
        <f t="shared" si="41"/>
        <v>0</v>
      </c>
      <c r="DK61" s="142">
        <f t="shared" si="41"/>
        <v>0</v>
      </c>
      <c r="DL61" s="142">
        <f t="shared" si="41"/>
        <v>217.92294000000001</v>
      </c>
      <c r="DM61" s="142">
        <f t="shared" si="41"/>
        <v>288.637992</v>
      </c>
      <c r="DN61" s="142">
        <f t="shared" si="7"/>
        <v>0</v>
      </c>
      <c r="DQ61" s="176"/>
    </row>
    <row r="62" spans="1:121" ht="22.5">
      <c r="A62" s="167" t="s">
        <v>517</v>
      </c>
      <c r="B62" s="168">
        <v>548</v>
      </c>
      <c r="C62" s="168"/>
      <c r="D62" s="169"/>
      <c r="E62" s="170"/>
      <c r="F62" s="170"/>
      <c r="G62" s="170"/>
      <c r="H62" s="170"/>
      <c r="I62" s="170"/>
      <c r="J62" s="170"/>
      <c r="K62" s="170"/>
      <c r="L62" s="170"/>
      <c r="M62" s="171"/>
      <c r="N62" s="168">
        <v>548</v>
      </c>
      <c r="O62" s="169"/>
      <c r="P62" s="170"/>
      <c r="Q62" s="170">
        <v>464</v>
      </c>
      <c r="R62" s="171">
        <v>84</v>
      </c>
      <c r="S62" s="168"/>
      <c r="T62" s="169"/>
      <c r="U62" s="171"/>
      <c r="V62" s="168"/>
      <c r="W62" s="168"/>
      <c r="X62" s="169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1"/>
      <c r="AT62" s="168"/>
      <c r="AU62" s="168"/>
      <c r="AV62" s="169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1"/>
      <c r="BN62" s="168"/>
      <c r="BO62" s="169"/>
      <c r="BP62" s="171"/>
      <c r="BQ62" s="168"/>
      <c r="BR62" s="168"/>
      <c r="BS62" s="168"/>
      <c r="BW62" s="173">
        <f t="shared" si="40"/>
        <v>0</v>
      </c>
      <c r="BX62" s="173">
        <f t="shared" si="40"/>
        <v>0</v>
      </c>
      <c r="BY62" s="173">
        <f t="shared" si="40"/>
        <v>548</v>
      </c>
      <c r="BZ62" s="173">
        <f t="shared" si="40"/>
        <v>0</v>
      </c>
      <c r="CA62" s="173">
        <f t="shared" si="40"/>
        <v>0</v>
      </c>
      <c r="CB62" s="173">
        <f t="shared" si="40"/>
        <v>0</v>
      </c>
      <c r="CC62" s="173">
        <f t="shared" si="40"/>
        <v>0</v>
      </c>
      <c r="CD62" s="173">
        <f t="shared" si="40"/>
        <v>0</v>
      </c>
      <c r="CE62" s="173">
        <f t="shared" si="40"/>
        <v>0</v>
      </c>
      <c r="CF62" s="173">
        <f t="shared" si="40"/>
        <v>0</v>
      </c>
      <c r="CG62" s="173">
        <f t="shared" si="40"/>
        <v>0</v>
      </c>
      <c r="CH62" s="173">
        <f t="shared" si="40"/>
        <v>0</v>
      </c>
      <c r="CI62" s="173">
        <f t="shared" si="40"/>
        <v>0</v>
      </c>
      <c r="CJ62" s="173">
        <f t="shared" si="40"/>
        <v>0</v>
      </c>
      <c r="CK62" s="173">
        <f t="shared" si="40"/>
        <v>0</v>
      </c>
      <c r="CL62" s="173">
        <f t="shared" si="40"/>
        <v>0</v>
      </c>
      <c r="CM62" s="173">
        <f t="shared" si="39"/>
        <v>0</v>
      </c>
      <c r="CN62" s="173">
        <f t="shared" si="39"/>
        <v>0</v>
      </c>
      <c r="CO62" s="173">
        <f t="shared" si="39"/>
        <v>0</v>
      </c>
      <c r="CP62" s="173">
        <f t="shared" si="39"/>
        <v>548</v>
      </c>
      <c r="CQ62" s="174">
        <f t="shared" si="5"/>
        <v>0</v>
      </c>
      <c r="CS62" s="175" t="str">
        <f t="shared" si="6"/>
        <v/>
      </c>
      <c r="CT62" s="142">
        <f t="shared" si="43"/>
        <v>0</v>
      </c>
      <c r="CU62" s="142">
        <f t="shared" si="43"/>
        <v>0</v>
      </c>
      <c r="CV62" s="142">
        <f t="shared" si="43"/>
        <v>22.943664000000002</v>
      </c>
      <c r="CW62" s="142">
        <f t="shared" si="43"/>
        <v>0</v>
      </c>
      <c r="CX62" s="142">
        <f t="shared" si="43"/>
        <v>0</v>
      </c>
      <c r="CY62" s="142">
        <f t="shared" si="43"/>
        <v>0</v>
      </c>
      <c r="CZ62" s="142">
        <f t="shared" si="43"/>
        <v>0</v>
      </c>
      <c r="DA62" s="142">
        <f t="shared" si="43"/>
        <v>0</v>
      </c>
      <c r="DB62" s="142">
        <f t="shared" si="43"/>
        <v>0</v>
      </c>
      <c r="DC62" s="142">
        <f t="shared" si="43"/>
        <v>0</v>
      </c>
      <c r="DD62" s="142">
        <f t="shared" si="43"/>
        <v>0</v>
      </c>
      <c r="DE62" s="142">
        <f t="shared" si="43"/>
        <v>0</v>
      </c>
      <c r="DF62" s="142">
        <f t="shared" si="43"/>
        <v>0</v>
      </c>
      <c r="DG62" s="142">
        <f t="shared" si="42"/>
        <v>0</v>
      </c>
      <c r="DH62" s="142">
        <f t="shared" si="42"/>
        <v>0</v>
      </c>
      <c r="DI62" s="142">
        <f t="shared" si="42"/>
        <v>0</v>
      </c>
      <c r="DJ62" s="142">
        <f t="shared" si="41"/>
        <v>0</v>
      </c>
      <c r="DK62" s="142">
        <f t="shared" si="41"/>
        <v>0</v>
      </c>
      <c r="DL62" s="142">
        <f t="shared" si="41"/>
        <v>0</v>
      </c>
      <c r="DM62" s="142">
        <f t="shared" si="41"/>
        <v>22.943664000000002</v>
      </c>
      <c r="DN62" s="142">
        <f t="shared" si="7"/>
        <v>0</v>
      </c>
      <c r="DQ62" s="176"/>
    </row>
    <row r="63" spans="1:121" ht="22.5">
      <c r="A63" s="167" t="s">
        <v>519</v>
      </c>
      <c r="B63" s="168"/>
      <c r="C63" s="168"/>
      <c r="D63" s="169"/>
      <c r="E63" s="170"/>
      <c r="F63" s="170"/>
      <c r="G63" s="170"/>
      <c r="H63" s="170"/>
      <c r="I63" s="170"/>
      <c r="J63" s="170"/>
      <c r="K63" s="170"/>
      <c r="L63" s="170"/>
      <c r="M63" s="171"/>
      <c r="N63" s="168"/>
      <c r="O63" s="169"/>
      <c r="P63" s="170"/>
      <c r="Q63" s="170"/>
      <c r="R63" s="171"/>
      <c r="S63" s="168"/>
      <c r="T63" s="169"/>
      <c r="U63" s="171"/>
      <c r="V63" s="168"/>
      <c r="W63" s="168"/>
      <c r="X63" s="169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1"/>
      <c r="AT63" s="168"/>
      <c r="AU63" s="168"/>
      <c r="AV63" s="169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  <c r="BG63" s="170"/>
      <c r="BH63" s="170"/>
      <c r="BI63" s="170"/>
      <c r="BJ63" s="170"/>
      <c r="BK63" s="170"/>
      <c r="BL63" s="170"/>
      <c r="BM63" s="171"/>
      <c r="BN63" s="168"/>
      <c r="BO63" s="169"/>
      <c r="BP63" s="171"/>
      <c r="BQ63" s="168"/>
      <c r="BR63" s="168"/>
      <c r="BS63" s="168"/>
      <c r="BW63" s="173">
        <f t="shared" si="40"/>
        <v>0</v>
      </c>
      <c r="BX63" s="173">
        <f t="shared" si="40"/>
        <v>0</v>
      </c>
      <c r="BY63" s="173">
        <f t="shared" si="40"/>
        <v>0</v>
      </c>
      <c r="BZ63" s="173">
        <f t="shared" si="40"/>
        <v>0</v>
      </c>
      <c r="CA63" s="173">
        <f t="shared" si="40"/>
        <v>0</v>
      </c>
      <c r="CB63" s="173">
        <f t="shared" si="40"/>
        <v>0</v>
      </c>
      <c r="CC63" s="173">
        <f t="shared" si="40"/>
        <v>0</v>
      </c>
      <c r="CD63" s="173">
        <f t="shared" si="40"/>
        <v>0</v>
      </c>
      <c r="CE63" s="173">
        <f t="shared" si="40"/>
        <v>0</v>
      </c>
      <c r="CF63" s="173">
        <f t="shared" si="40"/>
        <v>0</v>
      </c>
      <c r="CG63" s="173">
        <f t="shared" si="40"/>
        <v>0</v>
      </c>
      <c r="CH63" s="173">
        <f t="shared" si="40"/>
        <v>0</v>
      </c>
      <c r="CI63" s="173">
        <f t="shared" si="40"/>
        <v>0</v>
      </c>
      <c r="CJ63" s="173">
        <f t="shared" si="40"/>
        <v>0</v>
      </c>
      <c r="CK63" s="173">
        <f t="shared" si="40"/>
        <v>0</v>
      </c>
      <c r="CL63" s="173">
        <f t="shared" si="40"/>
        <v>0</v>
      </c>
      <c r="CM63" s="173">
        <f t="shared" si="39"/>
        <v>0</v>
      </c>
      <c r="CN63" s="173">
        <f t="shared" si="39"/>
        <v>0</v>
      </c>
      <c r="CO63" s="173">
        <f t="shared" si="39"/>
        <v>0</v>
      </c>
      <c r="CP63" s="173">
        <f t="shared" si="39"/>
        <v>0</v>
      </c>
      <c r="CQ63" s="174">
        <f t="shared" si="5"/>
        <v>0</v>
      </c>
      <c r="CS63" s="175" t="str">
        <f t="shared" si="6"/>
        <v/>
      </c>
      <c r="CT63" s="142">
        <f t="shared" si="43"/>
        <v>0</v>
      </c>
      <c r="CU63" s="142">
        <f t="shared" si="43"/>
        <v>0</v>
      </c>
      <c r="CV63" s="142">
        <f t="shared" si="43"/>
        <v>0</v>
      </c>
      <c r="CW63" s="142">
        <f t="shared" si="43"/>
        <v>0</v>
      </c>
      <c r="CX63" s="142">
        <f t="shared" si="43"/>
        <v>0</v>
      </c>
      <c r="CY63" s="142">
        <f t="shared" si="43"/>
        <v>0</v>
      </c>
      <c r="CZ63" s="142">
        <f t="shared" si="43"/>
        <v>0</v>
      </c>
      <c r="DA63" s="142">
        <f t="shared" si="43"/>
        <v>0</v>
      </c>
      <c r="DB63" s="142">
        <f t="shared" si="43"/>
        <v>0</v>
      </c>
      <c r="DC63" s="142">
        <f t="shared" si="43"/>
        <v>0</v>
      </c>
      <c r="DD63" s="142">
        <f t="shared" si="43"/>
        <v>0</v>
      </c>
      <c r="DE63" s="142">
        <f t="shared" si="43"/>
        <v>0</v>
      </c>
      <c r="DF63" s="142">
        <f t="shared" si="43"/>
        <v>0</v>
      </c>
      <c r="DG63" s="142">
        <f t="shared" si="42"/>
        <v>0</v>
      </c>
      <c r="DH63" s="142">
        <f t="shared" si="42"/>
        <v>0</v>
      </c>
      <c r="DI63" s="142">
        <f t="shared" si="42"/>
        <v>0</v>
      </c>
      <c r="DJ63" s="142">
        <f t="shared" si="41"/>
        <v>0</v>
      </c>
      <c r="DK63" s="142">
        <f t="shared" si="41"/>
        <v>0</v>
      </c>
      <c r="DL63" s="142">
        <f t="shared" si="41"/>
        <v>0</v>
      </c>
      <c r="DM63" s="142">
        <f t="shared" si="41"/>
        <v>0</v>
      </c>
      <c r="DN63" s="142">
        <f t="shared" si="7"/>
        <v>0</v>
      </c>
      <c r="DQ63" s="176"/>
    </row>
    <row r="64" spans="1:121" ht="22.5">
      <c r="A64" s="167" t="s">
        <v>521</v>
      </c>
      <c r="B64" s="168">
        <v>28902</v>
      </c>
      <c r="C64" s="168"/>
      <c r="D64" s="169"/>
      <c r="E64" s="170"/>
      <c r="F64" s="170"/>
      <c r="G64" s="170"/>
      <c r="H64" s="170"/>
      <c r="I64" s="170"/>
      <c r="J64" s="170"/>
      <c r="K64" s="170"/>
      <c r="L64" s="170"/>
      <c r="M64" s="171"/>
      <c r="N64" s="168"/>
      <c r="O64" s="169"/>
      <c r="P64" s="170"/>
      <c r="Q64" s="170"/>
      <c r="R64" s="171"/>
      <c r="S64" s="168"/>
      <c r="T64" s="169"/>
      <c r="U64" s="171"/>
      <c r="V64" s="168"/>
      <c r="W64" s="168">
        <v>28902</v>
      </c>
      <c r="X64" s="169"/>
      <c r="Y64" s="170"/>
      <c r="Z64" s="170">
        <v>892</v>
      </c>
      <c r="AA64" s="170"/>
      <c r="AB64" s="170"/>
      <c r="AC64" s="170">
        <v>1047</v>
      </c>
      <c r="AD64" s="170"/>
      <c r="AE64" s="170">
        <v>749</v>
      </c>
      <c r="AF64" s="170">
        <v>4089</v>
      </c>
      <c r="AG64" s="170">
        <v>30</v>
      </c>
      <c r="AH64" s="170"/>
      <c r="AI64" s="170">
        <v>604</v>
      </c>
      <c r="AJ64" s="170">
        <v>0</v>
      </c>
      <c r="AK64" s="170">
        <v>2617</v>
      </c>
      <c r="AL64" s="170">
        <v>13253</v>
      </c>
      <c r="AM64" s="170">
        <v>1964</v>
      </c>
      <c r="AN64" s="170">
        <v>145</v>
      </c>
      <c r="AO64" s="170">
        <v>394</v>
      </c>
      <c r="AP64" s="170">
        <v>1424</v>
      </c>
      <c r="AQ64" s="170">
        <v>224</v>
      </c>
      <c r="AR64" s="170">
        <v>84</v>
      </c>
      <c r="AS64" s="171">
        <v>1386</v>
      </c>
      <c r="AT64" s="168"/>
      <c r="AU64" s="168"/>
      <c r="AV64" s="169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  <c r="BG64" s="170"/>
      <c r="BH64" s="170"/>
      <c r="BI64" s="170"/>
      <c r="BJ64" s="170"/>
      <c r="BK64" s="170"/>
      <c r="BL64" s="170"/>
      <c r="BM64" s="171"/>
      <c r="BN64" s="168"/>
      <c r="BO64" s="169"/>
      <c r="BP64" s="171"/>
      <c r="BQ64" s="168"/>
      <c r="BR64" s="168"/>
      <c r="BS64" s="168"/>
      <c r="BW64" s="173">
        <f t="shared" si="40"/>
        <v>0</v>
      </c>
      <c r="BX64" s="173">
        <f t="shared" si="40"/>
        <v>0</v>
      </c>
      <c r="BY64" s="173">
        <f t="shared" si="40"/>
        <v>0</v>
      </c>
      <c r="BZ64" s="173">
        <f t="shared" si="40"/>
        <v>0</v>
      </c>
      <c r="CA64" s="173">
        <f t="shared" si="40"/>
        <v>4089</v>
      </c>
      <c r="CB64" s="173">
        <f t="shared" si="40"/>
        <v>13253</v>
      </c>
      <c r="CC64" s="173">
        <f t="shared" si="40"/>
        <v>749</v>
      </c>
      <c r="CD64" s="173">
        <f t="shared" si="40"/>
        <v>1964</v>
      </c>
      <c r="CE64" s="173">
        <f t="shared" si="40"/>
        <v>8847</v>
      </c>
      <c r="CF64" s="173">
        <f t="shared" si="40"/>
        <v>0</v>
      </c>
      <c r="CG64" s="173">
        <f t="shared" si="40"/>
        <v>0</v>
      </c>
      <c r="CH64" s="173">
        <f t="shared" si="40"/>
        <v>0</v>
      </c>
      <c r="CI64" s="173">
        <f t="shared" si="40"/>
        <v>0</v>
      </c>
      <c r="CJ64" s="173">
        <f t="shared" si="40"/>
        <v>0</v>
      </c>
      <c r="CK64" s="173">
        <f t="shared" si="40"/>
        <v>0</v>
      </c>
      <c r="CL64" s="173">
        <f t="shared" si="40"/>
        <v>0</v>
      </c>
      <c r="CM64" s="173">
        <f t="shared" si="39"/>
        <v>0</v>
      </c>
      <c r="CN64" s="173">
        <f t="shared" si="39"/>
        <v>0</v>
      </c>
      <c r="CO64" s="173">
        <f t="shared" si="39"/>
        <v>0</v>
      </c>
      <c r="CP64" s="173">
        <f t="shared" si="39"/>
        <v>28902</v>
      </c>
      <c r="CQ64" s="174">
        <f t="shared" si="5"/>
        <v>0</v>
      </c>
      <c r="CS64" s="175" t="str">
        <f t="shared" si="6"/>
        <v/>
      </c>
      <c r="CT64" s="142">
        <f t="shared" si="43"/>
        <v>0</v>
      </c>
      <c r="CU64" s="142">
        <f t="shared" si="43"/>
        <v>0</v>
      </c>
      <c r="CV64" s="142">
        <f t="shared" si="43"/>
        <v>0</v>
      </c>
      <c r="CW64" s="142">
        <f t="shared" si="43"/>
        <v>0</v>
      </c>
      <c r="CX64" s="142">
        <f t="shared" si="43"/>
        <v>171.198252</v>
      </c>
      <c r="CY64" s="142">
        <f t="shared" si="43"/>
        <v>554.87660400000004</v>
      </c>
      <c r="CZ64" s="142">
        <f t="shared" si="43"/>
        <v>31.359132000000002</v>
      </c>
      <c r="DA64" s="142">
        <f t="shared" si="43"/>
        <v>82.228752</v>
      </c>
      <c r="DB64" s="142">
        <f t="shared" si="43"/>
        <v>370.40619600000002</v>
      </c>
      <c r="DC64" s="142">
        <f t="shared" si="43"/>
        <v>0</v>
      </c>
      <c r="DD64" s="142">
        <f t="shared" si="43"/>
        <v>0</v>
      </c>
      <c r="DE64" s="142">
        <f t="shared" si="43"/>
        <v>0</v>
      </c>
      <c r="DF64" s="142">
        <f t="shared" si="43"/>
        <v>0</v>
      </c>
      <c r="DG64" s="142">
        <f t="shared" si="42"/>
        <v>0</v>
      </c>
      <c r="DH64" s="142">
        <f t="shared" si="42"/>
        <v>0</v>
      </c>
      <c r="DI64" s="142">
        <f t="shared" si="42"/>
        <v>0</v>
      </c>
      <c r="DJ64" s="142">
        <f t="shared" si="41"/>
        <v>0</v>
      </c>
      <c r="DK64" s="142">
        <f t="shared" si="41"/>
        <v>0</v>
      </c>
      <c r="DL64" s="142">
        <f t="shared" si="41"/>
        <v>0</v>
      </c>
      <c r="DM64" s="142">
        <f t="shared" si="41"/>
        <v>1210.0689360000001</v>
      </c>
      <c r="DN64" s="142">
        <f t="shared" si="7"/>
        <v>0</v>
      </c>
      <c r="DQ64" s="176"/>
    </row>
    <row r="65" spans="1:121" s="143" customFormat="1" ht="22.5">
      <c r="A65" s="190" t="s">
        <v>538</v>
      </c>
      <c r="B65" s="191">
        <v>27312</v>
      </c>
      <c r="C65" s="191"/>
      <c r="D65" s="192"/>
      <c r="E65" s="193"/>
      <c r="F65" s="193"/>
      <c r="G65" s="193"/>
      <c r="H65" s="193"/>
      <c r="I65" s="193"/>
      <c r="J65" s="193"/>
      <c r="K65" s="193"/>
      <c r="L65" s="193"/>
      <c r="M65" s="194"/>
      <c r="N65" s="191"/>
      <c r="O65" s="192"/>
      <c r="P65" s="193"/>
      <c r="Q65" s="193"/>
      <c r="R65" s="194"/>
      <c r="S65" s="191"/>
      <c r="T65" s="192"/>
      <c r="U65" s="194"/>
      <c r="V65" s="191"/>
      <c r="W65" s="191">
        <v>27312</v>
      </c>
      <c r="X65" s="192"/>
      <c r="Y65" s="193"/>
      <c r="Z65" s="193"/>
      <c r="AA65" s="193"/>
      <c r="AB65" s="193"/>
      <c r="AC65" s="193">
        <v>919</v>
      </c>
      <c r="AD65" s="193"/>
      <c r="AE65" s="193">
        <v>722</v>
      </c>
      <c r="AF65" s="193">
        <v>4089</v>
      </c>
      <c r="AG65" s="193">
        <v>30</v>
      </c>
      <c r="AH65" s="193"/>
      <c r="AI65" s="193">
        <v>604</v>
      </c>
      <c r="AJ65" s="193">
        <v>0</v>
      </c>
      <c r="AK65" s="193">
        <v>2247</v>
      </c>
      <c r="AL65" s="193">
        <v>13242</v>
      </c>
      <c r="AM65" s="193">
        <v>1964</v>
      </c>
      <c r="AN65" s="193">
        <v>145</v>
      </c>
      <c r="AO65" s="193">
        <v>394</v>
      </c>
      <c r="AP65" s="193">
        <v>1424</v>
      </c>
      <c r="AQ65" s="193">
        <v>224</v>
      </c>
      <c r="AR65" s="193">
        <v>84</v>
      </c>
      <c r="AS65" s="194">
        <v>1224</v>
      </c>
      <c r="AT65" s="191"/>
      <c r="AU65" s="191"/>
      <c r="AV65" s="192"/>
      <c r="AW65" s="193"/>
      <c r="AX65" s="193"/>
      <c r="AY65" s="193"/>
      <c r="AZ65" s="193"/>
      <c r="BA65" s="193"/>
      <c r="BB65" s="193"/>
      <c r="BC65" s="193"/>
      <c r="BD65" s="193"/>
      <c r="BE65" s="193"/>
      <c r="BF65" s="193"/>
      <c r="BG65" s="193"/>
      <c r="BH65" s="193"/>
      <c r="BI65" s="193"/>
      <c r="BJ65" s="193"/>
      <c r="BK65" s="193"/>
      <c r="BL65" s="193"/>
      <c r="BM65" s="194"/>
      <c r="BN65" s="191"/>
      <c r="BO65" s="192"/>
      <c r="BP65" s="194"/>
      <c r="BQ65" s="191"/>
      <c r="BR65" s="191"/>
      <c r="BS65" s="191"/>
      <c r="BW65" s="173">
        <f t="shared" si="40"/>
        <v>0</v>
      </c>
      <c r="BX65" s="173">
        <f t="shared" si="40"/>
        <v>0</v>
      </c>
      <c r="BY65" s="173">
        <f t="shared" si="40"/>
        <v>0</v>
      </c>
      <c r="BZ65" s="173">
        <f t="shared" si="40"/>
        <v>0</v>
      </c>
      <c r="CA65" s="173">
        <f t="shared" si="40"/>
        <v>4089</v>
      </c>
      <c r="CB65" s="173">
        <f t="shared" si="40"/>
        <v>13242</v>
      </c>
      <c r="CC65" s="173">
        <f t="shared" si="40"/>
        <v>722</v>
      </c>
      <c r="CD65" s="173">
        <f t="shared" si="40"/>
        <v>1964</v>
      </c>
      <c r="CE65" s="173">
        <f t="shared" si="40"/>
        <v>7295</v>
      </c>
      <c r="CF65" s="173">
        <f t="shared" si="40"/>
        <v>0</v>
      </c>
      <c r="CG65" s="173">
        <f t="shared" si="40"/>
        <v>0</v>
      </c>
      <c r="CH65" s="173">
        <f t="shared" si="40"/>
        <v>0</v>
      </c>
      <c r="CI65" s="173">
        <f t="shared" si="40"/>
        <v>0</v>
      </c>
      <c r="CJ65" s="173">
        <f t="shared" si="40"/>
        <v>0</v>
      </c>
      <c r="CK65" s="173">
        <f t="shared" si="40"/>
        <v>0</v>
      </c>
      <c r="CL65" s="173">
        <f t="shared" si="40"/>
        <v>0</v>
      </c>
      <c r="CM65" s="173">
        <f t="shared" si="39"/>
        <v>0</v>
      </c>
      <c r="CN65" s="173">
        <f t="shared" si="39"/>
        <v>0</v>
      </c>
      <c r="CO65" s="173">
        <f t="shared" si="39"/>
        <v>0</v>
      </c>
      <c r="CP65" s="173">
        <f t="shared" si="39"/>
        <v>27312</v>
      </c>
      <c r="CQ65" s="174">
        <f t="shared" si="5"/>
        <v>0</v>
      </c>
      <c r="CS65" s="175" t="str">
        <f t="shared" si="6"/>
        <v/>
      </c>
      <c r="CT65" s="142">
        <f t="shared" si="43"/>
        <v>0</v>
      </c>
      <c r="CU65" s="142">
        <f t="shared" si="43"/>
        <v>0</v>
      </c>
      <c r="CV65" s="142">
        <f t="shared" si="43"/>
        <v>0</v>
      </c>
      <c r="CW65" s="142">
        <f t="shared" si="43"/>
        <v>0</v>
      </c>
      <c r="CX65" s="142">
        <f t="shared" si="43"/>
        <v>171.198252</v>
      </c>
      <c r="CY65" s="142">
        <f t="shared" si="43"/>
        <v>554.41605600000003</v>
      </c>
      <c r="CZ65" s="142">
        <f t="shared" si="43"/>
        <v>30.228696000000003</v>
      </c>
      <c r="DA65" s="142">
        <f t="shared" si="43"/>
        <v>82.228752</v>
      </c>
      <c r="DB65" s="142">
        <f t="shared" si="43"/>
        <v>305.42706000000004</v>
      </c>
      <c r="DC65" s="142">
        <f t="shared" si="43"/>
        <v>0</v>
      </c>
      <c r="DD65" s="142">
        <f t="shared" si="43"/>
        <v>0</v>
      </c>
      <c r="DE65" s="142">
        <f t="shared" si="43"/>
        <v>0</v>
      </c>
      <c r="DF65" s="142">
        <f t="shared" si="43"/>
        <v>0</v>
      </c>
      <c r="DG65" s="142">
        <f t="shared" si="42"/>
        <v>0</v>
      </c>
      <c r="DH65" s="142">
        <f t="shared" si="42"/>
        <v>0</v>
      </c>
      <c r="DI65" s="142">
        <f t="shared" si="42"/>
        <v>0</v>
      </c>
      <c r="DJ65" s="142">
        <f t="shared" si="41"/>
        <v>0</v>
      </c>
      <c r="DK65" s="142">
        <f t="shared" si="41"/>
        <v>0</v>
      </c>
      <c r="DL65" s="142">
        <f t="shared" si="41"/>
        <v>0</v>
      </c>
      <c r="DM65" s="142">
        <f t="shared" si="41"/>
        <v>1143.498816</v>
      </c>
      <c r="DN65" s="142">
        <f t="shared" si="7"/>
        <v>0</v>
      </c>
      <c r="DQ65" s="195"/>
    </row>
    <row r="66" spans="1:121" ht="22.5">
      <c r="A66" s="167" t="s">
        <v>539</v>
      </c>
      <c r="B66" s="168">
        <v>716</v>
      </c>
      <c r="C66" s="168"/>
      <c r="D66" s="169"/>
      <c r="E66" s="170"/>
      <c r="F66" s="170"/>
      <c r="G66" s="170"/>
      <c r="H66" s="170"/>
      <c r="I66" s="170"/>
      <c r="J66" s="170"/>
      <c r="K66" s="170"/>
      <c r="L66" s="170"/>
      <c r="M66" s="171"/>
      <c r="N66" s="168"/>
      <c r="O66" s="169"/>
      <c r="P66" s="170"/>
      <c r="Q66" s="170"/>
      <c r="R66" s="171"/>
      <c r="S66" s="168"/>
      <c r="T66" s="169"/>
      <c r="U66" s="171"/>
      <c r="V66" s="168"/>
      <c r="W66" s="168">
        <v>716</v>
      </c>
      <c r="X66" s="169"/>
      <c r="Y66" s="170"/>
      <c r="Z66" s="170">
        <v>716</v>
      </c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  <c r="AS66" s="171"/>
      <c r="AT66" s="168"/>
      <c r="AU66" s="168"/>
      <c r="AV66" s="169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  <c r="BG66" s="170"/>
      <c r="BH66" s="170"/>
      <c r="BI66" s="170"/>
      <c r="BJ66" s="170"/>
      <c r="BK66" s="170"/>
      <c r="BL66" s="170"/>
      <c r="BM66" s="171"/>
      <c r="BN66" s="168"/>
      <c r="BO66" s="169"/>
      <c r="BP66" s="171"/>
      <c r="BQ66" s="168"/>
      <c r="BR66" s="168"/>
      <c r="BS66" s="168"/>
      <c r="BW66" s="173">
        <f t="shared" si="40"/>
        <v>0</v>
      </c>
      <c r="BX66" s="173">
        <f t="shared" si="40"/>
        <v>0</v>
      </c>
      <c r="BY66" s="173">
        <f t="shared" si="40"/>
        <v>0</v>
      </c>
      <c r="BZ66" s="173">
        <f t="shared" si="40"/>
        <v>0</v>
      </c>
      <c r="CA66" s="173">
        <f t="shared" si="40"/>
        <v>0</v>
      </c>
      <c r="CB66" s="173">
        <f t="shared" si="40"/>
        <v>0</v>
      </c>
      <c r="CC66" s="173">
        <f t="shared" si="40"/>
        <v>0</v>
      </c>
      <c r="CD66" s="173">
        <f t="shared" si="40"/>
        <v>0</v>
      </c>
      <c r="CE66" s="173">
        <f t="shared" si="40"/>
        <v>716</v>
      </c>
      <c r="CF66" s="173">
        <f t="shared" si="40"/>
        <v>0</v>
      </c>
      <c r="CG66" s="173">
        <f t="shared" si="40"/>
        <v>0</v>
      </c>
      <c r="CH66" s="173">
        <f t="shared" si="40"/>
        <v>0</v>
      </c>
      <c r="CI66" s="173">
        <f t="shared" si="40"/>
        <v>0</v>
      </c>
      <c r="CJ66" s="173">
        <f t="shared" si="40"/>
        <v>0</v>
      </c>
      <c r="CK66" s="173">
        <f t="shared" si="40"/>
        <v>0</v>
      </c>
      <c r="CL66" s="173">
        <f t="shared" si="40"/>
        <v>0</v>
      </c>
      <c r="CM66" s="173">
        <f t="shared" si="39"/>
        <v>0</v>
      </c>
      <c r="CN66" s="173">
        <f t="shared" si="39"/>
        <v>0</v>
      </c>
      <c r="CO66" s="173">
        <f t="shared" si="39"/>
        <v>0</v>
      </c>
      <c r="CP66" s="173">
        <f t="shared" si="39"/>
        <v>716</v>
      </c>
      <c r="CQ66" s="174">
        <f t="shared" si="5"/>
        <v>0</v>
      </c>
      <c r="CS66" s="175" t="str">
        <f t="shared" si="6"/>
        <v/>
      </c>
      <c r="CT66" s="142">
        <f t="shared" si="43"/>
        <v>0</v>
      </c>
      <c r="CU66" s="142">
        <f t="shared" si="43"/>
        <v>0</v>
      </c>
      <c r="CV66" s="142">
        <f t="shared" si="43"/>
        <v>0</v>
      </c>
      <c r="CW66" s="142">
        <f t="shared" si="43"/>
        <v>0</v>
      </c>
      <c r="CX66" s="142">
        <f t="shared" si="43"/>
        <v>0</v>
      </c>
      <c r="CY66" s="142">
        <f t="shared" si="43"/>
        <v>0</v>
      </c>
      <c r="CZ66" s="142">
        <f t="shared" si="43"/>
        <v>0</v>
      </c>
      <c r="DA66" s="142">
        <f t="shared" si="43"/>
        <v>0</v>
      </c>
      <c r="DB66" s="142">
        <f t="shared" si="43"/>
        <v>29.977488000000001</v>
      </c>
      <c r="DC66" s="142">
        <f t="shared" si="43"/>
        <v>0</v>
      </c>
      <c r="DD66" s="142">
        <f t="shared" si="43"/>
        <v>0</v>
      </c>
      <c r="DE66" s="142">
        <f t="shared" si="43"/>
        <v>0</v>
      </c>
      <c r="DF66" s="142">
        <f t="shared" si="43"/>
        <v>0</v>
      </c>
      <c r="DG66" s="142">
        <f t="shared" si="42"/>
        <v>0</v>
      </c>
      <c r="DH66" s="142">
        <f t="shared" si="42"/>
        <v>0</v>
      </c>
      <c r="DI66" s="142">
        <f t="shared" si="42"/>
        <v>0</v>
      </c>
      <c r="DJ66" s="142">
        <f t="shared" si="41"/>
        <v>0</v>
      </c>
      <c r="DK66" s="142">
        <f t="shared" si="41"/>
        <v>0</v>
      </c>
      <c r="DL66" s="142">
        <f t="shared" si="41"/>
        <v>0</v>
      </c>
      <c r="DM66" s="142">
        <f t="shared" si="41"/>
        <v>29.977488000000001</v>
      </c>
      <c r="DN66" s="142">
        <f t="shared" si="7"/>
        <v>0</v>
      </c>
      <c r="DQ66" s="176"/>
    </row>
    <row r="67" spans="1:121" ht="22.5">
      <c r="A67" s="167" t="s">
        <v>524</v>
      </c>
      <c r="B67" s="168">
        <v>175</v>
      </c>
      <c r="C67" s="168"/>
      <c r="D67" s="169"/>
      <c r="E67" s="170"/>
      <c r="F67" s="170"/>
      <c r="G67" s="170"/>
      <c r="H67" s="170"/>
      <c r="I67" s="170"/>
      <c r="J67" s="170"/>
      <c r="K67" s="170"/>
      <c r="L67" s="170"/>
      <c r="M67" s="171"/>
      <c r="N67" s="168"/>
      <c r="O67" s="169"/>
      <c r="P67" s="170"/>
      <c r="Q67" s="170"/>
      <c r="R67" s="171"/>
      <c r="S67" s="168"/>
      <c r="T67" s="169"/>
      <c r="U67" s="171"/>
      <c r="V67" s="168"/>
      <c r="W67" s="168">
        <v>175</v>
      </c>
      <c r="X67" s="169"/>
      <c r="Y67" s="170"/>
      <c r="Z67" s="170">
        <v>175</v>
      </c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1"/>
      <c r="AT67" s="168"/>
      <c r="AU67" s="168"/>
      <c r="AV67" s="169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  <c r="BG67" s="170"/>
      <c r="BH67" s="170"/>
      <c r="BI67" s="170"/>
      <c r="BJ67" s="170"/>
      <c r="BK67" s="170"/>
      <c r="BL67" s="170"/>
      <c r="BM67" s="171"/>
      <c r="BN67" s="168"/>
      <c r="BO67" s="169"/>
      <c r="BP67" s="171"/>
      <c r="BQ67" s="168"/>
      <c r="BR67" s="168"/>
      <c r="BS67" s="168"/>
      <c r="BW67" s="173">
        <f t="shared" si="40"/>
        <v>0</v>
      </c>
      <c r="BX67" s="173">
        <f t="shared" si="40"/>
        <v>0</v>
      </c>
      <c r="BY67" s="173">
        <f t="shared" si="40"/>
        <v>0</v>
      </c>
      <c r="BZ67" s="173">
        <f t="shared" si="40"/>
        <v>0</v>
      </c>
      <c r="CA67" s="173">
        <f t="shared" si="40"/>
        <v>0</v>
      </c>
      <c r="CB67" s="173">
        <f t="shared" si="40"/>
        <v>0</v>
      </c>
      <c r="CC67" s="173">
        <f t="shared" si="40"/>
        <v>0</v>
      </c>
      <c r="CD67" s="173">
        <f t="shared" si="40"/>
        <v>0</v>
      </c>
      <c r="CE67" s="173">
        <f t="shared" si="40"/>
        <v>175</v>
      </c>
      <c r="CF67" s="173">
        <f t="shared" si="40"/>
        <v>0</v>
      </c>
      <c r="CG67" s="173">
        <f t="shared" si="40"/>
        <v>0</v>
      </c>
      <c r="CH67" s="173">
        <f t="shared" si="40"/>
        <v>0</v>
      </c>
      <c r="CI67" s="173">
        <f t="shared" si="40"/>
        <v>0</v>
      </c>
      <c r="CJ67" s="173">
        <f t="shared" si="40"/>
        <v>0</v>
      </c>
      <c r="CK67" s="173">
        <f t="shared" si="40"/>
        <v>0</v>
      </c>
      <c r="CL67" s="173">
        <f t="shared" ref="CL67:CP82" si="44">SUMIF($B$2:$BS$2,CL$4,$B67:$BS67)</f>
        <v>0</v>
      </c>
      <c r="CM67" s="173">
        <f t="shared" si="44"/>
        <v>0</v>
      </c>
      <c r="CN67" s="173">
        <f t="shared" si="44"/>
        <v>0</v>
      </c>
      <c r="CO67" s="173">
        <f t="shared" si="44"/>
        <v>0</v>
      </c>
      <c r="CP67" s="173">
        <f t="shared" si="44"/>
        <v>175</v>
      </c>
      <c r="CQ67" s="174">
        <f t="shared" si="5"/>
        <v>0</v>
      </c>
      <c r="CS67" s="175" t="str">
        <f t="shared" si="6"/>
        <v/>
      </c>
      <c r="CT67" s="142">
        <f t="shared" si="43"/>
        <v>0</v>
      </c>
      <c r="CU67" s="142">
        <f t="shared" si="43"/>
        <v>0</v>
      </c>
      <c r="CV67" s="142">
        <f t="shared" si="43"/>
        <v>0</v>
      </c>
      <c r="CW67" s="142">
        <f t="shared" si="43"/>
        <v>0</v>
      </c>
      <c r="CX67" s="142">
        <f t="shared" si="43"/>
        <v>0</v>
      </c>
      <c r="CY67" s="142">
        <f t="shared" si="43"/>
        <v>0</v>
      </c>
      <c r="CZ67" s="142">
        <f t="shared" si="43"/>
        <v>0</v>
      </c>
      <c r="DA67" s="142">
        <f t="shared" si="43"/>
        <v>0</v>
      </c>
      <c r="DB67" s="142">
        <f t="shared" si="43"/>
        <v>7.3269000000000002</v>
      </c>
      <c r="DC67" s="142">
        <f t="shared" si="43"/>
        <v>0</v>
      </c>
      <c r="DD67" s="142">
        <f t="shared" si="43"/>
        <v>0</v>
      </c>
      <c r="DE67" s="142">
        <f t="shared" si="43"/>
        <v>0</v>
      </c>
      <c r="DF67" s="142">
        <f t="shared" si="43"/>
        <v>0</v>
      </c>
      <c r="DG67" s="142">
        <f t="shared" si="42"/>
        <v>0</v>
      </c>
      <c r="DH67" s="142">
        <f t="shared" si="42"/>
        <v>0</v>
      </c>
      <c r="DI67" s="142">
        <f t="shared" si="42"/>
        <v>0</v>
      </c>
      <c r="DJ67" s="142">
        <f t="shared" si="41"/>
        <v>0</v>
      </c>
      <c r="DK67" s="142">
        <f t="shared" si="41"/>
        <v>0</v>
      </c>
      <c r="DL67" s="142">
        <f t="shared" si="41"/>
        <v>0</v>
      </c>
      <c r="DM67" s="142">
        <f t="shared" si="41"/>
        <v>7.3269000000000002</v>
      </c>
      <c r="DN67" s="142">
        <f t="shared" si="7"/>
        <v>0</v>
      </c>
      <c r="DQ67" s="176"/>
    </row>
    <row r="68" spans="1:121" ht="22.5">
      <c r="A68" s="167" t="s">
        <v>525</v>
      </c>
      <c r="B68" s="168"/>
      <c r="C68" s="168"/>
      <c r="D68" s="169"/>
      <c r="E68" s="170"/>
      <c r="F68" s="170"/>
      <c r="G68" s="170"/>
      <c r="H68" s="170"/>
      <c r="I68" s="170"/>
      <c r="J68" s="170"/>
      <c r="K68" s="170"/>
      <c r="L68" s="170"/>
      <c r="M68" s="171"/>
      <c r="N68" s="168"/>
      <c r="O68" s="169"/>
      <c r="P68" s="170"/>
      <c r="Q68" s="170"/>
      <c r="R68" s="171"/>
      <c r="S68" s="168"/>
      <c r="T68" s="169"/>
      <c r="U68" s="171"/>
      <c r="V68" s="168"/>
      <c r="W68" s="168"/>
      <c r="X68" s="169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/>
      <c r="AQ68" s="170"/>
      <c r="AR68" s="170"/>
      <c r="AS68" s="171"/>
      <c r="AT68" s="168"/>
      <c r="AU68" s="168"/>
      <c r="AV68" s="169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  <c r="BG68" s="170"/>
      <c r="BH68" s="170"/>
      <c r="BI68" s="170"/>
      <c r="BJ68" s="170"/>
      <c r="BK68" s="170"/>
      <c r="BL68" s="170"/>
      <c r="BM68" s="171"/>
      <c r="BN68" s="168"/>
      <c r="BO68" s="169"/>
      <c r="BP68" s="171"/>
      <c r="BQ68" s="168"/>
      <c r="BR68" s="168"/>
      <c r="BS68" s="168"/>
      <c r="BW68" s="173">
        <f t="shared" ref="BW68:CL83" si="45">SUMIF($B$2:$BS$2,BW$4,$B68:$BS68)</f>
        <v>0</v>
      </c>
      <c r="BX68" s="173">
        <f t="shared" si="45"/>
        <v>0</v>
      </c>
      <c r="BY68" s="173">
        <f t="shared" si="45"/>
        <v>0</v>
      </c>
      <c r="BZ68" s="173">
        <f t="shared" si="45"/>
        <v>0</v>
      </c>
      <c r="CA68" s="173">
        <f t="shared" si="45"/>
        <v>0</v>
      </c>
      <c r="CB68" s="173">
        <f t="shared" si="45"/>
        <v>0</v>
      </c>
      <c r="CC68" s="173">
        <f t="shared" si="45"/>
        <v>0</v>
      </c>
      <c r="CD68" s="173">
        <f t="shared" si="45"/>
        <v>0</v>
      </c>
      <c r="CE68" s="173">
        <f t="shared" si="45"/>
        <v>0</v>
      </c>
      <c r="CF68" s="173">
        <f t="shared" si="45"/>
        <v>0</v>
      </c>
      <c r="CG68" s="173">
        <f t="shared" si="45"/>
        <v>0</v>
      </c>
      <c r="CH68" s="173">
        <f t="shared" si="45"/>
        <v>0</v>
      </c>
      <c r="CI68" s="173">
        <f t="shared" si="45"/>
        <v>0</v>
      </c>
      <c r="CJ68" s="173">
        <f t="shared" si="45"/>
        <v>0</v>
      </c>
      <c r="CK68" s="173">
        <f t="shared" si="45"/>
        <v>0</v>
      </c>
      <c r="CL68" s="173">
        <f t="shared" si="45"/>
        <v>0</v>
      </c>
      <c r="CM68" s="173">
        <f t="shared" si="44"/>
        <v>0</v>
      </c>
      <c r="CN68" s="173">
        <f t="shared" si="44"/>
        <v>0</v>
      </c>
      <c r="CO68" s="173">
        <f t="shared" si="44"/>
        <v>0</v>
      </c>
      <c r="CP68" s="173">
        <f t="shared" si="44"/>
        <v>0</v>
      </c>
      <c r="CQ68" s="174">
        <f t="shared" si="5"/>
        <v>0</v>
      </c>
      <c r="CS68" s="175" t="str">
        <f t="shared" si="6"/>
        <v/>
      </c>
      <c r="CT68" s="142">
        <f t="shared" si="43"/>
        <v>0</v>
      </c>
      <c r="CU68" s="142">
        <f t="shared" si="43"/>
        <v>0</v>
      </c>
      <c r="CV68" s="142">
        <f t="shared" si="43"/>
        <v>0</v>
      </c>
      <c r="CW68" s="142">
        <f t="shared" si="43"/>
        <v>0</v>
      </c>
      <c r="CX68" s="142">
        <f t="shared" si="43"/>
        <v>0</v>
      </c>
      <c r="CY68" s="142">
        <f t="shared" si="43"/>
        <v>0</v>
      </c>
      <c r="CZ68" s="142">
        <f t="shared" si="43"/>
        <v>0</v>
      </c>
      <c r="DA68" s="142">
        <f t="shared" si="43"/>
        <v>0</v>
      </c>
      <c r="DB68" s="142">
        <f t="shared" si="43"/>
        <v>0</v>
      </c>
      <c r="DC68" s="142">
        <f t="shared" si="43"/>
        <v>0</v>
      </c>
      <c r="DD68" s="142">
        <f t="shared" si="43"/>
        <v>0</v>
      </c>
      <c r="DE68" s="142">
        <f t="shared" si="43"/>
        <v>0</v>
      </c>
      <c r="DF68" s="142">
        <f t="shared" si="43"/>
        <v>0</v>
      </c>
      <c r="DG68" s="142">
        <f t="shared" si="42"/>
        <v>0</v>
      </c>
      <c r="DH68" s="142">
        <f t="shared" si="42"/>
        <v>0</v>
      </c>
      <c r="DI68" s="142">
        <f t="shared" si="42"/>
        <v>0</v>
      </c>
      <c r="DJ68" s="142">
        <f t="shared" si="41"/>
        <v>0</v>
      </c>
      <c r="DK68" s="142">
        <f t="shared" si="41"/>
        <v>0</v>
      </c>
      <c r="DL68" s="142">
        <f t="shared" si="41"/>
        <v>0</v>
      </c>
      <c r="DM68" s="142">
        <f t="shared" si="41"/>
        <v>0</v>
      </c>
      <c r="DN68" s="142">
        <f t="shared" si="7"/>
        <v>0</v>
      </c>
      <c r="DQ68" s="176"/>
    </row>
    <row r="69" spans="1:121" ht="22.5">
      <c r="A69" s="167" t="s">
        <v>540</v>
      </c>
      <c r="B69" s="168"/>
      <c r="C69" s="168"/>
      <c r="D69" s="169"/>
      <c r="E69" s="170"/>
      <c r="F69" s="170"/>
      <c r="G69" s="170"/>
      <c r="H69" s="170"/>
      <c r="I69" s="170"/>
      <c r="J69" s="170"/>
      <c r="K69" s="170"/>
      <c r="L69" s="170"/>
      <c r="M69" s="171"/>
      <c r="N69" s="168"/>
      <c r="O69" s="169"/>
      <c r="P69" s="170"/>
      <c r="Q69" s="170"/>
      <c r="R69" s="171"/>
      <c r="S69" s="168"/>
      <c r="T69" s="169"/>
      <c r="U69" s="171"/>
      <c r="V69" s="168"/>
      <c r="W69" s="168"/>
      <c r="X69" s="169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/>
      <c r="AQ69" s="170"/>
      <c r="AR69" s="170"/>
      <c r="AS69" s="171"/>
      <c r="AT69" s="168"/>
      <c r="AU69" s="168"/>
      <c r="AV69" s="169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  <c r="BG69" s="170"/>
      <c r="BH69" s="170"/>
      <c r="BI69" s="170"/>
      <c r="BJ69" s="170"/>
      <c r="BK69" s="170"/>
      <c r="BL69" s="170"/>
      <c r="BM69" s="171"/>
      <c r="BN69" s="168"/>
      <c r="BO69" s="169"/>
      <c r="BP69" s="171"/>
      <c r="BQ69" s="168"/>
      <c r="BR69" s="168"/>
      <c r="BS69" s="168"/>
      <c r="BW69" s="173">
        <f t="shared" si="45"/>
        <v>0</v>
      </c>
      <c r="BX69" s="173">
        <f t="shared" si="45"/>
        <v>0</v>
      </c>
      <c r="BY69" s="173">
        <f t="shared" si="45"/>
        <v>0</v>
      </c>
      <c r="BZ69" s="173">
        <f t="shared" si="45"/>
        <v>0</v>
      </c>
      <c r="CA69" s="173">
        <f t="shared" si="45"/>
        <v>0</v>
      </c>
      <c r="CB69" s="173">
        <f t="shared" si="45"/>
        <v>0</v>
      </c>
      <c r="CC69" s="173">
        <f t="shared" si="45"/>
        <v>0</v>
      </c>
      <c r="CD69" s="173">
        <f t="shared" si="45"/>
        <v>0</v>
      </c>
      <c r="CE69" s="173">
        <f t="shared" si="45"/>
        <v>0</v>
      </c>
      <c r="CF69" s="173">
        <f t="shared" si="45"/>
        <v>0</v>
      </c>
      <c r="CG69" s="173">
        <f t="shared" si="45"/>
        <v>0</v>
      </c>
      <c r="CH69" s="173">
        <f t="shared" si="45"/>
        <v>0</v>
      </c>
      <c r="CI69" s="173">
        <f t="shared" si="45"/>
        <v>0</v>
      </c>
      <c r="CJ69" s="173">
        <f t="shared" si="45"/>
        <v>0</v>
      </c>
      <c r="CK69" s="173">
        <f t="shared" si="45"/>
        <v>0</v>
      </c>
      <c r="CL69" s="173">
        <f t="shared" si="45"/>
        <v>0</v>
      </c>
      <c r="CM69" s="173">
        <f t="shared" si="44"/>
        <v>0</v>
      </c>
      <c r="CN69" s="173">
        <f t="shared" si="44"/>
        <v>0</v>
      </c>
      <c r="CO69" s="173">
        <f t="shared" si="44"/>
        <v>0</v>
      </c>
      <c r="CP69" s="173">
        <f t="shared" si="44"/>
        <v>0</v>
      </c>
      <c r="CQ69" s="174">
        <f t="shared" si="5"/>
        <v>0</v>
      </c>
      <c r="CS69" s="175" t="str">
        <f t="shared" si="6"/>
        <v/>
      </c>
      <c r="CT69" s="142">
        <f t="shared" si="43"/>
        <v>0</v>
      </c>
      <c r="CU69" s="142">
        <f t="shared" si="43"/>
        <v>0</v>
      </c>
      <c r="CV69" s="142">
        <f t="shared" si="43"/>
        <v>0</v>
      </c>
      <c r="CW69" s="142">
        <f t="shared" si="43"/>
        <v>0</v>
      </c>
      <c r="CX69" s="142">
        <f t="shared" si="43"/>
        <v>0</v>
      </c>
      <c r="CY69" s="142">
        <f t="shared" si="43"/>
        <v>0</v>
      </c>
      <c r="CZ69" s="142">
        <f t="shared" si="43"/>
        <v>0</v>
      </c>
      <c r="DA69" s="142">
        <f t="shared" si="43"/>
        <v>0</v>
      </c>
      <c r="DB69" s="142">
        <f t="shared" si="43"/>
        <v>0</v>
      </c>
      <c r="DC69" s="142">
        <f t="shared" si="43"/>
        <v>0</v>
      </c>
      <c r="DD69" s="142">
        <f t="shared" si="43"/>
        <v>0</v>
      </c>
      <c r="DE69" s="142">
        <f t="shared" si="43"/>
        <v>0</v>
      </c>
      <c r="DF69" s="142">
        <f t="shared" si="43"/>
        <v>0</v>
      </c>
      <c r="DG69" s="142">
        <f t="shared" si="42"/>
        <v>0</v>
      </c>
      <c r="DH69" s="142">
        <f t="shared" si="42"/>
        <v>0</v>
      </c>
      <c r="DI69" s="142">
        <f t="shared" si="42"/>
        <v>0</v>
      </c>
      <c r="DJ69" s="142">
        <f t="shared" si="41"/>
        <v>0</v>
      </c>
      <c r="DK69" s="142">
        <f t="shared" si="41"/>
        <v>0</v>
      </c>
      <c r="DL69" s="142">
        <f t="shared" si="41"/>
        <v>0</v>
      </c>
      <c r="DM69" s="142">
        <f t="shared" si="41"/>
        <v>0</v>
      </c>
      <c r="DN69" s="142">
        <f t="shared" si="7"/>
        <v>0</v>
      </c>
      <c r="DQ69" s="176"/>
    </row>
    <row r="70" spans="1:121" ht="22.5">
      <c r="A70" s="167" t="s">
        <v>541</v>
      </c>
      <c r="B70" s="168">
        <v>698</v>
      </c>
      <c r="C70" s="168"/>
      <c r="D70" s="169"/>
      <c r="E70" s="170"/>
      <c r="F70" s="170"/>
      <c r="G70" s="170"/>
      <c r="H70" s="170"/>
      <c r="I70" s="170"/>
      <c r="J70" s="170"/>
      <c r="K70" s="170"/>
      <c r="L70" s="170"/>
      <c r="M70" s="171"/>
      <c r="N70" s="168"/>
      <c r="O70" s="169"/>
      <c r="P70" s="170"/>
      <c r="Q70" s="170"/>
      <c r="R70" s="171"/>
      <c r="S70" s="168"/>
      <c r="T70" s="169"/>
      <c r="U70" s="171"/>
      <c r="V70" s="168"/>
      <c r="W70" s="168">
        <v>698</v>
      </c>
      <c r="X70" s="169"/>
      <c r="Y70" s="170"/>
      <c r="Z70" s="170"/>
      <c r="AA70" s="170"/>
      <c r="AB70" s="170"/>
      <c r="AC70" s="170">
        <v>128</v>
      </c>
      <c r="AD70" s="170"/>
      <c r="AE70" s="170">
        <v>27</v>
      </c>
      <c r="AF70" s="170"/>
      <c r="AG70" s="170"/>
      <c r="AH70" s="170"/>
      <c r="AI70" s="170"/>
      <c r="AJ70" s="170"/>
      <c r="AK70" s="170">
        <v>370</v>
      </c>
      <c r="AL70" s="170">
        <v>11</v>
      </c>
      <c r="AM70" s="170"/>
      <c r="AN70" s="170"/>
      <c r="AO70" s="170"/>
      <c r="AP70" s="170"/>
      <c r="AQ70" s="170"/>
      <c r="AR70" s="170"/>
      <c r="AS70" s="171">
        <v>162</v>
      </c>
      <c r="AT70" s="168"/>
      <c r="AU70" s="168"/>
      <c r="AV70" s="169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  <c r="BG70" s="170"/>
      <c r="BH70" s="170"/>
      <c r="BI70" s="170"/>
      <c r="BJ70" s="170"/>
      <c r="BK70" s="170"/>
      <c r="BL70" s="170"/>
      <c r="BM70" s="171"/>
      <c r="BN70" s="168"/>
      <c r="BO70" s="169"/>
      <c r="BP70" s="171"/>
      <c r="BQ70" s="168"/>
      <c r="BR70" s="168"/>
      <c r="BS70" s="168"/>
      <c r="BW70" s="173">
        <f t="shared" si="45"/>
        <v>0</v>
      </c>
      <c r="BX70" s="173">
        <f t="shared" si="45"/>
        <v>0</v>
      </c>
      <c r="BY70" s="173">
        <f t="shared" si="45"/>
        <v>0</v>
      </c>
      <c r="BZ70" s="173">
        <f t="shared" si="45"/>
        <v>0</v>
      </c>
      <c r="CA70" s="173">
        <f t="shared" si="45"/>
        <v>0</v>
      </c>
      <c r="CB70" s="173">
        <f t="shared" si="45"/>
        <v>11</v>
      </c>
      <c r="CC70" s="173">
        <f t="shared" si="45"/>
        <v>27</v>
      </c>
      <c r="CD70" s="173">
        <f t="shared" si="45"/>
        <v>0</v>
      </c>
      <c r="CE70" s="173">
        <f t="shared" si="45"/>
        <v>660</v>
      </c>
      <c r="CF70" s="173">
        <f t="shared" si="45"/>
        <v>0</v>
      </c>
      <c r="CG70" s="173">
        <f t="shared" si="45"/>
        <v>0</v>
      </c>
      <c r="CH70" s="173">
        <f t="shared" si="45"/>
        <v>0</v>
      </c>
      <c r="CI70" s="173">
        <f t="shared" si="45"/>
        <v>0</v>
      </c>
      <c r="CJ70" s="173">
        <f t="shared" si="45"/>
        <v>0</v>
      </c>
      <c r="CK70" s="173">
        <f t="shared" si="45"/>
        <v>0</v>
      </c>
      <c r="CL70" s="173">
        <f t="shared" si="45"/>
        <v>0</v>
      </c>
      <c r="CM70" s="173">
        <f t="shared" si="44"/>
        <v>0</v>
      </c>
      <c r="CN70" s="173">
        <f t="shared" si="44"/>
        <v>0</v>
      </c>
      <c r="CO70" s="173">
        <f t="shared" si="44"/>
        <v>0</v>
      </c>
      <c r="CP70" s="173">
        <f t="shared" si="44"/>
        <v>698</v>
      </c>
      <c r="CQ70" s="174">
        <f t="shared" si="5"/>
        <v>0</v>
      </c>
      <c r="CS70" s="175" t="str">
        <f t="shared" si="6"/>
        <v/>
      </c>
      <c r="CT70" s="142">
        <f t="shared" si="43"/>
        <v>0</v>
      </c>
      <c r="CU70" s="142">
        <f t="shared" si="43"/>
        <v>0</v>
      </c>
      <c r="CV70" s="142">
        <f t="shared" si="43"/>
        <v>0</v>
      </c>
      <c r="CW70" s="142">
        <f t="shared" si="43"/>
        <v>0</v>
      </c>
      <c r="CX70" s="142">
        <f t="shared" si="43"/>
        <v>0</v>
      </c>
      <c r="CY70" s="142">
        <f t="shared" si="43"/>
        <v>0.46054800000000001</v>
      </c>
      <c r="CZ70" s="142">
        <f t="shared" si="43"/>
        <v>1.130436</v>
      </c>
      <c r="DA70" s="142">
        <f t="shared" si="43"/>
        <v>0</v>
      </c>
      <c r="DB70" s="142">
        <f t="shared" si="43"/>
        <v>27.63288</v>
      </c>
      <c r="DC70" s="142">
        <f t="shared" si="43"/>
        <v>0</v>
      </c>
      <c r="DD70" s="142">
        <f t="shared" si="43"/>
        <v>0</v>
      </c>
      <c r="DE70" s="142">
        <f t="shared" si="43"/>
        <v>0</v>
      </c>
      <c r="DF70" s="142">
        <f t="shared" si="43"/>
        <v>0</v>
      </c>
      <c r="DG70" s="142">
        <f t="shared" si="42"/>
        <v>0</v>
      </c>
      <c r="DH70" s="142">
        <f t="shared" si="42"/>
        <v>0</v>
      </c>
      <c r="DI70" s="142">
        <f t="shared" si="42"/>
        <v>0</v>
      </c>
      <c r="DJ70" s="142">
        <f t="shared" si="41"/>
        <v>0</v>
      </c>
      <c r="DK70" s="142">
        <f t="shared" si="41"/>
        <v>0</v>
      </c>
      <c r="DL70" s="142">
        <f t="shared" si="41"/>
        <v>0</v>
      </c>
      <c r="DM70" s="142">
        <f t="shared" si="41"/>
        <v>29.223864000000003</v>
      </c>
      <c r="DN70" s="142">
        <f t="shared" si="7"/>
        <v>0</v>
      </c>
      <c r="DQ70" s="176"/>
    </row>
    <row r="71" spans="1:121" ht="22.5">
      <c r="A71" s="167" t="s">
        <v>528</v>
      </c>
      <c r="B71" s="168">
        <v>7</v>
      </c>
      <c r="C71" s="168">
        <v>7</v>
      </c>
      <c r="D71" s="169"/>
      <c r="E71" s="170"/>
      <c r="F71" s="170"/>
      <c r="G71" s="170"/>
      <c r="H71" s="170"/>
      <c r="I71" s="170">
        <v>7</v>
      </c>
      <c r="J71" s="170"/>
      <c r="K71" s="170"/>
      <c r="L71" s="170"/>
      <c r="M71" s="171"/>
      <c r="N71" s="168"/>
      <c r="O71" s="169"/>
      <c r="P71" s="170"/>
      <c r="Q71" s="170"/>
      <c r="R71" s="171"/>
      <c r="S71" s="168"/>
      <c r="T71" s="169"/>
      <c r="U71" s="171"/>
      <c r="V71" s="168"/>
      <c r="W71" s="168"/>
      <c r="X71" s="169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/>
      <c r="AQ71" s="170"/>
      <c r="AR71" s="170"/>
      <c r="AS71" s="171"/>
      <c r="AT71" s="168"/>
      <c r="AU71" s="168"/>
      <c r="AV71" s="169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  <c r="BG71" s="170"/>
      <c r="BH71" s="170"/>
      <c r="BI71" s="170"/>
      <c r="BJ71" s="170"/>
      <c r="BK71" s="170"/>
      <c r="BL71" s="170"/>
      <c r="BM71" s="171"/>
      <c r="BN71" s="168"/>
      <c r="BO71" s="169"/>
      <c r="BP71" s="171"/>
      <c r="BQ71" s="168"/>
      <c r="BR71" s="168"/>
      <c r="BS71" s="168"/>
      <c r="BW71" s="173">
        <f t="shared" si="45"/>
        <v>7</v>
      </c>
      <c r="BX71" s="173">
        <f t="shared" si="45"/>
        <v>0</v>
      </c>
      <c r="BY71" s="173">
        <f t="shared" si="45"/>
        <v>0</v>
      </c>
      <c r="BZ71" s="173">
        <f t="shared" si="45"/>
        <v>0</v>
      </c>
      <c r="CA71" s="173">
        <f t="shared" si="45"/>
        <v>0</v>
      </c>
      <c r="CB71" s="173">
        <f t="shared" si="45"/>
        <v>0</v>
      </c>
      <c r="CC71" s="173">
        <f t="shared" si="45"/>
        <v>0</v>
      </c>
      <c r="CD71" s="173">
        <f t="shared" si="45"/>
        <v>0</v>
      </c>
      <c r="CE71" s="173">
        <f t="shared" si="45"/>
        <v>0</v>
      </c>
      <c r="CF71" s="173">
        <f t="shared" si="45"/>
        <v>0</v>
      </c>
      <c r="CG71" s="173">
        <f t="shared" si="45"/>
        <v>0</v>
      </c>
      <c r="CH71" s="173">
        <f t="shared" si="45"/>
        <v>0</v>
      </c>
      <c r="CI71" s="173">
        <f t="shared" si="45"/>
        <v>0</v>
      </c>
      <c r="CJ71" s="173">
        <f t="shared" si="45"/>
        <v>0</v>
      </c>
      <c r="CK71" s="173">
        <f t="shared" si="45"/>
        <v>0</v>
      </c>
      <c r="CL71" s="173">
        <f t="shared" si="45"/>
        <v>0</v>
      </c>
      <c r="CM71" s="173">
        <f t="shared" si="44"/>
        <v>0</v>
      </c>
      <c r="CN71" s="173">
        <f t="shared" si="44"/>
        <v>0</v>
      </c>
      <c r="CO71" s="173">
        <f t="shared" si="44"/>
        <v>0</v>
      </c>
      <c r="CP71" s="173">
        <f t="shared" si="44"/>
        <v>7</v>
      </c>
      <c r="CQ71" s="174">
        <f t="shared" ref="CQ71:CQ133" si="46">SUM(BW71:CO71)-B71</f>
        <v>0</v>
      </c>
      <c r="CS71" s="175" t="str">
        <f t="shared" ref="CS71:CS133" si="47">IF(BV71="","",BV71)</f>
        <v/>
      </c>
      <c r="CT71" s="142">
        <f t="shared" si="43"/>
        <v>0.293076</v>
      </c>
      <c r="CU71" s="142">
        <f t="shared" si="43"/>
        <v>0</v>
      </c>
      <c r="CV71" s="142">
        <f t="shared" si="43"/>
        <v>0</v>
      </c>
      <c r="CW71" s="142">
        <f t="shared" si="43"/>
        <v>0</v>
      </c>
      <c r="CX71" s="142">
        <f t="shared" si="43"/>
        <v>0</v>
      </c>
      <c r="CY71" s="142">
        <f t="shared" si="43"/>
        <v>0</v>
      </c>
      <c r="CZ71" s="142">
        <f t="shared" si="43"/>
        <v>0</v>
      </c>
      <c r="DA71" s="142">
        <f t="shared" si="43"/>
        <v>0</v>
      </c>
      <c r="DB71" s="142">
        <f t="shared" si="43"/>
        <v>0</v>
      </c>
      <c r="DC71" s="142">
        <f t="shared" si="43"/>
        <v>0</v>
      </c>
      <c r="DD71" s="142">
        <f t="shared" si="43"/>
        <v>0</v>
      </c>
      <c r="DE71" s="142">
        <f t="shared" si="43"/>
        <v>0</v>
      </c>
      <c r="DF71" s="142">
        <f t="shared" si="43"/>
        <v>0</v>
      </c>
      <c r="DG71" s="142">
        <f t="shared" si="42"/>
        <v>0</v>
      </c>
      <c r="DH71" s="142">
        <f t="shared" si="42"/>
        <v>0</v>
      </c>
      <c r="DI71" s="142">
        <f t="shared" si="42"/>
        <v>0</v>
      </c>
      <c r="DJ71" s="142">
        <f t="shared" si="41"/>
        <v>0</v>
      </c>
      <c r="DK71" s="142">
        <f t="shared" si="41"/>
        <v>0</v>
      </c>
      <c r="DL71" s="142">
        <f t="shared" si="41"/>
        <v>0</v>
      </c>
      <c r="DM71" s="142">
        <f t="shared" si="41"/>
        <v>0.293076</v>
      </c>
      <c r="DN71" s="142">
        <f t="shared" ref="DN71:DN133" si="48">DM71-B71*$CS$2</f>
        <v>0</v>
      </c>
      <c r="DQ71" s="176"/>
    </row>
    <row r="72" spans="1:121" ht="22.5">
      <c r="A72" s="167" t="s">
        <v>529</v>
      </c>
      <c r="B72" s="168"/>
      <c r="C72" s="168"/>
      <c r="D72" s="169"/>
      <c r="E72" s="170"/>
      <c r="F72" s="170"/>
      <c r="G72" s="170"/>
      <c r="H72" s="170"/>
      <c r="I72" s="170"/>
      <c r="J72" s="170"/>
      <c r="K72" s="170"/>
      <c r="L72" s="170"/>
      <c r="M72" s="171"/>
      <c r="N72" s="168"/>
      <c r="O72" s="169"/>
      <c r="P72" s="170"/>
      <c r="Q72" s="170"/>
      <c r="R72" s="171"/>
      <c r="S72" s="168"/>
      <c r="T72" s="169"/>
      <c r="U72" s="171"/>
      <c r="V72" s="168"/>
      <c r="W72" s="168"/>
      <c r="X72" s="169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1"/>
      <c r="AT72" s="168"/>
      <c r="AU72" s="168"/>
      <c r="AV72" s="169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  <c r="BG72" s="170"/>
      <c r="BH72" s="170"/>
      <c r="BI72" s="170"/>
      <c r="BJ72" s="170"/>
      <c r="BK72" s="170"/>
      <c r="BL72" s="170"/>
      <c r="BM72" s="171"/>
      <c r="BN72" s="168"/>
      <c r="BO72" s="169"/>
      <c r="BP72" s="171"/>
      <c r="BQ72" s="168"/>
      <c r="BR72" s="168"/>
      <c r="BS72" s="168"/>
      <c r="BW72" s="173">
        <f t="shared" si="45"/>
        <v>0</v>
      </c>
      <c r="BX72" s="173">
        <f t="shared" si="45"/>
        <v>0</v>
      </c>
      <c r="BY72" s="173">
        <f t="shared" si="45"/>
        <v>0</v>
      </c>
      <c r="BZ72" s="173">
        <f t="shared" si="45"/>
        <v>0</v>
      </c>
      <c r="CA72" s="173">
        <f t="shared" si="45"/>
        <v>0</v>
      </c>
      <c r="CB72" s="173">
        <f t="shared" si="45"/>
        <v>0</v>
      </c>
      <c r="CC72" s="173">
        <f t="shared" si="45"/>
        <v>0</v>
      </c>
      <c r="CD72" s="173">
        <f t="shared" si="45"/>
        <v>0</v>
      </c>
      <c r="CE72" s="173">
        <f t="shared" si="45"/>
        <v>0</v>
      </c>
      <c r="CF72" s="173">
        <f t="shared" si="45"/>
        <v>0</v>
      </c>
      <c r="CG72" s="173">
        <f t="shared" si="45"/>
        <v>0</v>
      </c>
      <c r="CH72" s="173">
        <f t="shared" si="45"/>
        <v>0</v>
      </c>
      <c r="CI72" s="173">
        <f t="shared" si="45"/>
        <v>0</v>
      </c>
      <c r="CJ72" s="173">
        <f t="shared" si="45"/>
        <v>0</v>
      </c>
      <c r="CK72" s="173">
        <f t="shared" si="45"/>
        <v>0</v>
      </c>
      <c r="CL72" s="173">
        <f t="shared" si="45"/>
        <v>0</v>
      </c>
      <c r="CM72" s="173">
        <f t="shared" si="44"/>
        <v>0</v>
      </c>
      <c r="CN72" s="173">
        <f t="shared" si="44"/>
        <v>0</v>
      </c>
      <c r="CO72" s="173">
        <f t="shared" si="44"/>
        <v>0</v>
      </c>
      <c r="CP72" s="173">
        <f t="shared" si="44"/>
        <v>0</v>
      </c>
      <c r="CQ72" s="174">
        <f t="shared" si="46"/>
        <v>0</v>
      </c>
      <c r="CS72" s="175" t="str">
        <f t="shared" si="47"/>
        <v/>
      </c>
      <c r="CT72" s="142">
        <f t="shared" si="43"/>
        <v>0</v>
      </c>
      <c r="CU72" s="142">
        <f t="shared" si="43"/>
        <v>0</v>
      </c>
      <c r="CV72" s="142">
        <f t="shared" si="43"/>
        <v>0</v>
      </c>
      <c r="CW72" s="142">
        <f t="shared" si="43"/>
        <v>0</v>
      </c>
      <c r="CX72" s="142">
        <f t="shared" si="43"/>
        <v>0</v>
      </c>
      <c r="CY72" s="142">
        <f t="shared" si="43"/>
        <v>0</v>
      </c>
      <c r="CZ72" s="142">
        <f t="shared" si="43"/>
        <v>0</v>
      </c>
      <c r="DA72" s="142">
        <f t="shared" si="43"/>
        <v>0</v>
      </c>
      <c r="DB72" s="142">
        <f t="shared" si="43"/>
        <v>0</v>
      </c>
      <c r="DC72" s="142">
        <f t="shared" si="43"/>
        <v>0</v>
      </c>
      <c r="DD72" s="142">
        <f t="shared" si="43"/>
        <v>0</v>
      </c>
      <c r="DE72" s="142">
        <f t="shared" si="43"/>
        <v>0</v>
      </c>
      <c r="DF72" s="142">
        <f t="shared" si="43"/>
        <v>0</v>
      </c>
      <c r="DG72" s="142">
        <f t="shared" si="42"/>
        <v>0</v>
      </c>
      <c r="DH72" s="142">
        <f t="shared" si="42"/>
        <v>0</v>
      </c>
      <c r="DI72" s="142">
        <f t="shared" si="42"/>
        <v>0</v>
      </c>
      <c r="DJ72" s="142">
        <f t="shared" si="41"/>
        <v>0</v>
      </c>
      <c r="DK72" s="142">
        <f t="shared" si="41"/>
        <v>0</v>
      </c>
      <c r="DL72" s="142">
        <f t="shared" si="41"/>
        <v>0</v>
      </c>
      <c r="DM72" s="142">
        <f t="shared" si="41"/>
        <v>0</v>
      </c>
      <c r="DN72" s="142">
        <f t="shared" si="48"/>
        <v>0</v>
      </c>
      <c r="DQ72" s="176"/>
    </row>
    <row r="73" spans="1:121" ht="22.5">
      <c r="A73" s="167" t="s">
        <v>530</v>
      </c>
      <c r="B73" s="168"/>
      <c r="C73" s="168"/>
      <c r="D73" s="169"/>
      <c r="E73" s="170"/>
      <c r="F73" s="170"/>
      <c r="G73" s="170"/>
      <c r="H73" s="170"/>
      <c r="I73" s="170"/>
      <c r="J73" s="170"/>
      <c r="K73" s="170"/>
      <c r="L73" s="170"/>
      <c r="M73" s="171"/>
      <c r="N73" s="168"/>
      <c r="O73" s="169"/>
      <c r="P73" s="170"/>
      <c r="Q73" s="170"/>
      <c r="R73" s="171"/>
      <c r="S73" s="168"/>
      <c r="T73" s="169"/>
      <c r="U73" s="171"/>
      <c r="V73" s="168"/>
      <c r="W73" s="168"/>
      <c r="X73" s="169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1"/>
      <c r="AT73" s="168"/>
      <c r="AU73" s="168"/>
      <c r="AV73" s="169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  <c r="BG73" s="170"/>
      <c r="BH73" s="170"/>
      <c r="BI73" s="170"/>
      <c r="BJ73" s="170"/>
      <c r="BK73" s="170"/>
      <c r="BL73" s="170"/>
      <c r="BM73" s="171"/>
      <c r="BN73" s="168"/>
      <c r="BO73" s="169"/>
      <c r="BP73" s="171"/>
      <c r="BQ73" s="168"/>
      <c r="BR73" s="168"/>
      <c r="BS73" s="168"/>
      <c r="BW73" s="173">
        <f t="shared" si="45"/>
        <v>0</v>
      </c>
      <c r="BX73" s="173">
        <f t="shared" si="45"/>
        <v>0</v>
      </c>
      <c r="BY73" s="173">
        <f t="shared" si="45"/>
        <v>0</v>
      </c>
      <c r="BZ73" s="173">
        <f t="shared" si="45"/>
        <v>0</v>
      </c>
      <c r="CA73" s="173">
        <f t="shared" si="45"/>
        <v>0</v>
      </c>
      <c r="CB73" s="173">
        <f t="shared" si="45"/>
        <v>0</v>
      </c>
      <c r="CC73" s="173">
        <f t="shared" si="45"/>
        <v>0</v>
      </c>
      <c r="CD73" s="173">
        <f t="shared" si="45"/>
        <v>0</v>
      </c>
      <c r="CE73" s="173">
        <f t="shared" si="45"/>
        <v>0</v>
      </c>
      <c r="CF73" s="173">
        <f t="shared" si="45"/>
        <v>0</v>
      </c>
      <c r="CG73" s="173">
        <f t="shared" si="45"/>
        <v>0</v>
      </c>
      <c r="CH73" s="173">
        <f t="shared" si="45"/>
        <v>0</v>
      </c>
      <c r="CI73" s="173">
        <f t="shared" si="45"/>
        <v>0</v>
      </c>
      <c r="CJ73" s="173">
        <f t="shared" si="45"/>
        <v>0</v>
      </c>
      <c r="CK73" s="173">
        <f t="shared" si="45"/>
        <v>0</v>
      </c>
      <c r="CL73" s="173">
        <f t="shared" si="45"/>
        <v>0</v>
      </c>
      <c r="CM73" s="173">
        <f t="shared" si="44"/>
        <v>0</v>
      </c>
      <c r="CN73" s="173">
        <f t="shared" si="44"/>
        <v>0</v>
      </c>
      <c r="CO73" s="173">
        <f t="shared" si="44"/>
        <v>0</v>
      </c>
      <c r="CP73" s="173">
        <f t="shared" si="44"/>
        <v>0</v>
      </c>
      <c r="CQ73" s="174">
        <f t="shared" si="46"/>
        <v>0</v>
      </c>
      <c r="CS73" s="175" t="str">
        <f t="shared" si="47"/>
        <v/>
      </c>
      <c r="CT73" s="142">
        <f t="shared" si="43"/>
        <v>0</v>
      </c>
      <c r="CU73" s="142">
        <f t="shared" si="43"/>
        <v>0</v>
      </c>
      <c r="CV73" s="142">
        <f t="shared" si="43"/>
        <v>0</v>
      </c>
      <c r="CW73" s="142">
        <f t="shared" si="43"/>
        <v>0</v>
      </c>
      <c r="CX73" s="142">
        <f t="shared" si="43"/>
        <v>0</v>
      </c>
      <c r="CY73" s="142">
        <f t="shared" si="43"/>
        <v>0</v>
      </c>
      <c r="CZ73" s="142">
        <f t="shared" si="43"/>
        <v>0</v>
      </c>
      <c r="DA73" s="142">
        <f t="shared" si="43"/>
        <v>0</v>
      </c>
      <c r="DB73" s="142">
        <f t="shared" si="43"/>
        <v>0</v>
      </c>
      <c r="DC73" s="142">
        <f t="shared" si="43"/>
        <v>0</v>
      </c>
      <c r="DD73" s="142">
        <f t="shared" si="43"/>
        <v>0</v>
      </c>
      <c r="DE73" s="142">
        <f t="shared" si="43"/>
        <v>0</v>
      </c>
      <c r="DF73" s="142">
        <f t="shared" si="43"/>
        <v>0</v>
      </c>
      <c r="DG73" s="142">
        <f t="shared" si="42"/>
        <v>0</v>
      </c>
      <c r="DH73" s="142">
        <f t="shared" si="42"/>
        <v>0</v>
      </c>
      <c r="DI73" s="142">
        <f t="shared" si="42"/>
        <v>0</v>
      </c>
      <c r="DJ73" s="142">
        <f t="shared" si="41"/>
        <v>0</v>
      </c>
      <c r="DK73" s="142">
        <f t="shared" si="41"/>
        <v>0</v>
      </c>
      <c r="DL73" s="142">
        <f t="shared" si="41"/>
        <v>0</v>
      </c>
      <c r="DM73" s="142">
        <f t="shared" si="41"/>
        <v>0</v>
      </c>
      <c r="DN73" s="142">
        <f t="shared" si="48"/>
        <v>0</v>
      </c>
      <c r="DQ73" s="176"/>
    </row>
    <row r="74" spans="1:121" ht="22.5">
      <c r="A74" s="167" t="s">
        <v>531</v>
      </c>
      <c r="B74" s="168"/>
      <c r="C74" s="168"/>
      <c r="D74" s="169"/>
      <c r="E74" s="170"/>
      <c r="F74" s="170"/>
      <c r="G74" s="170"/>
      <c r="H74" s="170"/>
      <c r="I74" s="170"/>
      <c r="J74" s="170"/>
      <c r="K74" s="170"/>
      <c r="L74" s="170"/>
      <c r="M74" s="171"/>
      <c r="N74" s="168"/>
      <c r="O74" s="169"/>
      <c r="P74" s="170"/>
      <c r="Q74" s="170"/>
      <c r="R74" s="171"/>
      <c r="S74" s="168"/>
      <c r="T74" s="169"/>
      <c r="U74" s="171"/>
      <c r="V74" s="168"/>
      <c r="W74" s="168"/>
      <c r="X74" s="169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  <c r="AS74" s="171"/>
      <c r="AT74" s="168"/>
      <c r="AU74" s="168"/>
      <c r="AV74" s="169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  <c r="BG74" s="170"/>
      <c r="BH74" s="170"/>
      <c r="BI74" s="170"/>
      <c r="BJ74" s="170"/>
      <c r="BK74" s="170"/>
      <c r="BL74" s="170"/>
      <c r="BM74" s="171"/>
      <c r="BN74" s="168"/>
      <c r="BO74" s="169"/>
      <c r="BP74" s="171"/>
      <c r="BQ74" s="168"/>
      <c r="BR74" s="168"/>
      <c r="BS74" s="168"/>
      <c r="BW74" s="173">
        <f t="shared" si="45"/>
        <v>0</v>
      </c>
      <c r="BX74" s="173">
        <f t="shared" si="45"/>
        <v>0</v>
      </c>
      <c r="BY74" s="173">
        <f t="shared" si="45"/>
        <v>0</v>
      </c>
      <c r="BZ74" s="173">
        <f t="shared" si="45"/>
        <v>0</v>
      </c>
      <c r="CA74" s="173">
        <f t="shared" si="45"/>
        <v>0</v>
      </c>
      <c r="CB74" s="173">
        <f t="shared" si="45"/>
        <v>0</v>
      </c>
      <c r="CC74" s="173">
        <f t="shared" si="45"/>
        <v>0</v>
      </c>
      <c r="CD74" s="173">
        <f t="shared" si="45"/>
        <v>0</v>
      </c>
      <c r="CE74" s="173">
        <f t="shared" si="45"/>
        <v>0</v>
      </c>
      <c r="CF74" s="173">
        <f t="shared" si="45"/>
        <v>0</v>
      </c>
      <c r="CG74" s="173">
        <f t="shared" si="45"/>
        <v>0</v>
      </c>
      <c r="CH74" s="173">
        <f t="shared" si="45"/>
        <v>0</v>
      </c>
      <c r="CI74" s="173">
        <f t="shared" si="45"/>
        <v>0</v>
      </c>
      <c r="CJ74" s="173">
        <f t="shared" si="45"/>
        <v>0</v>
      </c>
      <c r="CK74" s="173">
        <f t="shared" si="45"/>
        <v>0</v>
      </c>
      <c r="CL74" s="173">
        <f t="shared" si="45"/>
        <v>0</v>
      </c>
      <c r="CM74" s="173">
        <f t="shared" si="44"/>
        <v>0</v>
      </c>
      <c r="CN74" s="173">
        <f t="shared" si="44"/>
        <v>0</v>
      </c>
      <c r="CO74" s="173">
        <f t="shared" si="44"/>
        <v>0</v>
      </c>
      <c r="CP74" s="173">
        <f t="shared" si="44"/>
        <v>0</v>
      </c>
      <c r="CQ74" s="174">
        <f t="shared" si="46"/>
        <v>0</v>
      </c>
      <c r="CS74" s="175" t="str">
        <f t="shared" si="47"/>
        <v/>
      </c>
      <c r="CT74" s="142">
        <f t="shared" si="43"/>
        <v>0</v>
      </c>
      <c r="CU74" s="142">
        <f t="shared" si="43"/>
        <v>0</v>
      </c>
      <c r="CV74" s="142">
        <f t="shared" si="43"/>
        <v>0</v>
      </c>
      <c r="CW74" s="142">
        <f t="shared" si="43"/>
        <v>0</v>
      </c>
      <c r="CX74" s="142">
        <f t="shared" si="43"/>
        <v>0</v>
      </c>
      <c r="CY74" s="142">
        <f t="shared" si="43"/>
        <v>0</v>
      </c>
      <c r="CZ74" s="142">
        <f t="shared" si="43"/>
        <v>0</v>
      </c>
      <c r="DA74" s="142">
        <f t="shared" si="43"/>
        <v>0</v>
      </c>
      <c r="DB74" s="142">
        <f t="shared" si="43"/>
        <v>0</v>
      </c>
      <c r="DC74" s="142">
        <f t="shared" si="43"/>
        <v>0</v>
      </c>
      <c r="DD74" s="142">
        <f t="shared" si="43"/>
        <v>0</v>
      </c>
      <c r="DE74" s="142">
        <f t="shared" si="43"/>
        <v>0</v>
      </c>
      <c r="DF74" s="142">
        <f t="shared" si="43"/>
        <v>0</v>
      </c>
      <c r="DG74" s="142">
        <f t="shared" si="42"/>
        <v>0</v>
      </c>
      <c r="DH74" s="142">
        <f t="shared" si="42"/>
        <v>0</v>
      </c>
      <c r="DI74" s="142">
        <f t="shared" si="42"/>
        <v>0</v>
      </c>
      <c r="DJ74" s="142">
        <f t="shared" si="41"/>
        <v>0</v>
      </c>
      <c r="DK74" s="142">
        <f t="shared" si="41"/>
        <v>0</v>
      </c>
      <c r="DL74" s="142">
        <f t="shared" si="41"/>
        <v>0</v>
      </c>
      <c r="DM74" s="142">
        <f t="shared" si="41"/>
        <v>0</v>
      </c>
      <c r="DN74" s="142">
        <f t="shared" si="48"/>
        <v>0</v>
      </c>
      <c r="DQ74" s="176"/>
    </row>
    <row r="75" spans="1:121" ht="33.75">
      <c r="A75" s="167" t="s">
        <v>532</v>
      </c>
      <c r="B75" s="168">
        <v>966</v>
      </c>
      <c r="C75" s="168"/>
      <c r="D75" s="169"/>
      <c r="E75" s="170"/>
      <c r="F75" s="170"/>
      <c r="G75" s="170"/>
      <c r="H75" s="170"/>
      <c r="I75" s="170"/>
      <c r="J75" s="170"/>
      <c r="K75" s="170"/>
      <c r="L75" s="170"/>
      <c r="M75" s="171"/>
      <c r="N75" s="168"/>
      <c r="O75" s="169"/>
      <c r="P75" s="170"/>
      <c r="Q75" s="170"/>
      <c r="R75" s="171"/>
      <c r="S75" s="168"/>
      <c r="T75" s="169"/>
      <c r="U75" s="171"/>
      <c r="V75" s="168"/>
      <c r="W75" s="168"/>
      <c r="X75" s="169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  <c r="AS75" s="171"/>
      <c r="AT75" s="168"/>
      <c r="AU75" s="168">
        <v>966</v>
      </c>
      <c r="AV75" s="169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  <c r="BG75" s="170">
        <v>169</v>
      </c>
      <c r="BH75" s="170"/>
      <c r="BI75" s="170">
        <v>797</v>
      </c>
      <c r="BJ75" s="170"/>
      <c r="BK75" s="170"/>
      <c r="BL75" s="170"/>
      <c r="BM75" s="171"/>
      <c r="BN75" s="168"/>
      <c r="BO75" s="169"/>
      <c r="BP75" s="171"/>
      <c r="BQ75" s="168"/>
      <c r="BR75" s="168"/>
      <c r="BS75" s="168"/>
      <c r="BW75" s="173">
        <f t="shared" si="45"/>
        <v>0</v>
      </c>
      <c r="BX75" s="173">
        <f t="shared" si="45"/>
        <v>0</v>
      </c>
      <c r="BY75" s="173">
        <f t="shared" si="45"/>
        <v>0</v>
      </c>
      <c r="BZ75" s="173">
        <f t="shared" si="45"/>
        <v>0</v>
      </c>
      <c r="CA75" s="173">
        <f t="shared" si="45"/>
        <v>0</v>
      </c>
      <c r="CB75" s="173">
        <f t="shared" si="45"/>
        <v>0</v>
      </c>
      <c r="CC75" s="173">
        <f t="shared" si="45"/>
        <v>0</v>
      </c>
      <c r="CD75" s="173">
        <f t="shared" si="45"/>
        <v>0</v>
      </c>
      <c r="CE75" s="173">
        <f t="shared" si="45"/>
        <v>0</v>
      </c>
      <c r="CF75" s="173">
        <f t="shared" si="45"/>
        <v>0</v>
      </c>
      <c r="CG75" s="173">
        <f t="shared" si="45"/>
        <v>0</v>
      </c>
      <c r="CH75" s="173">
        <f t="shared" si="45"/>
        <v>0</v>
      </c>
      <c r="CI75" s="173">
        <f t="shared" si="45"/>
        <v>966</v>
      </c>
      <c r="CJ75" s="173">
        <f t="shared" si="45"/>
        <v>0</v>
      </c>
      <c r="CK75" s="173">
        <f t="shared" si="45"/>
        <v>0</v>
      </c>
      <c r="CL75" s="173">
        <f t="shared" si="45"/>
        <v>0</v>
      </c>
      <c r="CM75" s="173">
        <f t="shared" si="44"/>
        <v>0</v>
      </c>
      <c r="CN75" s="173">
        <f t="shared" si="44"/>
        <v>0</v>
      </c>
      <c r="CO75" s="173">
        <f t="shared" si="44"/>
        <v>0</v>
      </c>
      <c r="CP75" s="173">
        <f t="shared" si="44"/>
        <v>966</v>
      </c>
      <c r="CQ75" s="174">
        <f t="shared" si="46"/>
        <v>0</v>
      </c>
      <c r="CS75" s="175" t="str">
        <f t="shared" si="47"/>
        <v/>
      </c>
      <c r="CT75" s="142">
        <f t="shared" si="43"/>
        <v>0</v>
      </c>
      <c r="CU75" s="142">
        <f t="shared" si="43"/>
        <v>0</v>
      </c>
      <c r="CV75" s="142">
        <f t="shared" si="43"/>
        <v>0</v>
      </c>
      <c r="CW75" s="142">
        <f t="shared" si="43"/>
        <v>0</v>
      </c>
      <c r="CX75" s="142">
        <f t="shared" si="43"/>
        <v>0</v>
      </c>
      <c r="CY75" s="142">
        <f t="shared" si="43"/>
        <v>0</v>
      </c>
      <c r="CZ75" s="142">
        <f t="shared" si="43"/>
        <v>0</v>
      </c>
      <c r="DA75" s="142">
        <f t="shared" si="43"/>
        <v>0</v>
      </c>
      <c r="DB75" s="142">
        <f t="shared" ref="DB75:DM103" si="49">CE75*$CS$2</f>
        <v>0</v>
      </c>
      <c r="DC75" s="142">
        <f t="shared" si="49"/>
        <v>0</v>
      </c>
      <c r="DD75" s="142">
        <f t="shared" si="49"/>
        <v>0</v>
      </c>
      <c r="DE75" s="142">
        <f t="shared" si="49"/>
        <v>0</v>
      </c>
      <c r="DF75" s="142">
        <f t="shared" si="49"/>
        <v>40.444488</v>
      </c>
      <c r="DG75" s="142">
        <f t="shared" si="42"/>
        <v>0</v>
      </c>
      <c r="DH75" s="142">
        <f t="shared" si="42"/>
        <v>0</v>
      </c>
      <c r="DI75" s="142">
        <f t="shared" si="42"/>
        <v>0</v>
      </c>
      <c r="DJ75" s="142">
        <f t="shared" si="41"/>
        <v>0</v>
      </c>
      <c r="DK75" s="142">
        <f t="shared" si="41"/>
        <v>0</v>
      </c>
      <c r="DL75" s="142">
        <f t="shared" si="41"/>
        <v>0</v>
      </c>
      <c r="DM75" s="142">
        <f t="shared" si="41"/>
        <v>40.444488</v>
      </c>
      <c r="DN75" s="142">
        <f t="shared" si="48"/>
        <v>0</v>
      </c>
      <c r="DQ75" s="176"/>
    </row>
    <row r="76" spans="1:121" ht="22.5">
      <c r="A76" s="167" t="s">
        <v>534</v>
      </c>
      <c r="B76" s="168"/>
      <c r="C76" s="168"/>
      <c r="D76" s="169"/>
      <c r="E76" s="170"/>
      <c r="F76" s="170"/>
      <c r="G76" s="170"/>
      <c r="H76" s="170"/>
      <c r="I76" s="170"/>
      <c r="J76" s="170"/>
      <c r="K76" s="170"/>
      <c r="L76" s="170"/>
      <c r="M76" s="171"/>
      <c r="N76" s="168"/>
      <c r="O76" s="169"/>
      <c r="P76" s="170"/>
      <c r="Q76" s="170"/>
      <c r="R76" s="171"/>
      <c r="S76" s="168"/>
      <c r="T76" s="169"/>
      <c r="U76" s="171"/>
      <c r="V76" s="168"/>
      <c r="W76" s="168"/>
      <c r="X76" s="169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/>
      <c r="AQ76" s="170"/>
      <c r="AR76" s="170"/>
      <c r="AS76" s="171"/>
      <c r="AT76" s="168"/>
      <c r="AU76" s="168"/>
      <c r="AV76" s="169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  <c r="BG76" s="170"/>
      <c r="BH76" s="170"/>
      <c r="BI76" s="170"/>
      <c r="BJ76" s="170"/>
      <c r="BK76" s="170"/>
      <c r="BL76" s="170"/>
      <c r="BM76" s="171"/>
      <c r="BN76" s="168"/>
      <c r="BO76" s="169"/>
      <c r="BP76" s="171"/>
      <c r="BQ76" s="168"/>
      <c r="BR76" s="168"/>
      <c r="BS76" s="168"/>
      <c r="BW76" s="173">
        <f t="shared" si="45"/>
        <v>0</v>
      </c>
      <c r="BX76" s="173">
        <f t="shared" si="45"/>
        <v>0</v>
      </c>
      <c r="BY76" s="173">
        <f t="shared" si="45"/>
        <v>0</v>
      </c>
      <c r="BZ76" s="173">
        <f t="shared" si="45"/>
        <v>0</v>
      </c>
      <c r="CA76" s="173">
        <f t="shared" si="45"/>
        <v>0</v>
      </c>
      <c r="CB76" s="173">
        <f t="shared" si="45"/>
        <v>0</v>
      </c>
      <c r="CC76" s="173">
        <f t="shared" si="45"/>
        <v>0</v>
      </c>
      <c r="CD76" s="173">
        <f t="shared" si="45"/>
        <v>0</v>
      </c>
      <c r="CE76" s="173">
        <f t="shared" si="45"/>
        <v>0</v>
      </c>
      <c r="CF76" s="173">
        <f t="shared" si="45"/>
        <v>0</v>
      </c>
      <c r="CG76" s="173">
        <f t="shared" si="45"/>
        <v>0</v>
      </c>
      <c r="CH76" s="173">
        <f t="shared" si="45"/>
        <v>0</v>
      </c>
      <c r="CI76" s="173">
        <f t="shared" si="45"/>
        <v>0</v>
      </c>
      <c r="CJ76" s="173">
        <f t="shared" si="45"/>
        <v>0</v>
      </c>
      <c r="CK76" s="173">
        <f t="shared" si="45"/>
        <v>0</v>
      </c>
      <c r="CL76" s="173">
        <f t="shared" si="45"/>
        <v>0</v>
      </c>
      <c r="CM76" s="173">
        <f t="shared" si="44"/>
        <v>0</v>
      </c>
      <c r="CN76" s="173">
        <f t="shared" si="44"/>
        <v>0</v>
      </c>
      <c r="CO76" s="173">
        <f t="shared" si="44"/>
        <v>0</v>
      </c>
      <c r="CP76" s="173">
        <f t="shared" si="44"/>
        <v>0</v>
      </c>
      <c r="CQ76" s="174">
        <f t="shared" si="46"/>
        <v>0</v>
      </c>
      <c r="CS76" s="175" t="str">
        <f t="shared" si="47"/>
        <v/>
      </c>
      <c r="CT76" s="142">
        <f t="shared" ref="CT76:DD106" si="50">BW76*$CS$2</f>
        <v>0</v>
      </c>
      <c r="CU76" s="142">
        <f t="shared" si="50"/>
        <v>0</v>
      </c>
      <c r="CV76" s="142">
        <f t="shared" si="50"/>
        <v>0</v>
      </c>
      <c r="CW76" s="142">
        <f t="shared" si="50"/>
        <v>0</v>
      </c>
      <c r="CX76" s="142">
        <f t="shared" si="50"/>
        <v>0</v>
      </c>
      <c r="CY76" s="142">
        <f t="shared" si="50"/>
        <v>0</v>
      </c>
      <c r="CZ76" s="142">
        <f t="shared" si="50"/>
        <v>0</v>
      </c>
      <c r="DA76" s="142">
        <f t="shared" si="50"/>
        <v>0</v>
      </c>
      <c r="DB76" s="142">
        <f t="shared" si="49"/>
        <v>0</v>
      </c>
      <c r="DC76" s="142">
        <f t="shared" si="49"/>
        <v>0</v>
      </c>
      <c r="DD76" s="142">
        <f t="shared" si="49"/>
        <v>0</v>
      </c>
      <c r="DE76" s="142">
        <f t="shared" si="49"/>
        <v>0</v>
      </c>
      <c r="DF76" s="142">
        <f t="shared" si="49"/>
        <v>0</v>
      </c>
      <c r="DG76" s="142">
        <f t="shared" si="42"/>
        <v>0</v>
      </c>
      <c r="DH76" s="142">
        <f t="shared" si="42"/>
        <v>0</v>
      </c>
      <c r="DI76" s="142">
        <f t="shared" si="42"/>
        <v>0</v>
      </c>
      <c r="DJ76" s="142">
        <f t="shared" si="41"/>
        <v>0</v>
      </c>
      <c r="DK76" s="142">
        <f t="shared" si="41"/>
        <v>0</v>
      </c>
      <c r="DL76" s="142">
        <f t="shared" si="41"/>
        <v>0</v>
      </c>
      <c r="DM76" s="142">
        <f t="shared" si="41"/>
        <v>0</v>
      </c>
      <c r="DN76" s="142">
        <f t="shared" si="48"/>
        <v>0</v>
      </c>
      <c r="DQ76" s="176"/>
    </row>
    <row r="77" spans="1:121" ht="22.5">
      <c r="A77" s="167" t="s">
        <v>535</v>
      </c>
      <c r="B77" s="168">
        <v>558</v>
      </c>
      <c r="C77" s="168"/>
      <c r="D77" s="169"/>
      <c r="E77" s="170"/>
      <c r="F77" s="170"/>
      <c r="G77" s="170"/>
      <c r="H77" s="170"/>
      <c r="I77" s="170"/>
      <c r="J77" s="170"/>
      <c r="K77" s="170"/>
      <c r="L77" s="170"/>
      <c r="M77" s="171"/>
      <c r="N77" s="168"/>
      <c r="O77" s="169"/>
      <c r="P77" s="170"/>
      <c r="Q77" s="170"/>
      <c r="R77" s="171"/>
      <c r="S77" s="168"/>
      <c r="T77" s="169"/>
      <c r="U77" s="171"/>
      <c r="V77" s="168"/>
      <c r="W77" s="168">
        <v>558</v>
      </c>
      <c r="X77" s="169"/>
      <c r="Y77" s="170"/>
      <c r="Z77" s="170"/>
      <c r="AA77" s="170"/>
      <c r="AB77" s="170">
        <v>558</v>
      </c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  <c r="AS77" s="171"/>
      <c r="AT77" s="168"/>
      <c r="AU77" s="168"/>
      <c r="AV77" s="169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1"/>
      <c r="BN77" s="168"/>
      <c r="BO77" s="169"/>
      <c r="BP77" s="171"/>
      <c r="BQ77" s="168"/>
      <c r="BR77" s="168"/>
      <c r="BS77" s="168"/>
      <c r="BW77" s="173">
        <f t="shared" si="45"/>
        <v>0</v>
      </c>
      <c r="BX77" s="173">
        <f t="shared" si="45"/>
        <v>0</v>
      </c>
      <c r="BY77" s="173">
        <f t="shared" si="45"/>
        <v>0</v>
      </c>
      <c r="BZ77" s="173">
        <f t="shared" si="45"/>
        <v>0</v>
      </c>
      <c r="CA77" s="173">
        <f t="shared" si="45"/>
        <v>0</v>
      </c>
      <c r="CB77" s="173">
        <f t="shared" si="45"/>
        <v>0</v>
      </c>
      <c r="CC77" s="173">
        <f t="shared" si="45"/>
        <v>0</v>
      </c>
      <c r="CD77" s="173">
        <f t="shared" si="45"/>
        <v>0</v>
      </c>
      <c r="CE77" s="173">
        <f t="shared" si="45"/>
        <v>558</v>
      </c>
      <c r="CF77" s="173">
        <f t="shared" si="45"/>
        <v>0</v>
      </c>
      <c r="CG77" s="173">
        <f t="shared" si="45"/>
        <v>0</v>
      </c>
      <c r="CH77" s="173">
        <f t="shared" si="45"/>
        <v>0</v>
      </c>
      <c r="CI77" s="173">
        <f t="shared" si="45"/>
        <v>0</v>
      </c>
      <c r="CJ77" s="173">
        <f t="shared" si="45"/>
        <v>0</v>
      </c>
      <c r="CK77" s="173">
        <f t="shared" si="45"/>
        <v>0</v>
      </c>
      <c r="CL77" s="173">
        <f t="shared" si="45"/>
        <v>0</v>
      </c>
      <c r="CM77" s="173">
        <f t="shared" si="44"/>
        <v>0</v>
      </c>
      <c r="CN77" s="173">
        <f t="shared" si="44"/>
        <v>0</v>
      </c>
      <c r="CO77" s="173">
        <f t="shared" si="44"/>
        <v>0</v>
      </c>
      <c r="CP77" s="173">
        <f t="shared" si="44"/>
        <v>558</v>
      </c>
      <c r="CQ77" s="174">
        <f t="shared" si="46"/>
        <v>0</v>
      </c>
      <c r="CS77" s="175" t="str">
        <f t="shared" si="47"/>
        <v/>
      </c>
      <c r="CT77" s="142">
        <f t="shared" si="50"/>
        <v>0</v>
      </c>
      <c r="CU77" s="142">
        <f t="shared" si="50"/>
        <v>0</v>
      </c>
      <c r="CV77" s="142">
        <f t="shared" si="50"/>
        <v>0</v>
      </c>
      <c r="CW77" s="142">
        <f t="shared" si="50"/>
        <v>0</v>
      </c>
      <c r="CX77" s="142">
        <f t="shared" si="50"/>
        <v>0</v>
      </c>
      <c r="CY77" s="142">
        <f t="shared" si="50"/>
        <v>0</v>
      </c>
      <c r="CZ77" s="142">
        <f t="shared" si="50"/>
        <v>0</v>
      </c>
      <c r="DA77" s="142">
        <f t="shared" si="50"/>
        <v>0</v>
      </c>
      <c r="DB77" s="142">
        <f t="shared" si="49"/>
        <v>23.362344</v>
      </c>
      <c r="DC77" s="142">
        <f t="shared" si="49"/>
        <v>0</v>
      </c>
      <c r="DD77" s="142">
        <f t="shared" si="49"/>
        <v>0</v>
      </c>
      <c r="DE77" s="142">
        <f t="shared" si="49"/>
        <v>0</v>
      </c>
      <c r="DF77" s="142">
        <f t="shared" si="49"/>
        <v>0</v>
      </c>
      <c r="DG77" s="142">
        <f t="shared" si="42"/>
        <v>0</v>
      </c>
      <c r="DH77" s="142">
        <f t="shared" si="42"/>
        <v>0</v>
      </c>
      <c r="DI77" s="142">
        <f t="shared" si="42"/>
        <v>0</v>
      </c>
      <c r="DJ77" s="142">
        <f t="shared" si="41"/>
        <v>0</v>
      </c>
      <c r="DK77" s="142">
        <f t="shared" si="41"/>
        <v>0</v>
      </c>
      <c r="DL77" s="142">
        <f t="shared" si="41"/>
        <v>0</v>
      </c>
      <c r="DM77" s="142">
        <f t="shared" si="41"/>
        <v>23.362344</v>
      </c>
      <c r="DN77" s="142">
        <f t="shared" si="48"/>
        <v>0</v>
      </c>
      <c r="DQ77" s="176"/>
    </row>
    <row r="78" spans="1:121" ht="22.5">
      <c r="A78" s="167" t="s">
        <v>536</v>
      </c>
      <c r="B78" s="168"/>
      <c r="C78" s="168"/>
      <c r="D78" s="169"/>
      <c r="E78" s="170"/>
      <c r="F78" s="170"/>
      <c r="G78" s="170"/>
      <c r="H78" s="170"/>
      <c r="I78" s="170"/>
      <c r="J78" s="170"/>
      <c r="K78" s="170"/>
      <c r="L78" s="170"/>
      <c r="M78" s="171"/>
      <c r="N78" s="168"/>
      <c r="O78" s="169"/>
      <c r="P78" s="170"/>
      <c r="Q78" s="170"/>
      <c r="R78" s="171"/>
      <c r="S78" s="168"/>
      <c r="T78" s="169"/>
      <c r="U78" s="171"/>
      <c r="V78" s="168"/>
      <c r="W78" s="168"/>
      <c r="X78" s="169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/>
      <c r="AQ78" s="170"/>
      <c r="AR78" s="170"/>
      <c r="AS78" s="171"/>
      <c r="AT78" s="168"/>
      <c r="AU78" s="168"/>
      <c r="AV78" s="169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1"/>
      <c r="BN78" s="168"/>
      <c r="BO78" s="169"/>
      <c r="BP78" s="171"/>
      <c r="BQ78" s="168"/>
      <c r="BR78" s="168"/>
      <c r="BS78" s="168"/>
      <c r="BW78" s="173">
        <f t="shared" si="45"/>
        <v>0</v>
      </c>
      <c r="BX78" s="173">
        <f t="shared" si="45"/>
        <v>0</v>
      </c>
      <c r="BY78" s="173">
        <f t="shared" si="45"/>
        <v>0</v>
      </c>
      <c r="BZ78" s="173">
        <f t="shared" si="45"/>
        <v>0</v>
      </c>
      <c r="CA78" s="173">
        <f t="shared" si="45"/>
        <v>0</v>
      </c>
      <c r="CB78" s="173">
        <f t="shared" si="45"/>
        <v>0</v>
      </c>
      <c r="CC78" s="173">
        <f t="shared" si="45"/>
        <v>0</v>
      </c>
      <c r="CD78" s="173">
        <f t="shared" si="45"/>
        <v>0</v>
      </c>
      <c r="CE78" s="173">
        <f t="shared" si="45"/>
        <v>0</v>
      </c>
      <c r="CF78" s="173">
        <f t="shared" si="45"/>
        <v>0</v>
      </c>
      <c r="CG78" s="173">
        <f t="shared" si="45"/>
        <v>0</v>
      </c>
      <c r="CH78" s="173">
        <f t="shared" si="45"/>
        <v>0</v>
      </c>
      <c r="CI78" s="173">
        <f t="shared" si="45"/>
        <v>0</v>
      </c>
      <c r="CJ78" s="173">
        <f t="shared" si="45"/>
        <v>0</v>
      </c>
      <c r="CK78" s="173">
        <f t="shared" si="45"/>
        <v>0</v>
      </c>
      <c r="CL78" s="173">
        <f t="shared" si="45"/>
        <v>0</v>
      </c>
      <c r="CM78" s="173">
        <f t="shared" si="44"/>
        <v>0</v>
      </c>
      <c r="CN78" s="173">
        <f t="shared" si="44"/>
        <v>0</v>
      </c>
      <c r="CO78" s="173">
        <f t="shared" si="44"/>
        <v>0</v>
      </c>
      <c r="CP78" s="173">
        <f t="shared" si="44"/>
        <v>0</v>
      </c>
      <c r="CQ78" s="174">
        <f t="shared" si="46"/>
        <v>0</v>
      </c>
      <c r="CS78" s="175" t="str">
        <f t="shared" si="47"/>
        <v/>
      </c>
      <c r="CT78" s="142">
        <f t="shared" si="50"/>
        <v>0</v>
      </c>
      <c r="CU78" s="142">
        <f t="shared" si="50"/>
        <v>0</v>
      </c>
      <c r="CV78" s="142">
        <f t="shared" si="50"/>
        <v>0</v>
      </c>
      <c r="CW78" s="142">
        <f t="shared" si="50"/>
        <v>0</v>
      </c>
      <c r="CX78" s="142">
        <f t="shared" si="50"/>
        <v>0</v>
      </c>
      <c r="CY78" s="142">
        <f t="shared" si="50"/>
        <v>0</v>
      </c>
      <c r="CZ78" s="142">
        <f t="shared" si="50"/>
        <v>0</v>
      </c>
      <c r="DA78" s="142">
        <f t="shared" si="50"/>
        <v>0</v>
      </c>
      <c r="DB78" s="142">
        <f t="shared" si="49"/>
        <v>0</v>
      </c>
      <c r="DC78" s="142">
        <f t="shared" si="49"/>
        <v>0</v>
      </c>
      <c r="DD78" s="142">
        <f t="shared" si="49"/>
        <v>0</v>
      </c>
      <c r="DE78" s="142">
        <f t="shared" si="49"/>
        <v>0</v>
      </c>
      <c r="DF78" s="142">
        <f t="shared" si="49"/>
        <v>0</v>
      </c>
      <c r="DG78" s="142">
        <f t="shared" si="42"/>
        <v>0</v>
      </c>
      <c r="DH78" s="142">
        <f t="shared" si="42"/>
        <v>0</v>
      </c>
      <c r="DI78" s="142">
        <f t="shared" si="42"/>
        <v>0</v>
      </c>
      <c r="DJ78" s="142">
        <f t="shared" si="41"/>
        <v>0</v>
      </c>
      <c r="DK78" s="142">
        <f t="shared" si="41"/>
        <v>0</v>
      </c>
      <c r="DL78" s="142">
        <f t="shared" si="41"/>
        <v>0</v>
      </c>
      <c r="DM78" s="142">
        <f t="shared" si="41"/>
        <v>0</v>
      </c>
      <c r="DN78" s="142">
        <f t="shared" si="48"/>
        <v>0</v>
      </c>
      <c r="DQ78" s="176"/>
    </row>
    <row r="79" spans="1:121" ht="22.5">
      <c r="A79" s="181" t="s">
        <v>542</v>
      </c>
      <c r="B79" s="182">
        <v>5956</v>
      </c>
      <c r="C79" s="182">
        <v>88</v>
      </c>
      <c r="D79" s="183"/>
      <c r="E79" s="184">
        <v>59</v>
      </c>
      <c r="F79" s="184">
        <v>29</v>
      </c>
      <c r="G79" s="184"/>
      <c r="H79" s="184">
        <v>1</v>
      </c>
      <c r="I79" s="184"/>
      <c r="J79" s="184">
        <v>0</v>
      </c>
      <c r="K79" s="184"/>
      <c r="L79" s="184"/>
      <c r="M79" s="185"/>
      <c r="N79" s="182">
        <v>834</v>
      </c>
      <c r="O79" s="183"/>
      <c r="P79" s="184">
        <v>834</v>
      </c>
      <c r="Q79" s="184"/>
      <c r="R79" s="185"/>
      <c r="S79" s="182"/>
      <c r="T79" s="183"/>
      <c r="U79" s="185"/>
      <c r="V79" s="182"/>
      <c r="W79" s="182">
        <v>821</v>
      </c>
      <c r="X79" s="183"/>
      <c r="Y79" s="184"/>
      <c r="Z79" s="184"/>
      <c r="AA79" s="184"/>
      <c r="AB79" s="184"/>
      <c r="AC79" s="184">
        <v>363</v>
      </c>
      <c r="AD79" s="184"/>
      <c r="AE79" s="184">
        <v>9</v>
      </c>
      <c r="AF79" s="184">
        <v>0</v>
      </c>
      <c r="AG79" s="184"/>
      <c r="AH79" s="184"/>
      <c r="AI79" s="184"/>
      <c r="AJ79" s="184">
        <v>0</v>
      </c>
      <c r="AK79" s="184"/>
      <c r="AL79" s="184">
        <v>27</v>
      </c>
      <c r="AM79" s="184">
        <v>391</v>
      </c>
      <c r="AN79" s="184"/>
      <c r="AO79" s="184"/>
      <c r="AP79" s="184"/>
      <c r="AQ79" s="184"/>
      <c r="AR79" s="184"/>
      <c r="AS79" s="185">
        <v>31</v>
      </c>
      <c r="AT79" s="182">
        <v>1518</v>
      </c>
      <c r="AU79" s="182">
        <v>1</v>
      </c>
      <c r="AV79" s="183"/>
      <c r="AW79" s="184"/>
      <c r="AX79" s="184"/>
      <c r="AY79" s="184"/>
      <c r="AZ79" s="184"/>
      <c r="BA79" s="184"/>
      <c r="BB79" s="184">
        <v>1</v>
      </c>
      <c r="BC79" s="184"/>
      <c r="BD79" s="184">
        <v>0</v>
      </c>
      <c r="BE79" s="184"/>
      <c r="BF79" s="184"/>
      <c r="BG79" s="184"/>
      <c r="BH79" s="184"/>
      <c r="BI79" s="184"/>
      <c r="BJ79" s="184"/>
      <c r="BK79" s="184"/>
      <c r="BL79" s="184"/>
      <c r="BM79" s="185"/>
      <c r="BN79" s="182">
        <v>0</v>
      </c>
      <c r="BO79" s="183">
        <v>0</v>
      </c>
      <c r="BP79" s="185"/>
      <c r="BQ79" s="182"/>
      <c r="BR79" s="182">
        <v>604</v>
      </c>
      <c r="BS79" s="182">
        <v>2090</v>
      </c>
      <c r="BT79" s="186"/>
      <c r="BU79" s="186"/>
      <c r="BV79" s="186"/>
      <c r="BW79" s="187">
        <f t="shared" si="45"/>
        <v>88</v>
      </c>
      <c r="BX79" s="187">
        <f t="shared" si="45"/>
        <v>1</v>
      </c>
      <c r="BY79" s="187">
        <f t="shared" si="45"/>
        <v>834</v>
      </c>
      <c r="BZ79" s="187">
        <f t="shared" si="45"/>
        <v>0</v>
      </c>
      <c r="CA79" s="187">
        <f t="shared" si="45"/>
        <v>0</v>
      </c>
      <c r="CB79" s="187">
        <f t="shared" si="45"/>
        <v>27</v>
      </c>
      <c r="CC79" s="187">
        <f t="shared" si="45"/>
        <v>9</v>
      </c>
      <c r="CD79" s="187">
        <f t="shared" si="45"/>
        <v>391</v>
      </c>
      <c r="CE79" s="187">
        <f t="shared" si="45"/>
        <v>394</v>
      </c>
      <c r="CF79" s="187">
        <f t="shared" si="45"/>
        <v>1518</v>
      </c>
      <c r="CG79" s="187">
        <f t="shared" si="45"/>
        <v>0</v>
      </c>
      <c r="CH79" s="187">
        <f t="shared" si="45"/>
        <v>1</v>
      </c>
      <c r="CI79" s="187">
        <f t="shared" si="45"/>
        <v>0</v>
      </c>
      <c r="CJ79" s="187">
        <f t="shared" si="45"/>
        <v>0</v>
      </c>
      <c r="CK79" s="187">
        <f t="shared" si="45"/>
        <v>0</v>
      </c>
      <c r="CL79" s="187">
        <f t="shared" si="45"/>
        <v>2090</v>
      </c>
      <c r="CM79" s="187">
        <f t="shared" si="44"/>
        <v>604</v>
      </c>
      <c r="CN79" s="187">
        <f t="shared" si="44"/>
        <v>0</v>
      </c>
      <c r="CO79" s="187">
        <f t="shared" si="44"/>
        <v>0</v>
      </c>
      <c r="CP79" s="187">
        <f t="shared" si="44"/>
        <v>5956</v>
      </c>
      <c r="CQ79" s="188">
        <f t="shared" si="46"/>
        <v>1</v>
      </c>
      <c r="CR79" s="186"/>
      <c r="CS79" s="189" t="str">
        <f t="shared" si="47"/>
        <v/>
      </c>
      <c r="CT79" s="186">
        <f t="shared" si="50"/>
        <v>3.6843840000000001</v>
      </c>
      <c r="CU79" s="186">
        <f t="shared" si="50"/>
        <v>4.1868000000000002E-2</v>
      </c>
      <c r="CV79" s="186">
        <f t="shared" si="50"/>
        <v>34.917912000000001</v>
      </c>
      <c r="CW79" s="186">
        <f t="shared" si="50"/>
        <v>0</v>
      </c>
      <c r="CX79" s="186">
        <f t="shared" si="50"/>
        <v>0</v>
      </c>
      <c r="CY79" s="186">
        <f t="shared" si="50"/>
        <v>1.130436</v>
      </c>
      <c r="CZ79" s="186">
        <f t="shared" si="50"/>
        <v>0.37681200000000004</v>
      </c>
      <c r="DA79" s="186">
        <f t="shared" si="50"/>
        <v>16.370388000000002</v>
      </c>
      <c r="DB79" s="186">
        <f t="shared" si="49"/>
        <v>16.495992000000001</v>
      </c>
      <c r="DC79" s="186">
        <f t="shared" si="49"/>
        <v>63.555624000000002</v>
      </c>
      <c r="DD79" s="186">
        <f t="shared" si="49"/>
        <v>0</v>
      </c>
      <c r="DE79" s="186">
        <f t="shared" si="49"/>
        <v>4.1868000000000002E-2</v>
      </c>
      <c r="DF79" s="186">
        <f t="shared" si="49"/>
        <v>0</v>
      </c>
      <c r="DG79" s="186">
        <f t="shared" si="42"/>
        <v>0</v>
      </c>
      <c r="DH79" s="186">
        <f t="shared" si="42"/>
        <v>0</v>
      </c>
      <c r="DI79" s="186">
        <f t="shared" si="42"/>
        <v>87.50412</v>
      </c>
      <c r="DJ79" s="186">
        <f t="shared" si="41"/>
        <v>25.288272000000003</v>
      </c>
      <c r="DK79" s="186">
        <f t="shared" si="41"/>
        <v>0</v>
      </c>
      <c r="DL79" s="186">
        <f t="shared" si="41"/>
        <v>0</v>
      </c>
      <c r="DM79" s="186">
        <f t="shared" si="41"/>
        <v>249.36580800000002</v>
      </c>
      <c r="DN79" s="186">
        <f t="shared" si="48"/>
        <v>0</v>
      </c>
      <c r="DQ79" s="176"/>
    </row>
    <row r="80" spans="1:121" ht="22.5">
      <c r="A80" s="167" t="s">
        <v>543</v>
      </c>
      <c r="B80" s="168">
        <v>1171</v>
      </c>
      <c r="C80" s="168">
        <v>1</v>
      </c>
      <c r="D80" s="169"/>
      <c r="E80" s="170"/>
      <c r="F80" s="170">
        <v>1</v>
      </c>
      <c r="G80" s="170"/>
      <c r="H80" s="170">
        <v>0</v>
      </c>
      <c r="I80" s="170"/>
      <c r="J80" s="170">
        <v>0</v>
      </c>
      <c r="K80" s="170"/>
      <c r="L80" s="170"/>
      <c r="M80" s="171"/>
      <c r="N80" s="168">
        <v>0</v>
      </c>
      <c r="O80" s="169"/>
      <c r="P80" s="170">
        <v>0</v>
      </c>
      <c r="Q80" s="170"/>
      <c r="R80" s="171"/>
      <c r="S80" s="168"/>
      <c r="T80" s="169"/>
      <c r="U80" s="171"/>
      <c r="V80" s="168"/>
      <c r="W80" s="168">
        <v>8</v>
      </c>
      <c r="X80" s="169"/>
      <c r="Y80" s="170"/>
      <c r="Z80" s="170"/>
      <c r="AA80" s="170"/>
      <c r="AB80" s="170"/>
      <c r="AC80" s="170"/>
      <c r="AD80" s="170"/>
      <c r="AE80" s="170">
        <v>0</v>
      </c>
      <c r="AF80" s="170">
        <v>0</v>
      </c>
      <c r="AG80" s="170"/>
      <c r="AH80" s="170"/>
      <c r="AI80" s="170"/>
      <c r="AJ80" s="170">
        <v>0</v>
      </c>
      <c r="AK80" s="170"/>
      <c r="AL80" s="170">
        <v>4</v>
      </c>
      <c r="AM80" s="170">
        <v>3</v>
      </c>
      <c r="AN80" s="170"/>
      <c r="AO80" s="170"/>
      <c r="AP80" s="170"/>
      <c r="AQ80" s="170"/>
      <c r="AR80" s="170"/>
      <c r="AS80" s="171">
        <v>0</v>
      </c>
      <c r="AT80" s="168">
        <v>1</v>
      </c>
      <c r="AU80" s="168">
        <v>0</v>
      </c>
      <c r="AV80" s="169"/>
      <c r="AW80" s="170"/>
      <c r="AX80" s="170"/>
      <c r="AY80" s="170"/>
      <c r="AZ80" s="170"/>
      <c r="BA80" s="170"/>
      <c r="BB80" s="170">
        <v>0</v>
      </c>
      <c r="BC80" s="170"/>
      <c r="BD80" s="170">
        <v>0</v>
      </c>
      <c r="BE80" s="170"/>
      <c r="BF80" s="170"/>
      <c r="BG80" s="170"/>
      <c r="BH80" s="170"/>
      <c r="BI80" s="170"/>
      <c r="BJ80" s="170"/>
      <c r="BK80" s="170"/>
      <c r="BL80" s="170"/>
      <c r="BM80" s="171"/>
      <c r="BN80" s="168">
        <v>0</v>
      </c>
      <c r="BO80" s="169">
        <v>0</v>
      </c>
      <c r="BP80" s="171"/>
      <c r="BQ80" s="168"/>
      <c r="BR80" s="168">
        <v>138</v>
      </c>
      <c r="BS80" s="168">
        <v>1023</v>
      </c>
      <c r="BW80" s="173">
        <f t="shared" si="45"/>
        <v>1</v>
      </c>
      <c r="BX80" s="173">
        <f t="shared" si="45"/>
        <v>0</v>
      </c>
      <c r="BY80" s="173">
        <f t="shared" si="45"/>
        <v>0</v>
      </c>
      <c r="BZ80" s="173">
        <f t="shared" si="45"/>
        <v>0</v>
      </c>
      <c r="CA80" s="173">
        <f t="shared" si="45"/>
        <v>0</v>
      </c>
      <c r="CB80" s="173">
        <f t="shared" si="45"/>
        <v>4</v>
      </c>
      <c r="CC80" s="173">
        <f t="shared" si="45"/>
        <v>0</v>
      </c>
      <c r="CD80" s="173">
        <f t="shared" si="45"/>
        <v>3</v>
      </c>
      <c r="CE80" s="173">
        <f t="shared" si="45"/>
        <v>0</v>
      </c>
      <c r="CF80" s="173">
        <f t="shared" si="45"/>
        <v>1</v>
      </c>
      <c r="CG80" s="173">
        <f t="shared" si="45"/>
        <v>0</v>
      </c>
      <c r="CH80" s="173">
        <f t="shared" si="45"/>
        <v>0</v>
      </c>
      <c r="CI80" s="173">
        <f t="shared" si="45"/>
        <v>0</v>
      </c>
      <c r="CJ80" s="173">
        <f t="shared" si="45"/>
        <v>0</v>
      </c>
      <c r="CK80" s="173">
        <f t="shared" si="45"/>
        <v>0</v>
      </c>
      <c r="CL80" s="173">
        <f t="shared" si="45"/>
        <v>1023</v>
      </c>
      <c r="CM80" s="173">
        <f t="shared" si="44"/>
        <v>138</v>
      </c>
      <c r="CN80" s="173">
        <f t="shared" si="44"/>
        <v>0</v>
      </c>
      <c r="CO80" s="173">
        <f t="shared" si="44"/>
        <v>0</v>
      </c>
      <c r="CP80" s="173">
        <f t="shared" si="44"/>
        <v>1171</v>
      </c>
      <c r="CQ80" s="174">
        <f t="shared" si="46"/>
        <v>-1</v>
      </c>
      <c r="CS80" s="175" t="str">
        <f t="shared" si="47"/>
        <v/>
      </c>
      <c r="CT80" s="142">
        <f t="shared" si="50"/>
        <v>4.1868000000000002E-2</v>
      </c>
      <c r="CU80" s="142">
        <f t="shared" si="50"/>
        <v>0</v>
      </c>
      <c r="CV80" s="142">
        <f t="shared" si="50"/>
        <v>0</v>
      </c>
      <c r="CW80" s="142">
        <f t="shared" si="50"/>
        <v>0</v>
      </c>
      <c r="CX80" s="142">
        <f t="shared" si="50"/>
        <v>0</v>
      </c>
      <c r="CY80" s="142">
        <f t="shared" si="50"/>
        <v>0.16747200000000001</v>
      </c>
      <c r="CZ80" s="142">
        <f t="shared" si="50"/>
        <v>0</v>
      </c>
      <c r="DA80" s="142">
        <f t="shared" si="50"/>
        <v>0.12560399999999999</v>
      </c>
      <c r="DB80" s="142">
        <f t="shared" si="49"/>
        <v>0</v>
      </c>
      <c r="DC80" s="142">
        <f t="shared" si="49"/>
        <v>4.1868000000000002E-2</v>
      </c>
      <c r="DD80" s="142">
        <f t="shared" si="49"/>
        <v>0</v>
      </c>
      <c r="DE80" s="142">
        <f t="shared" si="49"/>
        <v>0</v>
      </c>
      <c r="DF80" s="142">
        <f t="shared" si="49"/>
        <v>0</v>
      </c>
      <c r="DG80" s="142">
        <f t="shared" si="42"/>
        <v>0</v>
      </c>
      <c r="DH80" s="142">
        <f t="shared" si="42"/>
        <v>0</v>
      </c>
      <c r="DI80" s="142">
        <f t="shared" si="42"/>
        <v>42.830964000000002</v>
      </c>
      <c r="DJ80" s="142">
        <f t="shared" si="41"/>
        <v>5.7777840000000005</v>
      </c>
      <c r="DK80" s="142">
        <f t="shared" si="41"/>
        <v>0</v>
      </c>
      <c r="DL80" s="142">
        <f t="shared" si="41"/>
        <v>0</v>
      </c>
      <c r="DM80" s="142">
        <f t="shared" si="41"/>
        <v>49.027428</v>
      </c>
      <c r="DN80" s="142">
        <f t="shared" si="48"/>
        <v>0</v>
      </c>
      <c r="DQ80" s="176"/>
    </row>
    <row r="81" spans="1:121" ht="22.5">
      <c r="A81" s="167" t="s">
        <v>544</v>
      </c>
      <c r="B81" s="168">
        <v>517</v>
      </c>
      <c r="C81" s="168">
        <v>16</v>
      </c>
      <c r="D81" s="169"/>
      <c r="E81" s="170"/>
      <c r="F81" s="170">
        <v>15</v>
      </c>
      <c r="G81" s="170"/>
      <c r="H81" s="170">
        <v>1</v>
      </c>
      <c r="I81" s="170"/>
      <c r="J81" s="170">
        <v>0</v>
      </c>
      <c r="K81" s="170"/>
      <c r="L81" s="170"/>
      <c r="M81" s="171"/>
      <c r="N81" s="168"/>
      <c r="O81" s="169"/>
      <c r="P81" s="170"/>
      <c r="Q81" s="170"/>
      <c r="R81" s="171"/>
      <c r="S81" s="168"/>
      <c r="T81" s="169"/>
      <c r="U81" s="171"/>
      <c r="V81" s="168"/>
      <c r="W81" s="168">
        <v>21</v>
      </c>
      <c r="X81" s="169"/>
      <c r="Y81" s="170"/>
      <c r="Z81" s="170"/>
      <c r="AA81" s="170"/>
      <c r="AB81" s="170"/>
      <c r="AC81" s="170"/>
      <c r="AD81" s="170"/>
      <c r="AE81" s="170">
        <v>0</v>
      </c>
      <c r="AF81" s="170">
        <v>0</v>
      </c>
      <c r="AG81" s="170"/>
      <c r="AH81" s="170"/>
      <c r="AI81" s="170"/>
      <c r="AJ81" s="170">
        <v>0</v>
      </c>
      <c r="AK81" s="170"/>
      <c r="AL81" s="170">
        <v>21</v>
      </c>
      <c r="AM81" s="170"/>
      <c r="AN81" s="170"/>
      <c r="AO81" s="170"/>
      <c r="AP81" s="170"/>
      <c r="AQ81" s="170"/>
      <c r="AR81" s="170"/>
      <c r="AS81" s="171">
        <v>0</v>
      </c>
      <c r="AT81" s="168">
        <v>3</v>
      </c>
      <c r="AU81" s="168">
        <v>1</v>
      </c>
      <c r="AV81" s="169"/>
      <c r="AW81" s="170"/>
      <c r="AX81" s="170"/>
      <c r="AY81" s="170"/>
      <c r="AZ81" s="170"/>
      <c r="BA81" s="170"/>
      <c r="BB81" s="170">
        <v>1</v>
      </c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1"/>
      <c r="BN81" s="168">
        <v>0</v>
      </c>
      <c r="BO81" s="169">
        <v>0</v>
      </c>
      <c r="BP81" s="171"/>
      <c r="BQ81" s="168"/>
      <c r="BR81" s="168">
        <v>71</v>
      </c>
      <c r="BS81" s="168">
        <v>406</v>
      </c>
      <c r="BW81" s="173">
        <f t="shared" si="45"/>
        <v>15</v>
      </c>
      <c r="BX81" s="173">
        <f t="shared" si="45"/>
        <v>1</v>
      </c>
      <c r="BY81" s="173">
        <f t="shared" si="45"/>
        <v>0</v>
      </c>
      <c r="BZ81" s="173">
        <f t="shared" si="45"/>
        <v>0</v>
      </c>
      <c r="CA81" s="173">
        <f t="shared" si="45"/>
        <v>0</v>
      </c>
      <c r="CB81" s="173">
        <f t="shared" si="45"/>
        <v>21</v>
      </c>
      <c r="CC81" s="173">
        <f t="shared" si="45"/>
        <v>0</v>
      </c>
      <c r="CD81" s="173">
        <f t="shared" si="45"/>
        <v>0</v>
      </c>
      <c r="CE81" s="173">
        <f t="shared" si="45"/>
        <v>0</v>
      </c>
      <c r="CF81" s="173">
        <f t="shared" si="45"/>
        <v>3</v>
      </c>
      <c r="CG81" s="173">
        <f t="shared" si="45"/>
        <v>0</v>
      </c>
      <c r="CH81" s="173">
        <f t="shared" si="45"/>
        <v>1</v>
      </c>
      <c r="CI81" s="173">
        <f t="shared" si="45"/>
        <v>0</v>
      </c>
      <c r="CJ81" s="173">
        <f t="shared" si="45"/>
        <v>0</v>
      </c>
      <c r="CK81" s="173">
        <f t="shared" si="45"/>
        <v>0</v>
      </c>
      <c r="CL81" s="173">
        <f t="shared" si="45"/>
        <v>406</v>
      </c>
      <c r="CM81" s="173">
        <f t="shared" si="44"/>
        <v>71</v>
      </c>
      <c r="CN81" s="173">
        <f t="shared" si="44"/>
        <v>0</v>
      </c>
      <c r="CO81" s="173">
        <f t="shared" si="44"/>
        <v>0</v>
      </c>
      <c r="CP81" s="173">
        <f t="shared" si="44"/>
        <v>517</v>
      </c>
      <c r="CQ81" s="174">
        <f t="shared" si="46"/>
        <v>1</v>
      </c>
      <c r="CS81" s="175" t="str">
        <f t="shared" si="47"/>
        <v/>
      </c>
      <c r="CT81" s="142">
        <f t="shared" si="50"/>
        <v>0.62802000000000002</v>
      </c>
      <c r="CU81" s="142">
        <f t="shared" si="50"/>
        <v>4.1868000000000002E-2</v>
      </c>
      <c r="CV81" s="142">
        <f t="shared" si="50"/>
        <v>0</v>
      </c>
      <c r="CW81" s="142">
        <f t="shared" si="50"/>
        <v>0</v>
      </c>
      <c r="CX81" s="142">
        <f t="shared" si="50"/>
        <v>0</v>
      </c>
      <c r="CY81" s="142">
        <f t="shared" si="50"/>
        <v>0.87922800000000001</v>
      </c>
      <c r="CZ81" s="142">
        <f t="shared" si="50"/>
        <v>0</v>
      </c>
      <c r="DA81" s="142">
        <f t="shared" si="50"/>
        <v>0</v>
      </c>
      <c r="DB81" s="142">
        <f t="shared" si="49"/>
        <v>0</v>
      </c>
      <c r="DC81" s="142">
        <f t="shared" si="49"/>
        <v>0.12560399999999999</v>
      </c>
      <c r="DD81" s="142">
        <f t="shared" si="49"/>
        <v>0</v>
      </c>
      <c r="DE81" s="142">
        <f t="shared" si="49"/>
        <v>4.1868000000000002E-2</v>
      </c>
      <c r="DF81" s="142">
        <f t="shared" si="49"/>
        <v>0</v>
      </c>
      <c r="DG81" s="142">
        <f t="shared" si="42"/>
        <v>0</v>
      </c>
      <c r="DH81" s="142">
        <f t="shared" si="42"/>
        <v>0</v>
      </c>
      <c r="DI81" s="142">
        <f t="shared" si="42"/>
        <v>16.998408000000001</v>
      </c>
      <c r="DJ81" s="142">
        <f t="shared" si="41"/>
        <v>2.9726280000000003</v>
      </c>
      <c r="DK81" s="142">
        <f t="shared" si="41"/>
        <v>0</v>
      </c>
      <c r="DL81" s="142">
        <f t="shared" si="41"/>
        <v>0</v>
      </c>
      <c r="DM81" s="142">
        <f t="shared" si="41"/>
        <v>21.645756000000002</v>
      </c>
      <c r="DN81" s="142">
        <f t="shared" si="48"/>
        <v>0</v>
      </c>
      <c r="DQ81" s="176"/>
    </row>
    <row r="82" spans="1:121" ht="22.5">
      <c r="A82" s="167" t="s">
        <v>545</v>
      </c>
      <c r="B82" s="168">
        <v>500</v>
      </c>
      <c r="C82" s="168"/>
      <c r="D82" s="169"/>
      <c r="E82" s="170"/>
      <c r="F82" s="170"/>
      <c r="G82" s="170"/>
      <c r="H82" s="170"/>
      <c r="I82" s="170"/>
      <c r="J82" s="170"/>
      <c r="K82" s="170"/>
      <c r="L82" s="170"/>
      <c r="M82" s="171"/>
      <c r="N82" s="168"/>
      <c r="O82" s="169"/>
      <c r="P82" s="170"/>
      <c r="Q82" s="170"/>
      <c r="R82" s="171"/>
      <c r="S82" s="168"/>
      <c r="T82" s="169"/>
      <c r="U82" s="171"/>
      <c r="V82" s="168"/>
      <c r="W82" s="168">
        <v>2</v>
      </c>
      <c r="X82" s="169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>
        <v>2</v>
      </c>
      <c r="AM82" s="170"/>
      <c r="AN82" s="170"/>
      <c r="AO82" s="170"/>
      <c r="AP82" s="170"/>
      <c r="AQ82" s="170"/>
      <c r="AR82" s="170"/>
      <c r="AS82" s="171"/>
      <c r="AT82" s="168">
        <v>467</v>
      </c>
      <c r="AU82" s="168"/>
      <c r="AV82" s="169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1"/>
      <c r="BN82" s="168"/>
      <c r="BO82" s="169"/>
      <c r="BP82" s="171"/>
      <c r="BQ82" s="168"/>
      <c r="BR82" s="168">
        <v>1</v>
      </c>
      <c r="BS82" s="168">
        <v>30</v>
      </c>
      <c r="BW82" s="173">
        <f t="shared" si="45"/>
        <v>0</v>
      </c>
      <c r="BX82" s="173">
        <f t="shared" si="45"/>
        <v>0</v>
      </c>
      <c r="BY82" s="173">
        <f t="shared" si="45"/>
        <v>0</v>
      </c>
      <c r="BZ82" s="173">
        <f t="shared" si="45"/>
        <v>0</v>
      </c>
      <c r="CA82" s="173">
        <f t="shared" si="45"/>
        <v>0</v>
      </c>
      <c r="CB82" s="173">
        <f t="shared" si="45"/>
        <v>2</v>
      </c>
      <c r="CC82" s="173">
        <f t="shared" si="45"/>
        <v>0</v>
      </c>
      <c r="CD82" s="173">
        <f t="shared" si="45"/>
        <v>0</v>
      </c>
      <c r="CE82" s="173">
        <f t="shared" si="45"/>
        <v>0</v>
      </c>
      <c r="CF82" s="173">
        <f t="shared" si="45"/>
        <v>467</v>
      </c>
      <c r="CG82" s="173">
        <f t="shared" si="45"/>
        <v>0</v>
      </c>
      <c r="CH82" s="173">
        <f t="shared" si="45"/>
        <v>0</v>
      </c>
      <c r="CI82" s="173">
        <f t="shared" si="45"/>
        <v>0</v>
      </c>
      <c r="CJ82" s="173">
        <f t="shared" si="45"/>
        <v>0</v>
      </c>
      <c r="CK82" s="173">
        <f t="shared" si="45"/>
        <v>0</v>
      </c>
      <c r="CL82" s="173">
        <f t="shared" si="45"/>
        <v>30</v>
      </c>
      <c r="CM82" s="173">
        <f t="shared" si="44"/>
        <v>1</v>
      </c>
      <c r="CN82" s="173">
        <f t="shared" si="44"/>
        <v>0</v>
      </c>
      <c r="CO82" s="173">
        <f t="shared" si="44"/>
        <v>0</v>
      </c>
      <c r="CP82" s="173">
        <f t="shared" si="44"/>
        <v>500</v>
      </c>
      <c r="CQ82" s="174">
        <f t="shared" si="46"/>
        <v>0</v>
      </c>
      <c r="CS82" s="175" t="str">
        <f t="shared" si="47"/>
        <v/>
      </c>
      <c r="CT82" s="142">
        <f t="shared" si="50"/>
        <v>0</v>
      </c>
      <c r="CU82" s="142">
        <f t="shared" si="50"/>
        <v>0</v>
      </c>
      <c r="CV82" s="142">
        <f t="shared" si="50"/>
        <v>0</v>
      </c>
      <c r="CW82" s="142">
        <f t="shared" si="50"/>
        <v>0</v>
      </c>
      <c r="CX82" s="142">
        <f t="shared" si="50"/>
        <v>0</v>
      </c>
      <c r="CY82" s="142">
        <f t="shared" si="50"/>
        <v>8.3736000000000005E-2</v>
      </c>
      <c r="CZ82" s="142">
        <f t="shared" si="50"/>
        <v>0</v>
      </c>
      <c r="DA82" s="142">
        <f t="shared" si="50"/>
        <v>0</v>
      </c>
      <c r="DB82" s="142">
        <f t="shared" si="49"/>
        <v>0</v>
      </c>
      <c r="DC82" s="142">
        <f t="shared" si="49"/>
        <v>19.552356</v>
      </c>
      <c r="DD82" s="142">
        <f t="shared" si="49"/>
        <v>0</v>
      </c>
      <c r="DE82" s="142">
        <f t="shared" si="49"/>
        <v>0</v>
      </c>
      <c r="DF82" s="142">
        <f t="shared" si="49"/>
        <v>0</v>
      </c>
      <c r="DG82" s="142">
        <f t="shared" si="42"/>
        <v>0</v>
      </c>
      <c r="DH82" s="142">
        <f t="shared" si="42"/>
        <v>0</v>
      </c>
      <c r="DI82" s="142">
        <f t="shared" si="42"/>
        <v>1.25604</v>
      </c>
      <c r="DJ82" s="142">
        <f t="shared" si="41"/>
        <v>4.1868000000000002E-2</v>
      </c>
      <c r="DK82" s="142">
        <f t="shared" si="41"/>
        <v>0</v>
      </c>
      <c r="DL82" s="142">
        <f t="shared" si="41"/>
        <v>0</v>
      </c>
      <c r="DM82" s="142">
        <f t="shared" si="41"/>
        <v>20.934000000000001</v>
      </c>
      <c r="DN82" s="142">
        <f t="shared" si="48"/>
        <v>0</v>
      </c>
      <c r="DQ82" s="176"/>
    </row>
    <row r="83" spans="1:121" ht="22.5">
      <c r="A83" s="167" t="s">
        <v>528</v>
      </c>
      <c r="B83" s="168">
        <v>0</v>
      </c>
      <c r="C83" s="168"/>
      <c r="D83" s="169"/>
      <c r="E83" s="170"/>
      <c r="F83" s="170"/>
      <c r="G83" s="170"/>
      <c r="H83" s="170"/>
      <c r="I83" s="170"/>
      <c r="J83" s="170"/>
      <c r="K83" s="170"/>
      <c r="L83" s="170"/>
      <c r="M83" s="171"/>
      <c r="N83" s="168"/>
      <c r="O83" s="169"/>
      <c r="P83" s="170"/>
      <c r="Q83" s="170"/>
      <c r="R83" s="171"/>
      <c r="S83" s="168"/>
      <c r="T83" s="169"/>
      <c r="U83" s="171"/>
      <c r="V83" s="168"/>
      <c r="W83" s="168"/>
      <c r="X83" s="169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70"/>
      <c r="AP83" s="170"/>
      <c r="AQ83" s="170"/>
      <c r="AR83" s="170"/>
      <c r="AS83" s="171"/>
      <c r="AT83" s="168"/>
      <c r="AU83" s="168"/>
      <c r="AV83" s="169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1"/>
      <c r="BN83" s="168"/>
      <c r="BO83" s="169"/>
      <c r="BP83" s="171"/>
      <c r="BQ83" s="168"/>
      <c r="BR83" s="168"/>
      <c r="BS83" s="168">
        <v>0</v>
      </c>
      <c r="BW83" s="173">
        <f t="shared" si="45"/>
        <v>0</v>
      </c>
      <c r="BX83" s="173">
        <f t="shared" si="45"/>
        <v>0</v>
      </c>
      <c r="BY83" s="173">
        <f t="shared" si="45"/>
        <v>0</v>
      </c>
      <c r="BZ83" s="173">
        <f t="shared" si="45"/>
        <v>0</v>
      </c>
      <c r="CA83" s="173">
        <f t="shared" si="45"/>
        <v>0</v>
      </c>
      <c r="CB83" s="173">
        <f t="shared" si="45"/>
        <v>0</v>
      </c>
      <c r="CC83" s="173">
        <f t="shared" si="45"/>
        <v>0</v>
      </c>
      <c r="CD83" s="173">
        <f t="shared" si="45"/>
        <v>0</v>
      </c>
      <c r="CE83" s="173">
        <f t="shared" si="45"/>
        <v>0</v>
      </c>
      <c r="CF83" s="173">
        <f t="shared" si="45"/>
        <v>0</v>
      </c>
      <c r="CG83" s="173">
        <f t="shared" si="45"/>
        <v>0</v>
      </c>
      <c r="CH83" s="173">
        <f t="shared" si="45"/>
        <v>0</v>
      </c>
      <c r="CI83" s="173">
        <f t="shared" si="45"/>
        <v>0</v>
      </c>
      <c r="CJ83" s="173">
        <f t="shared" si="45"/>
        <v>0</v>
      </c>
      <c r="CK83" s="173">
        <f t="shared" si="45"/>
        <v>0</v>
      </c>
      <c r="CL83" s="173">
        <f t="shared" ref="CL83:CP98" si="51">SUMIF($B$2:$BS$2,CL$4,$B83:$BS83)</f>
        <v>0</v>
      </c>
      <c r="CM83" s="173">
        <f t="shared" si="51"/>
        <v>0</v>
      </c>
      <c r="CN83" s="173">
        <f t="shared" si="51"/>
        <v>0</v>
      </c>
      <c r="CO83" s="173">
        <f t="shared" si="51"/>
        <v>0</v>
      </c>
      <c r="CP83" s="173">
        <f t="shared" si="51"/>
        <v>0</v>
      </c>
      <c r="CQ83" s="174">
        <f t="shared" si="46"/>
        <v>0</v>
      </c>
      <c r="CS83" s="175" t="str">
        <f t="shared" si="47"/>
        <v/>
      </c>
      <c r="CT83" s="142">
        <f t="shared" si="50"/>
        <v>0</v>
      </c>
      <c r="CU83" s="142">
        <f t="shared" si="50"/>
        <v>0</v>
      </c>
      <c r="CV83" s="142">
        <f t="shared" si="50"/>
        <v>0</v>
      </c>
      <c r="CW83" s="142">
        <f t="shared" si="50"/>
        <v>0</v>
      </c>
      <c r="CX83" s="142">
        <f t="shared" si="50"/>
        <v>0</v>
      </c>
      <c r="CY83" s="142">
        <f t="shared" si="50"/>
        <v>0</v>
      </c>
      <c r="CZ83" s="142">
        <f t="shared" si="50"/>
        <v>0</v>
      </c>
      <c r="DA83" s="142">
        <f t="shared" si="50"/>
        <v>0</v>
      </c>
      <c r="DB83" s="142">
        <f t="shared" si="49"/>
        <v>0</v>
      </c>
      <c r="DC83" s="142">
        <f t="shared" si="49"/>
        <v>0</v>
      </c>
      <c r="DD83" s="142">
        <f t="shared" si="49"/>
        <v>0</v>
      </c>
      <c r="DE83" s="142">
        <f t="shared" si="49"/>
        <v>0</v>
      </c>
      <c r="DF83" s="142">
        <f t="shared" si="49"/>
        <v>0</v>
      </c>
      <c r="DG83" s="142">
        <f t="shared" si="42"/>
        <v>0</v>
      </c>
      <c r="DH83" s="142">
        <f t="shared" si="42"/>
        <v>0</v>
      </c>
      <c r="DI83" s="142">
        <f t="shared" si="42"/>
        <v>0</v>
      </c>
      <c r="DJ83" s="142">
        <f t="shared" si="41"/>
        <v>0</v>
      </c>
      <c r="DK83" s="142">
        <f t="shared" si="41"/>
        <v>0</v>
      </c>
      <c r="DL83" s="142">
        <f t="shared" si="41"/>
        <v>0</v>
      </c>
      <c r="DM83" s="142">
        <f t="shared" si="41"/>
        <v>0</v>
      </c>
      <c r="DN83" s="142">
        <f t="shared" si="48"/>
        <v>0</v>
      </c>
      <c r="DQ83" s="176"/>
    </row>
    <row r="84" spans="1:121" ht="22.5">
      <c r="A84" s="167" t="s">
        <v>515</v>
      </c>
      <c r="B84" s="168">
        <v>968</v>
      </c>
      <c r="C84" s="168">
        <v>59</v>
      </c>
      <c r="D84" s="169"/>
      <c r="E84" s="170">
        <v>59</v>
      </c>
      <c r="F84" s="170"/>
      <c r="G84" s="170"/>
      <c r="H84" s="170"/>
      <c r="I84" s="170"/>
      <c r="J84" s="170"/>
      <c r="K84" s="170"/>
      <c r="L84" s="170"/>
      <c r="M84" s="171"/>
      <c r="N84" s="168">
        <v>834</v>
      </c>
      <c r="O84" s="169"/>
      <c r="P84" s="170">
        <v>834</v>
      </c>
      <c r="Q84" s="170"/>
      <c r="R84" s="171"/>
      <c r="S84" s="168"/>
      <c r="T84" s="169"/>
      <c r="U84" s="171"/>
      <c r="V84" s="168"/>
      <c r="W84" s="168"/>
      <c r="X84" s="169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1"/>
      <c r="AT84" s="168">
        <v>0</v>
      </c>
      <c r="AU84" s="168"/>
      <c r="AV84" s="169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1"/>
      <c r="BN84" s="168"/>
      <c r="BO84" s="169"/>
      <c r="BP84" s="171"/>
      <c r="BQ84" s="168"/>
      <c r="BR84" s="168">
        <v>19</v>
      </c>
      <c r="BS84" s="168">
        <v>57</v>
      </c>
      <c r="BW84" s="173">
        <f t="shared" ref="BW84:CL99" si="52">SUMIF($B$2:$BS$2,BW$4,$B84:$BS84)</f>
        <v>59</v>
      </c>
      <c r="BX84" s="173">
        <f t="shared" si="52"/>
        <v>0</v>
      </c>
      <c r="BY84" s="173">
        <f t="shared" si="52"/>
        <v>834</v>
      </c>
      <c r="BZ84" s="173">
        <f t="shared" si="52"/>
        <v>0</v>
      </c>
      <c r="CA84" s="173">
        <f t="shared" si="52"/>
        <v>0</v>
      </c>
      <c r="CB84" s="173">
        <f t="shared" si="52"/>
        <v>0</v>
      </c>
      <c r="CC84" s="173">
        <f t="shared" si="52"/>
        <v>0</v>
      </c>
      <c r="CD84" s="173">
        <f t="shared" si="52"/>
        <v>0</v>
      </c>
      <c r="CE84" s="173">
        <f t="shared" si="52"/>
        <v>0</v>
      </c>
      <c r="CF84" s="173">
        <f t="shared" si="52"/>
        <v>0</v>
      </c>
      <c r="CG84" s="173">
        <f t="shared" si="52"/>
        <v>0</v>
      </c>
      <c r="CH84" s="173">
        <f t="shared" si="52"/>
        <v>0</v>
      </c>
      <c r="CI84" s="173">
        <f t="shared" si="52"/>
        <v>0</v>
      </c>
      <c r="CJ84" s="173">
        <f t="shared" si="52"/>
        <v>0</v>
      </c>
      <c r="CK84" s="173">
        <f t="shared" si="52"/>
        <v>0</v>
      </c>
      <c r="CL84" s="173">
        <f t="shared" si="52"/>
        <v>57</v>
      </c>
      <c r="CM84" s="173">
        <f t="shared" si="51"/>
        <v>19</v>
      </c>
      <c r="CN84" s="173">
        <f t="shared" si="51"/>
        <v>0</v>
      </c>
      <c r="CO84" s="173">
        <f t="shared" si="51"/>
        <v>0</v>
      </c>
      <c r="CP84" s="173">
        <f t="shared" si="51"/>
        <v>968</v>
      </c>
      <c r="CQ84" s="174">
        <f t="shared" si="46"/>
        <v>1</v>
      </c>
      <c r="CS84" s="175" t="str">
        <f t="shared" si="47"/>
        <v/>
      </c>
      <c r="CT84" s="142">
        <f t="shared" si="50"/>
        <v>2.4702120000000001</v>
      </c>
      <c r="CU84" s="142">
        <f t="shared" si="50"/>
        <v>0</v>
      </c>
      <c r="CV84" s="142">
        <f t="shared" si="50"/>
        <v>34.917912000000001</v>
      </c>
      <c r="CW84" s="142">
        <f t="shared" si="50"/>
        <v>0</v>
      </c>
      <c r="CX84" s="142">
        <f t="shared" si="50"/>
        <v>0</v>
      </c>
      <c r="CY84" s="142">
        <f t="shared" si="50"/>
        <v>0</v>
      </c>
      <c r="CZ84" s="142">
        <f t="shared" si="50"/>
        <v>0</v>
      </c>
      <c r="DA84" s="142">
        <f t="shared" si="50"/>
        <v>0</v>
      </c>
      <c r="DB84" s="142">
        <f t="shared" si="49"/>
        <v>0</v>
      </c>
      <c r="DC84" s="142">
        <f t="shared" si="49"/>
        <v>0</v>
      </c>
      <c r="DD84" s="142">
        <f t="shared" si="49"/>
        <v>0</v>
      </c>
      <c r="DE84" s="142">
        <f t="shared" si="49"/>
        <v>0</v>
      </c>
      <c r="DF84" s="142">
        <f t="shared" si="49"/>
        <v>0</v>
      </c>
      <c r="DG84" s="142">
        <f t="shared" si="42"/>
        <v>0</v>
      </c>
      <c r="DH84" s="142">
        <f t="shared" si="42"/>
        <v>0</v>
      </c>
      <c r="DI84" s="142">
        <f t="shared" si="42"/>
        <v>2.386476</v>
      </c>
      <c r="DJ84" s="142">
        <f t="shared" si="41"/>
        <v>0.79549200000000009</v>
      </c>
      <c r="DK84" s="142">
        <f t="shared" si="41"/>
        <v>0</v>
      </c>
      <c r="DL84" s="142">
        <f t="shared" si="41"/>
        <v>0</v>
      </c>
      <c r="DM84" s="142">
        <f t="shared" si="41"/>
        <v>40.528224000000002</v>
      </c>
      <c r="DN84" s="142">
        <f t="shared" si="48"/>
        <v>0</v>
      </c>
      <c r="DQ84" s="176"/>
    </row>
    <row r="85" spans="1:121" ht="22.5">
      <c r="A85" s="167" t="s">
        <v>529</v>
      </c>
      <c r="B85" s="168"/>
      <c r="C85" s="168"/>
      <c r="D85" s="169"/>
      <c r="E85" s="170"/>
      <c r="F85" s="170"/>
      <c r="G85" s="170"/>
      <c r="H85" s="170"/>
      <c r="I85" s="170"/>
      <c r="J85" s="170"/>
      <c r="K85" s="170"/>
      <c r="L85" s="170"/>
      <c r="M85" s="171"/>
      <c r="N85" s="168"/>
      <c r="O85" s="169"/>
      <c r="P85" s="170"/>
      <c r="Q85" s="170"/>
      <c r="R85" s="171"/>
      <c r="S85" s="168"/>
      <c r="T85" s="169"/>
      <c r="U85" s="171"/>
      <c r="V85" s="168"/>
      <c r="W85" s="168"/>
      <c r="X85" s="169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1"/>
      <c r="AT85" s="168"/>
      <c r="AU85" s="168"/>
      <c r="AV85" s="169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1"/>
      <c r="BN85" s="168"/>
      <c r="BO85" s="169"/>
      <c r="BP85" s="171"/>
      <c r="BQ85" s="168"/>
      <c r="BR85" s="168"/>
      <c r="BS85" s="168"/>
      <c r="BW85" s="173">
        <f t="shared" si="52"/>
        <v>0</v>
      </c>
      <c r="BX85" s="173">
        <f t="shared" si="52"/>
        <v>0</v>
      </c>
      <c r="BY85" s="173">
        <f t="shared" si="52"/>
        <v>0</v>
      </c>
      <c r="BZ85" s="173">
        <f t="shared" si="52"/>
        <v>0</v>
      </c>
      <c r="CA85" s="173">
        <f t="shared" si="52"/>
        <v>0</v>
      </c>
      <c r="CB85" s="173">
        <f t="shared" si="52"/>
        <v>0</v>
      </c>
      <c r="CC85" s="173">
        <f t="shared" si="52"/>
        <v>0</v>
      </c>
      <c r="CD85" s="173">
        <f t="shared" si="52"/>
        <v>0</v>
      </c>
      <c r="CE85" s="173">
        <f t="shared" si="52"/>
        <v>0</v>
      </c>
      <c r="CF85" s="173">
        <f t="shared" si="52"/>
        <v>0</v>
      </c>
      <c r="CG85" s="173">
        <f t="shared" si="52"/>
        <v>0</v>
      </c>
      <c r="CH85" s="173">
        <f t="shared" si="52"/>
        <v>0</v>
      </c>
      <c r="CI85" s="173">
        <f t="shared" si="52"/>
        <v>0</v>
      </c>
      <c r="CJ85" s="173">
        <f t="shared" si="52"/>
        <v>0</v>
      </c>
      <c r="CK85" s="173">
        <f t="shared" si="52"/>
        <v>0</v>
      </c>
      <c r="CL85" s="173">
        <f t="shared" si="52"/>
        <v>0</v>
      </c>
      <c r="CM85" s="173">
        <f t="shared" si="51"/>
        <v>0</v>
      </c>
      <c r="CN85" s="173">
        <f t="shared" si="51"/>
        <v>0</v>
      </c>
      <c r="CO85" s="173">
        <f t="shared" si="51"/>
        <v>0</v>
      </c>
      <c r="CP85" s="173">
        <f t="shared" si="51"/>
        <v>0</v>
      </c>
      <c r="CQ85" s="174">
        <f t="shared" si="46"/>
        <v>0</v>
      </c>
      <c r="CS85" s="175" t="str">
        <f t="shared" si="47"/>
        <v/>
      </c>
      <c r="CT85" s="142">
        <f t="shared" si="50"/>
        <v>0</v>
      </c>
      <c r="CU85" s="142">
        <f t="shared" si="50"/>
        <v>0</v>
      </c>
      <c r="CV85" s="142">
        <f t="shared" si="50"/>
        <v>0</v>
      </c>
      <c r="CW85" s="142">
        <f t="shared" si="50"/>
        <v>0</v>
      </c>
      <c r="CX85" s="142">
        <f t="shared" si="50"/>
        <v>0</v>
      </c>
      <c r="CY85" s="142">
        <f t="shared" si="50"/>
        <v>0</v>
      </c>
      <c r="CZ85" s="142">
        <f t="shared" si="50"/>
        <v>0</v>
      </c>
      <c r="DA85" s="142">
        <f t="shared" si="50"/>
        <v>0</v>
      </c>
      <c r="DB85" s="142">
        <f t="shared" si="49"/>
        <v>0</v>
      </c>
      <c r="DC85" s="142">
        <f t="shared" si="49"/>
        <v>0</v>
      </c>
      <c r="DD85" s="142">
        <f t="shared" si="49"/>
        <v>0</v>
      </c>
      <c r="DE85" s="142">
        <f t="shared" si="49"/>
        <v>0</v>
      </c>
      <c r="DF85" s="142">
        <f t="shared" si="49"/>
        <v>0</v>
      </c>
      <c r="DG85" s="142">
        <f t="shared" si="42"/>
        <v>0</v>
      </c>
      <c r="DH85" s="142">
        <f t="shared" si="42"/>
        <v>0</v>
      </c>
      <c r="DI85" s="142">
        <f t="shared" si="42"/>
        <v>0</v>
      </c>
      <c r="DJ85" s="142">
        <f t="shared" si="42"/>
        <v>0</v>
      </c>
      <c r="DK85" s="142">
        <f t="shared" si="42"/>
        <v>0</v>
      </c>
      <c r="DL85" s="142">
        <f t="shared" si="42"/>
        <v>0</v>
      </c>
      <c r="DM85" s="142">
        <f t="shared" si="42"/>
        <v>0</v>
      </c>
      <c r="DN85" s="142">
        <f t="shared" si="48"/>
        <v>0</v>
      </c>
      <c r="DQ85" s="176"/>
    </row>
    <row r="86" spans="1:121" ht="22.5">
      <c r="A86" s="167" t="s">
        <v>519</v>
      </c>
      <c r="B86" s="168">
        <v>12</v>
      </c>
      <c r="C86" s="168">
        <v>0</v>
      </c>
      <c r="D86" s="169"/>
      <c r="E86" s="170"/>
      <c r="F86" s="170">
        <v>0</v>
      </c>
      <c r="G86" s="170"/>
      <c r="H86" s="170"/>
      <c r="I86" s="170"/>
      <c r="J86" s="170"/>
      <c r="K86" s="170"/>
      <c r="L86" s="170"/>
      <c r="M86" s="171"/>
      <c r="N86" s="168"/>
      <c r="O86" s="169"/>
      <c r="P86" s="170"/>
      <c r="Q86" s="170"/>
      <c r="R86" s="171"/>
      <c r="S86" s="168"/>
      <c r="T86" s="169"/>
      <c r="U86" s="171"/>
      <c r="V86" s="168"/>
      <c r="W86" s="168"/>
      <c r="X86" s="169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1"/>
      <c r="AT86" s="168"/>
      <c r="AU86" s="168"/>
      <c r="AV86" s="169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1"/>
      <c r="BN86" s="168"/>
      <c r="BO86" s="169"/>
      <c r="BP86" s="171"/>
      <c r="BQ86" s="168"/>
      <c r="BR86" s="168">
        <v>0</v>
      </c>
      <c r="BS86" s="168">
        <v>11</v>
      </c>
      <c r="BW86" s="173">
        <f t="shared" si="52"/>
        <v>0</v>
      </c>
      <c r="BX86" s="173">
        <f t="shared" si="52"/>
        <v>0</v>
      </c>
      <c r="BY86" s="173">
        <f t="shared" si="52"/>
        <v>0</v>
      </c>
      <c r="BZ86" s="173">
        <f t="shared" si="52"/>
        <v>0</v>
      </c>
      <c r="CA86" s="173">
        <f t="shared" si="52"/>
        <v>0</v>
      </c>
      <c r="CB86" s="173">
        <f t="shared" si="52"/>
        <v>0</v>
      </c>
      <c r="CC86" s="173">
        <f t="shared" si="52"/>
        <v>0</v>
      </c>
      <c r="CD86" s="173">
        <f t="shared" si="52"/>
        <v>0</v>
      </c>
      <c r="CE86" s="173">
        <f t="shared" si="52"/>
        <v>0</v>
      </c>
      <c r="CF86" s="173">
        <f t="shared" si="52"/>
        <v>0</v>
      </c>
      <c r="CG86" s="173">
        <f t="shared" si="52"/>
        <v>0</v>
      </c>
      <c r="CH86" s="173">
        <f t="shared" si="52"/>
        <v>0</v>
      </c>
      <c r="CI86" s="173">
        <f t="shared" si="52"/>
        <v>0</v>
      </c>
      <c r="CJ86" s="173">
        <f t="shared" si="52"/>
        <v>0</v>
      </c>
      <c r="CK86" s="173">
        <f t="shared" si="52"/>
        <v>0</v>
      </c>
      <c r="CL86" s="173">
        <f t="shared" si="52"/>
        <v>11</v>
      </c>
      <c r="CM86" s="173">
        <f t="shared" si="51"/>
        <v>0</v>
      </c>
      <c r="CN86" s="173">
        <f t="shared" si="51"/>
        <v>0</v>
      </c>
      <c r="CO86" s="173">
        <f t="shared" si="51"/>
        <v>0</v>
      </c>
      <c r="CP86" s="173">
        <f t="shared" si="51"/>
        <v>12</v>
      </c>
      <c r="CQ86" s="174">
        <f t="shared" si="46"/>
        <v>-1</v>
      </c>
      <c r="CS86" s="175" t="str">
        <f t="shared" si="47"/>
        <v/>
      </c>
      <c r="CT86" s="142">
        <f t="shared" si="50"/>
        <v>0</v>
      </c>
      <c r="CU86" s="142">
        <f t="shared" si="50"/>
        <v>0</v>
      </c>
      <c r="CV86" s="142">
        <f t="shared" si="50"/>
        <v>0</v>
      </c>
      <c r="CW86" s="142">
        <f t="shared" si="50"/>
        <v>0</v>
      </c>
      <c r="CX86" s="142">
        <f t="shared" si="50"/>
        <v>0</v>
      </c>
      <c r="CY86" s="142">
        <f t="shared" si="50"/>
        <v>0</v>
      </c>
      <c r="CZ86" s="142">
        <f t="shared" si="50"/>
        <v>0</v>
      </c>
      <c r="DA86" s="142">
        <f t="shared" si="50"/>
        <v>0</v>
      </c>
      <c r="DB86" s="142">
        <f t="shared" si="49"/>
        <v>0</v>
      </c>
      <c r="DC86" s="142">
        <f t="shared" si="49"/>
        <v>0</v>
      </c>
      <c r="DD86" s="142">
        <f t="shared" si="49"/>
        <v>0</v>
      </c>
      <c r="DE86" s="142">
        <f t="shared" si="49"/>
        <v>0</v>
      </c>
      <c r="DF86" s="142">
        <f t="shared" si="49"/>
        <v>0</v>
      </c>
      <c r="DG86" s="142">
        <f t="shared" si="42"/>
        <v>0</v>
      </c>
      <c r="DH86" s="142">
        <f t="shared" si="42"/>
        <v>0</v>
      </c>
      <c r="DI86" s="142">
        <f t="shared" si="42"/>
        <v>0.46054800000000001</v>
      </c>
      <c r="DJ86" s="142">
        <f t="shared" si="42"/>
        <v>0</v>
      </c>
      <c r="DK86" s="142">
        <f t="shared" si="42"/>
        <v>0</v>
      </c>
      <c r="DL86" s="142">
        <f t="shared" si="42"/>
        <v>0</v>
      </c>
      <c r="DM86" s="142">
        <f t="shared" si="42"/>
        <v>0.50241599999999997</v>
      </c>
      <c r="DN86" s="142">
        <f t="shared" si="48"/>
        <v>0</v>
      </c>
      <c r="DQ86" s="176"/>
    </row>
    <row r="87" spans="1:121" ht="22.5">
      <c r="A87" s="167" t="s">
        <v>517</v>
      </c>
      <c r="B87" s="168"/>
      <c r="C87" s="168"/>
      <c r="D87" s="169"/>
      <c r="E87" s="170"/>
      <c r="F87" s="170"/>
      <c r="G87" s="170"/>
      <c r="H87" s="170"/>
      <c r="I87" s="170"/>
      <c r="J87" s="170"/>
      <c r="K87" s="170"/>
      <c r="L87" s="170"/>
      <c r="M87" s="171"/>
      <c r="N87" s="168"/>
      <c r="O87" s="169"/>
      <c r="P87" s="170"/>
      <c r="Q87" s="170"/>
      <c r="R87" s="171"/>
      <c r="S87" s="168"/>
      <c r="T87" s="169"/>
      <c r="U87" s="171"/>
      <c r="V87" s="168"/>
      <c r="W87" s="168"/>
      <c r="X87" s="169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1"/>
      <c r="AT87" s="168"/>
      <c r="AU87" s="168"/>
      <c r="AV87" s="169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1"/>
      <c r="BN87" s="168"/>
      <c r="BO87" s="169"/>
      <c r="BP87" s="171"/>
      <c r="BQ87" s="168"/>
      <c r="BR87" s="168"/>
      <c r="BS87" s="168"/>
      <c r="BW87" s="173">
        <f t="shared" si="52"/>
        <v>0</v>
      </c>
      <c r="BX87" s="173">
        <f t="shared" si="52"/>
        <v>0</v>
      </c>
      <c r="BY87" s="173">
        <f t="shared" si="52"/>
        <v>0</v>
      </c>
      <c r="BZ87" s="173">
        <f t="shared" si="52"/>
        <v>0</v>
      </c>
      <c r="CA87" s="173">
        <f t="shared" si="52"/>
        <v>0</v>
      </c>
      <c r="CB87" s="173">
        <f t="shared" si="52"/>
        <v>0</v>
      </c>
      <c r="CC87" s="173">
        <f t="shared" si="52"/>
        <v>0</v>
      </c>
      <c r="CD87" s="173">
        <f t="shared" si="52"/>
        <v>0</v>
      </c>
      <c r="CE87" s="173">
        <f t="shared" si="52"/>
        <v>0</v>
      </c>
      <c r="CF87" s="173">
        <f t="shared" si="52"/>
        <v>0</v>
      </c>
      <c r="CG87" s="173">
        <f t="shared" si="52"/>
        <v>0</v>
      </c>
      <c r="CH87" s="173">
        <f t="shared" si="52"/>
        <v>0</v>
      </c>
      <c r="CI87" s="173">
        <f t="shared" si="52"/>
        <v>0</v>
      </c>
      <c r="CJ87" s="173">
        <f t="shared" si="52"/>
        <v>0</v>
      </c>
      <c r="CK87" s="173">
        <f t="shared" si="52"/>
        <v>0</v>
      </c>
      <c r="CL87" s="173">
        <f t="shared" si="52"/>
        <v>0</v>
      </c>
      <c r="CM87" s="173">
        <f t="shared" si="51"/>
        <v>0</v>
      </c>
      <c r="CN87" s="173">
        <f t="shared" si="51"/>
        <v>0</v>
      </c>
      <c r="CO87" s="173">
        <f t="shared" si="51"/>
        <v>0</v>
      </c>
      <c r="CP87" s="173">
        <f t="shared" si="51"/>
        <v>0</v>
      </c>
      <c r="CQ87" s="174">
        <f t="shared" si="46"/>
        <v>0</v>
      </c>
      <c r="CS87" s="175" t="str">
        <f t="shared" si="47"/>
        <v/>
      </c>
      <c r="CT87" s="142">
        <f t="shared" si="50"/>
        <v>0</v>
      </c>
      <c r="CU87" s="142">
        <f t="shared" si="50"/>
        <v>0</v>
      </c>
      <c r="CV87" s="142">
        <f t="shared" si="50"/>
        <v>0</v>
      </c>
      <c r="CW87" s="142">
        <f t="shared" si="50"/>
        <v>0</v>
      </c>
      <c r="CX87" s="142">
        <f t="shared" si="50"/>
        <v>0</v>
      </c>
      <c r="CY87" s="142">
        <f t="shared" si="50"/>
        <v>0</v>
      </c>
      <c r="CZ87" s="142">
        <f t="shared" si="50"/>
        <v>0</v>
      </c>
      <c r="DA87" s="142">
        <f t="shared" si="50"/>
        <v>0</v>
      </c>
      <c r="DB87" s="142">
        <f t="shared" si="49"/>
        <v>0</v>
      </c>
      <c r="DC87" s="142">
        <f t="shared" si="49"/>
        <v>0</v>
      </c>
      <c r="DD87" s="142">
        <f t="shared" si="49"/>
        <v>0</v>
      </c>
      <c r="DE87" s="142">
        <f t="shared" si="49"/>
        <v>0</v>
      </c>
      <c r="DF87" s="142">
        <f t="shared" si="49"/>
        <v>0</v>
      </c>
      <c r="DG87" s="142">
        <f t="shared" si="49"/>
        <v>0</v>
      </c>
      <c r="DH87" s="142">
        <f t="shared" si="49"/>
        <v>0</v>
      </c>
      <c r="DI87" s="142">
        <f t="shared" si="49"/>
        <v>0</v>
      </c>
      <c r="DJ87" s="142">
        <f t="shared" si="49"/>
        <v>0</v>
      </c>
      <c r="DK87" s="142">
        <f t="shared" si="49"/>
        <v>0</v>
      </c>
      <c r="DL87" s="142">
        <f t="shared" si="49"/>
        <v>0</v>
      </c>
      <c r="DM87" s="142">
        <f t="shared" si="49"/>
        <v>0</v>
      </c>
      <c r="DN87" s="142">
        <f t="shared" si="48"/>
        <v>0</v>
      </c>
      <c r="DQ87" s="176"/>
    </row>
    <row r="88" spans="1:121" s="143" customFormat="1" ht="22.5">
      <c r="A88" s="190" t="s">
        <v>546</v>
      </c>
      <c r="B88" s="191">
        <v>1938</v>
      </c>
      <c r="C88" s="191">
        <v>13</v>
      </c>
      <c r="D88" s="192"/>
      <c r="E88" s="193"/>
      <c r="F88" s="193">
        <v>13</v>
      </c>
      <c r="G88" s="193"/>
      <c r="H88" s="193"/>
      <c r="I88" s="193"/>
      <c r="J88" s="193"/>
      <c r="K88" s="193"/>
      <c r="L88" s="193"/>
      <c r="M88" s="194"/>
      <c r="N88" s="191"/>
      <c r="O88" s="192"/>
      <c r="P88" s="193"/>
      <c r="Q88" s="193"/>
      <c r="R88" s="194"/>
      <c r="S88" s="191"/>
      <c r="T88" s="192"/>
      <c r="U88" s="194"/>
      <c r="V88" s="191"/>
      <c r="W88" s="191">
        <v>790</v>
      </c>
      <c r="X88" s="192"/>
      <c r="Y88" s="193"/>
      <c r="Z88" s="193"/>
      <c r="AA88" s="193"/>
      <c r="AB88" s="193"/>
      <c r="AC88" s="193">
        <v>363</v>
      </c>
      <c r="AD88" s="193"/>
      <c r="AE88" s="193">
        <v>9</v>
      </c>
      <c r="AF88" s="193">
        <v>0</v>
      </c>
      <c r="AG88" s="193"/>
      <c r="AH88" s="193"/>
      <c r="AI88" s="193"/>
      <c r="AJ88" s="193"/>
      <c r="AK88" s="193"/>
      <c r="AL88" s="193">
        <v>0</v>
      </c>
      <c r="AM88" s="193">
        <v>387</v>
      </c>
      <c r="AN88" s="193"/>
      <c r="AO88" s="193"/>
      <c r="AP88" s="193"/>
      <c r="AQ88" s="193"/>
      <c r="AR88" s="193"/>
      <c r="AS88" s="194">
        <v>31</v>
      </c>
      <c r="AT88" s="191">
        <v>981</v>
      </c>
      <c r="AU88" s="191"/>
      <c r="AV88" s="192"/>
      <c r="AW88" s="193"/>
      <c r="AX88" s="193"/>
      <c r="AY88" s="193"/>
      <c r="AZ88" s="193"/>
      <c r="BA88" s="193"/>
      <c r="BB88" s="193"/>
      <c r="BC88" s="193"/>
      <c r="BD88" s="193"/>
      <c r="BE88" s="193"/>
      <c r="BF88" s="193"/>
      <c r="BG88" s="193"/>
      <c r="BH88" s="193"/>
      <c r="BI88" s="193"/>
      <c r="BJ88" s="193"/>
      <c r="BK88" s="193"/>
      <c r="BL88" s="193"/>
      <c r="BM88" s="194"/>
      <c r="BN88" s="191"/>
      <c r="BO88" s="192"/>
      <c r="BP88" s="194"/>
      <c r="BQ88" s="191"/>
      <c r="BR88" s="191">
        <v>8</v>
      </c>
      <c r="BS88" s="191">
        <v>146</v>
      </c>
      <c r="BW88" s="173">
        <f t="shared" si="52"/>
        <v>13</v>
      </c>
      <c r="BX88" s="173">
        <f t="shared" si="52"/>
        <v>0</v>
      </c>
      <c r="BY88" s="173">
        <f t="shared" si="52"/>
        <v>0</v>
      </c>
      <c r="BZ88" s="173">
        <f t="shared" si="52"/>
        <v>0</v>
      </c>
      <c r="CA88" s="173">
        <f t="shared" si="52"/>
        <v>0</v>
      </c>
      <c r="CB88" s="173">
        <f t="shared" si="52"/>
        <v>0</v>
      </c>
      <c r="CC88" s="173">
        <f t="shared" si="52"/>
        <v>9</v>
      </c>
      <c r="CD88" s="173">
        <f t="shared" si="52"/>
        <v>387</v>
      </c>
      <c r="CE88" s="173">
        <f t="shared" si="52"/>
        <v>394</v>
      </c>
      <c r="CF88" s="173">
        <f t="shared" si="52"/>
        <v>981</v>
      </c>
      <c r="CG88" s="173">
        <f t="shared" si="52"/>
        <v>0</v>
      </c>
      <c r="CH88" s="173">
        <f t="shared" si="52"/>
        <v>0</v>
      </c>
      <c r="CI88" s="173">
        <f t="shared" si="52"/>
        <v>0</v>
      </c>
      <c r="CJ88" s="173">
        <f t="shared" si="52"/>
        <v>0</v>
      </c>
      <c r="CK88" s="173">
        <f t="shared" si="52"/>
        <v>0</v>
      </c>
      <c r="CL88" s="173">
        <f t="shared" si="52"/>
        <v>146</v>
      </c>
      <c r="CM88" s="173">
        <f t="shared" si="51"/>
        <v>8</v>
      </c>
      <c r="CN88" s="173">
        <f t="shared" si="51"/>
        <v>0</v>
      </c>
      <c r="CO88" s="173">
        <f t="shared" si="51"/>
        <v>0</v>
      </c>
      <c r="CP88" s="173">
        <f t="shared" si="51"/>
        <v>1938</v>
      </c>
      <c r="CQ88" s="174">
        <f t="shared" si="46"/>
        <v>0</v>
      </c>
      <c r="CS88" s="175" t="str">
        <f t="shared" si="47"/>
        <v/>
      </c>
      <c r="CT88" s="142">
        <f t="shared" si="50"/>
        <v>0.54428399999999999</v>
      </c>
      <c r="CU88" s="142">
        <f t="shared" si="50"/>
        <v>0</v>
      </c>
      <c r="CV88" s="142">
        <f t="shared" si="50"/>
        <v>0</v>
      </c>
      <c r="CW88" s="142">
        <f t="shared" si="50"/>
        <v>0</v>
      </c>
      <c r="CX88" s="142">
        <f t="shared" si="50"/>
        <v>0</v>
      </c>
      <c r="CY88" s="142">
        <f t="shared" si="50"/>
        <v>0</v>
      </c>
      <c r="CZ88" s="142">
        <f t="shared" si="50"/>
        <v>0.37681200000000004</v>
      </c>
      <c r="DA88" s="142">
        <f t="shared" si="50"/>
        <v>16.202916000000002</v>
      </c>
      <c r="DB88" s="142">
        <f t="shared" si="49"/>
        <v>16.495992000000001</v>
      </c>
      <c r="DC88" s="142">
        <f t="shared" si="49"/>
        <v>41.072507999999999</v>
      </c>
      <c r="DD88" s="142">
        <f t="shared" si="49"/>
        <v>0</v>
      </c>
      <c r="DE88" s="142">
        <f t="shared" si="49"/>
        <v>0</v>
      </c>
      <c r="DF88" s="142">
        <f t="shared" si="49"/>
        <v>0</v>
      </c>
      <c r="DG88" s="142">
        <f t="shared" si="49"/>
        <v>0</v>
      </c>
      <c r="DH88" s="142">
        <f t="shared" si="49"/>
        <v>0</v>
      </c>
      <c r="DI88" s="142">
        <f t="shared" si="49"/>
        <v>6.1127280000000006</v>
      </c>
      <c r="DJ88" s="142">
        <f t="shared" si="49"/>
        <v>0.33494400000000002</v>
      </c>
      <c r="DK88" s="142">
        <f t="shared" si="49"/>
        <v>0</v>
      </c>
      <c r="DL88" s="142">
        <f t="shared" si="49"/>
        <v>0</v>
      </c>
      <c r="DM88" s="142">
        <f t="shared" si="49"/>
        <v>81.140184000000005</v>
      </c>
      <c r="DN88" s="142">
        <f t="shared" si="48"/>
        <v>0</v>
      </c>
      <c r="DQ88" s="195"/>
    </row>
    <row r="89" spans="1:121" ht="22.5">
      <c r="A89" s="167" t="s">
        <v>547</v>
      </c>
      <c r="B89" s="168"/>
      <c r="C89" s="168"/>
      <c r="D89" s="169"/>
      <c r="E89" s="170"/>
      <c r="F89" s="170"/>
      <c r="G89" s="170"/>
      <c r="H89" s="170"/>
      <c r="I89" s="170"/>
      <c r="J89" s="170"/>
      <c r="K89" s="170"/>
      <c r="L89" s="170"/>
      <c r="M89" s="171"/>
      <c r="N89" s="168"/>
      <c r="O89" s="169"/>
      <c r="P89" s="170"/>
      <c r="Q89" s="170"/>
      <c r="R89" s="171"/>
      <c r="S89" s="168"/>
      <c r="T89" s="169"/>
      <c r="U89" s="171"/>
      <c r="V89" s="168"/>
      <c r="W89" s="168"/>
      <c r="X89" s="169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1"/>
      <c r="AT89" s="168"/>
      <c r="AU89" s="168"/>
      <c r="AV89" s="169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1"/>
      <c r="BN89" s="168"/>
      <c r="BO89" s="169"/>
      <c r="BP89" s="171"/>
      <c r="BQ89" s="168"/>
      <c r="BR89" s="168"/>
      <c r="BS89" s="168"/>
      <c r="BW89" s="173">
        <f t="shared" si="52"/>
        <v>0</v>
      </c>
      <c r="BX89" s="173">
        <f t="shared" si="52"/>
        <v>0</v>
      </c>
      <c r="BY89" s="173">
        <f t="shared" si="52"/>
        <v>0</v>
      </c>
      <c r="BZ89" s="173">
        <f t="shared" si="52"/>
        <v>0</v>
      </c>
      <c r="CA89" s="173">
        <f t="shared" si="52"/>
        <v>0</v>
      </c>
      <c r="CB89" s="173">
        <f t="shared" si="52"/>
        <v>0</v>
      </c>
      <c r="CC89" s="173">
        <f t="shared" si="52"/>
        <v>0</v>
      </c>
      <c r="CD89" s="173">
        <f t="shared" si="52"/>
        <v>0</v>
      </c>
      <c r="CE89" s="173">
        <f t="shared" si="52"/>
        <v>0</v>
      </c>
      <c r="CF89" s="173">
        <f t="shared" si="52"/>
        <v>0</v>
      </c>
      <c r="CG89" s="173">
        <f t="shared" si="52"/>
        <v>0</v>
      </c>
      <c r="CH89" s="173">
        <f t="shared" si="52"/>
        <v>0</v>
      </c>
      <c r="CI89" s="173">
        <f t="shared" si="52"/>
        <v>0</v>
      </c>
      <c r="CJ89" s="173">
        <f t="shared" si="52"/>
        <v>0</v>
      </c>
      <c r="CK89" s="173">
        <f t="shared" si="52"/>
        <v>0</v>
      </c>
      <c r="CL89" s="173">
        <f t="shared" si="52"/>
        <v>0</v>
      </c>
      <c r="CM89" s="173">
        <f t="shared" si="51"/>
        <v>0</v>
      </c>
      <c r="CN89" s="173">
        <f t="shared" si="51"/>
        <v>0</v>
      </c>
      <c r="CO89" s="173">
        <f t="shared" si="51"/>
        <v>0</v>
      </c>
      <c r="CP89" s="173">
        <f t="shared" si="51"/>
        <v>0</v>
      </c>
      <c r="CQ89" s="174">
        <f t="shared" si="46"/>
        <v>0</v>
      </c>
      <c r="CS89" s="175" t="str">
        <f t="shared" si="47"/>
        <v/>
      </c>
      <c r="CT89" s="142">
        <f t="shared" si="50"/>
        <v>0</v>
      </c>
      <c r="CU89" s="142">
        <f t="shared" si="50"/>
        <v>0</v>
      </c>
      <c r="CV89" s="142">
        <f t="shared" si="50"/>
        <v>0</v>
      </c>
      <c r="CW89" s="142">
        <f t="shared" si="50"/>
        <v>0</v>
      </c>
      <c r="CX89" s="142">
        <f t="shared" si="50"/>
        <v>0</v>
      </c>
      <c r="CY89" s="142">
        <f t="shared" si="50"/>
        <v>0</v>
      </c>
      <c r="CZ89" s="142">
        <f t="shared" si="50"/>
        <v>0</v>
      </c>
      <c r="DA89" s="142">
        <f t="shared" si="50"/>
        <v>0</v>
      </c>
      <c r="DB89" s="142">
        <f t="shared" si="49"/>
        <v>0</v>
      </c>
      <c r="DC89" s="142">
        <f t="shared" si="49"/>
        <v>0</v>
      </c>
      <c r="DD89" s="142">
        <f t="shared" si="49"/>
        <v>0</v>
      </c>
      <c r="DE89" s="142">
        <f t="shared" si="49"/>
        <v>0</v>
      </c>
      <c r="DF89" s="142">
        <f t="shared" si="49"/>
        <v>0</v>
      </c>
      <c r="DG89" s="142">
        <f t="shared" si="49"/>
        <v>0</v>
      </c>
      <c r="DH89" s="142">
        <f t="shared" si="49"/>
        <v>0</v>
      </c>
      <c r="DI89" s="142">
        <f t="shared" si="49"/>
        <v>0</v>
      </c>
      <c r="DJ89" s="142">
        <f t="shared" si="49"/>
        <v>0</v>
      </c>
      <c r="DK89" s="142">
        <f t="shared" si="49"/>
        <v>0</v>
      </c>
      <c r="DL89" s="142">
        <f t="shared" si="49"/>
        <v>0</v>
      </c>
      <c r="DM89" s="142">
        <f t="shared" si="49"/>
        <v>0</v>
      </c>
      <c r="DN89" s="142">
        <f t="shared" si="48"/>
        <v>0</v>
      </c>
      <c r="DQ89" s="176"/>
    </row>
    <row r="90" spans="1:121" ht="22.5">
      <c r="A90" s="167" t="s">
        <v>530</v>
      </c>
      <c r="B90" s="168"/>
      <c r="C90" s="168"/>
      <c r="D90" s="169"/>
      <c r="E90" s="170"/>
      <c r="F90" s="170"/>
      <c r="G90" s="170"/>
      <c r="H90" s="170"/>
      <c r="I90" s="170"/>
      <c r="J90" s="170"/>
      <c r="K90" s="170"/>
      <c r="L90" s="170"/>
      <c r="M90" s="171"/>
      <c r="N90" s="168"/>
      <c r="O90" s="169"/>
      <c r="P90" s="170"/>
      <c r="Q90" s="170"/>
      <c r="R90" s="171"/>
      <c r="S90" s="168"/>
      <c r="T90" s="169"/>
      <c r="U90" s="171"/>
      <c r="V90" s="168"/>
      <c r="W90" s="168"/>
      <c r="X90" s="169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1"/>
      <c r="AT90" s="168"/>
      <c r="AU90" s="168"/>
      <c r="AV90" s="169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1"/>
      <c r="BN90" s="168"/>
      <c r="BO90" s="169"/>
      <c r="BP90" s="171"/>
      <c r="BQ90" s="168"/>
      <c r="BR90" s="168"/>
      <c r="BS90" s="168"/>
      <c r="BW90" s="173">
        <f t="shared" si="52"/>
        <v>0</v>
      </c>
      <c r="BX90" s="173">
        <f t="shared" si="52"/>
        <v>0</v>
      </c>
      <c r="BY90" s="173">
        <f t="shared" si="52"/>
        <v>0</v>
      </c>
      <c r="BZ90" s="173">
        <f t="shared" si="52"/>
        <v>0</v>
      </c>
      <c r="CA90" s="173">
        <f t="shared" si="52"/>
        <v>0</v>
      </c>
      <c r="CB90" s="173">
        <f t="shared" si="52"/>
        <v>0</v>
      </c>
      <c r="CC90" s="173">
        <f t="shared" si="52"/>
        <v>0</v>
      </c>
      <c r="CD90" s="173">
        <f t="shared" si="52"/>
        <v>0</v>
      </c>
      <c r="CE90" s="173">
        <f t="shared" si="52"/>
        <v>0</v>
      </c>
      <c r="CF90" s="173">
        <f t="shared" si="52"/>
        <v>0</v>
      </c>
      <c r="CG90" s="173">
        <f t="shared" si="52"/>
        <v>0</v>
      </c>
      <c r="CH90" s="173">
        <f t="shared" si="52"/>
        <v>0</v>
      </c>
      <c r="CI90" s="173">
        <f t="shared" si="52"/>
        <v>0</v>
      </c>
      <c r="CJ90" s="173">
        <f t="shared" si="52"/>
        <v>0</v>
      </c>
      <c r="CK90" s="173">
        <f t="shared" si="52"/>
        <v>0</v>
      </c>
      <c r="CL90" s="173">
        <f t="shared" si="52"/>
        <v>0</v>
      </c>
      <c r="CM90" s="173">
        <f t="shared" si="51"/>
        <v>0</v>
      </c>
      <c r="CN90" s="173">
        <f t="shared" si="51"/>
        <v>0</v>
      </c>
      <c r="CO90" s="173">
        <f t="shared" si="51"/>
        <v>0</v>
      </c>
      <c r="CP90" s="173">
        <f t="shared" si="51"/>
        <v>0</v>
      </c>
      <c r="CQ90" s="174">
        <f t="shared" si="46"/>
        <v>0</v>
      </c>
      <c r="CS90" s="175" t="str">
        <f t="shared" si="47"/>
        <v/>
      </c>
      <c r="CT90" s="142">
        <f t="shared" si="50"/>
        <v>0</v>
      </c>
      <c r="CU90" s="142">
        <f t="shared" si="50"/>
        <v>0</v>
      </c>
      <c r="CV90" s="142">
        <f t="shared" si="50"/>
        <v>0</v>
      </c>
      <c r="CW90" s="142">
        <f t="shared" si="50"/>
        <v>0</v>
      </c>
      <c r="CX90" s="142">
        <f t="shared" si="50"/>
        <v>0</v>
      </c>
      <c r="CY90" s="142">
        <f t="shared" si="50"/>
        <v>0</v>
      </c>
      <c r="CZ90" s="142">
        <f t="shared" si="50"/>
        <v>0</v>
      </c>
      <c r="DA90" s="142">
        <f t="shared" si="50"/>
        <v>0</v>
      </c>
      <c r="DB90" s="142">
        <f t="shared" si="49"/>
        <v>0</v>
      </c>
      <c r="DC90" s="142">
        <f t="shared" si="49"/>
        <v>0</v>
      </c>
      <c r="DD90" s="142">
        <f t="shared" si="49"/>
        <v>0</v>
      </c>
      <c r="DE90" s="142">
        <f t="shared" si="49"/>
        <v>0</v>
      </c>
      <c r="DF90" s="142">
        <f t="shared" si="49"/>
        <v>0</v>
      </c>
      <c r="DG90" s="142">
        <f t="shared" si="49"/>
        <v>0</v>
      </c>
      <c r="DH90" s="142">
        <f t="shared" si="49"/>
        <v>0</v>
      </c>
      <c r="DI90" s="142">
        <f t="shared" si="49"/>
        <v>0</v>
      </c>
      <c r="DJ90" s="142">
        <f t="shared" si="49"/>
        <v>0</v>
      </c>
      <c r="DK90" s="142">
        <f t="shared" si="49"/>
        <v>0</v>
      </c>
      <c r="DL90" s="142">
        <f t="shared" si="49"/>
        <v>0</v>
      </c>
      <c r="DM90" s="142">
        <f t="shared" si="49"/>
        <v>0</v>
      </c>
      <c r="DN90" s="142">
        <f t="shared" si="48"/>
        <v>0</v>
      </c>
      <c r="DQ90" s="176"/>
    </row>
    <row r="91" spans="1:121" ht="22.5">
      <c r="A91" s="167" t="s">
        <v>548</v>
      </c>
      <c r="B91" s="168">
        <v>43</v>
      </c>
      <c r="C91" s="168"/>
      <c r="D91" s="169"/>
      <c r="E91" s="170"/>
      <c r="F91" s="170"/>
      <c r="G91" s="170"/>
      <c r="H91" s="170"/>
      <c r="I91" s="170"/>
      <c r="J91" s="170"/>
      <c r="K91" s="170"/>
      <c r="L91" s="170"/>
      <c r="M91" s="171"/>
      <c r="N91" s="168"/>
      <c r="O91" s="169"/>
      <c r="P91" s="170"/>
      <c r="Q91" s="170"/>
      <c r="R91" s="171"/>
      <c r="S91" s="168"/>
      <c r="T91" s="169"/>
      <c r="U91" s="171"/>
      <c r="V91" s="168"/>
      <c r="W91" s="168"/>
      <c r="X91" s="169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1"/>
      <c r="AT91" s="168">
        <v>40</v>
      </c>
      <c r="AU91" s="168"/>
      <c r="AV91" s="169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1"/>
      <c r="BN91" s="168"/>
      <c r="BO91" s="169"/>
      <c r="BP91" s="171"/>
      <c r="BQ91" s="168"/>
      <c r="BR91" s="168"/>
      <c r="BS91" s="168">
        <v>3</v>
      </c>
      <c r="BW91" s="173">
        <f t="shared" si="52"/>
        <v>0</v>
      </c>
      <c r="BX91" s="173">
        <f t="shared" si="52"/>
        <v>0</v>
      </c>
      <c r="BY91" s="173">
        <f t="shared" si="52"/>
        <v>0</v>
      </c>
      <c r="BZ91" s="173">
        <f t="shared" si="52"/>
        <v>0</v>
      </c>
      <c r="CA91" s="173">
        <f t="shared" si="52"/>
        <v>0</v>
      </c>
      <c r="CB91" s="173">
        <f t="shared" si="52"/>
        <v>0</v>
      </c>
      <c r="CC91" s="173">
        <f t="shared" si="52"/>
        <v>0</v>
      </c>
      <c r="CD91" s="173">
        <f t="shared" si="52"/>
        <v>0</v>
      </c>
      <c r="CE91" s="173">
        <f t="shared" si="52"/>
        <v>0</v>
      </c>
      <c r="CF91" s="173">
        <f t="shared" si="52"/>
        <v>40</v>
      </c>
      <c r="CG91" s="173">
        <f t="shared" si="52"/>
        <v>0</v>
      </c>
      <c r="CH91" s="173">
        <f t="shared" si="52"/>
        <v>0</v>
      </c>
      <c r="CI91" s="173">
        <f t="shared" si="52"/>
        <v>0</v>
      </c>
      <c r="CJ91" s="173">
        <f t="shared" si="52"/>
        <v>0</v>
      </c>
      <c r="CK91" s="173">
        <f t="shared" si="52"/>
        <v>0</v>
      </c>
      <c r="CL91" s="173">
        <f t="shared" si="52"/>
        <v>3</v>
      </c>
      <c r="CM91" s="173">
        <f t="shared" si="51"/>
        <v>0</v>
      </c>
      <c r="CN91" s="173">
        <f t="shared" si="51"/>
        <v>0</v>
      </c>
      <c r="CO91" s="173">
        <f t="shared" si="51"/>
        <v>0</v>
      </c>
      <c r="CP91" s="173">
        <f t="shared" si="51"/>
        <v>43</v>
      </c>
      <c r="CQ91" s="174">
        <f t="shared" si="46"/>
        <v>0</v>
      </c>
      <c r="CS91" s="175" t="str">
        <f t="shared" si="47"/>
        <v/>
      </c>
      <c r="CT91" s="142">
        <f t="shared" si="50"/>
        <v>0</v>
      </c>
      <c r="CU91" s="142">
        <f t="shared" si="50"/>
        <v>0</v>
      </c>
      <c r="CV91" s="142">
        <f t="shared" si="50"/>
        <v>0</v>
      </c>
      <c r="CW91" s="142">
        <f t="shared" si="50"/>
        <v>0</v>
      </c>
      <c r="CX91" s="142">
        <f t="shared" si="50"/>
        <v>0</v>
      </c>
      <c r="CY91" s="142">
        <f t="shared" si="50"/>
        <v>0</v>
      </c>
      <c r="CZ91" s="142">
        <f t="shared" si="50"/>
        <v>0</v>
      </c>
      <c r="DA91" s="142">
        <f t="shared" si="50"/>
        <v>0</v>
      </c>
      <c r="DB91" s="142">
        <f t="shared" si="49"/>
        <v>0</v>
      </c>
      <c r="DC91" s="142">
        <f t="shared" si="49"/>
        <v>1.6747200000000002</v>
      </c>
      <c r="DD91" s="142">
        <f t="shared" si="49"/>
        <v>0</v>
      </c>
      <c r="DE91" s="142">
        <f t="shared" si="49"/>
        <v>0</v>
      </c>
      <c r="DF91" s="142">
        <f t="shared" si="49"/>
        <v>0</v>
      </c>
      <c r="DG91" s="142">
        <f t="shared" si="49"/>
        <v>0</v>
      </c>
      <c r="DH91" s="142">
        <f t="shared" si="49"/>
        <v>0</v>
      </c>
      <c r="DI91" s="142">
        <f t="shared" si="49"/>
        <v>0.12560399999999999</v>
      </c>
      <c r="DJ91" s="142">
        <f t="shared" si="49"/>
        <v>0</v>
      </c>
      <c r="DK91" s="142">
        <f t="shared" si="49"/>
        <v>0</v>
      </c>
      <c r="DL91" s="142">
        <f t="shared" si="49"/>
        <v>0</v>
      </c>
      <c r="DM91" s="142">
        <f t="shared" si="49"/>
        <v>1.800324</v>
      </c>
      <c r="DN91" s="142">
        <f t="shared" si="48"/>
        <v>0</v>
      </c>
      <c r="DQ91" s="176"/>
    </row>
    <row r="92" spans="1:121" ht="22.5">
      <c r="A92" s="167" t="s">
        <v>549</v>
      </c>
      <c r="B92" s="168"/>
      <c r="C92" s="168"/>
      <c r="D92" s="169"/>
      <c r="E92" s="170"/>
      <c r="F92" s="170"/>
      <c r="G92" s="170"/>
      <c r="H92" s="170"/>
      <c r="I92" s="170"/>
      <c r="J92" s="170"/>
      <c r="K92" s="170"/>
      <c r="L92" s="170"/>
      <c r="M92" s="171"/>
      <c r="N92" s="168"/>
      <c r="O92" s="169"/>
      <c r="P92" s="170"/>
      <c r="Q92" s="170"/>
      <c r="R92" s="171"/>
      <c r="S92" s="168"/>
      <c r="T92" s="169"/>
      <c r="U92" s="171"/>
      <c r="V92" s="168"/>
      <c r="W92" s="168"/>
      <c r="X92" s="169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1"/>
      <c r="AT92" s="168"/>
      <c r="AU92" s="168"/>
      <c r="AV92" s="169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1"/>
      <c r="BN92" s="168"/>
      <c r="BO92" s="169"/>
      <c r="BP92" s="171"/>
      <c r="BQ92" s="168"/>
      <c r="BR92" s="168"/>
      <c r="BS92" s="168"/>
      <c r="BW92" s="173">
        <f t="shared" si="52"/>
        <v>0</v>
      </c>
      <c r="BX92" s="173">
        <f t="shared" si="52"/>
        <v>0</v>
      </c>
      <c r="BY92" s="173">
        <f t="shared" si="52"/>
        <v>0</v>
      </c>
      <c r="BZ92" s="173">
        <f t="shared" si="52"/>
        <v>0</v>
      </c>
      <c r="CA92" s="173">
        <f t="shared" si="52"/>
        <v>0</v>
      </c>
      <c r="CB92" s="173">
        <f t="shared" si="52"/>
        <v>0</v>
      </c>
      <c r="CC92" s="173">
        <f t="shared" si="52"/>
        <v>0</v>
      </c>
      <c r="CD92" s="173">
        <f t="shared" si="52"/>
        <v>0</v>
      </c>
      <c r="CE92" s="173">
        <f t="shared" si="52"/>
        <v>0</v>
      </c>
      <c r="CF92" s="173">
        <f t="shared" si="52"/>
        <v>0</v>
      </c>
      <c r="CG92" s="173">
        <f t="shared" si="52"/>
        <v>0</v>
      </c>
      <c r="CH92" s="173">
        <f t="shared" si="52"/>
        <v>0</v>
      </c>
      <c r="CI92" s="173">
        <f t="shared" si="52"/>
        <v>0</v>
      </c>
      <c r="CJ92" s="173">
        <f t="shared" si="52"/>
        <v>0</v>
      </c>
      <c r="CK92" s="173">
        <f t="shared" si="52"/>
        <v>0</v>
      </c>
      <c r="CL92" s="173">
        <f t="shared" si="52"/>
        <v>0</v>
      </c>
      <c r="CM92" s="173">
        <f t="shared" si="51"/>
        <v>0</v>
      </c>
      <c r="CN92" s="173">
        <f t="shared" si="51"/>
        <v>0</v>
      </c>
      <c r="CO92" s="173">
        <f t="shared" si="51"/>
        <v>0</v>
      </c>
      <c r="CP92" s="173">
        <f t="shared" si="51"/>
        <v>0</v>
      </c>
      <c r="CQ92" s="174">
        <f t="shared" si="46"/>
        <v>0</v>
      </c>
      <c r="CS92" s="175" t="str">
        <f t="shared" si="47"/>
        <v/>
      </c>
      <c r="CT92" s="142">
        <f t="shared" si="50"/>
        <v>0</v>
      </c>
      <c r="CU92" s="142">
        <f t="shared" si="50"/>
        <v>0</v>
      </c>
      <c r="CV92" s="142">
        <f t="shared" si="50"/>
        <v>0</v>
      </c>
      <c r="CW92" s="142">
        <f t="shared" si="50"/>
        <v>0</v>
      </c>
      <c r="CX92" s="142">
        <f t="shared" si="50"/>
        <v>0</v>
      </c>
      <c r="CY92" s="142">
        <f t="shared" si="50"/>
        <v>0</v>
      </c>
      <c r="CZ92" s="142">
        <f t="shared" si="50"/>
        <v>0</v>
      </c>
      <c r="DA92" s="142">
        <f t="shared" si="50"/>
        <v>0</v>
      </c>
      <c r="DB92" s="142">
        <f t="shared" si="49"/>
        <v>0</v>
      </c>
      <c r="DC92" s="142">
        <f t="shared" si="49"/>
        <v>0</v>
      </c>
      <c r="DD92" s="142">
        <f t="shared" si="49"/>
        <v>0</v>
      </c>
      <c r="DE92" s="142">
        <f t="shared" si="49"/>
        <v>0</v>
      </c>
      <c r="DF92" s="142">
        <f t="shared" si="49"/>
        <v>0</v>
      </c>
      <c r="DG92" s="142">
        <f t="shared" si="49"/>
        <v>0</v>
      </c>
      <c r="DH92" s="142">
        <f t="shared" si="49"/>
        <v>0</v>
      </c>
      <c r="DI92" s="142">
        <f t="shared" si="49"/>
        <v>0</v>
      </c>
      <c r="DJ92" s="142">
        <f t="shared" si="49"/>
        <v>0</v>
      </c>
      <c r="DK92" s="142">
        <f t="shared" si="49"/>
        <v>0</v>
      </c>
      <c r="DL92" s="142">
        <f t="shared" si="49"/>
        <v>0</v>
      </c>
      <c r="DM92" s="142">
        <f t="shared" si="49"/>
        <v>0</v>
      </c>
      <c r="DN92" s="142">
        <f t="shared" si="48"/>
        <v>0</v>
      </c>
      <c r="DQ92" s="176"/>
    </row>
    <row r="93" spans="1:121" ht="22.5">
      <c r="A93" s="167" t="s">
        <v>550</v>
      </c>
      <c r="B93" s="168"/>
      <c r="C93" s="168"/>
      <c r="D93" s="169"/>
      <c r="E93" s="170"/>
      <c r="F93" s="170"/>
      <c r="G93" s="170"/>
      <c r="H93" s="170"/>
      <c r="I93" s="170"/>
      <c r="J93" s="170"/>
      <c r="K93" s="170"/>
      <c r="L93" s="170"/>
      <c r="M93" s="171"/>
      <c r="N93" s="168"/>
      <c r="O93" s="169"/>
      <c r="P93" s="170"/>
      <c r="Q93" s="170"/>
      <c r="R93" s="171"/>
      <c r="S93" s="168"/>
      <c r="T93" s="169"/>
      <c r="U93" s="171"/>
      <c r="V93" s="168"/>
      <c r="W93" s="168"/>
      <c r="X93" s="169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1"/>
      <c r="AT93" s="168"/>
      <c r="AU93" s="168"/>
      <c r="AV93" s="169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1"/>
      <c r="BN93" s="168"/>
      <c r="BO93" s="169"/>
      <c r="BP93" s="171"/>
      <c r="BQ93" s="168"/>
      <c r="BR93" s="168"/>
      <c r="BS93" s="168"/>
      <c r="BW93" s="173">
        <f t="shared" si="52"/>
        <v>0</v>
      </c>
      <c r="BX93" s="173">
        <f t="shared" si="52"/>
        <v>0</v>
      </c>
      <c r="BY93" s="173">
        <f t="shared" si="52"/>
        <v>0</v>
      </c>
      <c r="BZ93" s="173">
        <f t="shared" si="52"/>
        <v>0</v>
      </c>
      <c r="CA93" s="173">
        <f t="shared" si="52"/>
        <v>0</v>
      </c>
      <c r="CB93" s="173">
        <f t="shared" si="52"/>
        <v>0</v>
      </c>
      <c r="CC93" s="173">
        <f t="shared" si="52"/>
        <v>0</v>
      </c>
      <c r="CD93" s="173">
        <f t="shared" si="52"/>
        <v>0</v>
      </c>
      <c r="CE93" s="173">
        <f t="shared" si="52"/>
        <v>0</v>
      </c>
      <c r="CF93" s="173">
        <f t="shared" si="52"/>
        <v>0</v>
      </c>
      <c r="CG93" s="173">
        <f t="shared" si="52"/>
        <v>0</v>
      </c>
      <c r="CH93" s="173">
        <f t="shared" si="52"/>
        <v>0</v>
      </c>
      <c r="CI93" s="173">
        <f t="shared" si="52"/>
        <v>0</v>
      </c>
      <c r="CJ93" s="173">
        <f t="shared" si="52"/>
        <v>0</v>
      </c>
      <c r="CK93" s="173">
        <f t="shared" si="52"/>
        <v>0</v>
      </c>
      <c r="CL93" s="173">
        <f t="shared" si="52"/>
        <v>0</v>
      </c>
      <c r="CM93" s="173">
        <f t="shared" si="51"/>
        <v>0</v>
      </c>
      <c r="CN93" s="173">
        <f t="shared" si="51"/>
        <v>0</v>
      </c>
      <c r="CO93" s="173">
        <f t="shared" si="51"/>
        <v>0</v>
      </c>
      <c r="CP93" s="173">
        <f t="shared" si="51"/>
        <v>0</v>
      </c>
      <c r="CQ93" s="174">
        <f t="shared" si="46"/>
        <v>0</v>
      </c>
      <c r="CS93" s="175" t="str">
        <f t="shared" si="47"/>
        <v/>
      </c>
      <c r="CT93" s="142">
        <f t="shared" si="50"/>
        <v>0</v>
      </c>
      <c r="CU93" s="142">
        <f t="shared" si="50"/>
        <v>0</v>
      </c>
      <c r="CV93" s="142">
        <f t="shared" si="50"/>
        <v>0</v>
      </c>
      <c r="CW93" s="142">
        <f t="shared" si="50"/>
        <v>0</v>
      </c>
      <c r="CX93" s="142">
        <f t="shared" si="50"/>
        <v>0</v>
      </c>
      <c r="CY93" s="142">
        <f t="shared" si="50"/>
        <v>0</v>
      </c>
      <c r="CZ93" s="142">
        <f t="shared" si="50"/>
        <v>0</v>
      </c>
      <c r="DA93" s="142">
        <f t="shared" si="50"/>
        <v>0</v>
      </c>
      <c r="DB93" s="142">
        <f t="shared" si="49"/>
        <v>0</v>
      </c>
      <c r="DC93" s="142">
        <f t="shared" si="49"/>
        <v>0</v>
      </c>
      <c r="DD93" s="142">
        <f t="shared" si="49"/>
        <v>0</v>
      </c>
      <c r="DE93" s="142">
        <f t="shared" si="49"/>
        <v>0</v>
      </c>
      <c r="DF93" s="142">
        <f t="shared" si="49"/>
        <v>0</v>
      </c>
      <c r="DG93" s="142">
        <f t="shared" si="49"/>
        <v>0</v>
      </c>
      <c r="DH93" s="142">
        <f t="shared" si="49"/>
        <v>0</v>
      </c>
      <c r="DI93" s="142">
        <f t="shared" si="49"/>
        <v>0</v>
      </c>
      <c r="DJ93" s="142">
        <f t="shared" si="49"/>
        <v>0</v>
      </c>
      <c r="DK93" s="142">
        <f t="shared" si="49"/>
        <v>0</v>
      </c>
      <c r="DL93" s="142">
        <f t="shared" si="49"/>
        <v>0</v>
      </c>
      <c r="DM93" s="142">
        <f t="shared" si="49"/>
        <v>0</v>
      </c>
      <c r="DN93" s="142">
        <f t="shared" si="48"/>
        <v>0</v>
      </c>
      <c r="DQ93" s="176"/>
    </row>
    <row r="94" spans="1:121" ht="22.5">
      <c r="A94" s="167" t="s">
        <v>534</v>
      </c>
      <c r="B94" s="168"/>
      <c r="C94" s="168"/>
      <c r="D94" s="169"/>
      <c r="E94" s="170"/>
      <c r="F94" s="170"/>
      <c r="G94" s="170"/>
      <c r="H94" s="170"/>
      <c r="I94" s="170"/>
      <c r="J94" s="170"/>
      <c r="K94" s="170"/>
      <c r="L94" s="170"/>
      <c r="M94" s="171"/>
      <c r="N94" s="168"/>
      <c r="O94" s="169"/>
      <c r="P94" s="170"/>
      <c r="Q94" s="170"/>
      <c r="R94" s="171"/>
      <c r="S94" s="168"/>
      <c r="T94" s="169"/>
      <c r="U94" s="171"/>
      <c r="V94" s="168"/>
      <c r="W94" s="168"/>
      <c r="X94" s="169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1"/>
      <c r="AT94" s="168"/>
      <c r="AU94" s="168"/>
      <c r="AV94" s="169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1"/>
      <c r="BN94" s="168"/>
      <c r="BO94" s="169"/>
      <c r="BP94" s="171"/>
      <c r="BQ94" s="168"/>
      <c r="BR94" s="168"/>
      <c r="BS94" s="168"/>
      <c r="BW94" s="173">
        <f t="shared" si="52"/>
        <v>0</v>
      </c>
      <c r="BX94" s="173">
        <f t="shared" si="52"/>
        <v>0</v>
      </c>
      <c r="BY94" s="173">
        <f t="shared" si="52"/>
        <v>0</v>
      </c>
      <c r="BZ94" s="173">
        <f t="shared" si="52"/>
        <v>0</v>
      </c>
      <c r="CA94" s="173">
        <f t="shared" si="52"/>
        <v>0</v>
      </c>
      <c r="CB94" s="173">
        <f t="shared" si="52"/>
        <v>0</v>
      </c>
      <c r="CC94" s="173">
        <f t="shared" si="52"/>
        <v>0</v>
      </c>
      <c r="CD94" s="173">
        <f t="shared" si="52"/>
        <v>0</v>
      </c>
      <c r="CE94" s="173">
        <f t="shared" si="52"/>
        <v>0</v>
      </c>
      <c r="CF94" s="173">
        <f t="shared" si="52"/>
        <v>0</v>
      </c>
      <c r="CG94" s="173">
        <f t="shared" si="52"/>
        <v>0</v>
      </c>
      <c r="CH94" s="173">
        <f t="shared" si="52"/>
        <v>0</v>
      </c>
      <c r="CI94" s="173">
        <f t="shared" si="52"/>
        <v>0</v>
      </c>
      <c r="CJ94" s="173">
        <f t="shared" si="52"/>
        <v>0</v>
      </c>
      <c r="CK94" s="173">
        <f t="shared" si="52"/>
        <v>0</v>
      </c>
      <c r="CL94" s="173">
        <f t="shared" si="52"/>
        <v>0</v>
      </c>
      <c r="CM94" s="173">
        <f t="shared" si="51"/>
        <v>0</v>
      </c>
      <c r="CN94" s="173">
        <f t="shared" si="51"/>
        <v>0</v>
      </c>
      <c r="CO94" s="173">
        <f t="shared" si="51"/>
        <v>0</v>
      </c>
      <c r="CP94" s="173">
        <f t="shared" si="51"/>
        <v>0</v>
      </c>
      <c r="CQ94" s="174">
        <f t="shared" si="46"/>
        <v>0</v>
      </c>
      <c r="CS94" s="175" t="str">
        <f t="shared" si="47"/>
        <v/>
      </c>
      <c r="CT94" s="142">
        <f t="shared" si="50"/>
        <v>0</v>
      </c>
      <c r="CU94" s="142">
        <f t="shared" si="50"/>
        <v>0</v>
      </c>
      <c r="CV94" s="142">
        <f t="shared" si="50"/>
        <v>0</v>
      </c>
      <c r="CW94" s="142">
        <f t="shared" si="50"/>
        <v>0</v>
      </c>
      <c r="CX94" s="142">
        <f t="shared" si="50"/>
        <v>0</v>
      </c>
      <c r="CY94" s="142">
        <f t="shared" si="50"/>
        <v>0</v>
      </c>
      <c r="CZ94" s="142">
        <f t="shared" si="50"/>
        <v>0</v>
      </c>
      <c r="DA94" s="142">
        <f t="shared" si="50"/>
        <v>0</v>
      </c>
      <c r="DB94" s="142">
        <f t="shared" si="49"/>
        <v>0</v>
      </c>
      <c r="DC94" s="142">
        <f t="shared" si="49"/>
        <v>0</v>
      </c>
      <c r="DD94" s="142">
        <f t="shared" si="49"/>
        <v>0</v>
      </c>
      <c r="DE94" s="142">
        <f t="shared" si="49"/>
        <v>0</v>
      </c>
      <c r="DF94" s="142">
        <f t="shared" si="49"/>
        <v>0</v>
      </c>
      <c r="DG94" s="142">
        <f t="shared" si="49"/>
        <v>0</v>
      </c>
      <c r="DH94" s="142">
        <f t="shared" si="49"/>
        <v>0</v>
      </c>
      <c r="DI94" s="142">
        <f t="shared" si="49"/>
        <v>0</v>
      </c>
      <c r="DJ94" s="142">
        <f t="shared" si="49"/>
        <v>0</v>
      </c>
      <c r="DK94" s="142">
        <f t="shared" si="49"/>
        <v>0</v>
      </c>
      <c r="DL94" s="142">
        <f t="shared" si="49"/>
        <v>0</v>
      </c>
      <c r="DM94" s="142">
        <f t="shared" si="49"/>
        <v>0</v>
      </c>
      <c r="DN94" s="142">
        <f t="shared" si="48"/>
        <v>0</v>
      </c>
      <c r="DQ94" s="176"/>
    </row>
    <row r="95" spans="1:121" ht="22.5">
      <c r="A95" s="167" t="s">
        <v>551</v>
      </c>
      <c r="B95" s="168">
        <v>807</v>
      </c>
      <c r="C95" s="168"/>
      <c r="D95" s="169"/>
      <c r="E95" s="170"/>
      <c r="F95" s="170"/>
      <c r="G95" s="170"/>
      <c r="H95" s="170"/>
      <c r="I95" s="170"/>
      <c r="J95" s="170"/>
      <c r="K95" s="170"/>
      <c r="L95" s="170"/>
      <c r="M95" s="171"/>
      <c r="N95" s="168"/>
      <c r="O95" s="169"/>
      <c r="P95" s="170"/>
      <c r="Q95" s="170"/>
      <c r="R95" s="171"/>
      <c r="S95" s="168"/>
      <c r="T95" s="169"/>
      <c r="U95" s="171"/>
      <c r="V95" s="168"/>
      <c r="W95" s="168"/>
      <c r="X95" s="169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1"/>
      <c r="AT95" s="168">
        <v>27</v>
      </c>
      <c r="AU95" s="168"/>
      <c r="AV95" s="169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1"/>
      <c r="BN95" s="168"/>
      <c r="BO95" s="169"/>
      <c r="BP95" s="171"/>
      <c r="BQ95" s="168"/>
      <c r="BR95" s="168">
        <v>367</v>
      </c>
      <c r="BS95" s="168">
        <v>413</v>
      </c>
      <c r="BW95" s="173">
        <f t="shared" si="52"/>
        <v>0</v>
      </c>
      <c r="BX95" s="173">
        <f t="shared" si="52"/>
        <v>0</v>
      </c>
      <c r="BY95" s="173">
        <f t="shared" si="52"/>
        <v>0</v>
      </c>
      <c r="BZ95" s="173">
        <f t="shared" si="52"/>
        <v>0</v>
      </c>
      <c r="CA95" s="173">
        <f t="shared" si="52"/>
        <v>0</v>
      </c>
      <c r="CB95" s="173">
        <f t="shared" si="52"/>
        <v>0</v>
      </c>
      <c r="CC95" s="173">
        <f t="shared" si="52"/>
        <v>0</v>
      </c>
      <c r="CD95" s="173">
        <f t="shared" si="52"/>
        <v>0</v>
      </c>
      <c r="CE95" s="173">
        <f t="shared" si="52"/>
        <v>0</v>
      </c>
      <c r="CF95" s="173">
        <f t="shared" si="52"/>
        <v>27</v>
      </c>
      <c r="CG95" s="173">
        <f t="shared" si="52"/>
        <v>0</v>
      </c>
      <c r="CH95" s="173">
        <f t="shared" si="52"/>
        <v>0</v>
      </c>
      <c r="CI95" s="173">
        <f t="shared" si="52"/>
        <v>0</v>
      </c>
      <c r="CJ95" s="173">
        <f t="shared" si="52"/>
        <v>0</v>
      </c>
      <c r="CK95" s="173">
        <f t="shared" si="52"/>
        <v>0</v>
      </c>
      <c r="CL95" s="173">
        <f t="shared" si="52"/>
        <v>413</v>
      </c>
      <c r="CM95" s="173">
        <f t="shared" si="51"/>
        <v>367</v>
      </c>
      <c r="CN95" s="173">
        <f t="shared" si="51"/>
        <v>0</v>
      </c>
      <c r="CO95" s="173">
        <f t="shared" si="51"/>
        <v>0</v>
      </c>
      <c r="CP95" s="173">
        <f t="shared" si="51"/>
        <v>807</v>
      </c>
      <c r="CQ95" s="174">
        <f t="shared" si="46"/>
        <v>0</v>
      </c>
      <c r="CS95" s="175" t="str">
        <f t="shared" si="47"/>
        <v/>
      </c>
      <c r="CT95" s="142">
        <f t="shared" si="50"/>
        <v>0</v>
      </c>
      <c r="CU95" s="142">
        <f t="shared" si="50"/>
        <v>0</v>
      </c>
      <c r="CV95" s="142">
        <f t="shared" si="50"/>
        <v>0</v>
      </c>
      <c r="CW95" s="142">
        <f t="shared" si="50"/>
        <v>0</v>
      </c>
      <c r="CX95" s="142">
        <f t="shared" si="50"/>
        <v>0</v>
      </c>
      <c r="CY95" s="142">
        <f t="shared" si="50"/>
        <v>0</v>
      </c>
      <c r="CZ95" s="142">
        <f t="shared" si="50"/>
        <v>0</v>
      </c>
      <c r="DA95" s="142">
        <f t="shared" si="50"/>
        <v>0</v>
      </c>
      <c r="DB95" s="142">
        <f t="shared" si="49"/>
        <v>0</v>
      </c>
      <c r="DC95" s="142">
        <f t="shared" si="49"/>
        <v>1.130436</v>
      </c>
      <c r="DD95" s="142">
        <f t="shared" si="49"/>
        <v>0</v>
      </c>
      <c r="DE95" s="142">
        <f t="shared" si="49"/>
        <v>0</v>
      </c>
      <c r="DF95" s="142">
        <f t="shared" si="49"/>
        <v>0</v>
      </c>
      <c r="DG95" s="142">
        <f t="shared" si="49"/>
        <v>0</v>
      </c>
      <c r="DH95" s="142">
        <f t="shared" si="49"/>
        <v>0</v>
      </c>
      <c r="DI95" s="142">
        <f t="shared" si="49"/>
        <v>17.291484000000001</v>
      </c>
      <c r="DJ95" s="142">
        <f t="shared" si="49"/>
        <v>15.365556000000002</v>
      </c>
      <c r="DK95" s="142">
        <f t="shared" si="49"/>
        <v>0</v>
      </c>
      <c r="DL95" s="142">
        <f t="shared" si="49"/>
        <v>0</v>
      </c>
      <c r="DM95" s="142">
        <f t="shared" si="49"/>
        <v>33.787476000000005</v>
      </c>
      <c r="DN95" s="142">
        <f t="shared" si="48"/>
        <v>0</v>
      </c>
      <c r="DQ95" s="176"/>
    </row>
    <row r="96" spans="1:121" ht="22.5">
      <c r="A96" s="181" t="s">
        <v>552</v>
      </c>
      <c r="B96" s="182">
        <v>1475</v>
      </c>
      <c r="C96" s="182"/>
      <c r="D96" s="183"/>
      <c r="E96" s="184"/>
      <c r="F96" s="184"/>
      <c r="G96" s="184"/>
      <c r="H96" s="184"/>
      <c r="I96" s="184"/>
      <c r="J96" s="184"/>
      <c r="K96" s="184"/>
      <c r="L96" s="184"/>
      <c r="M96" s="185"/>
      <c r="N96" s="182"/>
      <c r="O96" s="183"/>
      <c r="P96" s="184"/>
      <c r="Q96" s="184"/>
      <c r="R96" s="185"/>
      <c r="S96" s="182"/>
      <c r="T96" s="183"/>
      <c r="U96" s="185"/>
      <c r="V96" s="182"/>
      <c r="W96" s="182"/>
      <c r="X96" s="183"/>
      <c r="Y96" s="184"/>
      <c r="Z96" s="184"/>
      <c r="AA96" s="184"/>
      <c r="AB96" s="184"/>
      <c r="AC96" s="184"/>
      <c r="AD96" s="184"/>
      <c r="AE96" s="184"/>
      <c r="AF96" s="184"/>
      <c r="AG96" s="184"/>
      <c r="AH96" s="184"/>
      <c r="AI96" s="184"/>
      <c r="AJ96" s="184"/>
      <c r="AK96" s="184"/>
      <c r="AL96" s="184"/>
      <c r="AM96" s="184"/>
      <c r="AN96" s="184"/>
      <c r="AO96" s="184"/>
      <c r="AP96" s="184"/>
      <c r="AQ96" s="184"/>
      <c r="AR96" s="184"/>
      <c r="AS96" s="185"/>
      <c r="AT96" s="182">
        <v>10</v>
      </c>
      <c r="AU96" s="182"/>
      <c r="AV96" s="183"/>
      <c r="AW96" s="184"/>
      <c r="AX96" s="184"/>
      <c r="AY96" s="184"/>
      <c r="AZ96" s="184"/>
      <c r="BA96" s="184"/>
      <c r="BB96" s="184"/>
      <c r="BC96" s="184"/>
      <c r="BD96" s="184"/>
      <c r="BE96" s="184"/>
      <c r="BF96" s="184"/>
      <c r="BG96" s="184"/>
      <c r="BH96" s="184"/>
      <c r="BI96" s="184"/>
      <c r="BJ96" s="184"/>
      <c r="BK96" s="184"/>
      <c r="BL96" s="184"/>
      <c r="BM96" s="185"/>
      <c r="BN96" s="182"/>
      <c r="BO96" s="183"/>
      <c r="BP96" s="185"/>
      <c r="BQ96" s="182"/>
      <c r="BR96" s="182">
        <v>606</v>
      </c>
      <c r="BS96" s="182">
        <v>859</v>
      </c>
      <c r="BT96" s="186"/>
      <c r="BU96" s="186"/>
      <c r="BV96" s="186"/>
      <c r="BW96" s="187">
        <f t="shared" si="52"/>
        <v>0</v>
      </c>
      <c r="BX96" s="187">
        <f t="shared" si="52"/>
        <v>0</v>
      </c>
      <c r="BY96" s="187">
        <f t="shared" si="52"/>
        <v>0</v>
      </c>
      <c r="BZ96" s="187">
        <f t="shared" si="52"/>
        <v>0</v>
      </c>
      <c r="CA96" s="187">
        <f t="shared" si="52"/>
        <v>0</v>
      </c>
      <c r="CB96" s="187">
        <f t="shared" si="52"/>
        <v>0</v>
      </c>
      <c r="CC96" s="187">
        <f t="shared" si="52"/>
        <v>0</v>
      </c>
      <c r="CD96" s="187">
        <f t="shared" si="52"/>
        <v>0</v>
      </c>
      <c r="CE96" s="187">
        <f t="shared" si="52"/>
        <v>0</v>
      </c>
      <c r="CF96" s="187">
        <f t="shared" si="52"/>
        <v>10</v>
      </c>
      <c r="CG96" s="187">
        <f t="shared" si="52"/>
        <v>0</v>
      </c>
      <c r="CH96" s="187">
        <f t="shared" si="52"/>
        <v>0</v>
      </c>
      <c r="CI96" s="187">
        <f t="shared" si="52"/>
        <v>0</v>
      </c>
      <c r="CJ96" s="187">
        <f t="shared" si="52"/>
        <v>0</v>
      </c>
      <c r="CK96" s="187">
        <f t="shared" si="52"/>
        <v>0</v>
      </c>
      <c r="CL96" s="187">
        <f t="shared" si="52"/>
        <v>859</v>
      </c>
      <c r="CM96" s="187">
        <f t="shared" si="51"/>
        <v>606</v>
      </c>
      <c r="CN96" s="187">
        <f t="shared" si="51"/>
        <v>0</v>
      </c>
      <c r="CO96" s="187">
        <f t="shared" si="51"/>
        <v>0</v>
      </c>
      <c r="CP96" s="187">
        <f t="shared" si="51"/>
        <v>1475</v>
      </c>
      <c r="CQ96" s="188">
        <f t="shared" si="46"/>
        <v>0</v>
      </c>
      <c r="CR96" s="186"/>
      <c r="CS96" s="189" t="str">
        <f t="shared" si="47"/>
        <v/>
      </c>
      <c r="CT96" s="186">
        <f t="shared" si="50"/>
        <v>0</v>
      </c>
      <c r="CU96" s="186">
        <f t="shared" si="50"/>
        <v>0</v>
      </c>
      <c r="CV96" s="186">
        <f t="shared" si="50"/>
        <v>0</v>
      </c>
      <c r="CW96" s="186">
        <f t="shared" si="50"/>
        <v>0</v>
      </c>
      <c r="CX96" s="186">
        <f t="shared" si="50"/>
        <v>0</v>
      </c>
      <c r="CY96" s="186">
        <f t="shared" si="50"/>
        <v>0</v>
      </c>
      <c r="CZ96" s="186">
        <f t="shared" si="50"/>
        <v>0</v>
      </c>
      <c r="DA96" s="186">
        <f t="shared" si="50"/>
        <v>0</v>
      </c>
      <c r="DB96" s="186">
        <f t="shared" si="49"/>
        <v>0</v>
      </c>
      <c r="DC96" s="186">
        <f t="shared" si="49"/>
        <v>0.41868000000000005</v>
      </c>
      <c r="DD96" s="186">
        <f t="shared" si="49"/>
        <v>0</v>
      </c>
      <c r="DE96" s="186">
        <f t="shared" si="49"/>
        <v>0</v>
      </c>
      <c r="DF96" s="186">
        <f t="shared" si="49"/>
        <v>0</v>
      </c>
      <c r="DG96" s="186">
        <f t="shared" si="49"/>
        <v>0</v>
      </c>
      <c r="DH96" s="186">
        <f t="shared" si="49"/>
        <v>0</v>
      </c>
      <c r="DI96" s="186">
        <f t="shared" si="49"/>
        <v>35.964612000000002</v>
      </c>
      <c r="DJ96" s="186">
        <f t="shared" si="49"/>
        <v>25.372008000000001</v>
      </c>
      <c r="DK96" s="186">
        <f t="shared" si="49"/>
        <v>0</v>
      </c>
      <c r="DL96" s="186">
        <f t="shared" si="49"/>
        <v>0</v>
      </c>
      <c r="DM96" s="186">
        <f t="shared" si="49"/>
        <v>61.755300000000005</v>
      </c>
      <c r="DN96" s="186">
        <f t="shared" si="48"/>
        <v>0</v>
      </c>
      <c r="DQ96" s="176"/>
    </row>
    <row r="97" spans="1:141" ht="22.5">
      <c r="A97" s="181" t="s">
        <v>553</v>
      </c>
      <c r="B97" s="182">
        <v>74675</v>
      </c>
      <c r="C97" s="182">
        <v>9433</v>
      </c>
      <c r="D97" s="183">
        <v>199</v>
      </c>
      <c r="E97" s="184">
        <v>360</v>
      </c>
      <c r="F97" s="184">
        <v>8656</v>
      </c>
      <c r="G97" s="184"/>
      <c r="H97" s="184">
        <v>142</v>
      </c>
      <c r="I97" s="184">
        <v>-1</v>
      </c>
      <c r="J97" s="184">
        <v>60</v>
      </c>
      <c r="K97" s="184"/>
      <c r="L97" s="184">
        <v>14</v>
      </c>
      <c r="M97" s="185">
        <v>2</v>
      </c>
      <c r="N97" s="182">
        <v>393</v>
      </c>
      <c r="O97" s="183"/>
      <c r="P97" s="184">
        <v>158</v>
      </c>
      <c r="Q97" s="184">
        <v>191</v>
      </c>
      <c r="R97" s="185">
        <v>43</v>
      </c>
      <c r="S97" s="182"/>
      <c r="T97" s="183"/>
      <c r="U97" s="185"/>
      <c r="V97" s="182"/>
      <c r="W97" s="182">
        <v>27852</v>
      </c>
      <c r="X97" s="183">
        <v>-176</v>
      </c>
      <c r="Y97" s="184"/>
      <c r="Z97" s="184">
        <v>-3</v>
      </c>
      <c r="AA97" s="184"/>
      <c r="AB97" s="184"/>
      <c r="AC97" s="184">
        <v>413</v>
      </c>
      <c r="AD97" s="184"/>
      <c r="AE97" s="184">
        <v>2622</v>
      </c>
      <c r="AF97" s="184">
        <v>4229</v>
      </c>
      <c r="AG97" s="184">
        <v>4</v>
      </c>
      <c r="AH97" s="184"/>
      <c r="AI97" s="184">
        <v>15</v>
      </c>
      <c r="AJ97" s="184">
        <v>0</v>
      </c>
      <c r="AK97" s="184">
        <v>1214</v>
      </c>
      <c r="AL97" s="184">
        <v>16991</v>
      </c>
      <c r="AM97" s="184">
        <v>83</v>
      </c>
      <c r="AN97" s="184">
        <v>102</v>
      </c>
      <c r="AO97" s="184">
        <v>264</v>
      </c>
      <c r="AP97" s="184">
        <v>1096</v>
      </c>
      <c r="AQ97" s="184">
        <v>72</v>
      </c>
      <c r="AR97" s="184">
        <v>159</v>
      </c>
      <c r="AS97" s="185">
        <v>766</v>
      </c>
      <c r="AT97" s="182">
        <v>12201</v>
      </c>
      <c r="AU97" s="182">
        <v>6683</v>
      </c>
      <c r="AV97" s="183"/>
      <c r="AW97" s="184"/>
      <c r="AX97" s="184"/>
      <c r="AY97" s="184"/>
      <c r="AZ97" s="184">
        <v>80</v>
      </c>
      <c r="BA97" s="184">
        <v>26</v>
      </c>
      <c r="BB97" s="184">
        <v>5088</v>
      </c>
      <c r="BC97" s="184"/>
      <c r="BD97" s="184">
        <v>92</v>
      </c>
      <c r="BE97" s="184">
        <v>58</v>
      </c>
      <c r="BF97" s="184"/>
      <c r="BG97" s="184">
        <v>183</v>
      </c>
      <c r="BH97" s="184">
        <v>19</v>
      </c>
      <c r="BI97" s="184">
        <v>837</v>
      </c>
      <c r="BJ97" s="184"/>
      <c r="BK97" s="184"/>
      <c r="BL97" s="184">
        <v>1</v>
      </c>
      <c r="BM97" s="185">
        <v>298</v>
      </c>
      <c r="BN97" s="182">
        <v>831</v>
      </c>
      <c r="BO97" s="183">
        <v>630</v>
      </c>
      <c r="BP97" s="185">
        <v>201</v>
      </c>
      <c r="BQ97" s="182"/>
      <c r="BR97" s="182">
        <v>5602</v>
      </c>
      <c r="BS97" s="182">
        <v>11679</v>
      </c>
      <c r="BT97" s="186"/>
      <c r="BU97" s="186"/>
      <c r="BV97" s="186"/>
      <c r="BW97" s="187">
        <f t="shared" si="52"/>
        <v>9228</v>
      </c>
      <c r="BX97" s="187">
        <f t="shared" si="52"/>
        <v>144</v>
      </c>
      <c r="BY97" s="187">
        <f t="shared" si="52"/>
        <v>393</v>
      </c>
      <c r="BZ97" s="187">
        <f t="shared" si="52"/>
        <v>-176</v>
      </c>
      <c r="CA97" s="187">
        <f t="shared" si="52"/>
        <v>4229</v>
      </c>
      <c r="CB97" s="187">
        <f t="shared" si="52"/>
        <v>16991</v>
      </c>
      <c r="CC97" s="187">
        <f t="shared" si="52"/>
        <v>2622</v>
      </c>
      <c r="CD97" s="187">
        <f t="shared" si="52"/>
        <v>83</v>
      </c>
      <c r="CE97" s="187">
        <f t="shared" si="52"/>
        <v>4102</v>
      </c>
      <c r="CF97" s="187">
        <f t="shared" si="52"/>
        <v>12201</v>
      </c>
      <c r="CG97" s="187">
        <f t="shared" si="52"/>
        <v>92</v>
      </c>
      <c r="CH97" s="187">
        <f t="shared" si="52"/>
        <v>5088</v>
      </c>
      <c r="CI97" s="187">
        <f t="shared" si="52"/>
        <v>1040</v>
      </c>
      <c r="CJ97" s="187">
        <f t="shared" si="52"/>
        <v>404</v>
      </c>
      <c r="CK97" s="187">
        <f t="shared" si="52"/>
        <v>259</v>
      </c>
      <c r="CL97" s="187">
        <f t="shared" si="52"/>
        <v>11679</v>
      </c>
      <c r="CM97" s="187">
        <f t="shared" si="51"/>
        <v>5602</v>
      </c>
      <c r="CN97" s="187">
        <f t="shared" si="51"/>
        <v>630</v>
      </c>
      <c r="CO97" s="187">
        <f t="shared" si="51"/>
        <v>60</v>
      </c>
      <c r="CP97" s="187">
        <f t="shared" si="51"/>
        <v>74675</v>
      </c>
      <c r="CQ97" s="188">
        <f t="shared" si="46"/>
        <v>-4</v>
      </c>
      <c r="CR97" s="186"/>
      <c r="CS97" s="189" t="str">
        <f t="shared" si="47"/>
        <v/>
      </c>
      <c r="CT97" s="186">
        <f t="shared" si="50"/>
        <v>386.35790400000002</v>
      </c>
      <c r="CU97" s="186">
        <f t="shared" si="50"/>
        <v>6.0289920000000006</v>
      </c>
      <c r="CV97" s="186">
        <f t="shared" si="50"/>
        <v>16.454124</v>
      </c>
      <c r="CW97" s="186">
        <f t="shared" si="50"/>
        <v>-7.3687680000000002</v>
      </c>
      <c r="CX97" s="186">
        <f t="shared" si="50"/>
        <v>177.05977200000001</v>
      </c>
      <c r="CY97" s="186">
        <f t="shared" si="50"/>
        <v>711.379188</v>
      </c>
      <c r="CZ97" s="186">
        <f t="shared" si="50"/>
        <v>109.77789600000001</v>
      </c>
      <c r="DA97" s="186">
        <f t="shared" si="50"/>
        <v>3.475044</v>
      </c>
      <c r="DB97" s="186">
        <f t="shared" si="49"/>
        <v>171.742536</v>
      </c>
      <c r="DC97" s="186">
        <f t="shared" si="49"/>
        <v>510.83146800000003</v>
      </c>
      <c r="DD97" s="186">
        <f t="shared" si="49"/>
        <v>3.8518560000000002</v>
      </c>
      <c r="DE97" s="186">
        <f t="shared" si="49"/>
        <v>213.02438400000003</v>
      </c>
      <c r="DF97" s="186">
        <f t="shared" si="49"/>
        <v>43.542720000000003</v>
      </c>
      <c r="DG97" s="186">
        <f t="shared" si="49"/>
        <v>16.914671999999999</v>
      </c>
      <c r="DH97" s="186">
        <f t="shared" si="49"/>
        <v>10.843812</v>
      </c>
      <c r="DI97" s="186">
        <f t="shared" si="49"/>
        <v>488.97637200000003</v>
      </c>
      <c r="DJ97" s="186">
        <f t="shared" si="49"/>
        <v>234.54453600000002</v>
      </c>
      <c r="DK97" s="186">
        <f t="shared" si="49"/>
        <v>26.376840000000001</v>
      </c>
      <c r="DL97" s="186">
        <f t="shared" si="49"/>
        <v>2.5120800000000001</v>
      </c>
      <c r="DM97" s="186">
        <f t="shared" si="49"/>
        <v>3126.4929000000002</v>
      </c>
      <c r="DN97" s="186">
        <f t="shared" si="48"/>
        <v>0</v>
      </c>
      <c r="DQ97" s="177"/>
      <c r="DR97" s="178" t="str">
        <f>CT$4</f>
        <v>HC</v>
      </c>
      <c r="DS97" s="178" t="str">
        <f t="shared" ref="DS97:EK97" si="53">CU$4</f>
        <v>BC</v>
      </c>
      <c r="DT97" s="178" t="str">
        <f t="shared" si="53"/>
        <v>MFG</v>
      </c>
      <c r="DU97" s="178" t="str">
        <f t="shared" si="53"/>
        <v>OIL_CRD</v>
      </c>
      <c r="DV97" s="178" t="str">
        <f t="shared" si="53"/>
        <v>OIL_GSL</v>
      </c>
      <c r="DW97" s="178" t="str">
        <f t="shared" si="53"/>
        <v>OIL_DSL</v>
      </c>
      <c r="DX97" s="178" t="str">
        <f t="shared" si="53"/>
        <v>OIL_LPG</v>
      </c>
      <c r="DY97" s="178" t="str">
        <f t="shared" si="53"/>
        <v>OIL_FUE</v>
      </c>
      <c r="DZ97" s="178" t="str">
        <f t="shared" si="53"/>
        <v>OTH_OIL_FUE</v>
      </c>
      <c r="EA97" s="178" t="str">
        <f t="shared" si="53"/>
        <v>NAT_GAS</v>
      </c>
      <c r="EB97" s="178" t="str">
        <f t="shared" si="53"/>
        <v>BIOG</v>
      </c>
      <c r="EC97" s="178" t="str">
        <f t="shared" si="53"/>
        <v>BIOM</v>
      </c>
      <c r="ED97" s="178" t="str">
        <f t="shared" si="53"/>
        <v>BLF</v>
      </c>
      <c r="EE97" s="178" t="str">
        <f t="shared" si="53"/>
        <v>OTH_REN_FUE</v>
      </c>
      <c r="EF97" s="178" t="str">
        <f t="shared" si="53"/>
        <v>RDF</v>
      </c>
      <c r="EG97" s="178" t="str">
        <f t="shared" si="53"/>
        <v>ELC</v>
      </c>
      <c r="EH97" s="178" t="str">
        <f t="shared" si="53"/>
        <v>DH</v>
      </c>
      <c r="EI97" s="178" t="str">
        <f t="shared" si="53"/>
        <v>OTH_FUE</v>
      </c>
      <c r="EJ97" s="178" t="str">
        <f t="shared" si="53"/>
        <v>COKE</v>
      </c>
      <c r="EK97" s="178" t="str">
        <f t="shared" si="53"/>
        <v>TOTAL</v>
      </c>
    </row>
    <row r="98" spans="1:141" ht="22.5">
      <c r="A98" s="181" t="s">
        <v>554</v>
      </c>
      <c r="B98" s="182">
        <v>5792</v>
      </c>
      <c r="C98" s="182">
        <v>105</v>
      </c>
      <c r="D98" s="183">
        <v>7</v>
      </c>
      <c r="E98" s="184"/>
      <c r="F98" s="184">
        <v>54</v>
      </c>
      <c r="G98" s="184"/>
      <c r="H98" s="184"/>
      <c r="I98" s="184"/>
      <c r="J98" s="184">
        <v>33</v>
      </c>
      <c r="K98" s="184"/>
      <c r="L98" s="184">
        <v>11</v>
      </c>
      <c r="M98" s="185"/>
      <c r="N98" s="182"/>
      <c r="O98" s="183"/>
      <c r="P98" s="184"/>
      <c r="Q98" s="184"/>
      <c r="R98" s="185"/>
      <c r="S98" s="182"/>
      <c r="T98" s="183"/>
      <c r="U98" s="185"/>
      <c r="V98" s="182"/>
      <c r="W98" s="182">
        <v>3635</v>
      </c>
      <c r="X98" s="183"/>
      <c r="Y98" s="184"/>
      <c r="Z98" s="184"/>
      <c r="AA98" s="184"/>
      <c r="AB98" s="184"/>
      <c r="AC98" s="184"/>
      <c r="AD98" s="184"/>
      <c r="AE98" s="184">
        <v>89</v>
      </c>
      <c r="AF98" s="184"/>
      <c r="AG98" s="184"/>
      <c r="AH98" s="184"/>
      <c r="AI98" s="184"/>
      <c r="AJ98" s="184">
        <v>0</v>
      </c>
      <c r="AK98" s="184">
        <v>1197</v>
      </c>
      <c r="AL98" s="184"/>
      <c r="AM98" s="184"/>
      <c r="AN98" s="184">
        <v>102</v>
      </c>
      <c r="AO98" s="184">
        <v>240</v>
      </c>
      <c r="AP98" s="184">
        <v>1096</v>
      </c>
      <c r="AQ98" s="184"/>
      <c r="AR98" s="184">
        <v>159</v>
      </c>
      <c r="AS98" s="185">
        <v>752</v>
      </c>
      <c r="AT98" s="182">
        <v>2052</v>
      </c>
      <c r="AU98" s="182"/>
      <c r="AV98" s="183"/>
      <c r="AW98" s="184"/>
      <c r="AX98" s="184"/>
      <c r="AY98" s="184"/>
      <c r="AZ98" s="184"/>
      <c r="BA98" s="184"/>
      <c r="BB98" s="184"/>
      <c r="BC98" s="184"/>
      <c r="BD98" s="184"/>
      <c r="BE98" s="184"/>
      <c r="BF98" s="184"/>
      <c r="BG98" s="184"/>
      <c r="BH98" s="184"/>
      <c r="BI98" s="184"/>
      <c r="BJ98" s="184"/>
      <c r="BK98" s="184"/>
      <c r="BL98" s="184"/>
      <c r="BM98" s="185"/>
      <c r="BN98" s="182"/>
      <c r="BO98" s="183"/>
      <c r="BP98" s="185"/>
      <c r="BQ98" s="182"/>
      <c r="BR98" s="182"/>
      <c r="BS98" s="182"/>
      <c r="BT98" s="186"/>
      <c r="BU98" s="186"/>
      <c r="BV98" s="186" t="s">
        <v>555</v>
      </c>
      <c r="BW98" s="187">
        <f t="shared" si="52"/>
        <v>72</v>
      </c>
      <c r="BX98" s="187">
        <f t="shared" si="52"/>
        <v>0</v>
      </c>
      <c r="BY98" s="187">
        <f t="shared" si="52"/>
        <v>0</v>
      </c>
      <c r="BZ98" s="187">
        <f t="shared" si="52"/>
        <v>0</v>
      </c>
      <c r="CA98" s="187">
        <f t="shared" si="52"/>
        <v>0</v>
      </c>
      <c r="CB98" s="187">
        <f t="shared" si="52"/>
        <v>0</v>
      </c>
      <c r="CC98" s="187">
        <f t="shared" si="52"/>
        <v>89</v>
      </c>
      <c r="CD98" s="187">
        <f t="shared" si="52"/>
        <v>0</v>
      </c>
      <c r="CE98" s="187">
        <f t="shared" si="52"/>
        <v>3546</v>
      </c>
      <c r="CF98" s="187">
        <f t="shared" si="52"/>
        <v>2052</v>
      </c>
      <c r="CG98" s="187">
        <f t="shared" si="52"/>
        <v>0</v>
      </c>
      <c r="CH98" s="187">
        <f t="shared" si="52"/>
        <v>0</v>
      </c>
      <c r="CI98" s="187">
        <f t="shared" si="52"/>
        <v>0</v>
      </c>
      <c r="CJ98" s="187">
        <f t="shared" si="52"/>
        <v>0</v>
      </c>
      <c r="CK98" s="187">
        <f t="shared" si="52"/>
        <v>0</v>
      </c>
      <c r="CL98" s="187">
        <f t="shared" si="52"/>
        <v>0</v>
      </c>
      <c r="CM98" s="187">
        <f t="shared" si="51"/>
        <v>0</v>
      </c>
      <c r="CN98" s="187">
        <f t="shared" si="51"/>
        <v>0</v>
      </c>
      <c r="CO98" s="187">
        <f t="shared" si="51"/>
        <v>33</v>
      </c>
      <c r="CP98" s="187">
        <f t="shared" si="51"/>
        <v>5792</v>
      </c>
      <c r="CQ98" s="188">
        <f t="shared" si="46"/>
        <v>0</v>
      </c>
      <c r="CR98" s="186"/>
      <c r="CS98" s="189" t="str">
        <f t="shared" si="47"/>
        <v>NEU</v>
      </c>
      <c r="CT98" s="186">
        <f t="shared" si="50"/>
        <v>3.0144960000000003</v>
      </c>
      <c r="CU98" s="186">
        <f t="shared" si="50"/>
        <v>0</v>
      </c>
      <c r="CV98" s="186">
        <f t="shared" si="50"/>
        <v>0</v>
      </c>
      <c r="CW98" s="186">
        <f t="shared" si="50"/>
        <v>0</v>
      </c>
      <c r="CX98" s="186">
        <f t="shared" si="50"/>
        <v>0</v>
      </c>
      <c r="CY98" s="186">
        <f t="shared" si="50"/>
        <v>0</v>
      </c>
      <c r="CZ98" s="186">
        <f t="shared" si="50"/>
        <v>3.7262520000000001</v>
      </c>
      <c r="DA98" s="186">
        <f t="shared" si="50"/>
        <v>0</v>
      </c>
      <c r="DB98" s="186">
        <f t="shared" si="49"/>
        <v>148.46392800000001</v>
      </c>
      <c r="DC98" s="186">
        <f t="shared" si="49"/>
        <v>85.913136000000009</v>
      </c>
      <c r="DD98" s="186">
        <f t="shared" si="49"/>
        <v>0</v>
      </c>
      <c r="DE98" s="186">
        <f t="shared" si="49"/>
        <v>0</v>
      </c>
      <c r="DF98" s="186">
        <f t="shared" si="49"/>
        <v>0</v>
      </c>
      <c r="DG98" s="186">
        <f t="shared" si="49"/>
        <v>0</v>
      </c>
      <c r="DH98" s="186">
        <f t="shared" si="49"/>
        <v>0</v>
      </c>
      <c r="DI98" s="186">
        <f t="shared" si="49"/>
        <v>0</v>
      </c>
      <c r="DJ98" s="186">
        <f t="shared" si="49"/>
        <v>0</v>
      </c>
      <c r="DK98" s="186">
        <f t="shared" si="49"/>
        <v>0</v>
      </c>
      <c r="DL98" s="186">
        <f t="shared" si="49"/>
        <v>1.3816440000000001</v>
      </c>
      <c r="DM98" s="186">
        <f t="shared" si="49"/>
        <v>242.49945600000001</v>
      </c>
      <c r="DN98" s="186">
        <f t="shared" si="48"/>
        <v>0</v>
      </c>
      <c r="DQ98" s="179" t="s">
        <v>555</v>
      </c>
      <c r="DR98" s="180">
        <f>SUMIF($CS$96:$CS$98,$DQ98,CT$96:CT$98)</f>
        <v>3.0144960000000003</v>
      </c>
      <c r="DS98" s="180">
        <f t="shared" ref="DS98:EK98" si="54">SUMIF($CS$96:$CS$98,$DQ98,CU$96:CU$98)</f>
        <v>0</v>
      </c>
      <c r="DT98" s="180">
        <f t="shared" si="54"/>
        <v>0</v>
      </c>
      <c r="DU98" s="180">
        <f t="shared" si="54"/>
        <v>0</v>
      </c>
      <c r="DV98" s="180">
        <f t="shared" si="54"/>
        <v>0</v>
      </c>
      <c r="DW98" s="180">
        <f t="shared" si="54"/>
        <v>0</v>
      </c>
      <c r="DX98" s="180">
        <f t="shared" si="54"/>
        <v>3.7262520000000001</v>
      </c>
      <c r="DY98" s="180">
        <f t="shared" si="54"/>
        <v>0</v>
      </c>
      <c r="DZ98" s="180">
        <f t="shared" si="54"/>
        <v>148.46392800000001</v>
      </c>
      <c r="EA98" s="180">
        <f t="shared" si="54"/>
        <v>85.913136000000009</v>
      </c>
      <c r="EB98" s="180">
        <f t="shared" si="54"/>
        <v>0</v>
      </c>
      <c r="EC98" s="180">
        <f t="shared" si="54"/>
        <v>0</v>
      </c>
      <c r="ED98" s="180">
        <f t="shared" si="54"/>
        <v>0</v>
      </c>
      <c r="EE98" s="180">
        <f t="shared" si="54"/>
        <v>0</v>
      </c>
      <c r="EF98" s="180">
        <f t="shared" si="54"/>
        <v>0</v>
      </c>
      <c r="EG98" s="180">
        <f t="shared" si="54"/>
        <v>0</v>
      </c>
      <c r="EH98" s="180">
        <f t="shared" si="54"/>
        <v>0</v>
      </c>
      <c r="EI98" s="180">
        <f t="shared" si="54"/>
        <v>0</v>
      </c>
      <c r="EJ98" s="180">
        <f t="shared" si="54"/>
        <v>1.3816440000000001</v>
      </c>
      <c r="EK98" s="180">
        <f t="shared" si="54"/>
        <v>242.49945600000001</v>
      </c>
    </row>
    <row r="99" spans="1:141" ht="33.75">
      <c r="A99" s="167" t="s">
        <v>556</v>
      </c>
      <c r="B99" s="168">
        <v>5363</v>
      </c>
      <c r="C99" s="168">
        <v>105</v>
      </c>
      <c r="D99" s="169">
        <v>7</v>
      </c>
      <c r="E99" s="170"/>
      <c r="F99" s="170">
        <v>54</v>
      </c>
      <c r="G99" s="170"/>
      <c r="H99" s="170"/>
      <c r="I99" s="170"/>
      <c r="J99" s="170">
        <v>33</v>
      </c>
      <c r="K99" s="170"/>
      <c r="L99" s="170">
        <v>11</v>
      </c>
      <c r="M99" s="171"/>
      <c r="N99" s="168"/>
      <c r="O99" s="169"/>
      <c r="P99" s="170"/>
      <c r="Q99" s="170"/>
      <c r="R99" s="171"/>
      <c r="S99" s="168"/>
      <c r="T99" s="169"/>
      <c r="U99" s="171"/>
      <c r="V99" s="168"/>
      <c r="W99" s="168">
        <v>3206</v>
      </c>
      <c r="X99" s="169"/>
      <c r="Y99" s="170"/>
      <c r="Z99" s="170"/>
      <c r="AA99" s="170"/>
      <c r="AB99" s="170"/>
      <c r="AC99" s="170"/>
      <c r="AD99" s="170"/>
      <c r="AE99" s="170">
        <v>89</v>
      </c>
      <c r="AF99" s="170"/>
      <c r="AG99" s="170"/>
      <c r="AH99" s="170"/>
      <c r="AI99" s="170"/>
      <c r="AJ99" s="170">
        <v>0</v>
      </c>
      <c r="AK99" s="170">
        <v>1197</v>
      </c>
      <c r="AL99" s="170"/>
      <c r="AM99" s="170"/>
      <c r="AN99" s="170">
        <v>9</v>
      </c>
      <c r="AO99" s="170">
        <v>22</v>
      </c>
      <c r="AP99" s="170">
        <v>1096</v>
      </c>
      <c r="AQ99" s="170"/>
      <c r="AR99" s="170">
        <v>41</v>
      </c>
      <c r="AS99" s="171">
        <v>752</v>
      </c>
      <c r="AT99" s="168">
        <v>2052</v>
      </c>
      <c r="AU99" s="168"/>
      <c r="AV99" s="169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1"/>
      <c r="BN99" s="168"/>
      <c r="BO99" s="169"/>
      <c r="BP99" s="171"/>
      <c r="BQ99" s="168"/>
      <c r="BR99" s="168"/>
      <c r="BS99" s="168"/>
      <c r="BW99" s="173">
        <f t="shared" si="52"/>
        <v>72</v>
      </c>
      <c r="BX99" s="173">
        <f t="shared" si="52"/>
        <v>0</v>
      </c>
      <c r="BY99" s="173">
        <f t="shared" si="52"/>
        <v>0</v>
      </c>
      <c r="BZ99" s="173">
        <f t="shared" si="52"/>
        <v>0</v>
      </c>
      <c r="CA99" s="173">
        <f t="shared" si="52"/>
        <v>0</v>
      </c>
      <c r="CB99" s="173">
        <f t="shared" si="52"/>
        <v>0</v>
      </c>
      <c r="CC99" s="173">
        <f t="shared" si="52"/>
        <v>89</v>
      </c>
      <c r="CD99" s="173">
        <f t="shared" si="52"/>
        <v>0</v>
      </c>
      <c r="CE99" s="173">
        <f t="shared" si="52"/>
        <v>3117</v>
      </c>
      <c r="CF99" s="173">
        <f t="shared" si="52"/>
        <v>2052</v>
      </c>
      <c r="CG99" s="173">
        <f t="shared" si="52"/>
        <v>0</v>
      </c>
      <c r="CH99" s="173">
        <f t="shared" si="52"/>
        <v>0</v>
      </c>
      <c r="CI99" s="173">
        <f t="shared" si="52"/>
        <v>0</v>
      </c>
      <c r="CJ99" s="173">
        <f t="shared" si="52"/>
        <v>0</v>
      </c>
      <c r="CK99" s="173">
        <f t="shared" si="52"/>
        <v>0</v>
      </c>
      <c r="CL99" s="173">
        <f t="shared" ref="CL99:CP114" si="55">SUMIF($B$2:$BS$2,CL$4,$B99:$BS99)</f>
        <v>0</v>
      </c>
      <c r="CM99" s="173">
        <f t="shared" si="55"/>
        <v>0</v>
      </c>
      <c r="CN99" s="173">
        <f t="shared" si="55"/>
        <v>0</v>
      </c>
      <c r="CO99" s="173">
        <f t="shared" si="55"/>
        <v>33</v>
      </c>
      <c r="CP99" s="173">
        <f t="shared" si="55"/>
        <v>5363</v>
      </c>
      <c r="CQ99" s="174">
        <f t="shared" si="46"/>
        <v>0</v>
      </c>
      <c r="CS99" s="175" t="str">
        <f t="shared" si="47"/>
        <v/>
      </c>
      <c r="CT99" s="142">
        <f t="shared" si="50"/>
        <v>3.0144960000000003</v>
      </c>
      <c r="CU99" s="142">
        <f t="shared" si="50"/>
        <v>0</v>
      </c>
      <c r="CV99" s="142">
        <f t="shared" si="50"/>
        <v>0</v>
      </c>
      <c r="CW99" s="142">
        <f t="shared" si="50"/>
        <v>0</v>
      </c>
      <c r="CX99" s="142">
        <f t="shared" si="50"/>
        <v>0</v>
      </c>
      <c r="CY99" s="142">
        <f t="shared" si="50"/>
        <v>0</v>
      </c>
      <c r="CZ99" s="142">
        <f t="shared" si="50"/>
        <v>3.7262520000000001</v>
      </c>
      <c r="DA99" s="142">
        <f t="shared" si="50"/>
        <v>0</v>
      </c>
      <c r="DB99" s="142">
        <f t="shared" si="49"/>
        <v>130.502556</v>
      </c>
      <c r="DC99" s="142">
        <f t="shared" si="49"/>
        <v>85.913136000000009</v>
      </c>
      <c r="DD99" s="142">
        <f t="shared" si="49"/>
        <v>0</v>
      </c>
      <c r="DE99" s="142">
        <f t="shared" si="49"/>
        <v>0</v>
      </c>
      <c r="DF99" s="142">
        <f t="shared" si="49"/>
        <v>0</v>
      </c>
      <c r="DG99" s="142">
        <f t="shared" si="49"/>
        <v>0</v>
      </c>
      <c r="DH99" s="142">
        <f t="shared" si="49"/>
        <v>0</v>
      </c>
      <c r="DI99" s="142">
        <f t="shared" si="49"/>
        <v>0</v>
      </c>
      <c r="DJ99" s="142">
        <f t="shared" si="49"/>
        <v>0</v>
      </c>
      <c r="DK99" s="142">
        <f t="shared" si="49"/>
        <v>0</v>
      </c>
      <c r="DL99" s="142">
        <f t="shared" si="49"/>
        <v>1.3816440000000001</v>
      </c>
      <c r="DM99" s="142">
        <f t="shared" si="49"/>
        <v>224.53808400000003</v>
      </c>
      <c r="DN99" s="142">
        <f t="shared" si="48"/>
        <v>0</v>
      </c>
      <c r="DQ99" s="176"/>
    </row>
    <row r="100" spans="1:141" ht="22.5">
      <c r="A100" s="167" t="s">
        <v>557</v>
      </c>
      <c r="B100" s="168"/>
      <c r="C100" s="168"/>
      <c r="D100" s="169"/>
      <c r="E100" s="170"/>
      <c r="F100" s="170"/>
      <c r="G100" s="170"/>
      <c r="H100" s="170"/>
      <c r="I100" s="170"/>
      <c r="J100" s="170"/>
      <c r="K100" s="170"/>
      <c r="L100" s="170"/>
      <c r="M100" s="171"/>
      <c r="N100" s="168"/>
      <c r="O100" s="169"/>
      <c r="P100" s="170"/>
      <c r="Q100" s="170"/>
      <c r="R100" s="171"/>
      <c r="S100" s="168"/>
      <c r="T100" s="169"/>
      <c r="U100" s="171"/>
      <c r="V100" s="168"/>
      <c r="W100" s="168"/>
      <c r="X100" s="169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1"/>
      <c r="AT100" s="168"/>
      <c r="AU100" s="168"/>
      <c r="AV100" s="169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1"/>
      <c r="BN100" s="168"/>
      <c r="BO100" s="169"/>
      <c r="BP100" s="171"/>
      <c r="BQ100" s="168"/>
      <c r="BR100" s="168"/>
      <c r="BS100" s="168"/>
      <c r="BW100" s="173">
        <f t="shared" ref="BW100:CL115" si="56">SUMIF($B$2:$BS$2,BW$4,$B100:$BS100)</f>
        <v>0</v>
      </c>
      <c r="BX100" s="173">
        <f t="shared" si="56"/>
        <v>0</v>
      </c>
      <c r="BY100" s="173">
        <f t="shared" si="56"/>
        <v>0</v>
      </c>
      <c r="BZ100" s="173">
        <f t="shared" si="56"/>
        <v>0</v>
      </c>
      <c r="CA100" s="173">
        <f t="shared" si="56"/>
        <v>0</v>
      </c>
      <c r="CB100" s="173">
        <f t="shared" si="56"/>
        <v>0</v>
      </c>
      <c r="CC100" s="173">
        <f t="shared" si="56"/>
        <v>0</v>
      </c>
      <c r="CD100" s="173">
        <f t="shared" si="56"/>
        <v>0</v>
      </c>
      <c r="CE100" s="173">
        <f t="shared" si="56"/>
        <v>0</v>
      </c>
      <c r="CF100" s="173">
        <f t="shared" si="56"/>
        <v>0</v>
      </c>
      <c r="CG100" s="173">
        <f t="shared" si="56"/>
        <v>0</v>
      </c>
      <c r="CH100" s="173">
        <f t="shared" si="56"/>
        <v>0</v>
      </c>
      <c r="CI100" s="173">
        <f t="shared" si="56"/>
        <v>0</v>
      </c>
      <c r="CJ100" s="173">
        <f t="shared" si="56"/>
        <v>0</v>
      </c>
      <c r="CK100" s="173">
        <f t="shared" si="56"/>
        <v>0</v>
      </c>
      <c r="CL100" s="173">
        <f t="shared" si="56"/>
        <v>0</v>
      </c>
      <c r="CM100" s="173">
        <f t="shared" si="55"/>
        <v>0</v>
      </c>
      <c r="CN100" s="173">
        <f t="shared" si="55"/>
        <v>0</v>
      </c>
      <c r="CO100" s="173">
        <f t="shared" si="55"/>
        <v>0</v>
      </c>
      <c r="CP100" s="173">
        <f t="shared" si="55"/>
        <v>0</v>
      </c>
      <c r="CQ100" s="174">
        <f t="shared" si="46"/>
        <v>0</v>
      </c>
      <c r="CS100" s="175" t="str">
        <f t="shared" si="47"/>
        <v/>
      </c>
      <c r="CT100" s="142">
        <f t="shared" si="50"/>
        <v>0</v>
      </c>
      <c r="CU100" s="142">
        <f t="shared" si="50"/>
        <v>0</v>
      </c>
      <c r="CV100" s="142">
        <f t="shared" si="50"/>
        <v>0</v>
      </c>
      <c r="CW100" s="142">
        <f t="shared" si="50"/>
        <v>0</v>
      </c>
      <c r="CX100" s="142">
        <f t="shared" si="50"/>
        <v>0</v>
      </c>
      <c r="CY100" s="142">
        <f t="shared" si="50"/>
        <v>0</v>
      </c>
      <c r="CZ100" s="142">
        <f t="shared" si="50"/>
        <v>0</v>
      </c>
      <c r="DA100" s="142">
        <f t="shared" si="50"/>
        <v>0</v>
      </c>
      <c r="DB100" s="142">
        <f t="shared" si="49"/>
        <v>0</v>
      </c>
      <c r="DC100" s="142">
        <f t="shared" si="49"/>
        <v>0</v>
      </c>
      <c r="DD100" s="142">
        <f t="shared" si="49"/>
        <v>0</v>
      </c>
      <c r="DE100" s="142">
        <f t="shared" si="49"/>
        <v>0</v>
      </c>
      <c r="DF100" s="142">
        <f t="shared" si="49"/>
        <v>0</v>
      </c>
      <c r="DG100" s="142">
        <f t="shared" si="49"/>
        <v>0</v>
      </c>
      <c r="DH100" s="142">
        <f t="shared" si="49"/>
        <v>0</v>
      </c>
      <c r="DI100" s="142">
        <f t="shared" si="49"/>
        <v>0</v>
      </c>
      <c r="DJ100" s="142">
        <f t="shared" si="49"/>
        <v>0</v>
      </c>
      <c r="DK100" s="142">
        <f t="shared" si="49"/>
        <v>0</v>
      </c>
      <c r="DL100" s="142">
        <f t="shared" si="49"/>
        <v>0</v>
      </c>
      <c r="DM100" s="142">
        <f t="shared" si="49"/>
        <v>0</v>
      </c>
      <c r="DN100" s="142">
        <f t="shared" si="48"/>
        <v>0</v>
      </c>
      <c r="DQ100" s="176"/>
    </row>
    <row r="101" spans="1:141" ht="22.5">
      <c r="A101" s="167" t="s">
        <v>558</v>
      </c>
      <c r="B101" s="168">
        <v>5</v>
      </c>
      <c r="C101" s="168"/>
      <c r="D101" s="169"/>
      <c r="E101" s="170"/>
      <c r="F101" s="170"/>
      <c r="G101" s="170"/>
      <c r="H101" s="170"/>
      <c r="I101" s="170"/>
      <c r="J101" s="170"/>
      <c r="K101" s="170"/>
      <c r="L101" s="170"/>
      <c r="M101" s="171"/>
      <c r="N101" s="168"/>
      <c r="O101" s="169"/>
      <c r="P101" s="170"/>
      <c r="Q101" s="170"/>
      <c r="R101" s="171"/>
      <c r="S101" s="168"/>
      <c r="T101" s="169"/>
      <c r="U101" s="171"/>
      <c r="V101" s="168"/>
      <c r="W101" s="168">
        <v>5</v>
      </c>
      <c r="X101" s="169"/>
      <c r="Y101" s="170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>
        <v>0</v>
      </c>
      <c r="AO101" s="170">
        <v>5</v>
      </c>
      <c r="AP101" s="170"/>
      <c r="AQ101" s="170"/>
      <c r="AR101" s="170">
        <v>0</v>
      </c>
      <c r="AS101" s="171"/>
      <c r="AT101" s="168"/>
      <c r="AU101" s="168"/>
      <c r="AV101" s="169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1"/>
      <c r="BN101" s="168"/>
      <c r="BO101" s="169"/>
      <c r="BP101" s="171"/>
      <c r="BQ101" s="168"/>
      <c r="BR101" s="168"/>
      <c r="BS101" s="168"/>
      <c r="BW101" s="173">
        <f t="shared" si="56"/>
        <v>0</v>
      </c>
      <c r="BX101" s="173">
        <f t="shared" si="56"/>
        <v>0</v>
      </c>
      <c r="BY101" s="173">
        <f t="shared" si="56"/>
        <v>0</v>
      </c>
      <c r="BZ101" s="173">
        <f t="shared" si="56"/>
        <v>0</v>
      </c>
      <c r="CA101" s="173">
        <f t="shared" si="56"/>
        <v>0</v>
      </c>
      <c r="CB101" s="173">
        <f t="shared" si="56"/>
        <v>0</v>
      </c>
      <c r="CC101" s="173">
        <f t="shared" si="56"/>
        <v>0</v>
      </c>
      <c r="CD101" s="173">
        <f t="shared" si="56"/>
        <v>0</v>
      </c>
      <c r="CE101" s="173">
        <f t="shared" si="56"/>
        <v>5</v>
      </c>
      <c r="CF101" s="173">
        <f t="shared" si="56"/>
        <v>0</v>
      </c>
      <c r="CG101" s="173">
        <f t="shared" si="56"/>
        <v>0</v>
      </c>
      <c r="CH101" s="173">
        <f t="shared" si="56"/>
        <v>0</v>
      </c>
      <c r="CI101" s="173">
        <f t="shared" si="56"/>
        <v>0</v>
      </c>
      <c r="CJ101" s="173">
        <f t="shared" si="56"/>
        <v>0</v>
      </c>
      <c r="CK101" s="173">
        <f t="shared" si="56"/>
        <v>0</v>
      </c>
      <c r="CL101" s="173">
        <f t="shared" si="56"/>
        <v>0</v>
      </c>
      <c r="CM101" s="173">
        <f t="shared" si="55"/>
        <v>0</v>
      </c>
      <c r="CN101" s="173">
        <f t="shared" si="55"/>
        <v>0</v>
      </c>
      <c r="CO101" s="173">
        <f t="shared" si="55"/>
        <v>0</v>
      </c>
      <c r="CP101" s="173">
        <f t="shared" si="55"/>
        <v>5</v>
      </c>
      <c r="CQ101" s="174">
        <f t="shared" si="46"/>
        <v>0</v>
      </c>
      <c r="CS101" s="175" t="str">
        <f t="shared" si="47"/>
        <v/>
      </c>
      <c r="CT101" s="142">
        <f t="shared" si="50"/>
        <v>0</v>
      </c>
      <c r="CU101" s="142">
        <f t="shared" si="50"/>
        <v>0</v>
      </c>
      <c r="CV101" s="142">
        <f t="shared" si="50"/>
        <v>0</v>
      </c>
      <c r="CW101" s="142">
        <f t="shared" si="50"/>
        <v>0</v>
      </c>
      <c r="CX101" s="142">
        <f t="shared" si="50"/>
        <v>0</v>
      </c>
      <c r="CY101" s="142">
        <f t="shared" si="50"/>
        <v>0</v>
      </c>
      <c r="CZ101" s="142">
        <f t="shared" si="50"/>
        <v>0</v>
      </c>
      <c r="DA101" s="142">
        <f t="shared" si="50"/>
        <v>0</v>
      </c>
      <c r="DB101" s="142">
        <f t="shared" si="49"/>
        <v>0.20934000000000003</v>
      </c>
      <c r="DC101" s="142">
        <f t="shared" si="49"/>
        <v>0</v>
      </c>
      <c r="DD101" s="142">
        <f t="shared" si="49"/>
        <v>0</v>
      </c>
      <c r="DE101" s="142">
        <f t="shared" si="49"/>
        <v>0</v>
      </c>
      <c r="DF101" s="142">
        <f t="shared" si="49"/>
        <v>0</v>
      </c>
      <c r="DG101" s="142">
        <f t="shared" si="49"/>
        <v>0</v>
      </c>
      <c r="DH101" s="142">
        <f t="shared" si="49"/>
        <v>0</v>
      </c>
      <c r="DI101" s="142">
        <f t="shared" si="49"/>
        <v>0</v>
      </c>
      <c r="DJ101" s="142">
        <f t="shared" si="49"/>
        <v>0</v>
      </c>
      <c r="DK101" s="142">
        <f t="shared" si="49"/>
        <v>0</v>
      </c>
      <c r="DL101" s="142">
        <f t="shared" si="49"/>
        <v>0</v>
      </c>
      <c r="DM101" s="142">
        <f t="shared" si="49"/>
        <v>0.20934000000000003</v>
      </c>
      <c r="DN101" s="142">
        <f t="shared" si="48"/>
        <v>0</v>
      </c>
      <c r="DQ101" s="176"/>
    </row>
    <row r="102" spans="1:141" ht="22.5">
      <c r="A102" s="167" t="s">
        <v>559</v>
      </c>
      <c r="B102" s="168">
        <v>5253</v>
      </c>
      <c r="C102" s="168"/>
      <c r="D102" s="169"/>
      <c r="E102" s="170"/>
      <c r="F102" s="170"/>
      <c r="G102" s="170"/>
      <c r="H102" s="170"/>
      <c r="I102" s="170"/>
      <c r="J102" s="170"/>
      <c r="K102" s="170"/>
      <c r="L102" s="170"/>
      <c r="M102" s="171"/>
      <c r="N102" s="168"/>
      <c r="O102" s="169"/>
      <c r="P102" s="170"/>
      <c r="Q102" s="170"/>
      <c r="R102" s="171"/>
      <c r="S102" s="168"/>
      <c r="T102" s="169"/>
      <c r="U102" s="171"/>
      <c r="V102" s="168"/>
      <c r="W102" s="168">
        <v>3201</v>
      </c>
      <c r="X102" s="169"/>
      <c r="Y102" s="170"/>
      <c r="Z102" s="170"/>
      <c r="AA102" s="170"/>
      <c r="AB102" s="170"/>
      <c r="AC102" s="170"/>
      <c r="AD102" s="170"/>
      <c r="AE102" s="170">
        <v>89</v>
      </c>
      <c r="AF102" s="170"/>
      <c r="AG102" s="170"/>
      <c r="AH102" s="170"/>
      <c r="AI102" s="170"/>
      <c r="AJ102" s="170">
        <v>0</v>
      </c>
      <c r="AK102" s="170">
        <v>1197</v>
      </c>
      <c r="AL102" s="170"/>
      <c r="AM102" s="170"/>
      <c r="AN102" s="170">
        <v>9</v>
      </c>
      <c r="AO102" s="170">
        <v>17</v>
      </c>
      <c r="AP102" s="170">
        <v>1096</v>
      </c>
      <c r="AQ102" s="170"/>
      <c r="AR102" s="170">
        <v>41</v>
      </c>
      <c r="AS102" s="171">
        <v>752</v>
      </c>
      <c r="AT102" s="168">
        <v>2052</v>
      </c>
      <c r="AU102" s="168"/>
      <c r="AV102" s="169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1"/>
      <c r="BN102" s="168"/>
      <c r="BO102" s="169"/>
      <c r="BP102" s="171"/>
      <c r="BQ102" s="168"/>
      <c r="BR102" s="168"/>
      <c r="BS102" s="168"/>
      <c r="BW102" s="173">
        <f t="shared" si="56"/>
        <v>0</v>
      </c>
      <c r="BX102" s="173">
        <f t="shared" si="56"/>
        <v>0</v>
      </c>
      <c r="BY102" s="173">
        <f t="shared" si="56"/>
        <v>0</v>
      </c>
      <c r="BZ102" s="173">
        <f t="shared" si="56"/>
        <v>0</v>
      </c>
      <c r="CA102" s="173">
        <f t="shared" si="56"/>
        <v>0</v>
      </c>
      <c r="CB102" s="173">
        <f t="shared" si="56"/>
        <v>0</v>
      </c>
      <c r="CC102" s="173">
        <f t="shared" si="56"/>
        <v>89</v>
      </c>
      <c r="CD102" s="173">
        <f t="shared" si="56"/>
        <v>0</v>
      </c>
      <c r="CE102" s="173">
        <f t="shared" si="56"/>
        <v>3112</v>
      </c>
      <c r="CF102" s="173">
        <f t="shared" si="56"/>
        <v>2052</v>
      </c>
      <c r="CG102" s="173">
        <f t="shared" si="56"/>
        <v>0</v>
      </c>
      <c r="CH102" s="173">
        <f t="shared" si="56"/>
        <v>0</v>
      </c>
      <c r="CI102" s="173">
        <f t="shared" si="56"/>
        <v>0</v>
      </c>
      <c r="CJ102" s="173">
        <f t="shared" si="56"/>
        <v>0</v>
      </c>
      <c r="CK102" s="173">
        <f t="shared" si="56"/>
        <v>0</v>
      </c>
      <c r="CL102" s="173">
        <f t="shared" si="56"/>
        <v>0</v>
      </c>
      <c r="CM102" s="173">
        <f t="shared" si="55"/>
        <v>0</v>
      </c>
      <c r="CN102" s="173">
        <f t="shared" si="55"/>
        <v>0</v>
      </c>
      <c r="CO102" s="173">
        <f t="shared" si="55"/>
        <v>0</v>
      </c>
      <c r="CP102" s="173">
        <f t="shared" si="55"/>
        <v>5253</v>
      </c>
      <c r="CQ102" s="174">
        <f t="shared" si="46"/>
        <v>0</v>
      </c>
      <c r="CS102" s="175" t="str">
        <f t="shared" si="47"/>
        <v/>
      </c>
      <c r="CT102" s="142">
        <f t="shared" si="50"/>
        <v>0</v>
      </c>
      <c r="CU102" s="142">
        <f t="shared" si="50"/>
        <v>0</v>
      </c>
      <c r="CV102" s="142">
        <f t="shared" si="50"/>
        <v>0</v>
      </c>
      <c r="CW102" s="142">
        <f t="shared" si="50"/>
        <v>0</v>
      </c>
      <c r="CX102" s="142">
        <f t="shared" si="50"/>
        <v>0</v>
      </c>
      <c r="CY102" s="142">
        <f t="shared" si="50"/>
        <v>0</v>
      </c>
      <c r="CZ102" s="142">
        <f t="shared" si="50"/>
        <v>3.7262520000000001</v>
      </c>
      <c r="DA102" s="142">
        <f t="shared" si="50"/>
        <v>0</v>
      </c>
      <c r="DB102" s="142">
        <f t="shared" si="49"/>
        <v>130.293216</v>
      </c>
      <c r="DC102" s="142">
        <f t="shared" si="49"/>
        <v>85.913136000000009</v>
      </c>
      <c r="DD102" s="142">
        <f t="shared" si="49"/>
        <v>0</v>
      </c>
      <c r="DE102" s="142">
        <f t="shared" si="49"/>
        <v>0</v>
      </c>
      <c r="DF102" s="142">
        <f t="shared" si="49"/>
        <v>0</v>
      </c>
      <c r="DG102" s="142">
        <f t="shared" si="49"/>
        <v>0</v>
      </c>
      <c r="DH102" s="142">
        <f t="shared" si="49"/>
        <v>0</v>
      </c>
      <c r="DI102" s="142">
        <f t="shared" si="49"/>
        <v>0</v>
      </c>
      <c r="DJ102" s="142">
        <f t="shared" si="49"/>
        <v>0</v>
      </c>
      <c r="DK102" s="142">
        <f t="shared" si="49"/>
        <v>0</v>
      </c>
      <c r="DL102" s="142">
        <f t="shared" si="49"/>
        <v>0</v>
      </c>
      <c r="DM102" s="142">
        <f t="shared" si="49"/>
        <v>219.93260400000003</v>
      </c>
      <c r="DN102" s="142">
        <f t="shared" si="48"/>
        <v>0</v>
      </c>
      <c r="DQ102" s="176"/>
    </row>
    <row r="103" spans="1:141" ht="33.75">
      <c r="A103" s="167" t="s">
        <v>560</v>
      </c>
      <c r="B103" s="168">
        <v>122</v>
      </c>
      <c r="C103" s="168"/>
      <c r="D103" s="169"/>
      <c r="E103" s="170"/>
      <c r="F103" s="170"/>
      <c r="G103" s="170"/>
      <c r="H103" s="170"/>
      <c r="I103" s="170"/>
      <c r="J103" s="170"/>
      <c r="K103" s="170"/>
      <c r="L103" s="170"/>
      <c r="M103" s="171"/>
      <c r="N103" s="168"/>
      <c r="O103" s="169"/>
      <c r="P103" s="170"/>
      <c r="Q103" s="170"/>
      <c r="R103" s="171"/>
      <c r="S103" s="168"/>
      <c r="T103" s="169"/>
      <c r="U103" s="171"/>
      <c r="V103" s="168"/>
      <c r="W103" s="168">
        <v>122</v>
      </c>
      <c r="X103" s="169"/>
      <c r="Y103" s="170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>
        <v>0</v>
      </c>
      <c r="AK103" s="170"/>
      <c r="AL103" s="170"/>
      <c r="AM103" s="170"/>
      <c r="AN103" s="170"/>
      <c r="AO103" s="170">
        <v>122</v>
      </c>
      <c r="AP103" s="170"/>
      <c r="AQ103" s="170"/>
      <c r="AR103" s="170"/>
      <c r="AS103" s="171"/>
      <c r="AT103" s="168"/>
      <c r="AU103" s="168"/>
      <c r="AV103" s="169"/>
      <c r="AW103" s="170"/>
      <c r="AX103" s="170"/>
      <c r="AY103" s="170"/>
      <c r="AZ103" s="170"/>
      <c r="BA103" s="170"/>
      <c r="BB103" s="170"/>
      <c r="BC103" s="170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1"/>
      <c r="BN103" s="168"/>
      <c r="BO103" s="169"/>
      <c r="BP103" s="171"/>
      <c r="BQ103" s="168"/>
      <c r="BR103" s="168"/>
      <c r="BS103" s="168"/>
      <c r="BW103" s="173">
        <f t="shared" si="56"/>
        <v>0</v>
      </c>
      <c r="BX103" s="173">
        <f t="shared" si="56"/>
        <v>0</v>
      </c>
      <c r="BY103" s="173">
        <f t="shared" si="56"/>
        <v>0</v>
      </c>
      <c r="BZ103" s="173">
        <f t="shared" si="56"/>
        <v>0</v>
      </c>
      <c r="CA103" s="173">
        <f t="shared" si="56"/>
        <v>0</v>
      </c>
      <c r="CB103" s="173">
        <f t="shared" si="56"/>
        <v>0</v>
      </c>
      <c r="CC103" s="173">
        <f t="shared" si="56"/>
        <v>0</v>
      </c>
      <c r="CD103" s="173">
        <f t="shared" si="56"/>
        <v>0</v>
      </c>
      <c r="CE103" s="173">
        <f t="shared" si="56"/>
        <v>122</v>
      </c>
      <c r="CF103" s="173">
        <f t="shared" si="56"/>
        <v>0</v>
      </c>
      <c r="CG103" s="173">
        <f t="shared" si="56"/>
        <v>0</v>
      </c>
      <c r="CH103" s="173">
        <f t="shared" si="56"/>
        <v>0</v>
      </c>
      <c r="CI103" s="173">
        <f t="shared" si="56"/>
        <v>0</v>
      </c>
      <c r="CJ103" s="173">
        <f t="shared" si="56"/>
        <v>0</v>
      </c>
      <c r="CK103" s="173">
        <f t="shared" si="56"/>
        <v>0</v>
      </c>
      <c r="CL103" s="173">
        <f t="shared" si="56"/>
        <v>0</v>
      </c>
      <c r="CM103" s="173">
        <f t="shared" si="55"/>
        <v>0</v>
      </c>
      <c r="CN103" s="173">
        <f t="shared" si="55"/>
        <v>0</v>
      </c>
      <c r="CO103" s="173">
        <f t="shared" si="55"/>
        <v>0</v>
      </c>
      <c r="CP103" s="173">
        <f t="shared" si="55"/>
        <v>122</v>
      </c>
      <c r="CQ103" s="174">
        <f t="shared" si="46"/>
        <v>0</v>
      </c>
      <c r="CS103" s="175" t="str">
        <f t="shared" si="47"/>
        <v/>
      </c>
      <c r="CT103" s="142">
        <f t="shared" si="50"/>
        <v>0</v>
      </c>
      <c r="CU103" s="142">
        <f t="shared" si="50"/>
        <v>0</v>
      </c>
      <c r="CV103" s="142">
        <f t="shared" si="50"/>
        <v>0</v>
      </c>
      <c r="CW103" s="142">
        <f t="shared" si="50"/>
        <v>0</v>
      </c>
      <c r="CX103" s="142">
        <f t="shared" si="50"/>
        <v>0</v>
      </c>
      <c r="CY103" s="142">
        <f t="shared" si="50"/>
        <v>0</v>
      </c>
      <c r="CZ103" s="142">
        <f t="shared" si="50"/>
        <v>0</v>
      </c>
      <c r="DA103" s="142">
        <f t="shared" si="50"/>
        <v>0</v>
      </c>
      <c r="DB103" s="142">
        <f t="shared" si="49"/>
        <v>5.1078960000000002</v>
      </c>
      <c r="DC103" s="142">
        <f t="shared" si="49"/>
        <v>0</v>
      </c>
      <c r="DD103" s="142">
        <f t="shared" si="49"/>
        <v>0</v>
      </c>
      <c r="DE103" s="142">
        <f t="shared" ref="DE103:DM131" si="57">CH103*$CS$2</f>
        <v>0</v>
      </c>
      <c r="DF103" s="142">
        <f t="shared" si="57"/>
        <v>0</v>
      </c>
      <c r="DG103" s="142">
        <f t="shared" si="57"/>
        <v>0</v>
      </c>
      <c r="DH103" s="142">
        <f t="shared" si="57"/>
        <v>0</v>
      </c>
      <c r="DI103" s="142">
        <f t="shared" si="57"/>
        <v>0</v>
      </c>
      <c r="DJ103" s="142">
        <f t="shared" si="57"/>
        <v>0</v>
      </c>
      <c r="DK103" s="142">
        <f t="shared" si="57"/>
        <v>0</v>
      </c>
      <c r="DL103" s="142">
        <f t="shared" si="57"/>
        <v>0</v>
      </c>
      <c r="DM103" s="142">
        <f t="shared" si="57"/>
        <v>5.1078960000000002</v>
      </c>
      <c r="DN103" s="142">
        <f t="shared" si="48"/>
        <v>0</v>
      </c>
      <c r="DQ103" s="176"/>
    </row>
    <row r="104" spans="1:141" ht="33.75">
      <c r="A104" s="167" t="s">
        <v>561</v>
      </c>
      <c r="B104" s="168">
        <v>308</v>
      </c>
      <c r="C104" s="168"/>
      <c r="D104" s="169"/>
      <c r="E104" s="170"/>
      <c r="F104" s="170"/>
      <c r="G104" s="170"/>
      <c r="H104" s="170"/>
      <c r="I104" s="170"/>
      <c r="J104" s="170"/>
      <c r="K104" s="170"/>
      <c r="L104" s="170"/>
      <c r="M104" s="171"/>
      <c r="N104" s="168"/>
      <c r="O104" s="169"/>
      <c r="P104" s="170"/>
      <c r="Q104" s="170"/>
      <c r="R104" s="171"/>
      <c r="S104" s="168"/>
      <c r="T104" s="169"/>
      <c r="U104" s="171"/>
      <c r="V104" s="168"/>
      <c r="W104" s="168">
        <v>308</v>
      </c>
      <c r="X104" s="169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>
        <v>93</v>
      </c>
      <c r="AO104" s="170">
        <v>96</v>
      </c>
      <c r="AP104" s="170">
        <v>0</v>
      </c>
      <c r="AQ104" s="170"/>
      <c r="AR104" s="170">
        <v>118</v>
      </c>
      <c r="AS104" s="171"/>
      <c r="AT104" s="168"/>
      <c r="AU104" s="168"/>
      <c r="AV104" s="169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1"/>
      <c r="BN104" s="168"/>
      <c r="BO104" s="169"/>
      <c r="BP104" s="171"/>
      <c r="BQ104" s="168"/>
      <c r="BR104" s="168"/>
      <c r="BS104" s="168"/>
      <c r="BW104" s="173">
        <f t="shared" si="56"/>
        <v>0</v>
      </c>
      <c r="BX104" s="173">
        <f t="shared" si="56"/>
        <v>0</v>
      </c>
      <c r="BY104" s="173">
        <f t="shared" si="56"/>
        <v>0</v>
      </c>
      <c r="BZ104" s="173">
        <f t="shared" si="56"/>
        <v>0</v>
      </c>
      <c r="CA104" s="173">
        <f t="shared" si="56"/>
        <v>0</v>
      </c>
      <c r="CB104" s="173">
        <f t="shared" si="56"/>
        <v>0</v>
      </c>
      <c r="CC104" s="173">
        <f t="shared" si="56"/>
        <v>0</v>
      </c>
      <c r="CD104" s="173">
        <f t="shared" si="56"/>
        <v>0</v>
      </c>
      <c r="CE104" s="173">
        <f t="shared" si="56"/>
        <v>307</v>
      </c>
      <c r="CF104" s="173">
        <f t="shared" si="56"/>
        <v>0</v>
      </c>
      <c r="CG104" s="173">
        <f t="shared" si="56"/>
        <v>0</v>
      </c>
      <c r="CH104" s="173">
        <f t="shared" si="56"/>
        <v>0</v>
      </c>
      <c r="CI104" s="173">
        <f t="shared" si="56"/>
        <v>0</v>
      </c>
      <c r="CJ104" s="173">
        <f t="shared" si="56"/>
        <v>0</v>
      </c>
      <c r="CK104" s="173">
        <f t="shared" si="56"/>
        <v>0</v>
      </c>
      <c r="CL104" s="173">
        <f t="shared" si="56"/>
        <v>0</v>
      </c>
      <c r="CM104" s="173">
        <f t="shared" si="55"/>
        <v>0</v>
      </c>
      <c r="CN104" s="173">
        <f t="shared" si="55"/>
        <v>0</v>
      </c>
      <c r="CO104" s="173">
        <f t="shared" si="55"/>
        <v>0</v>
      </c>
      <c r="CP104" s="173">
        <f t="shared" si="55"/>
        <v>308</v>
      </c>
      <c r="CQ104" s="174">
        <f t="shared" si="46"/>
        <v>-1</v>
      </c>
      <c r="CS104" s="175" t="str">
        <f t="shared" si="47"/>
        <v/>
      </c>
      <c r="CT104" s="142">
        <f t="shared" si="50"/>
        <v>0</v>
      </c>
      <c r="CU104" s="142">
        <f t="shared" si="50"/>
        <v>0</v>
      </c>
      <c r="CV104" s="142">
        <f t="shared" si="50"/>
        <v>0</v>
      </c>
      <c r="CW104" s="142">
        <f t="shared" si="50"/>
        <v>0</v>
      </c>
      <c r="CX104" s="142">
        <f t="shared" si="50"/>
        <v>0</v>
      </c>
      <c r="CY104" s="142">
        <f t="shared" si="50"/>
        <v>0</v>
      </c>
      <c r="CZ104" s="142">
        <f t="shared" si="50"/>
        <v>0</v>
      </c>
      <c r="DA104" s="142">
        <f t="shared" si="50"/>
        <v>0</v>
      </c>
      <c r="DB104" s="142">
        <f t="shared" si="50"/>
        <v>12.853476000000001</v>
      </c>
      <c r="DC104" s="142">
        <f t="shared" si="50"/>
        <v>0</v>
      </c>
      <c r="DD104" s="142">
        <f t="shared" si="50"/>
        <v>0</v>
      </c>
      <c r="DE104" s="142">
        <f t="shared" si="57"/>
        <v>0</v>
      </c>
      <c r="DF104" s="142">
        <f t="shared" si="57"/>
        <v>0</v>
      </c>
      <c r="DG104" s="142">
        <f t="shared" si="57"/>
        <v>0</v>
      </c>
      <c r="DH104" s="142">
        <f t="shared" si="57"/>
        <v>0</v>
      </c>
      <c r="DI104" s="142">
        <f t="shared" si="57"/>
        <v>0</v>
      </c>
      <c r="DJ104" s="142">
        <f t="shared" si="57"/>
        <v>0</v>
      </c>
      <c r="DK104" s="142">
        <f t="shared" si="57"/>
        <v>0</v>
      </c>
      <c r="DL104" s="142">
        <f t="shared" si="57"/>
        <v>0</v>
      </c>
      <c r="DM104" s="142">
        <f t="shared" si="57"/>
        <v>12.895344000000001</v>
      </c>
      <c r="DN104" s="142">
        <f t="shared" si="48"/>
        <v>0</v>
      </c>
      <c r="DQ104" s="176"/>
    </row>
    <row r="105" spans="1:141" ht="22.5">
      <c r="A105" s="181" t="s">
        <v>562</v>
      </c>
      <c r="B105" s="182">
        <v>67902</v>
      </c>
      <c r="C105" s="182">
        <v>9057</v>
      </c>
      <c r="D105" s="183">
        <v>83</v>
      </c>
      <c r="E105" s="184">
        <v>6</v>
      </c>
      <c r="F105" s="184">
        <v>8602</v>
      </c>
      <c r="G105" s="184"/>
      <c r="H105" s="184">
        <v>54</v>
      </c>
      <c r="I105" s="184">
        <v>0</v>
      </c>
      <c r="J105" s="184">
        <v>309</v>
      </c>
      <c r="K105" s="184"/>
      <c r="L105" s="184"/>
      <c r="M105" s="185">
        <v>2</v>
      </c>
      <c r="N105" s="182">
        <v>379</v>
      </c>
      <c r="O105" s="183"/>
      <c r="P105" s="184">
        <v>144</v>
      </c>
      <c r="Q105" s="184">
        <v>191</v>
      </c>
      <c r="R105" s="185">
        <v>43</v>
      </c>
      <c r="S105" s="182"/>
      <c r="T105" s="183"/>
      <c r="U105" s="185"/>
      <c r="V105" s="182"/>
      <c r="W105" s="182">
        <v>24435</v>
      </c>
      <c r="X105" s="183"/>
      <c r="Y105" s="184"/>
      <c r="Z105" s="184"/>
      <c r="AA105" s="184"/>
      <c r="AB105" s="184"/>
      <c r="AC105" s="184">
        <v>413</v>
      </c>
      <c r="AD105" s="184"/>
      <c r="AE105" s="184">
        <v>2659</v>
      </c>
      <c r="AF105" s="184">
        <v>4229</v>
      </c>
      <c r="AG105" s="184">
        <v>4</v>
      </c>
      <c r="AH105" s="184"/>
      <c r="AI105" s="184">
        <v>15</v>
      </c>
      <c r="AJ105" s="184">
        <v>0</v>
      </c>
      <c r="AK105" s="184"/>
      <c r="AL105" s="184">
        <v>16979</v>
      </c>
      <c r="AM105" s="184">
        <v>68</v>
      </c>
      <c r="AN105" s="184"/>
      <c r="AO105" s="184"/>
      <c r="AP105" s="184"/>
      <c r="AQ105" s="184">
        <v>66</v>
      </c>
      <c r="AR105" s="184"/>
      <c r="AS105" s="185">
        <v>0</v>
      </c>
      <c r="AT105" s="182">
        <v>9236</v>
      </c>
      <c r="AU105" s="182">
        <v>6683</v>
      </c>
      <c r="AV105" s="183"/>
      <c r="AW105" s="184"/>
      <c r="AX105" s="184"/>
      <c r="AY105" s="184"/>
      <c r="AZ105" s="184">
        <v>80</v>
      </c>
      <c r="BA105" s="184">
        <v>26</v>
      </c>
      <c r="BB105" s="184">
        <v>5088</v>
      </c>
      <c r="BC105" s="184"/>
      <c r="BD105" s="184">
        <v>92</v>
      </c>
      <c r="BE105" s="184">
        <v>58</v>
      </c>
      <c r="BF105" s="184"/>
      <c r="BG105" s="184">
        <v>183</v>
      </c>
      <c r="BH105" s="184">
        <v>19</v>
      </c>
      <c r="BI105" s="184">
        <v>837</v>
      </c>
      <c r="BJ105" s="184"/>
      <c r="BK105" s="184"/>
      <c r="BL105" s="184">
        <v>1</v>
      </c>
      <c r="BM105" s="185">
        <v>298</v>
      </c>
      <c r="BN105" s="182">
        <v>831</v>
      </c>
      <c r="BO105" s="183">
        <v>630</v>
      </c>
      <c r="BP105" s="185">
        <v>201</v>
      </c>
      <c r="BQ105" s="182"/>
      <c r="BR105" s="182">
        <v>5602</v>
      </c>
      <c r="BS105" s="182">
        <v>11679</v>
      </c>
      <c r="BT105" s="186"/>
      <c r="BU105" s="186"/>
      <c r="BV105" s="186"/>
      <c r="BW105" s="187">
        <f t="shared" si="56"/>
        <v>8691</v>
      </c>
      <c r="BX105" s="187">
        <f t="shared" si="56"/>
        <v>56</v>
      </c>
      <c r="BY105" s="187">
        <f t="shared" si="56"/>
        <v>379</v>
      </c>
      <c r="BZ105" s="187">
        <f t="shared" si="56"/>
        <v>0</v>
      </c>
      <c r="CA105" s="187">
        <f t="shared" si="56"/>
        <v>4229</v>
      </c>
      <c r="CB105" s="187">
        <f t="shared" si="56"/>
        <v>16979</v>
      </c>
      <c r="CC105" s="187">
        <f t="shared" si="56"/>
        <v>2659</v>
      </c>
      <c r="CD105" s="187">
        <f t="shared" si="56"/>
        <v>68</v>
      </c>
      <c r="CE105" s="187">
        <f t="shared" si="56"/>
        <v>498</v>
      </c>
      <c r="CF105" s="187">
        <f t="shared" si="56"/>
        <v>9236</v>
      </c>
      <c r="CG105" s="187">
        <f t="shared" si="56"/>
        <v>92</v>
      </c>
      <c r="CH105" s="187">
        <f t="shared" si="56"/>
        <v>5088</v>
      </c>
      <c r="CI105" s="187">
        <f t="shared" si="56"/>
        <v>1040</v>
      </c>
      <c r="CJ105" s="187">
        <f t="shared" si="56"/>
        <v>404</v>
      </c>
      <c r="CK105" s="187">
        <f t="shared" si="56"/>
        <v>259</v>
      </c>
      <c r="CL105" s="187">
        <f t="shared" si="56"/>
        <v>11679</v>
      </c>
      <c r="CM105" s="187">
        <f t="shared" si="55"/>
        <v>5602</v>
      </c>
      <c r="CN105" s="187">
        <f t="shared" si="55"/>
        <v>630</v>
      </c>
      <c r="CO105" s="187">
        <f t="shared" si="55"/>
        <v>309</v>
      </c>
      <c r="CP105" s="187">
        <f t="shared" si="55"/>
        <v>67902</v>
      </c>
      <c r="CQ105" s="188">
        <f t="shared" si="46"/>
        <v>-4</v>
      </c>
      <c r="CR105" s="186"/>
      <c r="CS105" s="189" t="str">
        <f t="shared" si="47"/>
        <v/>
      </c>
      <c r="CT105" s="186">
        <f t="shared" si="50"/>
        <v>363.87478800000002</v>
      </c>
      <c r="CU105" s="186">
        <f t="shared" si="50"/>
        <v>2.344608</v>
      </c>
      <c r="CV105" s="186">
        <f t="shared" si="50"/>
        <v>15.867972000000002</v>
      </c>
      <c r="CW105" s="186">
        <f t="shared" si="50"/>
        <v>0</v>
      </c>
      <c r="CX105" s="186">
        <f t="shared" si="50"/>
        <v>177.05977200000001</v>
      </c>
      <c r="CY105" s="186">
        <f t="shared" si="50"/>
        <v>710.87677200000007</v>
      </c>
      <c r="CZ105" s="186">
        <f t="shared" si="50"/>
        <v>111.32701200000001</v>
      </c>
      <c r="DA105" s="186">
        <f t="shared" si="50"/>
        <v>2.8470240000000002</v>
      </c>
      <c r="DB105" s="186">
        <f t="shared" si="50"/>
        <v>20.850264000000003</v>
      </c>
      <c r="DC105" s="186">
        <f t="shared" si="50"/>
        <v>386.69284800000003</v>
      </c>
      <c r="DD105" s="186">
        <f t="shared" si="50"/>
        <v>3.8518560000000002</v>
      </c>
      <c r="DE105" s="186">
        <f t="shared" si="57"/>
        <v>213.02438400000003</v>
      </c>
      <c r="DF105" s="186">
        <f t="shared" si="57"/>
        <v>43.542720000000003</v>
      </c>
      <c r="DG105" s="186">
        <f t="shared" si="57"/>
        <v>16.914671999999999</v>
      </c>
      <c r="DH105" s="186">
        <f t="shared" si="57"/>
        <v>10.843812</v>
      </c>
      <c r="DI105" s="186">
        <f t="shared" si="57"/>
        <v>488.97637200000003</v>
      </c>
      <c r="DJ105" s="186">
        <f t="shared" si="57"/>
        <v>234.54453600000002</v>
      </c>
      <c r="DK105" s="186">
        <f t="shared" si="57"/>
        <v>26.376840000000001</v>
      </c>
      <c r="DL105" s="186">
        <f t="shared" si="57"/>
        <v>12.937212000000001</v>
      </c>
      <c r="DM105" s="186">
        <f t="shared" si="57"/>
        <v>2842.920936</v>
      </c>
      <c r="DN105" s="186">
        <f t="shared" si="48"/>
        <v>0</v>
      </c>
      <c r="DQ105" s="177"/>
      <c r="DR105" s="178" t="str">
        <f>CT$4</f>
        <v>HC</v>
      </c>
      <c r="DS105" s="178" t="str">
        <f t="shared" ref="DS105" si="58">CU$4</f>
        <v>BC</v>
      </c>
      <c r="DT105" s="178" t="str">
        <f t="shared" ref="DT105" si="59">CV$4</f>
        <v>MFG</v>
      </c>
      <c r="DU105" s="178" t="str">
        <f t="shared" ref="DU105" si="60">CW$4</f>
        <v>OIL_CRD</v>
      </c>
      <c r="DV105" s="178" t="str">
        <f t="shared" ref="DV105" si="61">CX$4</f>
        <v>OIL_GSL</v>
      </c>
      <c r="DW105" s="178" t="str">
        <f t="shared" ref="DW105" si="62">CY$4</f>
        <v>OIL_DSL</v>
      </c>
      <c r="DX105" s="178" t="str">
        <f t="shared" ref="DX105" si="63">CZ$4</f>
        <v>OIL_LPG</v>
      </c>
      <c r="DY105" s="178" t="str">
        <f t="shared" ref="DY105" si="64">DA$4</f>
        <v>OIL_FUE</v>
      </c>
      <c r="DZ105" s="178" t="str">
        <f t="shared" ref="DZ105" si="65">DB$4</f>
        <v>OTH_OIL_FUE</v>
      </c>
      <c r="EA105" s="178" t="str">
        <f t="shared" ref="EA105" si="66">DC$4</f>
        <v>NAT_GAS</v>
      </c>
      <c r="EB105" s="178" t="str">
        <f t="shared" ref="EB105" si="67">DD$4</f>
        <v>BIOG</v>
      </c>
      <c r="EC105" s="178" t="str">
        <f t="shared" ref="EC105" si="68">DE$4</f>
        <v>BIOM</v>
      </c>
      <c r="ED105" s="178" t="str">
        <f t="shared" ref="ED105" si="69">DF$4</f>
        <v>BLF</v>
      </c>
      <c r="EE105" s="178" t="str">
        <f t="shared" ref="EE105" si="70">DG$4</f>
        <v>OTH_REN_FUE</v>
      </c>
      <c r="EF105" s="178" t="str">
        <f t="shared" ref="EF105" si="71">DH$4</f>
        <v>RDF</v>
      </c>
      <c r="EG105" s="178" t="str">
        <f t="shared" ref="EG105" si="72">DI$4</f>
        <v>ELC</v>
      </c>
      <c r="EH105" s="178" t="str">
        <f t="shared" ref="EH105" si="73">DJ$4</f>
        <v>DH</v>
      </c>
      <c r="EI105" s="178" t="str">
        <f t="shared" ref="EI105" si="74">DK$4</f>
        <v>OTH_FUE</v>
      </c>
      <c r="EJ105" s="178" t="str">
        <f t="shared" ref="EJ105" si="75">DL$4</f>
        <v>COKE</v>
      </c>
      <c r="EK105" s="178" t="str">
        <f t="shared" ref="EK105" si="76">DM$4</f>
        <v>TOTAL</v>
      </c>
    </row>
    <row r="106" spans="1:141" ht="22.5">
      <c r="A106" s="167" t="s">
        <v>563</v>
      </c>
      <c r="B106" s="168">
        <v>16104</v>
      </c>
      <c r="C106" s="168">
        <v>2594</v>
      </c>
      <c r="D106" s="169">
        <v>83</v>
      </c>
      <c r="E106" s="170">
        <v>6</v>
      </c>
      <c r="F106" s="170">
        <v>2201</v>
      </c>
      <c r="G106" s="170"/>
      <c r="H106" s="170">
        <v>30</v>
      </c>
      <c r="I106" s="170">
        <v>0</v>
      </c>
      <c r="J106" s="170">
        <v>272</v>
      </c>
      <c r="K106" s="170"/>
      <c r="L106" s="170"/>
      <c r="M106" s="171">
        <v>1</v>
      </c>
      <c r="N106" s="168">
        <v>379</v>
      </c>
      <c r="O106" s="169"/>
      <c r="P106" s="170">
        <v>144</v>
      </c>
      <c r="Q106" s="170">
        <v>191</v>
      </c>
      <c r="R106" s="171">
        <v>43</v>
      </c>
      <c r="S106" s="168"/>
      <c r="T106" s="169"/>
      <c r="U106" s="171"/>
      <c r="V106" s="168"/>
      <c r="W106" s="168">
        <v>939</v>
      </c>
      <c r="X106" s="169"/>
      <c r="Y106" s="170"/>
      <c r="Z106" s="170"/>
      <c r="AA106" s="170"/>
      <c r="AB106" s="170"/>
      <c r="AC106" s="170">
        <v>413</v>
      </c>
      <c r="AD106" s="170"/>
      <c r="AE106" s="170">
        <v>81</v>
      </c>
      <c r="AF106" s="170">
        <v>2</v>
      </c>
      <c r="AG106" s="170"/>
      <c r="AH106" s="170"/>
      <c r="AI106" s="170">
        <v>0</v>
      </c>
      <c r="AJ106" s="170">
        <v>0</v>
      </c>
      <c r="AK106" s="170"/>
      <c r="AL106" s="170">
        <v>318</v>
      </c>
      <c r="AM106" s="170">
        <v>58</v>
      </c>
      <c r="AN106" s="170"/>
      <c r="AO106" s="170"/>
      <c r="AP106" s="170"/>
      <c r="AQ106" s="170">
        <v>66</v>
      </c>
      <c r="AR106" s="170"/>
      <c r="AS106" s="171">
        <v>0</v>
      </c>
      <c r="AT106" s="168">
        <v>3857</v>
      </c>
      <c r="AU106" s="168">
        <v>2011</v>
      </c>
      <c r="AV106" s="169"/>
      <c r="AW106" s="170"/>
      <c r="AX106" s="170"/>
      <c r="AY106" s="170"/>
      <c r="AZ106" s="170"/>
      <c r="BA106" s="170"/>
      <c r="BB106" s="170">
        <v>1935</v>
      </c>
      <c r="BC106" s="170"/>
      <c r="BD106" s="170">
        <v>18</v>
      </c>
      <c r="BE106" s="170">
        <v>58</v>
      </c>
      <c r="BF106" s="170"/>
      <c r="BG106" s="170"/>
      <c r="BH106" s="170"/>
      <c r="BI106" s="170"/>
      <c r="BJ106" s="170"/>
      <c r="BK106" s="170"/>
      <c r="BL106" s="170">
        <v>0</v>
      </c>
      <c r="BM106" s="171"/>
      <c r="BN106" s="168">
        <v>798</v>
      </c>
      <c r="BO106" s="169">
        <v>626</v>
      </c>
      <c r="BP106" s="171">
        <v>172</v>
      </c>
      <c r="BQ106" s="168"/>
      <c r="BR106" s="168">
        <v>855</v>
      </c>
      <c r="BS106" s="168">
        <v>4670</v>
      </c>
      <c r="BV106" s="142" t="s">
        <v>564</v>
      </c>
      <c r="BW106" s="173">
        <f t="shared" si="56"/>
        <v>2290</v>
      </c>
      <c r="BX106" s="173">
        <f t="shared" si="56"/>
        <v>31</v>
      </c>
      <c r="BY106" s="173">
        <f t="shared" si="56"/>
        <v>379</v>
      </c>
      <c r="BZ106" s="173">
        <f t="shared" si="56"/>
        <v>0</v>
      </c>
      <c r="CA106" s="173">
        <f t="shared" si="56"/>
        <v>2</v>
      </c>
      <c r="CB106" s="173">
        <f t="shared" si="56"/>
        <v>318</v>
      </c>
      <c r="CC106" s="173">
        <f t="shared" si="56"/>
        <v>81</v>
      </c>
      <c r="CD106" s="173">
        <f t="shared" si="56"/>
        <v>58</v>
      </c>
      <c r="CE106" s="173">
        <f t="shared" si="56"/>
        <v>479</v>
      </c>
      <c r="CF106" s="173">
        <f t="shared" si="56"/>
        <v>3857</v>
      </c>
      <c r="CG106" s="173">
        <f t="shared" si="56"/>
        <v>18</v>
      </c>
      <c r="CH106" s="173">
        <f t="shared" si="56"/>
        <v>1935</v>
      </c>
      <c r="CI106" s="173">
        <f t="shared" si="56"/>
        <v>0</v>
      </c>
      <c r="CJ106" s="173">
        <f t="shared" si="56"/>
        <v>0</v>
      </c>
      <c r="CK106" s="173">
        <f t="shared" si="56"/>
        <v>230</v>
      </c>
      <c r="CL106" s="173">
        <f t="shared" si="56"/>
        <v>4670</v>
      </c>
      <c r="CM106" s="173">
        <f t="shared" si="55"/>
        <v>855</v>
      </c>
      <c r="CN106" s="173">
        <f t="shared" si="55"/>
        <v>626</v>
      </c>
      <c r="CO106" s="173">
        <f t="shared" si="55"/>
        <v>272</v>
      </c>
      <c r="CP106" s="173">
        <f t="shared" si="55"/>
        <v>16104</v>
      </c>
      <c r="CQ106" s="174">
        <f t="shared" si="46"/>
        <v>-3</v>
      </c>
      <c r="CS106" s="175" t="str">
        <f t="shared" si="47"/>
        <v>INDUSTRY</v>
      </c>
      <c r="CT106" s="142">
        <f t="shared" si="50"/>
        <v>95.877720000000011</v>
      </c>
      <c r="CU106" s="142">
        <f t="shared" si="50"/>
        <v>1.2979080000000001</v>
      </c>
      <c r="CV106" s="142">
        <f t="shared" si="50"/>
        <v>15.867972000000002</v>
      </c>
      <c r="CW106" s="142">
        <f t="shared" si="50"/>
        <v>0</v>
      </c>
      <c r="CX106" s="142">
        <f t="shared" si="50"/>
        <v>8.3736000000000005E-2</v>
      </c>
      <c r="CY106" s="142">
        <f t="shared" si="50"/>
        <v>13.314024000000002</v>
      </c>
      <c r="CZ106" s="142">
        <f t="shared" si="50"/>
        <v>3.391308</v>
      </c>
      <c r="DA106" s="142">
        <f t="shared" si="50"/>
        <v>2.4283440000000001</v>
      </c>
      <c r="DB106" s="142">
        <f t="shared" si="50"/>
        <v>20.054772</v>
      </c>
      <c r="DC106" s="142">
        <f t="shared" ref="DC106:DG133" si="77">CF106*$CS$2</f>
        <v>161.48487600000001</v>
      </c>
      <c r="DD106" s="142">
        <f t="shared" si="77"/>
        <v>0.75362400000000007</v>
      </c>
      <c r="DE106" s="142">
        <f t="shared" si="57"/>
        <v>81.014580000000009</v>
      </c>
      <c r="DF106" s="142">
        <f t="shared" si="57"/>
        <v>0</v>
      </c>
      <c r="DG106" s="142">
        <f t="shared" si="57"/>
        <v>0</v>
      </c>
      <c r="DH106" s="142">
        <f t="shared" si="57"/>
        <v>9.6296400000000002</v>
      </c>
      <c r="DI106" s="142">
        <f t="shared" si="57"/>
        <v>195.52356</v>
      </c>
      <c r="DJ106" s="142">
        <f t="shared" si="57"/>
        <v>35.797139999999999</v>
      </c>
      <c r="DK106" s="142">
        <f t="shared" si="57"/>
        <v>26.209368000000001</v>
      </c>
      <c r="DL106" s="142">
        <f t="shared" si="57"/>
        <v>11.388096000000001</v>
      </c>
      <c r="DM106" s="142">
        <f t="shared" si="57"/>
        <v>674.24227200000007</v>
      </c>
      <c r="DN106" s="142">
        <f t="shared" si="48"/>
        <v>0</v>
      </c>
      <c r="DQ106" s="179" t="s">
        <v>564</v>
      </c>
      <c r="DR106" s="180">
        <f>SUMIF($CS$106,$DQ106,CT$106)</f>
        <v>95.877720000000011</v>
      </c>
      <c r="DS106" s="180">
        <f t="shared" ref="DS106:EK106" si="78">SUMIF($CS$106,$DQ106,CU$106)</f>
        <v>1.2979080000000001</v>
      </c>
      <c r="DT106" s="180">
        <f t="shared" si="78"/>
        <v>15.867972000000002</v>
      </c>
      <c r="DU106" s="180">
        <f t="shared" si="78"/>
        <v>0</v>
      </c>
      <c r="DV106" s="180">
        <f t="shared" si="78"/>
        <v>8.3736000000000005E-2</v>
      </c>
      <c r="DW106" s="180">
        <f t="shared" si="78"/>
        <v>13.314024000000002</v>
      </c>
      <c r="DX106" s="180">
        <f t="shared" si="78"/>
        <v>3.391308</v>
      </c>
      <c r="DY106" s="180">
        <f t="shared" si="78"/>
        <v>2.4283440000000001</v>
      </c>
      <c r="DZ106" s="180">
        <f t="shared" si="78"/>
        <v>20.054772</v>
      </c>
      <c r="EA106" s="180">
        <f t="shared" si="78"/>
        <v>161.48487600000001</v>
      </c>
      <c r="EB106" s="180">
        <f t="shared" si="78"/>
        <v>0.75362400000000007</v>
      </c>
      <c r="EC106" s="180">
        <f t="shared" si="78"/>
        <v>81.014580000000009</v>
      </c>
      <c r="ED106" s="180">
        <f t="shared" si="78"/>
        <v>0</v>
      </c>
      <c r="EE106" s="180">
        <f t="shared" si="78"/>
        <v>0</v>
      </c>
      <c r="EF106" s="180">
        <f t="shared" si="78"/>
        <v>9.6296400000000002</v>
      </c>
      <c r="EG106" s="180">
        <f t="shared" si="78"/>
        <v>195.52356</v>
      </c>
      <c r="EH106" s="180">
        <f t="shared" si="78"/>
        <v>35.797139999999999</v>
      </c>
      <c r="EI106" s="180">
        <f t="shared" si="78"/>
        <v>26.209368000000001</v>
      </c>
      <c r="EJ106" s="180">
        <f t="shared" si="78"/>
        <v>11.388096000000001</v>
      </c>
      <c r="EK106" s="180">
        <f t="shared" si="78"/>
        <v>674.24227200000007</v>
      </c>
    </row>
    <row r="107" spans="1:141" ht="22.5">
      <c r="A107" s="167" t="s">
        <v>565</v>
      </c>
      <c r="B107" s="168">
        <v>1418</v>
      </c>
      <c r="C107" s="168">
        <v>53</v>
      </c>
      <c r="D107" s="169">
        <v>23</v>
      </c>
      <c r="E107" s="170">
        <v>4</v>
      </c>
      <c r="F107" s="170">
        <v>13</v>
      </c>
      <c r="G107" s="170"/>
      <c r="H107" s="170"/>
      <c r="I107" s="170"/>
      <c r="J107" s="170">
        <v>13</v>
      </c>
      <c r="K107" s="170"/>
      <c r="L107" s="170"/>
      <c r="M107" s="171"/>
      <c r="N107" s="168">
        <v>301</v>
      </c>
      <c r="O107" s="169"/>
      <c r="P107" s="170">
        <v>97</v>
      </c>
      <c r="Q107" s="170">
        <v>191</v>
      </c>
      <c r="R107" s="171">
        <v>12</v>
      </c>
      <c r="S107" s="168"/>
      <c r="T107" s="169"/>
      <c r="U107" s="171"/>
      <c r="V107" s="168"/>
      <c r="W107" s="168">
        <v>4</v>
      </c>
      <c r="X107" s="169"/>
      <c r="Y107" s="170"/>
      <c r="Z107" s="170"/>
      <c r="AA107" s="170"/>
      <c r="AB107" s="170"/>
      <c r="AC107" s="170"/>
      <c r="AD107" s="170"/>
      <c r="AE107" s="170">
        <v>1</v>
      </c>
      <c r="AF107" s="170">
        <v>0</v>
      </c>
      <c r="AG107" s="170"/>
      <c r="AH107" s="170"/>
      <c r="AI107" s="170"/>
      <c r="AJ107" s="170"/>
      <c r="AK107" s="170"/>
      <c r="AL107" s="170">
        <v>2</v>
      </c>
      <c r="AM107" s="170"/>
      <c r="AN107" s="170"/>
      <c r="AO107" s="170"/>
      <c r="AP107" s="170"/>
      <c r="AQ107" s="170">
        <v>1</v>
      </c>
      <c r="AR107" s="170"/>
      <c r="AS107" s="171">
        <v>0</v>
      </c>
      <c r="AT107" s="168">
        <v>511</v>
      </c>
      <c r="AU107" s="168"/>
      <c r="AV107" s="169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1"/>
      <c r="BN107" s="168">
        <v>0</v>
      </c>
      <c r="BO107" s="169">
        <v>0</v>
      </c>
      <c r="BP107" s="171"/>
      <c r="BQ107" s="168"/>
      <c r="BR107" s="168">
        <v>70</v>
      </c>
      <c r="BS107" s="168">
        <v>479</v>
      </c>
      <c r="BW107" s="173">
        <f t="shared" si="56"/>
        <v>40</v>
      </c>
      <c r="BX107" s="173">
        <f t="shared" si="56"/>
        <v>0</v>
      </c>
      <c r="BY107" s="173">
        <f t="shared" si="56"/>
        <v>301</v>
      </c>
      <c r="BZ107" s="173">
        <f t="shared" si="56"/>
        <v>0</v>
      </c>
      <c r="CA107" s="173">
        <f t="shared" si="56"/>
        <v>0</v>
      </c>
      <c r="CB107" s="173">
        <f t="shared" si="56"/>
        <v>2</v>
      </c>
      <c r="CC107" s="173">
        <f t="shared" si="56"/>
        <v>1</v>
      </c>
      <c r="CD107" s="173">
        <f t="shared" si="56"/>
        <v>0</v>
      </c>
      <c r="CE107" s="173">
        <f t="shared" si="56"/>
        <v>1</v>
      </c>
      <c r="CF107" s="173">
        <f t="shared" si="56"/>
        <v>511</v>
      </c>
      <c r="CG107" s="173">
        <f t="shared" si="56"/>
        <v>0</v>
      </c>
      <c r="CH107" s="173">
        <f t="shared" si="56"/>
        <v>0</v>
      </c>
      <c r="CI107" s="173">
        <f t="shared" si="56"/>
        <v>0</v>
      </c>
      <c r="CJ107" s="173">
        <f t="shared" si="56"/>
        <v>0</v>
      </c>
      <c r="CK107" s="173">
        <f t="shared" si="56"/>
        <v>0</v>
      </c>
      <c r="CL107" s="173">
        <f t="shared" si="56"/>
        <v>479</v>
      </c>
      <c r="CM107" s="173">
        <f t="shared" si="55"/>
        <v>70</v>
      </c>
      <c r="CN107" s="173">
        <f t="shared" si="55"/>
        <v>0</v>
      </c>
      <c r="CO107" s="173">
        <f t="shared" si="55"/>
        <v>13</v>
      </c>
      <c r="CP107" s="173">
        <f t="shared" si="55"/>
        <v>1418</v>
      </c>
      <c r="CQ107" s="174">
        <f t="shared" si="46"/>
        <v>0</v>
      </c>
      <c r="CS107" s="175" t="str">
        <f t="shared" si="47"/>
        <v/>
      </c>
      <c r="CT107" s="142">
        <f t="shared" ref="CT107:DB133" si="79">BW107*$CS$2</f>
        <v>1.6747200000000002</v>
      </c>
      <c r="CU107" s="142">
        <f t="shared" si="79"/>
        <v>0</v>
      </c>
      <c r="CV107" s="142">
        <f t="shared" si="79"/>
        <v>12.602268</v>
      </c>
      <c r="CW107" s="142">
        <f t="shared" si="79"/>
        <v>0</v>
      </c>
      <c r="CX107" s="142">
        <f t="shared" si="79"/>
        <v>0</v>
      </c>
      <c r="CY107" s="142">
        <f t="shared" si="79"/>
        <v>8.3736000000000005E-2</v>
      </c>
      <c r="CZ107" s="142">
        <f t="shared" si="79"/>
        <v>4.1868000000000002E-2</v>
      </c>
      <c r="DA107" s="142">
        <f t="shared" si="79"/>
        <v>0</v>
      </c>
      <c r="DB107" s="142">
        <f t="shared" si="79"/>
        <v>4.1868000000000002E-2</v>
      </c>
      <c r="DC107" s="142">
        <f t="shared" si="77"/>
        <v>21.394548</v>
      </c>
      <c r="DD107" s="142">
        <f t="shared" si="77"/>
        <v>0</v>
      </c>
      <c r="DE107" s="142">
        <f t="shared" si="57"/>
        <v>0</v>
      </c>
      <c r="DF107" s="142">
        <f t="shared" si="57"/>
        <v>0</v>
      </c>
      <c r="DG107" s="142">
        <f t="shared" si="57"/>
        <v>0</v>
      </c>
      <c r="DH107" s="142">
        <f t="shared" si="57"/>
        <v>0</v>
      </c>
      <c r="DI107" s="142">
        <f t="shared" si="57"/>
        <v>20.054772</v>
      </c>
      <c r="DJ107" s="142">
        <f t="shared" si="57"/>
        <v>2.9307600000000003</v>
      </c>
      <c r="DK107" s="142">
        <f t="shared" si="57"/>
        <v>0</v>
      </c>
      <c r="DL107" s="142">
        <f t="shared" si="57"/>
        <v>0.54428399999999999</v>
      </c>
      <c r="DM107" s="142">
        <f t="shared" si="57"/>
        <v>59.368824000000004</v>
      </c>
      <c r="DN107" s="142">
        <f t="shared" si="48"/>
        <v>0</v>
      </c>
      <c r="DQ107" s="176"/>
    </row>
    <row r="108" spans="1:141" ht="22.5">
      <c r="A108" s="167" t="s">
        <v>566</v>
      </c>
      <c r="B108" s="168">
        <v>3149</v>
      </c>
      <c r="C108" s="168">
        <v>1112</v>
      </c>
      <c r="D108" s="169">
        <v>12</v>
      </c>
      <c r="E108" s="170"/>
      <c r="F108" s="170">
        <v>1033</v>
      </c>
      <c r="G108" s="170"/>
      <c r="H108" s="170"/>
      <c r="I108" s="170"/>
      <c r="J108" s="170">
        <v>67</v>
      </c>
      <c r="K108" s="170"/>
      <c r="L108" s="170"/>
      <c r="M108" s="171"/>
      <c r="N108" s="168">
        <v>6</v>
      </c>
      <c r="O108" s="169"/>
      <c r="P108" s="170">
        <v>6</v>
      </c>
      <c r="Q108" s="170"/>
      <c r="R108" s="171"/>
      <c r="S108" s="168"/>
      <c r="T108" s="169"/>
      <c r="U108" s="171"/>
      <c r="V108" s="168"/>
      <c r="W108" s="168">
        <v>469</v>
      </c>
      <c r="X108" s="169"/>
      <c r="Y108" s="170"/>
      <c r="Z108" s="170"/>
      <c r="AA108" s="170"/>
      <c r="AB108" s="170"/>
      <c r="AC108" s="170">
        <v>413</v>
      </c>
      <c r="AD108" s="170"/>
      <c r="AE108" s="170">
        <v>6</v>
      </c>
      <c r="AF108" s="170">
        <v>0</v>
      </c>
      <c r="AG108" s="170"/>
      <c r="AH108" s="170"/>
      <c r="AI108" s="170"/>
      <c r="AJ108" s="170">
        <v>0</v>
      </c>
      <c r="AK108" s="170"/>
      <c r="AL108" s="170">
        <v>44</v>
      </c>
      <c r="AM108" s="170">
        <v>5</v>
      </c>
      <c r="AN108" s="170"/>
      <c r="AO108" s="170"/>
      <c r="AP108" s="170"/>
      <c r="AQ108" s="170"/>
      <c r="AR108" s="170"/>
      <c r="AS108" s="171">
        <v>0</v>
      </c>
      <c r="AT108" s="168">
        <v>407</v>
      </c>
      <c r="AU108" s="168">
        <v>8</v>
      </c>
      <c r="AV108" s="169"/>
      <c r="AW108" s="170"/>
      <c r="AX108" s="170"/>
      <c r="AY108" s="170"/>
      <c r="AZ108" s="170"/>
      <c r="BA108" s="170"/>
      <c r="BB108" s="170">
        <v>8</v>
      </c>
      <c r="BC108" s="170"/>
      <c r="BD108" s="170">
        <v>0</v>
      </c>
      <c r="BE108" s="170"/>
      <c r="BF108" s="170"/>
      <c r="BG108" s="170"/>
      <c r="BH108" s="170"/>
      <c r="BI108" s="170"/>
      <c r="BJ108" s="170"/>
      <c r="BK108" s="170"/>
      <c r="BL108" s="170">
        <v>0</v>
      </c>
      <c r="BM108" s="171"/>
      <c r="BN108" s="168">
        <v>8</v>
      </c>
      <c r="BO108" s="169">
        <v>8</v>
      </c>
      <c r="BP108" s="171"/>
      <c r="BQ108" s="168"/>
      <c r="BR108" s="168">
        <v>349</v>
      </c>
      <c r="BS108" s="168">
        <v>789</v>
      </c>
      <c r="BW108" s="173">
        <f t="shared" si="56"/>
        <v>1045</v>
      </c>
      <c r="BX108" s="173">
        <f t="shared" si="56"/>
        <v>0</v>
      </c>
      <c r="BY108" s="173">
        <f t="shared" si="56"/>
        <v>6</v>
      </c>
      <c r="BZ108" s="173">
        <f t="shared" si="56"/>
        <v>0</v>
      </c>
      <c r="CA108" s="173">
        <f t="shared" si="56"/>
        <v>0</v>
      </c>
      <c r="CB108" s="173">
        <f t="shared" si="56"/>
        <v>44</v>
      </c>
      <c r="CC108" s="173">
        <f t="shared" si="56"/>
        <v>6</v>
      </c>
      <c r="CD108" s="173">
        <f t="shared" si="56"/>
        <v>5</v>
      </c>
      <c r="CE108" s="173">
        <f t="shared" si="56"/>
        <v>413</v>
      </c>
      <c r="CF108" s="173">
        <f t="shared" si="56"/>
        <v>407</v>
      </c>
      <c r="CG108" s="173">
        <f t="shared" si="56"/>
        <v>0</v>
      </c>
      <c r="CH108" s="173">
        <f t="shared" si="56"/>
        <v>8</v>
      </c>
      <c r="CI108" s="173">
        <f t="shared" si="56"/>
        <v>0</v>
      </c>
      <c r="CJ108" s="173">
        <f t="shared" si="56"/>
        <v>0</v>
      </c>
      <c r="CK108" s="173">
        <f t="shared" si="56"/>
        <v>0</v>
      </c>
      <c r="CL108" s="173">
        <f t="shared" si="56"/>
        <v>789</v>
      </c>
      <c r="CM108" s="173">
        <f t="shared" si="55"/>
        <v>349</v>
      </c>
      <c r="CN108" s="173">
        <f t="shared" si="55"/>
        <v>8</v>
      </c>
      <c r="CO108" s="173">
        <f t="shared" si="55"/>
        <v>67</v>
      </c>
      <c r="CP108" s="173">
        <f t="shared" si="55"/>
        <v>3149</v>
      </c>
      <c r="CQ108" s="174">
        <f t="shared" si="46"/>
        <v>-2</v>
      </c>
      <c r="CS108" s="175" t="str">
        <f t="shared" si="47"/>
        <v/>
      </c>
      <c r="CT108" s="142">
        <f t="shared" si="79"/>
        <v>43.75206</v>
      </c>
      <c r="CU108" s="142">
        <f t="shared" si="79"/>
        <v>0</v>
      </c>
      <c r="CV108" s="142">
        <f t="shared" si="79"/>
        <v>0.25120799999999999</v>
      </c>
      <c r="CW108" s="142">
        <f t="shared" si="79"/>
        <v>0</v>
      </c>
      <c r="CX108" s="142">
        <f t="shared" si="79"/>
        <v>0</v>
      </c>
      <c r="CY108" s="142">
        <f t="shared" si="79"/>
        <v>1.8421920000000001</v>
      </c>
      <c r="CZ108" s="142">
        <f t="shared" si="79"/>
        <v>0.25120799999999999</v>
      </c>
      <c r="DA108" s="142">
        <f t="shared" si="79"/>
        <v>0.20934000000000003</v>
      </c>
      <c r="DB108" s="142">
        <f t="shared" si="79"/>
        <v>17.291484000000001</v>
      </c>
      <c r="DC108" s="142">
        <f t="shared" si="77"/>
        <v>17.040276000000002</v>
      </c>
      <c r="DD108" s="142">
        <f t="shared" si="77"/>
        <v>0</v>
      </c>
      <c r="DE108" s="142">
        <f t="shared" si="57"/>
        <v>0.33494400000000002</v>
      </c>
      <c r="DF108" s="142">
        <f t="shared" si="57"/>
        <v>0</v>
      </c>
      <c r="DG108" s="142">
        <f t="shared" si="57"/>
        <v>0</v>
      </c>
      <c r="DH108" s="142">
        <f t="shared" si="57"/>
        <v>0</v>
      </c>
      <c r="DI108" s="142">
        <f t="shared" si="57"/>
        <v>33.033852000000003</v>
      </c>
      <c r="DJ108" s="142">
        <f t="shared" si="57"/>
        <v>14.611932000000001</v>
      </c>
      <c r="DK108" s="142">
        <f t="shared" si="57"/>
        <v>0.33494400000000002</v>
      </c>
      <c r="DL108" s="142">
        <f t="shared" si="57"/>
        <v>2.8051560000000002</v>
      </c>
      <c r="DM108" s="142">
        <f t="shared" si="57"/>
        <v>131.842332</v>
      </c>
      <c r="DN108" s="142">
        <f t="shared" si="48"/>
        <v>0</v>
      </c>
      <c r="DQ108" s="176"/>
    </row>
    <row r="109" spans="1:141" ht="22.5">
      <c r="A109" s="167" t="s">
        <v>567</v>
      </c>
      <c r="B109" s="168">
        <v>572</v>
      </c>
      <c r="C109" s="168">
        <v>126</v>
      </c>
      <c r="D109" s="169">
        <v>2</v>
      </c>
      <c r="E109" s="170"/>
      <c r="F109" s="170">
        <v>9</v>
      </c>
      <c r="G109" s="170"/>
      <c r="H109" s="170"/>
      <c r="I109" s="170"/>
      <c r="J109" s="170">
        <v>115</v>
      </c>
      <c r="K109" s="170"/>
      <c r="L109" s="170"/>
      <c r="M109" s="171"/>
      <c r="N109" s="168">
        <v>33</v>
      </c>
      <c r="O109" s="169"/>
      <c r="P109" s="170">
        <v>2</v>
      </c>
      <c r="Q109" s="170"/>
      <c r="R109" s="171">
        <v>31</v>
      </c>
      <c r="S109" s="168"/>
      <c r="T109" s="169"/>
      <c r="U109" s="171"/>
      <c r="V109" s="168"/>
      <c r="W109" s="168">
        <v>11</v>
      </c>
      <c r="X109" s="169"/>
      <c r="Y109" s="170"/>
      <c r="Z109" s="170"/>
      <c r="AA109" s="170"/>
      <c r="AB109" s="170"/>
      <c r="AC109" s="170"/>
      <c r="AD109" s="170"/>
      <c r="AE109" s="170">
        <v>1</v>
      </c>
      <c r="AF109" s="170">
        <v>0</v>
      </c>
      <c r="AG109" s="170"/>
      <c r="AH109" s="170"/>
      <c r="AI109" s="170"/>
      <c r="AJ109" s="170">
        <v>0</v>
      </c>
      <c r="AK109" s="170"/>
      <c r="AL109" s="170">
        <v>3</v>
      </c>
      <c r="AM109" s="170">
        <v>8</v>
      </c>
      <c r="AN109" s="170"/>
      <c r="AO109" s="170"/>
      <c r="AP109" s="170"/>
      <c r="AQ109" s="170">
        <v>0</v>
      </c>
      <c r="AR109" s="170"/>
      <c r="AS109" s="171"/>
      <c r="AT109" s="168">
        <v>183</v>
      </c>
      <c r="AU109" s="168"/>
      <c r="AV109" s="169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1"/>
      <c r="BN109" s="168"/>
      <c r="BO109" s="169"/>
      <c r="BP109" s="171"/>
      <c r="BQ109" s="168"/>
      <c r="BR109" s="168">
        <v>22</v>
      </c>
      <c r="BS109" s="168">
        <v>196</v>
      </c>
      <c r="BW109" s="173">
        <f t="shared" si="56"/>
        <v>11</v>
      </c>
      <c r="BX109" s="173">
        <f t="shared" si="56"/>
        <v>0</v>
      </c>
      <c r="BY109" s="173">
        <f t="shared" si="56"/>
        <v>33</v>
      </c>
      <c r="BZ109" s="173">
        <f t="shared" si="56"/>
        <v>0</v>
      </c>
      <c r="CA109" s="173">
        <f t="shared" si="56"/>
        <v>0</v>
      </c>
      <c r="CB109" s="173">
        <f t="shared" si="56"/>
        <v>3</v>
      </c>
      <c r="CC109" s="173">
        <f t="shared" si="56"/>
        <v>1</v>
      </c>
      <c r="CD109" s="173">
        <f t="shared" si="56"/>
        <v>8</v>
      </c>
      <c r="CE109" s="173">
        <f t="shared" si="56"/>
        <v>0</v>
      </c>
      <c r="CF109" s="173">
        <f t="shared" si="56"/>
        <v>183</v>
      </c>
      <c r="CG109" s="173">
        <f t="shared" si="56"/>
        <v>0</v>
      </c>
      <c r="CH109" s="173">
        <f t="shared" si="56"/>
        <v>0</v>
      </c>
      <c r="CI109" s="173">
        <f t="shared" si="56"/>
        <v>0</v>
      </c>
      <c r="CJ109" s="173">
        <f t="shared" si="56"/>
        <v>0</v>
      </c>
      <c r="CK109" s="173">
        <f t="shared" si="56"/>
        <v>0</v>
      </c>
      <c r="CL109" s="173">
        <f t="shared" si="56"/>
        <v>196</v>
      </c>
      <c r="CM109" s="173">
        <f t="shared" si="55"/>
        <v>22</v>
      </c>
      <c r="CN109" s="173">
        <f t="shared" si="55"/>
        <v>0</v>
      </c>
      <c r="CO109" s="173">
        <f t="shared" si="55"/>
        <v>115</v>
      </c>
      <c r="CP109" s="173">
        <f t="shared" si="55"/>
        <v>572</v>
      </c>
      <c r="CQ109" s="174">
        <f t="shared" si="46"/>
        <v>0</v>
      </c>
      <c r="CS109" s="175" t="str">
        <f t="shared" si="47"/>
        <v/>
      </c>
      <c r="CT109" s="142">
        <f t="shared" si="79"/>
        <v>0.46054800000000001</v>
      </c>
      <c r="CU109" s="142">
        <f t="shared" si="79"/>
        <v>0</v>
      </c>
      <c r="CV109" s="142">
        <f t="shared" si="79"/>
        <v>1.3816440000000001</v>
      </c>
      <c r="CW109" s="142">
        <f t="shared" si="79"/>
        <v>0</v>
      </c>
      <c r="CX109" s="142">
        <f t="shared" si="79"/>
        <v>0</v>
      </c>
      <c r="CY109" s="142">
        <f t="shared" si="79"/>
        <v>0.12560399999999999</v>
      </c>
      <c r="CZ109" s="142">
        <f t="shared" si="79"/>
        <v>4.1868000000000002E-2</v>
      </c>
      <c r="DA109" s="142">
        <f t="shared" si="79"/>
        <v>0.33494400000000002</v>
      </c>
      <c r="DB109" s="142">
        <f t="shared" si="79"/>
        <v>0</v>
      </c>
      <c r="DC109" s="142">
        <f t="shared" si="77"/>
        <v>7.6618440000000003</v>
      </c>
      <c r="DD109" s="142">
        <f t="shared" si="77"/>
        <v>0</v>
      </c>
      <c r="DE109" s="142">
        <f t="shared" si="57"/>
        <v>0</v>
      </c>
      <c r="DF109" s="142">
        <f t="shared" si="57"/>
        <v>0</v>
      </c>
      <c r="DG109" s="142">
        <f t="shared" si="57"/>
        <v>0</v>
      </c>
      <c r="DH109" s="142">
        <f t="shared" si="57"/>
        <v>0</v>
      </c>
      <c r="DI109" s="142">
        <f t="shared" si="57"/>
        <v>8.2061279999999996</v>
      </c>
      <c r="DJ109" s="142">
        <f t="shared" si="57"/>
        <v>0.92109600000000003</v>
      </c>
      <c r="DK109" s="142">
        <f t="shared" si="57"/>
        <v>0</v>
      </c>
      <c r="DL109" s="142">
        <f t="shared" si="57"/>
        <v>4.8148200000000001</v>
      </c>
      <c r="DM109" s="142">
        <f t="shared" si="57"/>
        <v>23.948496000000002</v>
      </c>
      <c r="DN109" s="142">
        <f t="shared" si="48"/>
        <v>0</v>
      </c>
      <c r="DQ109" s="176"/>
    </row>
    <row r="110" spans="1:141" ht="22.5">
      <c r="A110" s="167" t="s">
        <v>568</v>
      </c>
      <c r="B110" s="168">
        <v>3019</v>
      </c>
      <c r="C110" s="168">
        <v>477</v>
      </c>
      <c r="D110" s="169">
        <v>47</v>
      </c>
      <c r="E110" s="170"/>
      <c r="F110" s="170">
        <v>359</v>
      </c>
      <c r="G110" s="170"/>
      <c r="H110" s="170">
        <v>14</v>
      </c>
      <c r="I110" s="170">
        <v>0</v>
      </c>
      <c r="J110" s="170">
        <v>58</v>
      </c>
      <c r="K110" s="170"/>
      <c r="L110" s="170"/>
      <c r="M110" s="171"/>
      <c r="N110" s="168">
        <v>39</v>
      </c>
      <c r="O110" s="169"/>
      <c r="P110" s="170">
        <v>39</v>
      </c>
      <c r="Q110" s="170"/>
      <c r="R110" s="171"/>
      <c r="S110" s="168"/>
      <c r="T110" s="169"/>
      <c r="U110" s="171"/>
      <c r="V110" s="168"/>
      <c r="W110" s="168">
        <v>98</v>
      </c>
      <c r="X110" s="169"/>
      <c r="Y110" s="170"/>
      <c r="Z110" s="170"/>
      <c r="AA110" s="170"/>
      <c r="AB110" s="170"/>
      <c r="AC110" s="170"/>
      <c r="AD110" s="170"/>
      <c r="AE110" s="170">
        <v>6</v>
      </c>
      <c r="AF110" s="170">
        <v>0</v>
      </c>
      <c r="AG110" s="170"/>
      <c r="AH110" s="170"/>
      <c r="AI110" s="170"/>
      <c r="AJ110" s="170">
        <v>0</v>
      </c>
      <c r="AK110" s="170"/>
      <c r="AL110" s="170">
        <v>23</v>
      </c>
      <c r="AM110" s="170">
        <v>4</v>
      </c>
      <c r="AN110" s="170"/>
      <c r="AO110" s="170"/>
      <c r="AP110" s="170"/>
      <c r="AQ110" s="170">
        <v>65</v>
      </c>
      <c r="AR110" s="170"/>
      <c r="AS110" s="171"/>
      <c r="AT110" s="168">
        <v>1059</v>
      </c>
      <c r="AU110" s="168">
        <v>65</v>
      </c>
      <c r="AV110" s="169"/>
      <c r="AW110" s="170"/>
      <c r="AX110" s="170"/>
      <c r="AY110" s="170"/>
      <c r="AZ110" s="170"/>
      <c r="BA110" s="170"/>
      <c r="BB110" s="170">
        <v>7</v>
      </c>
      <c r="BC110" s="170"/>
      <c r="BD110" s="170"/>
      <c r="BE110" s="170">
        <v>58</v>
      </c>
      <c r="BF110" s="170"/>
      <c r="BG110" s="170"/>
      <c r="BH110" s="170"/>
      <c r="BI110" s="170"/>
      <c r="BJ110" s="170"/>
      <c r="BK110" s="170"/>
      <c r="BL110" s="170"/>
      <c r="BM110" s="171"/>
      <c r="BN110" s="168">
        <v>776</v>
      </c>
      <c r="BO110" s="169">
        <v>605</v>
      </c>
      <c r="BP110" s="171">
        <v>172</v>
      </c>
      <c r="BQ110" s="168"/>
      <c r="BR110" s="168">
        <v>25</v>
      </c>
      <c r="BS110" s="168">
        <v>478</v>
      </c>
      <c r="BW110" s="173">
        <f t="shared" si="56"/>
        <v>406</v>
      </c>
      <c r="BX110" s="173">
        <f t="shared" si="56"/>
        <v>14</v>
      </c>
      <c r="BY110" s="173">
        <f t="shared" si="56"/>
        <v>39</v>
      </c>
      <c r="BZ110" s="173">
        <f t="shared" si="56"/>
        <v>0</v>
      </c>
      <c r="CA110" s="173">
        <f t="shared" si="56"/>
        <v>0</v>
      </c>
      <c r="CB110" s="173">
        <f t="shared" si="56"/>
        <v>23</v>
      </c>
      <c r="CC110" s="173">
        <f t="shared" si="56"/>
        <v>6</v>
      </c>
      <c r="CD110" s="173">
        <f t="shared" si="56"/>
        <v>4</v>
      </c>
      <c r="CE110" s="173">
        <f t="shared" si="56"/>
        <v>65</v>
      </c>
      <c r="CF110" s="173">
        <f t="shared" si="56"/>
        <v>1059</v>
      </c>
      <c r="CG110" s="173">
        <f t="shared" si="56"/>
        <v>0</v>
      </c>
      <c r="CH110" s="173">
        <f t="shared" si="56"/>
        <v>7</v>
      </c>
      <c r="CI110" s="173">
        <f t="shared" si="56"/>
        <v>0</v>
      </c>
      <c r="CJ110" s="173">
        <f t="shared" si="56"/>
        <v>0</v>
      </c>
      <c r="CK110" s="173">
        <f t="shared" si="56"/>
        <v>230</v>
      </c>
      <c r="CL110" s="173">
        <f t="shared" si="56"/>
        <v>478</v>
      </c>
      <c r="CM110" s="173">
        <f t="shared" si="55"/>
        <v>25</v>
      </c>
      <c r="CN110" s="173">
        <f t="shared" si="55"/>
        <v>605</v>
      </c>
      <c r="CO110" s="173">
        <f t="shared" si="55"/>
        <v>58</v>
      </c>
      <c r="CP110" s="173">
        <f t="shared" si="55"/>
        <v>3019</v>
      </c>
      <c r="CQ110" s="174">
        <f t="shared" si="46"/>
        <v>0</v>
      </c>
      <c r="CS110" s="175" t="str">
        <f t="shared" si="47"/>
        <v/>
      </c>
      <c r="CT110" s="142">
        <f t="shared" si="79"/>
        <v>16.998408000000001</v>
      </c>
      <c r="CU110" s="142">
        <f t="shared" si="79"/>
        <v>0.58615200000000001</v>
      </c>
      <c r="CV110" s="142">
        <f t="shared" si="79"/>
        <v>1.6328520000000002</v>
      </c>
      <c r="CW110" s="142">
        <f t="shared" si="79"/>
        <v>0</v>
      </c>
      <c r="CX110" s="142">
        <f t="shared" si="79"/>
        <v>0</v>
      </c>
      <c r="CY110" s="142">
        <f t="shared" si="79"/>
        <v>0.96296400000000004</v>
      </c>
      <c r="CZ110" s="142">
        <f t="shared" si="79"/>
        <v>0.25120799999999999</v>
      </c>
      <c r="DA110" s="142">
        <f t="shared" si="79"/>
        <v>0.16747200000000001</v>
      </c>
      <c r="DB110" s="142">
        <f t="shared" si="79"/>
        <v>2.7214200000000002</v>
      </c>
      <c r="DC110" s="142">
        <f t="shared" si="77"/>
        <v>44.338212000000006</v>
      </c>
      <c r="DD110" s="142">
        <f t="shared" si="77"/>
        <v>0</v>
      </c>
      <c r="DE110" s="142">
        <f t="shared" si="57"/>
        <v>0.293076</v>
      </c>
      <c r="DF110" s="142">
        <f t="shared" si="57"/>
        <v>0</v>
      </c>
      <c r="DG110" s="142">
        <f t="shared" si="57"/>
        <v>0</v>
      </c>
      <c r="DH110" s="142">
        <f t="shared" si="57"/>
        <v>9.6296400000000002</v>
      </c>
      <c r="DI110" s="142">
        <f t="shared" si="57"/>
        <v>20.012904000000002</v>
      </c>
      <c r="DJ110" s="142">
        <f t="shared" si="57"/>
        <v>1.0467</v>
      </c>
      <c r="DK110" s="142">
        <f t="shared" si="57"/>
        <v>25.33014</v>
      </c>
      <c r="DL110" s="142">
        <f t="shared" si="57"/>
        <v>2.4283440000000001</v>
      </c>
      <c r="DM110" s="142">
        <f t="shared" si="57"/>
        <v>126.39949200000001</v>
      </c>
      <c r="DN110" s="142">
        <f t="shared" si="48"/>
        <v>0</v>
      </c>
      <c r="DQ110" s="176"/>
    </row>
    <row r="111" spans="1:141" ht="22.5">
      <c r="A111" s="167" t="s">
        <v>569</v>
      </c>
      <c r="B111" s="168">
        <v>449</v>
      </c>
      <c r="C111" s="168">
        <v>11</v>
      </c>
      <c r="D111" s="169"/>
      <c r="E111" s="170"/>
      <c r="F111" s="170">
        <v>11</v>
      </c>
      <c r="G111" s="170"/>
      <c r="H111" s="170"/>
      <c r="I111" s="170"/>
      <c r="J111" s="170">
        <v>0</v>
      </c>
      <c r="K111" s="170"/>
      <c r="L111" s="170"/>
      <c r="M111" s="171"/>
      <c r="N111" s="168"/>
      <c r="O111" s="169"/>
      <c r="P111" s="170"/>
      <c r="Q111" s="170"/>
      <c r="R111" s="171"/>
      <c r="S111" s="168"/>
      <c r="T111" s="169"/>
      <c r="U111" s="171"/>
      <c r="V111" s="168"/>
      <c r="W111" s="168">
        <v>15</v>
      </c>
      <c r="X111" s="169"/>
      <c r="Y111" s="170"/>
      <c r="Z111" s="170"/>
      <c r="AA111" s="170"/>
      <c r="AB111" s="170"/>
      <c r="AC111" s="170"/>
      <c r="AD111" s="170"/>
      <c r="AE111" s="170">
        <v>4</v>
      </c>
      <c r="AF111" s="170">
        <v>0</v>
      </c>
      <c r="AG111" s="170"/>
      <c r="AH111" s="170"/>
      <c r="AI111" s="170">
        <v>0</v>
      </c>
      <c r="AJ111" s="170">
        <v>0</v>
      </c>
      <c r="AK111" s="170"/>
      <c r="AL111" s="170">
        <v>10</v>
      </c>
      <c r="AM111" s="170"/>
      <c r="AN111" s="170"/>
      <c r="AO111" s="170"/>
      <c r="AP111" s="170"/>
      <c r="AQ111" s="170"/>
      <c r="AR111" s="170"/>
      <c r="AS111" s="171"/>
      <c r="AT111" s="168">
        <v>127</v>
      </c>
      <c r="AU111" s="168">
        <v>1</v>
      </c>
      <c r="AV111" s="169"/>
      <c r="AW111" s="170"/>
      <c r="AX111" s="170"/>
      <c r="AY111" s="170"/>
      <c r="AZ111" s="170"/>
      <c r="BA111" s="170"/>
      <c r="BB111" s="170">
        <v>1</v>
      </c>
      <c r="BC111" s="170"/>
      <c r="BD111" s="170"/>
      <c r="BE111" s="170"/>
      <c r="BF111" s="170"/>
      <c r="BG111" s="170"/>
      <c r="BH111" s="170"/>
      <c r="BI111" s="170"/>
      <c r="BJ111" s="170"/>
      <c r="BK111" s="170"/>
      <c r="BL111" s="170"/>
      <c r="BM111" s="171"/>
      <c r="BN111" s="168">
        <v>0</v>
      </c>
      <c r="BO111" s="169">
        <v>0</v>
      </c>
      <c r="BP111" s="171"/>
      <c r="BQ111" s="168"/>
      <c r="BR111" s="168">
        <v>41</v>
      </c>
      <c r="BS111" s="168">
        <v>255</v>
      </c>
      <c r="BW111" s="173">
        <f t="shared" si="56"/>
        <v>11</v>
      </c>
      <c r="BX111" s="173">
        <f t="shared" si="56"/>
        <v>0</v>
      </c>
      <c r="BY111" s="173">
        <f t="shared" si="56"/>
        <v>0</v>
      </c>
      <c r="BZ111" s="173">
        <f t="shared" si="56"/>
        <v>0</v>
      </c>
      <c r="CA111" s="173">
        <f t="shared" si="56"/>
        <v>0</v>
      </c>
      <c r="CB111" s="173">
        <f t="shared" si="56"/>
        <v>10</v>
      </c>
      <c r="CC111" s="173">
        <f t="shared" si="56"/>
        <v>4</v>
      </c>
      <c r="CD111" s="173">
        <f t="shared" si="56"/>
        <v>0</v>
      </c>
      <c r="CE111" s="173">
        <f t="shared" si="56"/>
        <v>0</v>
      </c>
      <c r="CF111" s="173">
        <f t="shared" si="56"/>
        <v>127</v>
      </c>
      <c r="CG111" s="173">
        <f t="shared" si="56"/>
        <v>0</v>
      </c>
      <c r="CH111" s="173">
        <f t="shared" si="56"/>
        <v>1</v>
      </c>
      <c r="CI111" s="173">
        <f t="shared" si="56"/>
        <v>0</v>
      </c>
      <c r="CJ111" s="173">
        <f t="shared" si="56"/>
        <v>0</v>
      </c>
      <c r="CK111" s="173">
        <f t="shared" si="56"/>
        <v>0</v>
      </c>
      <c r="CL111" s="173">
        <f t="shared" si="56"/>
        <v>255</v>
      </c>
      <c r="CM111" s="173">
        <f t="shared" si="55"/>
        <v>41</v>
      </c>
      <c r="CN111" s="173">
        <f t="shared" si="55"/>
        <v>0</v>
      </c>
      <c r="CO111" s="173">
        <f t="shared" si="55"/>
        <v>0</v>
      </c>
      <c r="CP111" s="173">
        <f t="shared" si="55"/>
        <v>449</v>
      </c>
      <c r="CQ111" s="174">
        <f t="shared" si="46"/>
        <v>0</v>
      </c>
      <c r="CS111" s="175" t="str">
        <f t="shared" si="47"/>
        <v/>
      </c>
      <c r="CT111" s="142">
        <f t="shared" si="79"/>
        <v>0.46054800000000001</v>
      </c>
      <c r="CU111" s="142">
        <f t="shared" si="79"/>
        <v>0</v>
      </c>
      <c r="CV111" s="142">
        <f t="shared" si="79"/>
        <v>0</v>
      </c>
      <c r="CW111" s="142">
        <f t="shared" si="79"/>
        <v>0</v>
      </c>
      <c r="CX111" s="142">
        <f t="shared" si="79"/>
        <v>0</v>
      </c>
      <c r="CY111" s="142">
        <f t="shared" si="79"/>
        <v>0.41868000000000005</v>
      </c>
      <c r="CZ111" s="142">
        <f t="shared" si="79"/>
        <v>0.16747200000000001</v>
      </c>
      <c r="DA111" s="142">
        <f t="shared" si="79"/>
        <v>0</v>
      </c>
      <c r="DB111" s="142">
        <f t="shared" si="79"/>
        <v>0</v>
      </c>
      <c r="DC111" s="142">
        <f t="shared" si="77"/>
        <v>5.3172360000000003</v>
      </c>
      <c r="DD111" s="142">
        <f t="shared" si="77"/>
        <v>0</v>
      </c>
      <c r="DE111" s="142">
        <f t="shared" si="57"/>
        <v>4.1868000000000002E-2</v>
      </c>
      <c r="DF111" s="142">
        <f t="shared" si="57"/>
        <v>0</v>
      </c>
      <c r="DG111" s="142">
        <f t="shared" si="57"/>
        <v>0</v>
      </c>
      <c r="DH111" s="142">
        <f t="shared" si="57"/>
        <v>0</v>
      </c>
      <c r="DI111" s="142">
        <f t="shared" si="57"/>
        <v>10.676340000000001</v>
      </c>
      <c r="DJ111" s="142">
        <f t="shared" si="57"/>
        <v>1.716588</v>
      </c>
      <c r="DK111" s="142">
        <f t="shared" si="57"/>
        <v>0</v>
      </c>
      <c r="DL111" s="142">
        <f t="shared" si="57"/>
        <v>0</v>
      </c>
      <c r="DM111" s="142">
        <f t="shared" si="57"/>
        <v>18.798732000000001</v>
      </c>
      <c r="DN111" s="142">
        <f t="shared" si="48"/>
        <v>0</v>
      </c>
      <c r="DQ111" s="176"/>
    </row>
    <row r="112" spans="1:141" ht="22.5">
      <c r="A112" s="167" t="s">
        <v>570</v>
      </c>
      <c r="B112" s="168">
        <v>728</v>
      </c>
      <c r="C112" s="168">
        <v>24</v>
      </c>
      <c r="D112" s="169"/>
      <c r="E112" s="170"/>
      <c r="F112" s="170">
        <v>22</v>
      </c>
      <c r="G112" s="170"/>
      <c r="H112" s="170">
        <v>0</v>
      </c>
      <c r="I112" s="170"/>
      <c r="J112" s="170">
        <v>2</v>
      </c>
      <c r="K112" s="170"/>
      <c r="L112" s="170"/>
      <c r="M112" s="171"/>
      <c r="N112" s="168">
        <v>0</v>
      </c>
      <c r="O112" s="169"/>
      <c r="P112" s="170">
        <v>0</v>
      </c>
      <c r="Q112" s="170"/>
      <c r="R112" s="171"/>
      <c r="S112" s="168"/>
      <c r="T112" s="169"/>
      <c r="U112" s="171"/>
      <c r="V112" s="168"/>
      <c r="W112" s="168">
        <v>23</v>
      </c>
      <c r="X112" s="169"/>
      <c r="Y112" s="170"/>
      <c r="Z112" s="170"/>
      <c r="AA112" s="170"/>
      <c r="AB112" s="170"/>
      <c r="AC112" s="170"/>
      <c r="AD112" s="170"/>
      <c r="AE112" s="170">
        <v>10</v>
      </c>
      <c r="AF112" s="170">
        <v>0</v>
      </c>
      <c r="AG112" s="170"/>
      <c r="AH112" s="170"/>
      <c r="AI112" s="170">
        <v>0</v>
      </c>
      <c r="AJ112" s="170">
        <v>0</v>
      </c>
      <c r="AK112" s="170"/>
      <c r="AL112" s="170">
        <v>12</v>
      </c>
      <c r="AM112" s="170">
        <v>0</v>
      </c>
      <c r="AN112" s="170"/>
      <c r="AO112" s="170"/>
      <c r="AP112" s="170"/>
      <c r="AQ112" s="170"/>
      <c r="AR112" s="170"/>
      <c r="AS112" s="171">
        <v>0</v>
      </c>
      <c r="AT112" s="168">
        <v>225</v>
      </c>
      <c r="AU112" s="168">
        <v>1</v>
      </c>
      <c r="AV112" s="169"/>
      <c r="AW112" s="170"/>
      <c r="AX112" s="170"/>
      <c r="AY112" s="170"/>
      <c r="AZ112" s="170"/>
      <c r="BA112" s="170"/>
      <c r="BB112" s="170">
        <v>1</v>
      </c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1"/>
      <c r="BN112" s="168">
        <v>0</v>
      </c>
      <c r="BO112" s="169">
        <v>0</v>
      </c>
      <c r="BP112" s="171"/>
      <c r="BQ112" s="168"/>
      <c r="BR112" s="168">
        <v>48</v>
      </c>
      <c r="BS112" s="168">
        <v>406</v>
      </c>
      <c r="BW112" s="173">
        <f t="shared" si="56"/>
        <v>22</v>
      </c>
      <c r="BX112" s="173">
        <f t="shared" si="56"/>
        <v>0</v>
      </c>
      <c r="BY112" s="173">
        <f t="shared" si="56"/>
        <v>0</v>
      </c>
      <c r="BZ112" s="173">
        <f t="shared" si="56"/>
        <v>0</v>
      </c>
      <c r="CA112" s="173">
        <f t="shared" si="56"/>
        <v>0</v>
      </c>
      <c r="CB112" s="173">
        <f t="shared" si="56"/>
        <v>12</v>
      </c>
      <c r="CC112" s="173">
        <f t="shared" si="56"/>
        <v>10</v>
      </c>
      <c r="CD112" s="173">
        <f t="shared" si="56"/>
        <v>0</v>
      </c>
      <c r="CE112" s="173">
        <f t="shared" si="56"/>
        <v>0</v>
      </c>
      <c r="CF112" s="173">
        <f t="shared" si="56"/>
        <v>225</v>
      </c>
      <c r="CG112" s="173">
        <f t="shared" si="56"/>
        <v>0</v>
      </c>
      <c r="CH112" s="173">
        <f t="shared" si="56"/>
        <v>1</v>
      </c>
      <c r="CI112" s="173">
        <f t="shared" si="56"/>
        <v>0</v>
      </c>
      <c r="CJ112" s="173">
        <f t="shared" si="56"/>
        <v>0</v>
      </c>
      <c r="CK112" s="173">
        <f t="shared" si="56"/>
        <v>0</v>
      </c>
      <c r="CL112" s="173">
        <f t="shared" si="56"/>
        <v>406</v>
      </c>
      <c r="CM112" s="173">
        <f t="shared" si="55"/>
        <v>48</v>
      </c>
      <c r="CN112" s="173">
        <f t="shared" si="55"/>
        <v>0</v>
      </c>
      <c r="CO112" s="173">
        <f t="shared" si="55"/>
        <v>2</v>
      </c>
      <c r="CP112" s="173">
        <f t="shared" si="55"/>
        <v>728</v>
      </c>
      <c r="CQ112" s="174">
        <f t="shared" si="46"/>
        <v>-2</v>
      </c>
      <c r="CS112" s="175" t="str">
        <f t="shared" si="47"/>
        <v/>
      </c>
      <c r="CT112" s="142">
        <f t="shared" si="79"/>
        <v>0.92109600000000003</v>
      </c>
      <c r="CU112" s="142">
        <f t="shared" si="79"/>
        <v>0</v>
      </c>
      <c r="CV112" s="142">
        <f t="shared" si="79"/>
        <v>0</v>
      </c>
      <c r="CW112" s="142">
        <f t="shared" si="79"/>
        <v>0</v>
      </c>
      <c r="CX112" s="142">
        <f t="shared" si="79"/>
        <v>0</v>
      </c>
      <c r="CY112" s="142">
        <f t="shared" si="79"/>
        <v>0.50241599999999997</v>
      </c>
      <c r="CZ112" s="142">
        <f t="shared" si="79"/>
        <v>0.41868000000000005</v>
      </c>
      <c r="DA112" s="142">
        <f t="shared" si="79"/>
        <v>0</v>
      </c>
      <c r="DB112" s="142">
        <f t="shared" si="79"/>
        <v>0</v>
      </c>
      <c r="DC112" s="142">
        <f t="shared" si="77"/>
        <v>9.420300000000001</v>
      </c>
      <c r="DD112" s="142">
        <f t="shared" si="77"/>
        <v>0</v>
      </c>
      <c r="DE112" s="142">
        <f t="shared" si="57"/>
        <v>4.1868000000000002E-2</v>
      </c>
      <c r="DF112" s="142">
        <f t="shared" si="57"/>
        <v>0</v>
      </c>
      <c r="DG112" s="142">
        <f t="shared" si="57"/>
        <v>0</v>
      </c>
      <c r="DH112" s="142">
        <f t="shared" si="57"/>
        <v>0</v>
      </c>
      <c r="DI112" s="142">
        <f t="shared" si="57"/>
        <v>16.998408000000001</v>
      </c>
      <c r="DJ112" s="142">
        <f t="shared" si="57"/>
        <v>2.0096639999999999</v>
      </c>
      <c r="DK112" s="142">
        <f t="shared" si="57"/>
        <v>0</v>
      </c>
      <c r="DL112" s="142">
        <f t="shared" si="57"/>
        <v>8.3736000000000005E-2</v>
      </c>
      <c r="DM112" s="142">
        <f t="shared" si="57"/>
        <v>30.479904000000001</v>
      </c>
      <c r="DN112" s="142">
        <f t="shared" si="48"/>
        <v>0</v>
      </c>
      <c r="DQ112" s="176"/>
    </row>
    <row r="113" spans="1:121" ht="22.5">
      <c r="A113" s="167" t="s">
        <v>571</v>
      </c>
      <c r="B113" s="168">
        <v>425</v>
      </c>
      <c r="C113" s="168">
        <v>9</v>
      </c>
      <c r="D113" s="169"/>
      <c r="E113" s="170"/>
      <c r="F113" s="170">
        <v>9</v>
      </c>
      <c r="G113" s="170"/>
      <c r="H113" s="170"/>
      <c r="I113" s="170"/>
      <c r="J113" s="170">
        <v>0</v>
      </c>
      <c r="K113" s="170"/>
      <c r="L113" s="170"/>
      <c r="M113" s="171"/>
      <c r="N113" s="168"/>
      <c r="O113" s="169"/>
      <c r="P113" s="170"/>
      <c r="Q113" s="170"/>
      <c r="R113" s="171"/>
      <c r="S113" s="168"/>
      <c r="T113" s="169"/>
      <c r="U113" s="171"/>
      <c r="V113" s="168"/>
      <c r="W113" s="168">
        <v>82</v>
      </c>
      <c r="X113" s="169"/>
      <c r="Y113" s="170"/>
      <c r="Z113" s="170"/>
      <c r="AA113" s="170"/>
      <c r="AB113" s="170"/>
      <c r="AC113" s="170"/>
      <c r="AD113" s="170"/>
      <c r="AE113" s="170">
        <v>6</v>
      </c>
      <c r="AF113" s="170">
        <v>0</v>
      </c>
      <c r="AG113" s="170"/>
      <c r="AH113" s="170"/>
      <c r="AI113" s="170"/>
      <c r="AJ113" s="170">
        <v>0</v>
      </c>
      <c r="AK113" s="170"/>
      <c r="AL113" s="170">
        <v>76</v>
      </c>
      <c r="AM113" s="170"/>
      <c r="AN113" s="170"/>
      <c r="AO113" s="170"/>
      <c r="AP113" s="170"/>
      <c r="AQ113" s="170"/>
      <c r="AR113" s="170"/>
      <c r="AS113" s="171">
        <v>0</v>
      </c>
      <c r="AT113" s="168">
        <v>35</v>
      </c>
      <c r="AU113" s="168">
        <v>0</v>
      </c>
      <c r="AV113" s="169"/>
      <c r="AW113" s="170"/>
      <c r="AX113" s="170"/>
      <c r="AY113" s="170"/>
      <c r="AZ113" s="170"/>
      <c r="BA113" s="170"/>
      <c r="BB113" s="170">
        <v>0</v>
      </c>
      <c r="BC113" s="170"/>
      <c r="BD113" s="170"/>
      <c r="BE113" s="170"/>
      <c r="BF113" s="170"/>
      <c r="BG113" s="170"/>
      <c r="BH113" s="170"/>
      <c r="BI113" s="170"/>
      <c r="BJ113" s="170"/>
      <c r="BK113" s="170"/>
      <c r="BL113" s="170"/>
      <c r="BM113" s="171"/>
      <c r="BN113" s="168">
        <v>1</v>
      </c>
      <c r="BO113" s="169">
        <v>1</v>
      </c>
      <c r="BP113" s="171"/>
      <c r="BQ113" s="168"/>
      <c r="BR113" s="168">
        <v>59</v>
      </c>
      <c r="BS113" s="168">
        <v>238</v>
      </c>
      <c r="BW113" s="173">
        <f t="shared" si="56"/>
        <v>9</v>
      </c>
      <c r="BX113" s="173">
        <f t="shared" si="56"/>
        <v>0</v>
      </c>
      <c r="BY113" s="173">
        <f t="shared" si="56"/>
        <v>0</v>
      </c>
      <c r="BZ113" s="173">
        <f t="shared" si="56"/>
        <v>0</v>
      </c>
      <c r="CA113" s="173">
        <f t="shared" si="56"/>
        <v>0</v>
      </c>
      <c r="CB113" s="173">
        <f t="shared" si="56"/>
        <v>76</v>
      </c>
      <c r="CC113" s="173">
        <f t="shared" si="56"/>
        <v>6</v>
      </c>
      <c r="CD113" s="173">
        <f t="shared" si="56"/>
        <v>0</v>
      </c>
      <c r="CE113" s="173">
        <f t="shared" si="56"/>
        <v>0</v>
      </c>
      <c r="CF113" s="173">
        <f t="shared" si="56"/>
        <v>35</v>
      </c>
      <c r="CG113" s="173">
        <f t="shared" si="56"/>
        <v>0</v>
      </c>
      <c r="CH113" s="173">
        <f t="shared" si="56"/>
        <v>0</v>
      </c>
      <c r="CI113" s="173">
        <f t="shared" si="56"/>
        <v>0</v>
      </c>
      <c r="CJ113" s="173">
        <f t="shared" si="56"/>
        <v>0</v>
      </c>
      <c r="CK113" s="173">
        <f t="shared" si="56"/>
        <v>0</v>
      </c>
      <c r="CL113" s="173">
        <f t="shared" si="56"/>
        <v>238</v>
      </c>
      <c r="CM113" s="173">
        <f t="shared" si="55"/>
        <v>59</v>
      </c>
      <c r="CN113" s="173">
        <f t="shared" si="55"/>
        <v>1</v>
      </c>
      <c r="CO113" s="173">
        <f t="shared" si="55"/>
        <v>0</v>
      </c>
      <c r="CP113" s="173">
        <f t="shared" si="55"/>
        <v>425</v>
      </c>
      <c r="CQ113" s="174">
        <f t="shared" si="46"/>
        <v>-1</v>
      </c>
      <c r="CS113" s="175" t="str">
        <f t="shared" si="47"/>
        <v/>
      </c>
      <c r="CT113" s="142">
        <f t="shared" si="79"/>
        <v>0.37681200000000004</v>
      </c>
      <c r="CU113" s="142">
        <f t="shared" si="79"/>
        <v>0</v>
      </c>
      <c r="CV113" s="142">
        <f t="shared" si="79"/>
        <v>0</v>
      </c>
      <c r="CW113" s="142">
        <f t="shared" si="79"/>
        <v>0</v>
      </c>
      <c r="CX113" s="142">
        <f t="shared" si="79"/>
        <v>0</v>
      </c>
      <c r="CY113" s="142">
        <f t="shared" si="79"/>
        <v>3.1819680000000004</v>
      </c>
      <c r="CZ113" s="142">
        <f t="shared" si="79"/>
        <v>0.25120799999999999</v>
      </c>
      <c r="DA113" s="142">
        <f t="shared" si="79"/>
        <v>0</v>
      </c>
      <c r="DB113" s="142">
        <f t="shared" si="79"/>
        <v>0</v>
      </c>
      <c r="DC113" s="142">
        <f t="shared" si="77"/>
        <v>1.4653800000000001</v>
      </c>
      <c r="DD113" s="142">
        <f t="shared" si="77"/>
        <v>0</v>
      </c>
      <c r="DE113" s="142">
        <f t="shared" si="57"/>
        <v>0</v>
      </c>
      <c r="DF113" s="142">
        <f t="shared" si="57"/>
        <v>0</v>
      </c>
      <c r="DG113" s="142">
        <f t="shared" si="57"/>
        <v>0</v>
      </c>
      <c r="DH113" s="142">
        <f t="shared" si="57"/>
        <v>0</v>
      </c>
      <c r="DI113" s="142">
        <f t="shared" si="57"/>
        <v>9.9645840000000003</v>
      </c>
      <c r="DJ113" s="142">
        <f t="shared" si="57"/>
        <v>2.4702120000000001</v>
      </c>
      <c r="DK113" s="142">
        <f t="shared" si="57"/>
        <v>4.1868000000000002E-2</v>
      </c>
      <c r="DL113" s="142">
        <f t="shared" si="57"/>
        <v>0</v>
      </c>
      <c r="DM113" s="142">
        <f t="shared" si="57"/>
        <v>17.793900000000001</v>
      </c>
      <c r="DN113" s="142">
        <f t="shared" si="48"/>
        <v>0</v>
      </c>
      <c r="DQ113" s="176"/>
    </row>
    <row r="114" spans="1:121" ht="22.5">
      <c r="A114" s="167" t="s">
        <v>572</v>
      </c>
      <c r="B114" s="168">
        <v>2131</v>
      </c>
      <c r="C114" s="168">
        <v>528</v>
      </c>
      <c r="D114" s="169"/>
      <c r="E114" s="170">
        <v>2</v>
      </c>
      <c r="F114" s="170">
        <v>509</v>
      </c>
      <c r="G114" s="170"/>
      <c r="H114" s="170"/>
      <c r="I114" s="170">
        <v>0</v>
      </c>
      <c r="J114" s="170">
        <v>16</v>
      </c>
      <c r="K114" s="170"/>
      <c r="L114" s="170"/>
      <c r="M114" s="171"/>
      <c r="N114" s="168"/>
      <c r="O114" s="169"/>
      <c r="P114" s="170"/>
      <c r="Q114" s="170"/>
      <c r="R114" s="171"/>
      <c r="S114" s="168"/>
      <c r="T114" s="169"/>
      <c r="U114" s="171"/>
      <c r="V114" s="168"/>
      <c r="W114" s="168">
        <v>60</v>
      </c>
      <c r="X114" s="169"/>
      <c r="Y114" s="170"/>
      <c r="Z114" s="170"/>
      <c r="AA114" s="170"/>
      <c r="AB114" s="170"/>
      <c r="AC114" s="170"/>
      <c r="AD114" s="170"/>
      <c r="AE114" s="170">
        <v>25</v>
      </c>
      <c r="AF114" s="170">
        <v>0</v>
      </c>
      <c r="AG114" s="170"/>
      <c r="AH114" s="170"/>
      <c r="AI114" s="170"/>
      <c r="AJ114" s="170">
        <v>0</v>
      </c>
      <c r="AK114" s="170"/>
      <c r="AL114" s="170">
        <v>22</v>
      </c>
      <c r="AM114" s="170">
        <v>12</v>
      </c>
      <c r="AN114" s="170"/>
      <c r="AO114" s="170"/>
      <c r="AP114" s="170"/>
      <c r="AQ114" s="170"/>
      <c r="AR114" s="170"/>
      <c r="AS114" s="171">
        <v>0</v>
      </c>
      <c r="AT114" s="168">
        <v>819</v>
      </c>
      <c r="AU114" s="168">
        <v>30</v>
      </c>
      <c r="AV114" s="169"/>
      <c r="AW114" s="170"/>
      <c r="AX114" s="170"/>
      <c r="AY114" s="170"/>
      <c r="AZ114" s="170"/>
      <c r="BA114" s="170"/>
      <c r="BB114" s="170">
        <v>16</v>
      </c>
      <c r="BC114" s="170"/>
      <c r="BD114" s="170">
        <v>14</v>
      </c>
      <c r="BE114" s="170"/>
      <c r="BF114" s="170"/>
      <c r="BG114" s="170"/>
      <c r="BH114" s="170"/>
      <c r="BI114" s="170"/>
      <c r="BJ114" s="170"/>
      <c r="BK114" s="170"/>
      <c r="BL114" s="170"/>
      <c r="BM114" s="171"/>
      <c r="BN114" s="168">
        <v>0</v>
      </c>
      <c r="BO114" s="169">
        <v>0</v>
      </c>
      <c r="BP114" s="171"/>
      <c r="BQ114" s="168"/>
      <c r="BR114" s="168">
        <v>57</v>
      </c>
      <c r="BS114" s="168">
        <v>639</v>
      </c>
      <c r="BW114" s="173">
        <f t="shared" si="56"/>
        <v>511</v>
      </c>
      <c r="BX114" s="173">
        <f t="shared" si="56"/>
        <v>0</v>
      </c>
      <c r="BY114" s="173">
        <f t="shared" si="56"/>
        <v>0</v>
      </c>
      <c r="BZ114" s="173">
        <f t="shared" si="56"/>
        <v>0</v>
      </c>
      <c r="CA114" s="173">
        <f t="shared" si="56"/>
        <v>0</v>
      </c>
      <c r="CB114" s="173">
        <f t="shared" si="56"/>
        <v>22</v>
      </c>
      <c r="CC114" s="173">
        <f t="shared" si="56"/>
        <v>25</v>
      </c>
      <c r="CD114" s="173">
        <f t="shared" si="56"/>
        <v>12</v>
      </c>
      <c r="CE114" s="173">
        <f t="shared" si="56"/>
        <v>0</v>
      </c>
      <c r="CF114" s="173">
        <f t="shared" si="56"/>
        <v>819</v>
      </c>
      <c r="CG114" s="173">
        <f t="shared" si="56"/>
        <v>14</v>
      </c>
      <c r="CH114" s="173">
        <f t="shared" si="56"/>
        <v>16</v>
      </c>
      <c r="CI114" s="173">
        <f t="shared" si="56"/>
        <v>0</v>
      </c>
      <c r="CJ114" s="173">
        <f t="shared" si="56"/>
        <v>0</v>
      </c>
      <c r="CK114" s="173">
        <f t="shared" si="56"/>
        <v>0</v>
      </c>
      <c r="CL114" s="173">
        <f t="shared" si="56"/>
        <v>639</v>
      </c>
      <c r="CM114" s="173">
        <f t="shared" si="55"/>
        <v>57</v>
      </c>
      <c r="CN114" s="173">
        <f t="shared" si="55"/>
        <v>0</v>
      </c>
      <c r="CO114" s="173">
        <f t="shared" si="55"/>
        <v>16</v>
      </c>
      <c r="CP114" s="173">
        <f t="shared" si="55"/>
        <v>2131</v>
      </c>
      <c r="CQ114" s="174">
        <f t="shared" si="46"/>
        <v>0</v>
      </c>
      <c r="CS114" s="175" t="str">
        <f t="shared" si="47"/>
        <v/>
      </c>
      <c r="CT114" s="142">
        <f t="shared" si="79"/>
        <v>21.394548</v>
      </c>
      <c r="CU114" s="142">
        <f t="shared" si="79"/>
        <v>0</v>
      </c>
      <c r="CV114" s="142">
        <f t="shared" si="79"/>
        <v>0</v>
      </c>
      <c r="CW114" s="142">
        <f t="shared" si="79"/>
        <v>0</v>
      </c>
      <c r="CX114" s="142">
        <f t="shared" si="79"/>
        <v>0</v>
      </c>
      <c r="CY114" s="142">
        <f t="shared" si="79"/>
        <v>0.92109600000000003</v>
      </c>
      <c r="CZ114" s="142">
        <f t="shared" si="79"/>
        <v>1.0467</v>
      </c>
      <c r="DA114" s="142">
        <f t="shared" si="79"/>
        <v>0.50241599999999997</v>
      </c>
      <c r="DB114" s="142">
        <f t="shared" si="79"/>
        <v>0</v>
      </c>
      <c r="DC114" s="142">
        <f t="shared" si="77"/>
        <v>34.289892000000002</v>
      </c>
      <c r="DD114" s="142">
        <f t="shared" si="77"/>
        <v>0.58615200000000001</v>
      </c>
      <c r="DE114" s="142">
        <f t="shared" si="57"/>
        <v>0.66988800000000004</v>
      </c>
      <c r="DF114" s="142">
        <f t="shared" si="57"/>
        <v>0</v>
      </c>
      <c r="DG114" s="142">
        <f t="shared" si="57"/>
        <v>0</v>
      </c>
      <c r="DH114" s="142">
        <f t="shared" si="57"/>
        <v>0</v>
      </c>
      <c r="DI114" s="142">
        <f t="shared" si="57"/>
        <v>26.753652000000002</v>
      </c>
      <c r="DJ114" s="142">
        <f t="shared" si="57"/>
        <v>2.386476</v>
      </c>
      <c r="DK114" s="142">
        <f t="shared" si="57"/>
        <v>0</v>
      </c>
      <c r="DL114" s="142">
        <f t="shared" si="57"/>
        <v>0.66988800000000004</v>
      </c>
      <c r="DM114" s="142">
        <f t="shared" si="57"/>
        <v>89.220708000000002</v>
      </c>
      <c r="DN114" s="142">
        <f t="shared" si="48"/>
        <v>0</v>
      </c>
      <c r="DQ114" s="176"/>
    </row>
    <row r="115" spans="1:121" ht="22.5">
      <c r="A115" s="167" t="s">
        <v>573</v>
      </c>
      <c r="B115" s="168">
        <v>1893</v>
      </c>
      <c r="C115" s="168">
        <v>159</v>
      </c>
      <c r="D115" s="169"/>
      <c r="E115" s="170"/>
      <c r="F115" s="170">
        <v>159</v>
      </c>
      <c r="G115" s="170"/>
      <c r="H115" s="170"/>
      <c r="I115" s="170"/>
      <c r="J115" s="170"/>
      <c r="K115" s="170"/>
      <c r="L115" s="170"/>
      <c r="M115" s="171"/>
      <c r="N115" s="168"/>
      <c r="O115" s="169"/>
      <c r="P115" s="170"/>
      <c r="Q115" s="170"/>
      <c r="R115" s="171"/>
      <c r="S115" s="168"/>
      <c r="T115" s="169"/>
      <c r="U115" s="171"/>
      <c r="V115" s="168"/>
      <c r="W115" s="168">
        <v>36</v>
      </c>
      <c r="X115" s="169"/>
      <c r="Y115" s="170"/>
      <c r="Z115" s="170"/>
      <c r="AA115" s="170"/>
      <c r="AB115" s="170"/>
      <c r="AC115" s="170"/>
      <c r="AD115" s="170"/>
      <c r="AE115" s="170">
        <v>3</v>
      </c>
      <c r="AF115" s="170">
        <v>0</v>
      </c>
      <c r="AG115" s="170"/>
      <c r="AH115" s="170"/>
      <c r="AI115" s="170"/>
      <c r="AJ115" s="170">
        <v>0</v>
      </c>
      <c r="AK115" s="170"/>
      <c r="AL115" s="170">
        <v>10</v>
      </c>
      <c r="AM115" s="170">
        <v>23</v>
      </c>
      <c r="AN115" s="170"/>
      <c r="AO115" s="170"/>
      <c r="AP115" s="170"/>
      <c r="AQ115" s="170"/>
      <c r="AR115" s="170"/>
      <c r="AS115" s="171">
        <v>0</v>
      </c>
      <c r="AT115" s="168">
        <v>222</v>
      </c>
      <c r="AU115" s="168">
        <v>968</v>
      </c>
      <c r="AV115" s="169"/>
      <c r="AW115" s="170"/>
      <c r="AX115" s="170"/>
      <c r="AY115" s="170"/>
      <c r="AZ115" s="170"/>
      <c r="BA115" s="170"/>
      <c r="BB115" s="170">
        <v>965</v>
      </c>
      <c r="BC115" s="170"/>
      <c r="BD115" s="170">
        <v>3</v>
      </c>
      <c r="BE115" s="170"/>
      <c r="BF115" s="170"/>
      <c r="BG115" s="170"/>
      <c r="BH115" s="170"/>
      <c r="BI115" s="170"/>
      <c r="BJ115" s="170"/>
      <c r="BK115" s="170"/>
      <c r="BL115" s="170"/>
      <c r="BM115" s="171"/>
      <c r="BN115" s="168">
        <v>13</v>
      </c>
      <c r="BO115" s="169">
        <v>13</v>
      </c>
      <c r="BP115" s="171"/>
      <c r="BQ115" s="168"/>
      <c r="BR115" s="168">
        <v>73</v>
      </c>
      <c r="BS115" s="168">
        <v>423</v>
      </c>
      <c r="BW115" s="173">
        <f t="shared" si="56"/>
        <v>159</v>
      </c>
      <c r="BX115" s="173">
        <f t="shared" si="56"/>
        <v>0</v>
      </c>
      <c r="BY115" s="173">
        <f t="shared" si="56"/>
        <v>0</v>
      </c>
      <c r="BZ115" s="173">
        <f t="shared" si="56"/>
        <v>0</v>
      </c>
      <c r="CA115" s="173">
        <f t="shared" si="56"/>
        <v>0</v>
      </c>
      <c r="CB115" s="173">
        <f t="shared" si="56"/>
        <v>10</v>
      </c>
      <c r="CC115" s="173">
        <f t="shared" si="56"/>
        <v>3</v>
      </c>
      <c r="CD115" s="173">
        <f t="shared" si="56"/>
        <v>23</v>
      </c>
      <c r="CE115" s="173">
        <f t="shared" si="56"/>
        <v>0</v>
      </c>
      <c r="CF115" s="173">
        <f t="shared" si="56"/>
        <v>222</v>
      </c>
      <c r="CG115" s="173">
        <f t="shared" si="56"/>
        <v>3</v>
      </c>
      <c r="CH115" s="173">
        <f t="shared" si="56"/>
        <v>965</v>
      </c>
      <c r="CI115" s="173">
        <f t="shared" si="56"/>
        <v>0</v>
      </c>
      <c r="CJ115" s="173">
        <f t="shared" si="56"/>
        <v>0</v>
      </c>
      <c r="CK115" s="173">
        <f t="shared" si="56"/>
        <v>0</v>
      </c>
      <c r="CL115" s="173">
        <f t="shared" ref="CL115:CP130" si="80">SUMIF($B$2:$BS$2,CL$4,$B115:$BS115)</f>
        <v>423</v>
      </c>
      <c r="CM115" s="173">
        <f t="shared" si="80"/>
        <v>73</v>
      </c>
      <c r="CN115" s="173">
        <f t="shared" si="80"/>
        <v>13</v>
      </c>
      <c r="CO115" s="173">
        <f t="shared" si="80"/>
        <v>0</v>
      </c>
      <c r="CP115" s="173">
        <f t="shared" si="80"/>
        <v>1893</v>
      </c>
      <c r="CQ115" s="174">
        <f t="shared" si="46"/>
        <v>1</v>
      </c>
      <c r="CS115" s="175" t="str">
        <f t="shared" si="47"/>
        <v/>
      </c>
      <c r="CT115" s="142">
        <f t="shared" si="79"/>
        <v>6.6570120000000008</v>
      </c>
      <c r="CU115" s="142">
        <f t="shared" si="79"/>
        <v>0</v>
      </c>
      <c r="CV115" s="142">
        <f t="shared" si="79"/>
        <v>0</v>
      </c>
      <c r="CW115" s="142">
        <f t="shared" si="79"/>
        <v>0</v>
      </c>
      <c r="CX115" s="142">
        <f t="shared" si="79"/>
        <v>0</v>
      </c>
      <c r="CY115" s="142">
        <f t="shared" si="79"/>
        <v>0.41868000000000005</v>
      </c>
      <c r="CZ115" s="142">
        <f t="shared" si="79"/>
        <v>0.12560399999999999</v>
      </c>
      <c r="DA115" s="142">
        <f t="shared" si="79"/>
        <v>0.96296400000000004</v>
      </c>
      <c r="DB115" s="142">
        <f t="shared" si="79"/>
        <v>0</v>
      </c>
      <c r="DC115" s="142">
        <f t="shared" si="77"/>
        <v>9.2946960000000001</v>
      </c>
      <c r="DD115" s="142">
        <f t="shared" si="77"/>
        <v>0.12560399999999999</v>
      </c>
      <c r="DE115" s="142">
        <f t="shared" si="57"/>
        <v>40.402619999999999</v>
      </c>
      <c r="DF115" s="142">
        <f t="shared" si="57"/>
        <v>0</v>
      </c>
      <c r="DG115" s="142">
        <f t="shared" si="57"/>
        <v>0</v>
      </c>
      <c r="DH115" s="142">
        <f t="shared" si="57"/>
        <v>0</v>
      </c>
      <c r="DI115" s="142">
        <f t="shared" si="57"/>
        <v>17.710164000000002</v>
      </c>
      <c r="DJ115" s="142">
        <f t="shared" si="57"/>
        <v>3.0563640000000003</v>
      </c>
      <c r="DK115" s="142">
        <f t="shared" si="57"/>
        <v>0.54428399999999999</v>
      </c>
      <c r="DL115" s="142">
        <f t="shared" si="57"/>
        <v>0</v>
      </c>
      <c r="DM115" s="142">
        <f t="shared" si="57"/>
        <v>79.256124</v>
      </c>
      <c r="DN115" s="142">
        <f t="shared" si="48"/>
        <v>0</v>
      </c>
      <c r="DQ115" s="176"/>
    </row>
    <row r="116" spans="1:121" ht="22.5">
      <c r="A116" s="167" t="s">
        <v>574</v>
      </c>
      <c r="B116" s="168">
        <v>1192</v>
      </c>
      <c r="C116" s="168">
        <v>28</v>
      </c>
      <c r="D116" s="169"/>
      <c r="E116" s="170"/>
      <c r="F116" s="170">
        <v>28</v>
      </c>
      <c r="G116" s="170"/>
      <c r="H116" s="170"/>
      <c r="I116" s="170"/>
      <c r="J116" s="170"/>
      <c r="K116" s="170"/>
      <c r="L116" s="170"/>
      <c r="M116" s="171"/>
      <c r="N116" s="168"/>
      <c r="O116" s="169"/>
      <c r="P116" s="170"/>
      <c r="Q116" s="170"/>
      <c r="R116" s="171"/>
      <c r="S116" s="168"/>
      <c r="T116" s="169"/>
      <c r="U116" s="171"/>
      <c r="V116" s="168"/>
      <c r="W116" s="168">
        <v>11</v>
      </c>
      <c r="X116" s="169"/>
      <c r="Y116" s="170"/>
      <c r="Z116" s="170"/>
      <c r="AA116" s="170"/>
      <c r="AB116" s="170"/>
      <c r="AC116" s="170"/>
      <c r="AD116" s="170"/>
      <c r="AE116" s="170">
        <v>3</v>
      </c>
      <c r="AF116" s="170">
        <v>0</v>
      </c>
      <c r="AG116" s="170"/>
      <c r="AH116" s="170"/>
      <c r="AI116" s="170"/>
      <c r="AJ116" s="170">
        <v>0</v>
      </c>
      <c r="AK116" s="170"/>
      <c r="AL116" s="170">
        <v>6</v>
      </c>
      <c r="AM116" s="170">
        <v>2</v>
      </c>
      <c r="AN116" s="170"/>
      <c r="AO116" s="170"/>
      <c r="AP116" s="170"/>
      <c r="AQ116" s="170"/>
      <c r="AR116" s="170"/>
      <c r="AS116" s="171">
        <v>0</v>
      </c>
      <c r="AT116" s="168">
        <v>39</v>
      </c>
      <c r="AU116" s="168">
        <v>831</v>
      </c>
      <c r="AV116" s="169"/>
      <c r="AW116" s="170"/>
      <c r="AX116" s="170"/>
      <c r="AY116" s="170"/>
      <c r="AZ116" s="170"/>
      <c r="BA116" s="170"/>
      <c r="BB116" s="170">
        <v>830</v>
      </c>
      <c r="BC116" s="170"/>
      <c r="BD116" s="170">
        <v>1</v>
      </c>
      <c r="BE116" s="170"/>
      <c r="BF116" s="170"/>
      <c r="BG116" s="170"/>
      <c r="BH116" s="170"/>
      <c r="BI116" s="170"/>
      <c r="BJ116" s="170"/>
      <c r="BK116" s="170"/>
      <c r="BL116" s="170"/>
      <c r="BM116" s="171"/>
      <c r="BN116" s="168"/>
      <c r="BO116" s="169"/>
      <c r="BP116" s="171"/>
      <c r="BQ116" s="168"/>
      <c r="BR116" s="168">
        <v>72</v>
      </c>
      <c r="BS116" s="168">
        <v>210</v>
      </c>
      <c r="BW116" s="173">
        <f t="shared" ref="BW116:CL131" si="81">SUMIF($B$2:$BS$2,BW$4,$B116:$BS116)</f>
        <v>28</v>
      </c>
      <c r="BX116" s="173">
        <f t="shared" si="81"/>
        <v>0</v>
      </c>
      <c r="BY116" s="173">
        <f t="shared" si="81"/>
        <v>0</v>
      </c>
      <c r="BZ116" s="173">
        <f t="shared" si="81"/>
        <v>0</v>
      </c>
      <c r="CA116" s="173">
        <f t="shared" si="81"/>
        <v>0</v>
      </c>
      <c r="CB116" s="173">
        <f t="shared" si="81"/>
        <v>6</v>
      </c>
      <c r="CC116" s="173">
        <f t="shared" si="81"/>
        <v>3</v>
      </c>
      <c r="CD116" s="173">
        <f t="shared" si="81"/>
        <v>2</v>
      </c>
      <c r="CE116" s="173">
        <f t="shared" si="81"/>
        <v>0</v>
      </c>
      <c r="CF116" s="173">
        <f t="shared" si="81"/>
        <v>39</v>
      </c>
      <c r="CG116" s="173">
        <f t="shared" si="81"/>
        <v>1</v>
      </c>
      <c r="CH116" s="173">
        <f t="shared" si="81"/>
        <v>830</v>
      </c>
      <c r="CI116" s="173">
        <f t="shared" si="81"/>
        <v>0</v>
      </c>
      <c r="CJ116" s="173">
        <f t="shared" si="81"/>
        <v>0</v>
      </c>
      <c r="CK116" s="173">
        <f t="shared" si="81"/>
        <v>0</v>
      </c>
      <c r="CL116" s="173">
        <f t="shared" si="81"/>
        <v>210</v>
      </c>
      <c r="CM116" s="173">
        <f t="shared" si="80"/>
        <v>72</v>
      </c>
      <c r="CN116" s="173">
        <f t="shared" si="80"/>
        <v>0</v>
      </c>
      <c r="CO116" s="173">
        <f t="shared" si="80"/>
        <v>0</v>
      </c>
      <c r="CP116" s="173">
        <f t="shared" si="80"/>
        <v>1192</v>
      </c>
      <c r="CQ116" s="174">
        <f t="shared" si="46"/>
        <v>-1</v>
      </c>
      <c r="CS116" s="175" t="str">
        <f t="shared" si="47"/>
        <v/>
      </c>
      <c r="CT116" s="142">
        <f t="shared" si="79"/>
        <v>1.172304</v>
      </c>
      <c r="CU116" s="142">
        <f t="shared" si="79"/>
        <v>0</v>
      </c>
      <c r="CV116" s="142">
        <f t="shared" si="79"/>
        <v>0</v>
      </c>
      <c r="CW116" s="142">
        <f t="shared" si="79"/>
        <v>0</v>
      </c>
      <c r="CX116" s="142">
        <f t="shared" si="79"/>
        <v>0</v>
      </c>
      <c r="CY116" s="142">
        <f t="shared" si="79"/>
        <v>0.25120799999999999</v>
      </c>
      <c r="CZ116" s="142">
        <f t="shared" si="79"/>
        <v>0.12560399999999999</v>
      </c>
      <c r="DA116" s="142">
        <f t="shared" si="79"/>
        <v>8.3736000000000005E-2</v>
      </c>
      <c r="DB116" s="142">
        <f t="shared" si="79"/>
        <v>0</v>
      </c>
      <c r="DC116" s="142">
        <f t="shared" si="77"/>
        <v>1.6328520000000002</v>
      </c>
      <c r="DD116" s="142">
        <f t="shared" si="77"/>
        <v>4.1868000000000002E-2</v>
      </c>
      <c r="DE116" s="142">
        <f t="shared" si="57"/>
        <v>34.750440000000005</v>
      </c>
      <c r="DF116" s="142">
        <f t="shared" si="57"/>
        <v>0</v>
      </c>
      <c r="DG116" s="142">
        <f t="shared" si="57"/>
        <v>0</v>
      </c>
      <c r="DH116" s="142">
        <f t="shared" si="57"/>
        <v>0</v>
      </c>
      <c r="DI116" s="142">
        <f t="shared" si="57"/>
        <v>8.7922799999999999</v>
      </c>
      <c r="DJ116" s="142">
        <f t="shared" si="57"/>
        <v>3.0144960000000003</v>
      </c>
      <c r="DK116" s="142">
        <f t="shared" si="57"/>
        <v>0</v>
      </c>
      <c r="DL116" s="142">
        <f t="shared" si="57"/>
        <v>0</v>
      </c>
      <c r="DM116" s="142">
        <f t="shared" si="57"/>
        <v>49.906656000000005</v>
      </c>
      <c r="DN116" s="142">
        <f t="shared" si="48"/>
        <v>0</v>
      </c>
      <c r="DQ116" s="176"/>
    </row>
    <row r="117" spans="1:121" ht="22.5">
      <c r="A117" s="167" t="s">
        <v>575</v>
      </c>
      <c r="B117" s="168">
        <v>196</v>
      </c>
      <c r="C117" s="168">
        <v>24</v>
      </c>
      <c r="D117" s="169"/>
      <c r="E117" s="170"/>
      <c r="F117" s="170">
        <v>8</v>
      </c>
      <c r="G117" s="170"/>
      <c r="H117" s="170">
        <v>15</v>
      </c>
      <c r="I117" s="170">
        <v>0</v>
      </c>
      <c r="J117" s="170"/>
      <c r="K117" s="170"/>
      <c r="L117" s="170"/>
      <c r="M117" s="171">
        <v>1</v>
      </c>
      <c r="N117" s="168"/>
      <c r="O117" s="169"/>
      <c r="P117" s="170"/>
      <c r="Q117" s="170"/>
      <c r="R117" s="171"/>
      <c r="S117" s="168"/>
      <c r="T117" s="169"/>
      <c r="U117" s="171"/>
      <c r="V117" s="168"/>
      <c r="W117" s="168">
        <v>108</v>
      </c>
      <c r="X117" s="169"/>
      <c r="Y117" s="170"/>
      <c r="Z117" s="170"/>
      <c r="AA117" s="170"/>
      <c r="AB117" s="170"/>
      <c r="AC117" s="170"/>
      <c r="AD117" s="170"/>
      <c r="AE117" s="170">
        <v>3</v>
      </c>
      <c r="AF117" s="170">
        <v>0</v>
      </c>
      <c r="AG117" s="170"/>
      <c r="AH117" s="170"/>
      <c r="AI117" s="170"/>
      <c r="AJ117" s="170">
        <v>0</v>
      </c>
      <c r="AK117" s="170"/>
      <c r="AL117" s="170">
        <v>101</v>
      </c>
      <c r="AM117" s="170">
        <v>3</v>
      </c>
      <c r="AN117" s="170"/>
      <c r="AO117" s="170"/>
      <c r="AP117" s="170"/>
      <c r="AQ117" s="170"/>
      <c r="AR117" s="170"/>
      <c r="AS117" s="171"/>
      <c r="AT117" s="168">
        <v>23</v>
      </c>
      <c r="AU117" s="168">
        <v>0</v>
      </c>
      <c r="AV117" s="169"/>
      <c r="AW117" s="170"/>
      <c r="AX117" s="170"/>
      <c r="AY117" s="170"/>
      <c r="AZ117" s="170"/>
      <c r="BA117" s="170"/>
      <c r="BB117" s="170">
        <v>0</v>
      </c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1"/>
      <c r="BN117" s="168">
        <v>0</v>
      </c>
      <c r="BO117" s="169">
        <v>0</v>
      </c>
      <c r="BP117" s="171"/>
      <c r="BQ117" s="168"/>
      <c r="BR117" s="168">
        <v>7</v>
      </c>
      <c r="BS117" s="168">
        <v>33</v>
      </c>
      <c r="BW117" s="173">
        <f t="shared" si="81"/>
        <v>8</v>
      </c>
      <c r="BX117" s="173">
        <f t="shared" si="81"/>
        <v>16</v>
      </c>
      <c r="BY117" s="173">
        <f t="shared" si="81"/>
        <v>0</v>
      </c>
      <c r="BZ117" s="173">
        <f t="shared" si="81"/>
        <v>0</v>
      </c>
      <c r="CA117" s="173">
        <f t="shared" si="81"/>
        <v>0</v>
      </c>
      <c r="CB117" s="173">
        <f t="shared" si="81"/>
        <v>101</v>
      </c>
      <c r="CC117" s="173">
        <f t="shared" si="81"/>
        <v>3</v>
      </c>
      <c r="CD117" s="173">
        <f t="shared" si="81"/>
        <v>3</v>
      </c>
      <c r="CE117" s="173">
        <f t="shared" si="81"/>
        <v>0</v>
      </c>
      <c r="CF117" s="173">
        <f t="shared" si="81"/>
        <v>23</v>
      </c>
      <c r="CG117" s="173">
        <f t="shared" si="81"/>
        <v>0</v>
      </c>
      <c r="CH117" s="173">
        <f t="shared" si="81"/>
        <v>0</v>
      </c>
      <c r="CI117" s="173">
        <f t="shared" si="81"/>
        <v>0</v>
      </c>
      <c r="CJ117" s="173">
        <f t="shared" si="81"/>
        <v>0</v>
      </c>
      <c r="CK117" s="173">
        <f t="shared" si="81"/>
        <v>0</v>
      </c>
      <c r="CL117" s="173">
        <f t="shared" si="81"/>
        <v>33</v>
      </c>
      <c r="CM117" s="173">
        <f t="shared" si="80"/>
        <v>7</v>
      </c>
      <c r="CN117" s="173">
        <f t="shared" si="80"/>
        <v>0</v>
      </c>
      <c r="CO117" s="173">
        <f t="shared" si="80"/>
        <v>0</v>
      </c>
      <c r="CP117" s="173">
        <f t="shared" si="80"/>
        <v>196</v>
      </c>
      <c r="CQ117" s="174">
        <f t="shared" si="46"/>
        <v>-2</v>
      </c>
      <c r="CS117" s="175" t="str">
        <f t="shared" si="47"/>
        <v/>
      </c>
      <c r="CT117" s="142">
        <f t="shared" si="79"/>
        <v>0.33494400000000002</v>
      </c>
      <c r="CU117" s="142">
        <f t="shared" si="79"/>
        <v>0.66988800000000004</v>
      </c>
      <c r="CV117" s="142">
        <f t="shared" si="79"/>
        <v>0</v>
      </c>
      <c r="CW117" s="142">
        <f t="shared" si="79"/>
        <v>0</v>
      </c>
      <c r="CX117" s="142">
        <f t="shared" si="79"/>
        <v>0</v>
      </c>
      <c r="CY117" s="142">
        <f t="shared" si="79"/>
        <v>4.2286679999999999</v>
      </c>
      <c r="CZ117" s="142">
        <f t="shared" si="79"/>
        <v>0.12560399999999999</v>
      </c>
      <c r="DA117" s="142">
        <f t="shared" si="79"/>
        <v>0.12560399999999999</v>
      </c>
      <c r="DB117" s="142">
        <f t="shared" si="79"/>
        <v>0</v>
      </c>
      <c r="DC117" s="142">
        <f t="shared" si="77"/>
        <v>0.96296400000000004</v>
      </c>
      <c r="DD117" s="142">
        <f t="shared" si="77"/>
        <v>0</v>
      </c>
      <c r="DE117" s="142">
        <f t="shared" si="57"/>
        <v>0</v>
      </c>
      <c r="DF117" s="142">
        <f t="shared" si="57"/>
        <v>0</v>
      </c>
      <c r="DG117" s="142">
        <f t="shared" si="57"/>
        <v>0</v>
      </c>
      <c r="DH117" s="142">
        <f t="shared" si="57"/>
        <v>0</v>
      </c>
      <c r="DI117" s="142">
        <f t="shared" si="57"/>
        <v>1.3816440000000001</v>
      </c>
      <c r="DJ117" s="142">
        <f t="shared" si="57"/>
        <v>0.293076</v>
      </c>
      <c r="DK117" s="142">
        <f t="shared" si="57"/>
        <v>0</v>
      </c>
      <c r="DL117" s="142">
        <f t="shared" si="57"/>
        <v>0</v>
      </c>
      <c r="DM117" s="142">
        <f t="shared" si="57"/>
        <v>8.2061279999999996</v>
      </c>
      <c r="DN117" s="142">
        <f t="shared" si="48"/>
        <v>0</v>
      </c>
      <c r="DQ117" s="176"/>
    </row>
    <row r="118" spans="1:121" ht="22.5">
      <c r="A118" s="167" t="s">
        <v>576</v>
      </c>
      <c r="B118" s="168">
        <v>116</v>
      </c>
      <c r="C118" s="168">
        <v>8</v>
      </c>
      <c r="D118" s="169"/>
      <c r="E118" s="170"/>
      <c r="F118" s="170">
        <v>8</v>
      </c>
      <c r="G118" s="170"/>
      <c r="H118" s="170">
        <v>0</v>
      </c>
      <c r="I118" s="170">
        <v>0</v>
      </c>
      <c r="J118" s="170">
        <v>0</v>
      </c>
      <c r="K118" s="170"/>
      <c r="L118" s="170"/>
      <c r="M118" s="171"/>
      <c r="N118" s="168"/>
      <c r="O118" s="169"/>
      <c r="P118" s="170"/>
      <c r="Q118" s="170"/>
      <c r="R118" s="171"/>
      <c r="S118" s="168"/>
      <c r="T118" s="169"/>
      <c r="U118" s="171"/>
      <c r="V118" s="168"/>
      <c r="W118" s="168">
        <v>4</v>
      </c>
      <c r="X118" s="169"/>
      <c r="Y118" s="170"/>
      <c r="Z118" s="170"/>
      <c r="AA118" s="170"/>
      <c r="AB118" s="170"/>
      <c r="AC118" s="170"/>
      <c r="AD118" s="170"/>
      <c r="AE118" s="170">
        <v>1</v>
      </c>
      <c r="AF118" s="170">
        <v>0</v>
      </c>
      <c r="AG118" s="170"/>
      <c r="AH118" s="170"/>
      <c r="AI118" s="170"/>
      <c r="AJ118" s="170"/>
      <c r="AK118" s="170"/>
      <c r="AL118" s="170">
        <v>3</v>
      </c>
      <c r="AM118" s="170">
        <v>0</v>
      </c>
      <c r="AN118" s="170"/>
      <c r="AO118" s="170"/>
      <c r="AP118" s="170"/>
      <c r="AQ118" s="170"/>
      <c r="AR118" s="170"/>
      <c r="AS118" s="171">
        <v>0</v>
      </c>
      <c r="AT118" s="168">
        <v>47</v>
      </c>
      <c r="AU118" s="168">
        <v>0</v>
      </c>
      <c r="AV118" s="169"/>
      <c r="AW118" s="170"/>
      <c r="AX118" s="170"/>
      <c r="AY118" s="170"/>
      <c r="AZ118" s="170"/>
      <c r="BA118" s="170"/>
      <c r="BB118" s="170">
        <v>0</v>
      </c>
      <c r="BC118" s="170"/>
      <c r="BD118" s="170"/>
      <c r="BE118" s="170"/>
      <c r="BF118" s="170"/>
      <c r="BG118" s="170"/>
      <c r="BH118" s="170"/>
      <c r="BI118" s="170"/>
      <c r="BJ118" s="170"/>
      <c r="BK118" s="170"/>
      <c r="BL118" s="170"/>
      <c r="BM118" s="171"/>
      <c r="BN118" s="168"/>
      <c r="BO118" s="169"/>
      <c r="BP118" s="171"/>
      <c r="BQ118" s="168"/>
      <c r="BR118" s="168">
        <v>7</v>
      </c>
      <c r="BS118" s="168">
        <v>50</v>
      </c>
      <c r="BW118" s="173">
        <f t="shared" si="81"/>
        <v>8</v>
      </c>
      <c r="BX118" s="173">
        <f t="shared" si="81"/>
        <v>0</v>
      </c>
      <c r="BY118" s="173">
        <f t="shared" si="81"/>
        <v>0</v>
      </c>
      <c r="BZ118" s="173">
        <f t="shared" si="81"/>
        <v>0</v>
      </c>
      <c r="CA118" s="173">
        <f t="shared" si="81"/>
        <v>0</v>
      </c>
      <c r="CB118" s="173">
        <f t="shared" si="81"/>
        <v>3</v>
      </c>
      <c r="CC118" s="173">
        <f t="shared" si="81"/>
        <v>1</v>
      </c>
      <c r="CD118" s="173">
        <f t="shared" si="81"/>
        <v>0</v>
      </c>
      <c r="CE118" s="173">
        <f t="shared" si="81"/>
        <v>0</v>
      </c>
      <c r="CF118" s="173">
        <f t="shared" si="81"/>
        <v>47</v>
      </c>
      <c r="CG118" s="173">
        <f t="shared" si="81"/>
        <v>0</v>
      </c>
      <c r="CH118" s="173">
        <f t="shared" si="81"/>
        <v>0</v>
      </c>
      <c r="CI118" s="173">
        <f t="shared" si="81"/>
        <v>0</v>
      </c>
      <c r="CJ118" s="173">
        <f t="shared" si="81"/>
        <v>0</v>
      </c>
      <c r="CK118" s="173">
        <f t="shared" si="81"/>
        <v>0</v>
      </c>
      <c r="CL118" s="173">
        <f t="shared" si="81"/>
        <v>50</v>
      </c>
      <c r="CM118" s="173">
        <f t="shared" si="80"/>
        <v>7</v>
      </c>
      <c r="CN118" s="173">
        <f t="shared" si="80"/>
        <v>0</v>
      </c>
      <c r="CO118" s="173">
        <f t="shared" si="80"/>
        <v>0</v>
      </c>
      <c r="CP118" s="173">
        <f t="shared" si="80"/>
        <v>116</v>
      </c>
      <c r="CQ118" s="174">
        <f t="shared" si="46"/>
        <v>0</v>
      </c>
      <c r="CS118" s="175" t="str">
        <f t="shared" si="47"/>
        <v/>
      </c>
      <c r="CT118" s="142">
        <f t="shared" si="79"/>
        <v>0.33494400000000002</v>
      </c>
      <c r="CU118" s="142">
        <f t="shared" si="79"/>
        <v>0</v>
      </c>
      <c r="CV118" s="142">
        <f t="shared" si="79"/>
        <v>0</v>
      </c>
      <c r="CW118" s="142">
        <f t="shared" si="79"/>
        <v>0</v>
      </c>
      <c r="CX118" s="142">
        <f t="shared" si="79"/>
        <v>0</v>
      </c>
      <c r="CY118" s="142">
        <f t="shared" si="79"/>
        <v>0.12560399999999999</v>
      </c>
      <c r="CZ118" s="142">
        <f t="shared" si="79"/>
        <v>4.1868000000000002E-2</v>
      </c>
      <c r="DA118" s="142">
        <f t="shared" si="79"/>
        <v>0</v>
      </c>
      <c r="DB118" s="142">
        <f t="shared" si="79"/>
        <v>0</v>
      </c>
      <c r="DC118" s="142">
        <f t="shared" si="77"/>
        <v>1.9677960000000001</v>
      </c>
      <c r="DD118" s="142">
        <f t="shared" si="77"/>
        <v>0</v>
      </c>
      <c r="DE118" s="142">
        <f t="shared" si="57"/>
        <v>0</v>
      </c>
      <c r="DF118" s="142">
        <f t="shared" si="57"/>
        <v>0</v>
      </c>
      <c r="DG118" s="142">
        <f t="shared" si="57"/>
        <v>0</v>
      </c>
      <c r="DH118" s="142">
        <f t="shared" si="57"/>
        <v>0</v>
      </c>
      <c r="DI118" s="142">
        <f t="shared" si="57"/>
        <v>2.0933999999999999</v>
      </c>
      <c r="DJ118" s="142">
        <f t="shared" si="57"/>
        <v>0.293076</v>
      </c>
      <c r="DK118" s="142">
        <f t="shared" si="57"/>
        <v>0</v>
      </c>
      <c r="DL118" s="142">
        <f t="shared" si="57"/>
        <v>0</v>
      </c>
      <c r="DM118" s="142">
        <f t="shared" si="57"/>
        <v>4.8566880000000001</v>
      </c>
      <c r="DN118" s="142">
        <f t="shared" si="48"/>
        <v>0</v>
      </c>
      <c r="DQ118" s="176"/>
    </row>
    <row r="119" spans="1:121" ht="22.5">
      <c r="A119" s="167" t="s">
        <v>577</v>
      </c>
      <c r="B119" s="168">
        <v>815</v>
      </c>
      <c r="C119" s="168">
        <v>33</v>
      </c>
      <c r="D119" s="169"/>
      <c r="E119" s="170"/>
      <c r="F119" s="170">
        <v>33</v>
      </c>
      <c r="G119" s="170"/>
      <c r="H119" s="170">
        <v>0</v>
      </c>
      <c r="I119" s="170"/>
      <c r="J119" s="170"/>
      <c r="K119" s="170"/>
      <c r="L119" s="170"/>
      <c r="M119" s="171"/>
      <c r="N119" s="168"/>
      <c r="O119" s="169"/>
      <c r="P119" s="170"/>
      <c r="Q119" s="170"/>
      <c r="R119" s="171"/>
      <c r="S119" s="168"/>
      <c r="T119" s="169"/>
      <c r="U119" s="171"/>
      <c r="V119" s="168"/>
      <c r="W119" s="168">
        <v>18</v>
      </c>
      <c r="X119" s="169"/>
      <c r="Y119" s="170"/>
      <c r="Z119" s="170"/>
      <c r="AA119" s="170"/>
      <c r="AB119" s="170"/>
      <c r="AC119" s="170"/>
      <c r="AD119" s="170"/>
      <c r="AE119" s="170">
        <v>11</v>
      </c>
      <c r="AF119" s="170">
        <v>0</v>
      </c>
      <c r="AG119" s="170"/>
      <c r="AH119" s="170"/>
      <c r="AI119" s="170"/>
      <c r="AJ119" s="170"/>
      <c r="AK119" s="170"/>
      <c r="AL119" s="170">
        <v>6</v>
      </c>
      <c r="AM119" s="170">
        <v>1</v>
      </c>
      <c r="AN119" s="170"/>
      <c r="AO119" s="170"/>
      <c r="AP119" s="170"/>
      <c r="AQ119" s="170"/>
      <c r="AR119" s="170"/>
      <c r="AS119" s="171">
        <v>0</v>
      </c>
      <c r="AT119" s="168">
        <v>159</v>
      </c>
      <c r="AU119" s="168">
        <v>107</v>
      </c>
      <c r="AV119" s="169"/>
      <c r="AW119" s="170"/>
      <c r="AX119" s="170"/>
      <c r="AY119" s="170"/>
      <c r="AZ119" s="170"/>
      <c r="BA119" s="170"/>
      <c r="BB119" s="170">
        <v>107</v>
      </c>
      <c r="BC119" s="170"/>
      <c r="BD119" s="170"/>
      <c r="BE119" s="170"/>
      <c r="BF119" s="170"/>
      <c r="BG119" s="170"/>
      <c r="BH119" s="170"/>
      <c r="BI119" s="170"/>
      <c r="BJ119" s="170"/>
      <c r="BK119" s="170"/>
      <c r="BL119" s="170"/>
      <c r="BM119" s="171"/>
      <c r="BN119" s="168">
        <v>0</v>
      </c>
      <c r="BO119" s="169">
        <v>0</v>
      </c>
      <c r="BP119" s="171"/>
      <c r="BQ119" s="168"/>
      <c r="BR119" s="168">
        <v>24</v>
      </c>
      <c r="BS119" s="168">
        <v>473</v>
      </c>
      <c r="BW119" s="173">
        <f t="shared" si="81"/>
        <v>33</v>
      </c>
      <c r="BX119" s="173">
        <f t="shared" si="81"/>
        <v>0</v>
      </c>
      <c r="BY119" s="173">
        <f t="shared" si="81"/>
        <v>0</v>
      </c>
      <c r="BZ119" s="173">
        <f t="shared" si="81"/>
        <v>0</v>
      </c>
      <c r="CA119" s="173">
        <f t="shared" si="81"/>
        <v>0</v>
      </c>
      <c r="CB119" s="173">
        <f t="shared" si="81"/>
        <v>6</v>
      </c>
      <c r="CC119" s="173">
        <f t="shared" si="81"/>
        <v>11</v>
      </c>
      <c r="CD119" s="173">
        <f t="shared" si="81"/>
        <v>1</v>
      </c>
      <c r="CE119" s="173">
        <f t="shared" si="81"/>
        <v>0</v>
      </c>
      <c r="CF119" s="173">
        <f t="shared" si="81"/>
        <v>159</v>
      </c>
      <c r="CG119" s="173">
        <f t="shared" si="81"/>
        <v>0</v>
      </c>
      <c r="CH119" s="173">
        <f t="shared" si="81"/>
        <v>107</v>
      </c>
      <c r="CI119" s="173">
        <f t="shared" si="81"/>
        <v>0</v>
      </c>
      <c r="CJ119" s="173">
        <f t="shared" si="81"/>
        <v>0</v>
      </c>
      <c r="CK119" s="173">
        <f t="shared" si="81"/>
        <v>0</v>
      </c>
      <c r="CL119" s="173">
        <f t="shared" si="81"/>
        <v>473</v>
      </c>
      <c r="CM119" s="173">
        <f t="shared" si="80"/>
        <v>24</v>
      </c>
      <c r="CN119" s="173">
        <f t="shared" si="80"/>
        <v>0</v>
      </c>
      <c r="CO119" s="173">
        <f t="shared" si="80"/>
        <v>0</v>
      </c>
      <c r="CP119" s="173">
        <f t="shared" si="80"/>
        <v>815</v>
      </c>
      <c r="CQ119" s="174">
        <f t="shared" si="46"/>
        <v>-1</v>
      </c>
      <c r="CS119" s="175" t="str">
        <f t="shared" si="47"/>
        <v/>
      </c>
      <c r="CT119" s="142">
        <f t="shared" si="79"/>
        <v>1.3816440000000001</v>
      </c>
      <c r="CU119" s="142">
        <f t="shared" si="79"/>
        <v>0</v>
      </c>
      <c r="CV119" s="142">
        <f t="shared" si="79"/>
        <v>0</v>
      </c>
      <c r="CW119" s="142">
        <f t="shared" si="79"/>
        <v>0</v>
      </c>
      <c r="CX119" s="142">
        <f t="shared" si="79"/>
        <v>0</v>
      </c>
      <c r="CY119" s="142">
        <f t="shared" si="79"/>
        <v>0.25120799999999999</v>
      </c>
      <c r="CZ119" s="142">
        <f t="shared" si="79"/>
        <v>0.46054800000000001</v>
      </c>
      <c r="DA119" s="142">
        <f t="shared" si="79"/>
        <v>4.1868000000000002E-2</v>
      </c>
      <c r="DB119" s="142">
        <f t="shared" si="79"/>
        <v>0</v>
      </c>
      <c r="DC119" s="142">
        <f t="shared" si="77"/>
        <v>6.6570120000000008</v>
      </c>
      <c r="DD119" s="142">
        <f t="shared" si="77"/>
        <v>0</v>
      </c>
      <c r="DE119" s="142">
        <f t="shared" si="57"/>
        <v>4.479876</v>
      </c>
      <c r="DF119" s="142">
        <f t="shared" si="57"/>
        <v>0</v>
      </c>
      <c r="DG119" s="142">
        <f t="shared" si="57"/>
        <v>0</v>
      </c>
      <c r="DH119" s="142">
        <f t="shared" si="57"/>
        <v>0</v>
      </c>
      <c r="DI119" s="142">
        <f t="shared" si="57"/>
        <v>19.803564000000001</v>
      </c>
      <c r="DJ119" s="142">
        <f t="shared" si="57"/>
        <v>1.0048319999999999</v>
      </c>
      <c r="DK119" s="142">
        <f t="shared" si="57"/>
        <v>0</v>
      </c>
      <c r="DL119" s="142">
        <f t="shared" si="57"/>
        <v>0</v>
      </c>
      <c r="DM119" s="142">
        <f t="shared" si="57"/>
        <v>34.122420000000005</v>
      </c>
      <c r="DN119" s="142">
        <f t="shared" si="48"/>
        <v>0</v>
      </c>
      <c r="DQ119" s="176"/>
    </row>
    <row r="120" spans="1:121" ht="22.5">
      <c r="A120" s="167" t="s">
        <v>578</v>
      </c>
      <c r="B120" s="168">
        <v>21799</v>
      </c>
      <c r="C120" s="168"/>
      <c r="D120" s="169"/>
      <c r="E120" s="170"/>
      <c r="F120" s="170"/>
      <c r="G120" s="170"/>
      <c r="H120" s="170"/>
      <c r="I120" s="170"/>
      <c r="J120" s="170"/>
      <c r="K120" s="170"/>
      <c r="L120" s="170"/>
      <c r="M120" s="171"/>
      <c r="N120" s="168"/>
      <c r="O120" s="169"/>
      <c r="P120" s="170"/>
      <c r="Q120" s="170"/>
      <c r="R120" s="171"/>
      <c r="S120" s="168"/>
      <c r="T120" s="169"/>
      <c r="U120" s="171"/>
      <c r="V120" s="168"/>
      <c r="W120" s="168">
        <v>20137</v>
      </c>
      <c r="X120" s="169"/>
      <c r="Y120" s="170"/>
      <c r="Z120" s="170"/>
      <c r="AA120" s="170"/>
      <c r="AB120" s="170"/>
      <c r="AC120" s="170"/>
      <c r="AD120" s="170"/>
      <c r="AE120" s="170">
        <v>1906</v>
      </c>
      <c r="AF120" s="170">
        <v>4227</v>
      </c>
      <c r="AG120" s="170">
        <v>4</v>
      </c>
      <c r="AH120" s="170"/>
      <c r="AI120" s="170">
        <v>14</v>
      </c>
      <c r="AJ120" s="170"/>
      <c r="AK120" s="170"/>
      <c r="AL120" s="170">
        <v>13986</v>
      </c>
      <c r="AM120" s="170"/>
      <c r="AN120" s="170"/>
      <c r="AO120" s="170"/>
      <c r="AP120" s="170"/>
      <c r="AQ120" s="170"/>
      <c r="AR120" s="170"/>
      <c r="AS120" s="171"/>
      <c r="AT120" s="168">
        <v>350</v>
      </c>
      <c r="AU120" s="168">
        <v>1040</v>
      </c>
      <c r="AV120" s="169"/>
      <c r="AW120" s="170"/>
      <c r="AX120" s="170"/>
      <c r="AY120" s="170"/>
      <c r="AZ120" s="170"/>
      <c r="BA120" s="170"/>
      <c r="BB120" s="170"/>
      <c r="BC120" s="170"/>
      <c r="BD120" s="170"/>
      <c r="BE120" s="170"/>
      <c r="BF120" s="170"/>
      <c r="BG120" s="170">
        <v>183</v>
      </c>
      <c r="BH120" s="170">
        <v>19</v>
      </c>
      <c r="BI120" s="170">
        <v>837</v>
      </c>
      <c r="BJ120" s="170"/>
      <c r="BK120" s="170"/>
      <c r="BL120" s="170"/>
      <c r="BM120" s="171"/>
      <c r="BN120" s="168"/>
      <c r="BO120" s="169"/>
      <c r="BP120" s="171"/>
      <c r="BQ120" s="168"/>
      <c r="BR120" s="168"/>
      <c r="BS120" s="168">
        <v>273</v>
      </c>
      <c r="BW120" s="173">
        <f t="shared" si="81"/>
        <v>0</v>
      </c>
      <c r="BX120" s="173">
        <f t="shared" si="81"/>
        <v>0</v>
      </c>
      <c r="BY120" s="173">
        <f t="shared" si="81"/>
        <v>0</v>
      </c>
      <c r="BZ120" s="173">
        <f t="shared" si="81"/>
        <v>0</v>
      </c>
      <c r="CA120" s="173">
        <f t="shared" si="81"/>
        <v>4227</v>
      </c>
      <c r="CB120" s="173">
        <f t="shared" si="81"/>
        <v>13986</v>
      </c>
      <c r="CC120" s="173">
        <f t="shared" si="81"/>
        <v>1906</v>
      </c>
      <c r="CD120" s="173">
        <f t="shared" si="81"/>
        <v>0</v>
      </c>
      <c r="CE120" s="173">
        <f t="shared" si="81"/>
        <v>18</v>
      </c>
      <c r="CF120" s="173">
        <f t="shared" si="81"/>
        <v>350</v>
      </c>
      <c r="CG120" s="173">
        <f t="shared" si="81"/>
        <v>0</v>
      </c>
      <c r="CH120" s="173">
        <f t="shared" si="81"/>
        <v>0</v>
      </c>
      <c r="CI120" s="173">
        <f t="shared" si="81"/>
        <v>1039</v>
      </c>
      <c r="CJ120" s="173">
        <f t="shared" si="81"/>
        <v>0</v>
      </c>
      <c r="CK120" s="173">
        <f t="shared" si="81"/>
        <v>0</v>
      </c>
      <c r="CL120" s="173">
        <f t="shared" si="81"/>
        <v>273</v>
      </c>
      <c r="CM120" s="173">
        <f t="shared" si="80"/>
        <v>0</v>
      </c>
      <c r="CN120" s="173">
        <f t="shared" si="80"/>
        <v>0</v>
      </c>
      <c r="CO120" s="173">
        <f t="shared" si="80"/>
        <v>0</v>
      </c>
      <c r="CP120" s="173">
        <f t="shared" si="80"/>
        <v>21799</v>
      </c>
      <c r="CQ120" s="174">
        <f t="shared" si="46"/>
        <v>0</v>
      </c>
      <c r="CS120" s="175" t="str">
        <f t="shared" si="47"/>
        <v/>
      </c>
      <c r="CT120" s="142">
        <f t="shared" si="79"/>
        <v>0</v>
      </c>
      <c r="CU120" s="142">
        <f t="shared" si="79"/>
        <v>0</v>
      </c>
      <c r="CV120" s="142">
        <f t="shared" si="79"/>
        <v>0</v>
      </c>
      <c r="CW120" s="142">
        <f t="shared" si="79"/>
        <v>0</v>
      </c>
      <c r="CX120" s="142">
        <f t="shared" si="79"/>
        <v>176.97603600000002</v>
      </c>
      <c r="CY120" s="142">
        <f t="shared" si="79"/>
        <v>585.56584800000007</v>
      </c>
      <c r="CZ120" s="142">
        <f t="shared" si="79"/>
        <v>79.800408000000004</v>
      </c>
      <c r="DA120" s="142">
        <f t="shared" si="79"/>
        <v>0</v>
      </c>
      <c r="DB120" s="142">
        <f t="shared" si="79"/>
        <v>0.75362400000000007</v>
      </c>
      <c r="DC120" s="142">
        <f t="shared" si="77"/>
        <v>14.6538</v>
      </c>
      <c r="DD120" s="142">
        <f t="shared" si="77"/>
        <v>0</v>
      </c>
      <c r="DE120" s="142">
        <f t="shared" si="57"/>
        <v>0</v>
      </c>
      <c r="DF120" s="142">
        <f t="shared" si="57"/>
        <v>43.500852000000002</v>
      </c>
      <c r="DG120" s="142">
        <f t="shared" si="57"/>
        <v>0</v>
      </c>
      <c r="DH120" s="142">
        <f t="shared" si="57"/>
        <v>0</v>
      </c>
      <c r="DI120" s="142">
        <f t="shared" si="57"/>
        <v>11.429964</v>
      </c>
      <c r="DJ120" s="142">
        <f t="shared" si="57"/>
        <v>0</v>
      </c>
      <c r="DK120" s="142">
        <f t="shared" si="57"/>
        <v>0</v>
      </c>
      <c r="DL120" s="142">
        <f t="shared" si="57"/>
        <v>0</v>
      </c>
      <c r="DM120" s="142">
        <f t="shared" si="57"/>
        <v>912.68053200000008</v>
      </c>
      <c r="DN120" s="142">
        <f t="shared" si="48"/>
        <v>0</v>
      </c>
      <c r="DQ120" s="176"/>
    </row>
    <row r="121" spans="1:121" ht="22.5">
      <c r="A121" s="167" t="s">
        <v>579</v>
      </c>
      <c r="B121" s="168">
        <v>332</v>
      </c>
      <c r="C121" s="168"/>
      <c r="D121" s="169"/>
      <c r="E121" s="170"/>
      <c r="F121" s="170"/>
      <c r="G121" s="170"/>
      <c r="H121" s="170"/>
      <c r="I121" s="170"/>
      <c r="J121" s="170"/>
      <c r="K121" s="170"/>
      <c r="L121" s="170"/>
      <c r="M121" s="171"/>
      <c r="N121" s="168"/>
      <c r="O121" s="169"/>
      <c r="P121" s="170"/>
      <c r="Q121" s="170"/>
      <c r="R121" s="171"/>
      <c r="S121" s="168"/>
      <c r="T121" s="169"/>
      <c r="U121" s="171"/>
      <c r="V121" s="168"/>
      <c r="W121" s="168">
        <v>83</v>
      </c>
      <c r="X121" s="169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>
        <v>83</v>
      </c>
      <c r="AM121" s="170"/>
      <c r="AN121" s="170"/>
      <c r="AO121" s="170"/>
      <c r="AP121" s="170"/>
      <c r="AQ121" s="170"/>
      <c r="AR121" s="170"/>
      <c r="AS121" s="171"/>
      <c r="AT121" s="168"/>
      <c r="AU121" s="168"/>
      <c r="AV121" s="169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1"/>
      <c r="BN121" s="168"/>
      <c r="BO121" s="169"/>
      <c r="BP121" s="171"/>
      <c r="BQ121" s="168"/>
      <c r="BR121" s="168"/>
      <c r="BS121" s="168">
        <v>249</v>
      </c>
      <c r="BW121" s="173">
        <f t="shared" si="81"/>
        <v>0</v>
      </c>
      <c r="BX121" s="173">
        <f t="shared" si="81"/>
        <v>0</v>
      </c>
      <c r="BY121" s="173">
        <f t="shared" si="81"/>
        <v>0</v>
      </c>
      <c r="BZ121" s="173">
        <f t="shared" si="81"/>
        <v>0</v>
      </c>
      <c r="CA121" s="173">
        <f t="shared" si="81"/>
        <v>0</v>
      </c>
      <c r="CB121" s="173">
        <f t="shared" si="81"/>
        <v>83</v>
      </c>
      <c r="CC121" s="173">
        <f t="shared" si="81"/>
        <v>0</v>
      </c>
      <c r="CD121" s="173">
        <f t="shared" si="81"/>
        <v>0</v>
      </c>
      <c r="CE121" s="173">
        <f t="shared" si="81"/>
        <v>0</v>
      </c>
      <c r="CF121" s="173">
        <f t="shared" si="81"/>
        <v>0</v>
      </c>
      <c r="CG121" s="173">
        <f t="shared" si="81"/>
        <v>0</v>
      </c>
      <c r="CH121" s="173">
        <f t="shared" si="81"/>
        <v>0</v>
      </c>
      <c r="CI121" s="173">
        <f t="shared" si="81"/>
        <v>0</v>
      </c>
      <c r="CJ121" s="173">
        <f t="shared" si="81"/>
        <v>0</v>
      </c>
      <c r="CK121" s="173">
        <f t="shared" si="81"/>
        <v>0</v>
      </c>
      <c r="CL121" s="173">
        <f t="shared" si="81"/>
        <v>249</v>
      </c>
      <c r="CM121" s="173">
        <f t="shared" si="80"/>
        <v>0</v>
      </c>
      <c r="CN121" s="173">
        <f t="shared" si="80"/>
        <v>0</v>
      </c>
      <c r="CO121" s="173">
        <f t="shared" si="80"/>
        <v>0</v>
      </c>
      <c r="CP121" s="173">
        <f t="shared" si="80"/>
        <v>332</v>
      </c>
      <c r="CQ121" s="174">
        <f t="shared" si="46"/>
        <v>0</v>
      </c>
      <c r="CS121" s="175" t="str">
        <f t="shared" si="47"/>
        <v/>
      </c>
      <c r="CT121" s="142">
        <f t="shared" si="79"/>
        <v>0</v>
      </c>
      <c r="CU121" s="142">
        <f t="shared" si="79"/>
        <v>0</v>
      </c>
      <c r="CV121" s="142">
        <f t="shared" si="79"/>
        <v>0</v>
      </c>
      <c r="CW121" s="142">
        <f t="shared" si="79"/>
        <v>0</v>
      </c>
      <c r="CX121" s="142">
        <f t="shared" si="79"/>
        <v>0</v>
      </c>
      <c r="CY121" s="142">
        <f t="shared" si="79"/>
        <v>3.475044</v>
      </c>
      <c r="CZ121" s="142">
        <f t="shared" si="79"/>
        <v>0</v>
      </c>
      <c r="DA121" s="142">
        <f t="shared" si="79"/>
        <v>0</v>
      </c>
      <c r="DB121" s="142">
        <f t="shared" si="79"/>
        <v>0</v>
      </c>
      <c r="DC121" s="142">
        <f t="shared" si="77"/>
        <v>0</v>
      </c>
      <c r="DD121" s="142">
        <f t="shared" si="77"/>
        <v>0</v>
      </c>
      <c r="DE121" s="142">
        <f t="shared" si="57"/>
        <v>0</v>
      </c>
      <c r="DF121" s="142">
        <f t="shared" si="57"/>
        <v>0</v>
      </c>
      <c r="DG121" s="142">
        <f t="shared" si="57"/>
        <v>0</v>
      </c>
      <c r="DH121" s="142">
        <f t="shared" si="57"/>
        <v>0</v>
      </c>
      <c r="DI121" s="142">
        <f t="shared" si="57"/>
        <v>10.425132000000001</v>
      </c>
      <c r="DJ121" s="142">
        <f t="shared" si="57"/>
        <v>0</v>
      </c>
      <c r="DK121" s="142">
        <f t="shared" si="57"/>
        <v>0</v>
      </c>
      <c r="DL121" s="142">
        <f t="shared" si="57"/>
        <v>0</v>
      </c>
      <c r="DM121" s="142">
        <f t="shared" si="57"/>
        <v>13.900176</v>
      </c>
      <c r="DN121" s="142">
        <f t="shared" si="48"/>
        <v>0</v>
      </c>
      <c r="DQ121" s="176"/>
    </row>
    <row r="122" spans="1:121" ht="22.5">
      <c r="A122" s="167" t="s">
        <v>580</v>
      </c>
      <c r="B122" s="168">
        <v>21100</v>
      </c>
      <c r="C122" s="168"/>
      <c r="D122" s="169"/>
      <c r="E122" s="170"/>
      <c r="F122" s="170"/>
      <c r="G122" s="170"/>
      <c r="H122" s="170"/>
      <c r="I122" s="170"/>
      <c r="J122" s="170"/>
      <c r="K122" s="170"/>
      <c r="L122" s="170"/>
      <c r="M122" s="171"/>
      <c r="N122" s="168"/>
      <c r="O122" s="169"/>
      <c r="P122" s="170"/>
      <c r="Q122" s="170"/>
      <c r="R122" s="171"/>
      <c r="S122" s="168"/>
      <c r="T122" s="169"/>
      <c r="U122" s="171"/>
      <c r="V122" s="168"/>
      <c r="W122" s="168">
        <v>20034</v>
      </c>
      <c r="X122" s="169"/>
      <c r="Y122" s="170"/>
      <c r="Z122" s="170"/>
      <c r="AA122" s="170"/>
      <c r="AB122" s="170"/>
      <c r="AC122" s="170"/>
      <c r="AD122" s="170"/>
      <c r="AE122" s="170">
        <v>1906</v>
      </c>
      <c r="AF122" s="170">
        <v>4227</v>
      </c>
      <c r="AG122" s="170"/>
      <c r="AH122" s="170"/>
      <c r="AI122" s="170"/>
      <c r="AJ122" s="170"/>
      <c r="AK122" s="170"/>
      <c r="AL122" s="170">
        <v>13901</v>
      </c>
      <c r="AM122" s="170"/>
      <c r="AN122" s="170"/>
      <c r="AO122" s="170"/>
      <c r="AP122" s="170"/>
      <c r="AQ122" s="170"/>
      <c r="AR122" s="170"/>
      <c r="AS122" s="171"/>
      <c r="AT122" s="168">
        <v>20</v>
      </c>
      <c r="AU122" s="168">
        <v>1040</v>
      </c>
      <c r="AV122" s="169"/>
      <c r="AW122" s="170"/>
      <c r="AX122" s="170"/>
      <c r="AY122" s="170"/>
      <c r="AZ122" s="170"/>
      <c r="BA122" s="170"/>
      <c r="BB122" s="170"/>
      <c r="BC122" s="170"/>
      <c r="BD122" s="170"/>
      <c r="BE122" s="170"/>
      <c r="BF122" s="170"/>
      <c r="BG122" s="170">
        <v>183</v>
      </c>
      <c r="BH122" s="170">
        <v>19</v>
      </c>
      <c r="BI122" s="170">
        <v>837</v>
      </c>
      <c r="BJ122" s="170"/>
      <c r="BK122" s="170"/>
      <c r="BL122" s="170"/>
      <c r="BM122" s="171"/>
      <c r="BN122" s="168"/>
      <c r="BO122" s="169"/>
      <c r="BP122" s="171"/>
      <c r="BQ122" s="168"/>
      <c r="BR122" s="168"/>
      <c r="BS122" s="168">
        <v>6</v>
      </c>
      <c r="BW122" s="173">
        <f t="shared" si="81"/>
        <v>0</v>
      </c>
      <c r="BX122" s="173">
        <f t="shared" si="81"/>
        <v>0</v>
      </c>
      <c r="BY122" s="173">
        <f t="shared" si="81"/>
        <v>0</v>
      </c>
      <c r="BZ122" s="173">
        <f t="shared" si="81"/>
        <v>0</v>
      </c>
      <c r="CA122" s="173">
        <f t="shared" si="81"/>
        <v>4227</v>
      </c>
      <c r="CB122" s="173">
        <f t="shared" si="81"/>
        <v>13901</v>
      </c>
      <c r="CC122" s="173">
        <f t="shared" si="81"/>
        <v>1906</v>
      </c>
      <c r="CD122" s="173">
        <f t="shared" si="81"/>
        <v>0</v>
      </c>
      <c r="CE122" s="173">
        <f t="shared" si="81"/>
        <v>0</v>
      </c>
      <c r="CF122" s="173">
        <f t="shared" si="81"/>
        <v>20</v>
      </c>
      <c r="CG122" s="173">
        <f t="shared" si="81"/>
        <v>0</v>
      </c>
      <c r="CH122" s="173">
        <f t="shared" si="81"/>
        <v>0</v>
      </c>
      <c r="CI122" s="173">
        <f t="shared" si="81"/>
        <v>1039</v>
      </c>
      <c r="CJ122" s="173">
        <f t="shared" si="81"/>
        <v>0</v>
      </c>
      <c r="CK122" s="173">
        <f t="shared" si="81"/>
        <v>0</v>
      </c>
      <c r="CL122" s="173">
        <f t="shared" si="81"/>
        <v>6</v>
      </c>
      <c r="CM122" s="173">
        <f t="shared" si="80"/>
        <v>0</v>
      </c>
      <c r="CN122" s="173">
        <f t="shared" si="80"/>
        <v>0</v>
      </c>
      <c r="CO122" s="173">
        <f t="shared" si="80"/>
        <v>0</v>
      </c>
      <c r="CP122" s="173">
        <f t="shared" si="80"/>
        <v>21100</v>
      </c>
      <c r="CQ122" s="174">
        <f t="shared" si="46"/>
        <v>-1</v>
      </c>
      <c r="CS122" s="175" t="str">
        <f t="shared" si="47"/>
        <v/>
      </c>
      <c r="CT122" s="142">
        <f t="shared" si="79"/>
        <v>0</v>
      </c>
      <c r="CU122" s="142">
        <f t="shared" si="79"/>
        <v>0</v>
      </c>
      <c r="CV122" s="142">
        <f t="shared" si="79"/>
        <v>0</v>
      </c>
      <c r="CW122" s="142">
        <f t="shared" si="79"/>
        <v>0</v>
      </c>
      <c r="CX122" s="142">
        <f t="shared" si="79"/>
        <v>176.97603600000002</v>
      </c>
      <c r="CY122" s="142">
        <f t="shared" si="79"/>
        <v>582.007068</v>
      </c>
      <c r="CZ122" s="142">
        <f t="shared" si="79"/>
        <v>79.800408000000004</v>
      </c>
      <c r="DA122" s="142">
        <f t="shared" si="79"/>
        <v>0</v>
      </c>
      <c r="DB122" s="142">
        <f t="shared" si="79"/>
        <v>0</v>
      </c>
      <c r="DC122" s="142">
        <f t="shared" si="77"/>
        <v>0.8373600000000001</v>
      </c>
      <c r="DD122" s="142">
        <f t="shared" si="77"/>
        <v>0</v>
      </c>
      <c r="DE122" s="142">
        <f t="shared" si="57"/>
        <v>0</v>
      </c>
      <c r="DF122" s="142">
        <f t="shared" si="57"/>
        <v>43.500852000000002</v>
      </c>
      <c r="DG122" s="142">
        <f t="shared" si="57"/>
        <v>0</v>
      </c>
      <c r="DH122" s="142">
        <f t="shared" si="57"/>
        <v>0</v>
      </c>
      <c r="DI122" s="142">
        <f t="shared" si="57"/>
        <v>0.25120799999999999</v>
      </c>
      <c r="DJ122" s="142">
        <f t="shared" si="57"/>
        <v>0</v>
      </c>
      <c r="DK122" s="142">
        <f t="shared" si="57"/>
        <v>0</v>
      </c>
      <c r="DL122" s="142">
        <f t="shared" si="57"/>
        <v>0</v>
      </c>
      <c r="DM122" s="142">
        <f t="shared" si="57"/>
        <v>883.41480000000001</v>
      </c>
      <c r="DN122" s="142">
        <f t="shared" si="48"/>
        <v>0</v>
      </c>
      <c r="DQ122" s="176"/>
    </row>
    <row r="123" spans="1:121" ht="22.5">
      <c r="A123" s="167" t="s">
        <v>581</v>
      </c>
      <c r="B123" s="168">
        <v>18</v>
      </c>
      <c r="C123" s="168"/>
      <c r="D123" s="169"/>
      <c r="E123" s="170"/>
      <c r="F123" s="170"/>
      <c r="G123" s="170"/>
      <c r="H123" s="170"/>
      <c r="I123" s="170"/>
      <c r="J123" s="170"/>
      <c r="K123" s="170"/>
      <c r="L123" s="170"/>
      <c r="M123" s="171"/>
      <c r="N123" s="168"/>
      <c r="O123" s="169"/>
      <c r="P123" s="170"/>
      <c r="Q123" s="170"/>
      <c r="R123" s="171"/>
      <c r="S123" s="168"/>
      <c r="T123" s="169"/>
      <c r="U123" s="171"/>
      <c r="V123" s="168"/>
      <c r="W123" s="168">
        <v>18</v>
      </c>
      <c r="X123" s="169"/>
      <c r="Y123" s="170"/>
      <c r="Z123" s="170"/>
      <c r="AA123" s="170"/>
      <c r="AB123" s="170"/>
      <c r="AC123" s="170"/>
      <c r="AD123" s="170"/>
      <c r="AE123" s="170"/>
      <c r="AF123" s="170"/>
      <c r="AG123" s="170">
        <v>4</v>
      </c>
      <c r="AH123" s="170"/>
      <c r="AI123" s="170">
        <v>14</v>
      </c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1"/>
      <c r="AT123" s="168"/>
      <c r="AU123" s="168"/>
      <c r="AV123" s="169"/>
      <c r="AW123" s="170"/>
      <c r="AX123" s="170"/>
      <c r="AY123" s="170"/>
      <c r="AZ123" s="170"/>
      <c r="BA123" s="170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1"/>
      <c r="BN123" s="168"/>
      <c r="BO123" s="169"/>
      <c r="BP123" s="171"/>
      <c r="BQ123" s="168"/>
      <c r="BR123" s="168"/>
      <c r="BS123" s="168"/>
      <c r="BW123" s="173">
        <f t="shared" si="81"/>
        <v>0</v>
      </c>
      <c r="BX123" s="173">
        <f t="shared" si="81"/>
        <v>0</v>
      </c>
      <c r="BY123" s="173">
        <f t="shared" si="81"/>
        <v>0</v>
      </c>
      <c r="BZ123" s="173">
        <f t="shared" si="81"/>
        <v>0</v>
      </c>
      <c r="CA123" s="173">
        <f t="shared" si="81"/>
        <v>0</v>
      </c>
      <c r="CB123" s="173">
        <f t="shared" si="81"/>
        <v>0</v>
      </c>
      <c r="CC123" s="173">
        <f t="shared" si="81"/>
        <v>0</v>
      </c>
      <c r="CD123" s="173">
        <f t="shared" si="81"/>
        <v>0</v>
      </c>
      <c r="CE123" s="173">
        <f t="shared" si="81"/>
        <v>18</v>
      </c>
      <c r="CF123" s="173">
        <f t="shared" si="81"/>
        <v>0</v>
      </c>
      <c r="CG123" s="173">
        <f t="shared" si="81"/>
        <v>0</v>
      </c>
      <c r="CH123" s="173">
        <f t="shared" si="81"/>
        <v>0</v>
      </c>
      <c r="CI123" s="173">
        <f t="shared" si="81"/>
        <v>0</v>
      </c>
      <c r="CJ123" s="173">
        <f t="shared" si="81"/>
        <v>0</v>
      </c>
      <c r="CK123" s="173">
        <f t="shared" si="81"/>
        <v>0</v>
      </c>
      <c r="CL123" s="173">
        <f t="shared" si="81"/>
        <v>0</v>
      </c>
      <c r="CM123" s="173">
        <f t="shared" si="80"/>
        <v>0</v>
      </c>
      <c r="CN123" s="173">
        <f t="shared" si="80"/>
        <v>0</v>
      </c>
      <c r="CO123" s="173">
        <f t="shared" si="80"/>
        <v>0</v>
      </c>
      <c r="CP123" s="173">
        <f t="shared" si="80"/>
        <v>18</v>
      </c>
      <c r="CQ123" s="174">
        <f t="shared" si="46"/>
        <v>0</v>
      </c>
      <c r="CS123" s="175" t="str">
        <f t="shared" si="47"/>
        <v/>
      </c>
      <c r="CT123" s="142">
        <f t="shared" si="79"/>
        <v>0</v>
      </c>
      <c r="CU123" s="142">
        <f t="shared" si="79"/>
        <v>0</v>
      </c>
      <c r="CV123" s="142">
        <f t="shared" si="79"/>
        <v>0</v>
      </c>
      <c r="CW123" s="142">
        <f t="shared" si="79"/>
        <v>0</v>
      </c>
      <c r="CX123" s="142">
        <f t="shared" si="79"/>
        <v>0</v>
      </c>
      <c r="CY123" s="142">
        <f t="shared" si="79"/>
        <v>0</v>
      </c>
      <c r="CZ123" s="142">
        <f t="shared" si="79"/>
        <v>0</v>
      </c>
      <c r="DA123" s="142">
        <f t="shared" si="79"/>
        <v>0</v>
      </c>
      <c r="DB123" s="142">
        <f t="shared" si="79"/>
        <v>0.75362400000000007</v>
      </c>
      <c r="DC123" s="142">
        <f t="shared" si="77"/>
        <v>0</v>
      </c>
      <c r="DD123" s="142">
        <f t="shared" si="77"/>
        <v>0</v>
      </c>
      <c r="DE123" s="142">
        <f t="shared" si="57"/>
        <v>0</v>
      </c>
      <c r="DF123" s="142">
        <f t="shared" si="57"/>
        <v>0</v>
      </c>
      <c r="DG123" s="142">
        <f t="shared" si="57"/>
        <v>0</v>
      </c>
      <c r="DH123" s="142">
        <f t="shared" si="57"/>
        <v>0</v>
      </c>
      <c r="DI123" s="142">
        <f t="shared" si="57"/>
        <v>0</v>
      </c>
      <c r="DJ123" s="142">
        <f t="shared" si="57"/>
        <v>0</v>
      </c>
      <c r="DK123" s="142">
        <f t="shared" si="57"/>
        <v>0</v>
      </c>
      <c r="DL123" s="142">
        <f t="shared" si="57"/>
        <v>0</v>
      </c>
      <c r="DM123" s="142">
        <f t="shared" si="57"/>
        <v>0.75362400000000007</v>
      </c>
      <c r="DN123" s="142">
        <f t="shared" si="48"/>
        <v>0</v>
      </c>
      <c r="DQ123" s="176"/>
    </row>
    <row r="124" spans="1:121" ht="22.5">
      <c r="A124" s="167" t="s">
        <v>582</v>
      </c>
      <c r="B124" s="168">
        <v>1</v>
      </c>
      <c r="C124" s="168"/>
      <c r="D124" s="169"/>
      <c r="E124" s="170"/>
      <c r="F124" s="170"/>
      <c r="G124" s="170"/>
      <c r="H124" s="170"/>
      <c r="I124" s="170"/>
      <c r="J124" s="170"/>
      <c r="K124" s="170"/>
      <c r="L124" s="170"/>
      <c r="M124" s="171"/>
      <c r="N124" s="168"/>
      <c r="O124" s="169"/>
      <c r="P124" s="170"/>
      <c r="Q124" s="170"/>
      <c r="R124" s="171"/>
      <c r="S124" s="168"/>
      <c r="T124" s="169"/>
      <c r="U124" s="171"/>
      <c r="V124" s="168"/>
      <c r="W124" s="168">
        <v>1</v>
      </c>
      <c r="X124" s="169"/>
      <c r="Y124" s="170"/>
      <c r="Z124" s="170"/>
      <c r="AA124" s="170"/>
      <c r="AB124" s="170"/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>
        <v>1</v>
      </c>
      <c r="AM124" s="170"/>
      <c r="AN124" s="170"/>
      <c r="AO124" s="170"/>
      <c r="AP124" s="170"/>
      <c r="AQ124" s="170"/>
      <c r="AR124" s="170"/>
      <c r="AS124" s="171"/>
      <c r="AT124" s="168"/>
      <c r="AU124" s="168"/>
      <c r="AV124" s="169"/>
      <c r="AW124" s="170"/>
      <c r="AX124" s="170"/>
      <c r="AY124" s="170"/>
      <c r="AZ124" s="170"/>
      <c r="BA124" s="170"/>
      <c r="BB124" s="170"/>
      <c r="BC124" s="170"/>
      <c r="BD124" s="170"/>
      <c r="BE124" s="170"/>
      <c r="BF124" s="170"/>
      <c r="BG124" s="170"/>
      <c r="BH124" s="170"/>
      <c r="BI124" s="170"/>
      <c r="BJ124" s="170"/>
      <c r="BK124" s="170"/>
      <c r="BL124" s="170"/>
      <c r="BM124" s="171"/>
      <c r="BN124" s="168"/>
      <c r="BO124" s="169"/>
      <c r="BP124" s="171"/>
      <c r="BQ124" s="168"/>
      <c r="BR124" s="168"/>
      <c r="BS124" s="168"/>
      <c r="BW124" s="173">
        <f t="shared" si="81"/>
        <v>0</v>
      </c>
      <c r="BX124" s="173">
        <f t="shared" si="81"/>
        <v>0</v>
      </c>
      <c r="BY124" s="173">
        <f t="shared" si="81"/>
        <v>0</v>
      </c>
      <c r="BZ124" s="173">
        <f t="shared" si="81"/>
        <v>0</v>
      </c>
      <c r="CA124" s="173">
        <f t="shared" si="81"/>
        <v>0</v>
      </c>
      <c r="CB124" s="173">
        <f t="shared" si="81"/>
        <v>1</v>
      </c>
      <c r="CC124" s="173">
        <f t="shared" si="81"/>
        <v>0</v>
      </c>
      <c r="CD124" s="173">
        <f t="shared" si="81"/>
        <v>0</v>
      </c>
      <c r="CE124" s="173">
        <f t="shared" si="81"/>
        <v>0</v>
      </c>
      <c r="CF124" s="173">
        <f t="shared" si="81"/>
        <v>0</v>
      </c>
      <c r="CG124" s="173">
        <f t="shared" si="81"/>
        <v>0</v>
      </c>
      <c r="CH124" s="173">
        <f t="shared" si="81"/>
        <v>0</v>
      </c>
      <c r="CI124" s="173">
        <f t="shared" si="81"/>
        <v>0</v>
      </c>
      <c r="CJ124" s="173">
        <f t="shared" si="81"/>
        <v>0</v>
      </c>
      <c r="CK124" s="173">
        <f t="shared" si="81"/>
        <v>0</v>
      </c>
      <c r="CL124" s="173">
        <f t="shared" si="81"/>
        <v>0</v>
      </c>
      <c r="CM124" s="173">
        <f t="shared" si="80"/>
        <v>0</v>
      </c>
      <c r="CN124" s="173">
        <f t="shared" si="80"/>
        <v>0</v>
      </c>
      <c r="CO124" s="173">
        <f t="shared" si="80"/>
        <v>0</v>
      </c>
      <c r="CP124" s="173">
        <f t="shared" si="80"/>
        <v>1</v>
      </c>
      <c r="CQ124" s="174">
        <f t="shared" si="46"/>
        <v>0</v>
      </c>
      <c r="CS124" s="175" t="str">
        <f t="shared" si="47"/>
        <v/>
      </c>
      <c r="CT124" s="142">
        <f t="shared" si="79"/>
        <v>0</v>
      </c>
      <c r="CU124" s="142">
        <f t="shared" si="79"/>
        <v>0</v>
      </c>
      <c r="CV124" s="142">
        <f t="shared" si="79"/>
        <v>0</v>
      </c>
      <c r="CW124" s="142">
        <f t="shared" si="79"/>
        <v>0</v>
      </c>
      <c r="CX124" s="142">
        <f t="shared" si="79"/>
        <v>0</v>
      </c>
      <c r="CY124" s="142">
        <f t="shared" si="79"/>
        <v>4.1868000000000002E-2</v>
      </c>
      <c r="CZ124" s="142">
        <f t="shared" si="79"/>
        <v>0</v>
      </c>
      <c r="DA124" s="142">
        <f t="shared" si="79"/>
        <v>0</v>
      </c>
      <c r="DB124" s="142">
        <f t="shared" si="79"/>
        <v>0</v>
      </c>
      <c r="DC124" s="142">
        <f t="shared" si="77"/>
        <v>0</v>
      </c>
      <c r="DD124" s="142">
        <f t="shared" si="77"/>
        <v>0</v>
      </c>
      <c r="DE124" s="142">
        <f t="shared" si="57"/>
        <v>0</v>
      </c>
      <c r="DF124" s="142">
        <f t="shared" si="57"/>
        <v>0</v>
      </c>
      <c r="DG124" s="142">
        <f t="shared" si="57"/>
        <v>0</v>
      </c>
      <c r="DH124" s="142">
        <f t="shared" si="57"/>
        <v>0</v>
      </c>
      <c r="DI124" s="142">
        <f t="shared" si="57"/>
        <v>0</v>
      </c>
      <c r="DJ124" s="142">
        <f t="shared" si="57"/>
        <v>0</v>
      </c>
      <c r="DK124" s="142">
        <f t="shared" si="57"/>
        <v>0</v>
      </c>
      <c r="DL124" s="142">
        <f t="shared" si="57"/>
        <v>0</v>
      </c>
      <c r="DM124" s="142">
        <f t="shared" si="57"/>
        <v>4.1868000000000002E-2</v>
      </c>
      <c r="DN124" s="142">
        <f t="shared" si="48"/>
        <v>0</v>
      </c>
      <c r="DQ124" s="176"/>
    </row>
    <row r="125" spans="1:121" ht="22.5">
      <c r="A125" s="167" t="s">
        <v>583</v>
      </c>
      <c r="B125" s="168">
        <v>348</v>
      </c>
      <c r="C125" s="168"/>
      <c r="D125" s="169"/>
      <c r="E125" s="170"/>
      <c r="F125" s="170"/>
      <c r="G125" s="170"/>
      <c r="H125" s="170"/>
      <c r="I125" s="170"/>
      <c r="J125" s="170"/>
      <c r="K125" s="170"/>
      <c r="L125" s="170"/>
      <c r="M125" s="171"/>
      <c r="N125" s="168"/>
      <c r="O125" s="169"/>
      <c r="P125" s="170"/>
      <c r="Q125" s="170"/>
      <c r="R125" s="171"/>
      <c r="S125" s="168"/>
      <c r="T125" s="169"/>
      <c r="U125" s="171"/>
      <c r="V125" s="168"/>
      <c r="W125" s="168">
        <v>0</v>
      </c>
      <c r="X125" s="169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>
        <v>0</v>
      </c>
      <c r="AM125" s="170"/>
      <c r="AN125" s="170"/>
      <c r="AO125" s="170"/>
      <c r="AP125" s="170"/>
      <c r="AQ125" s="170"/>
      <c r="AR125" s="170"/>
      <c r="AS125" s="171"/>
      <c r="AT125" s="168">
        <v>330</v>
      </c>
      <c r="AU125" s="168"/>
      <c r="AV125" s="169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  <c r="BG125" s="170"/>
      <c r="BH125" s="170"/>
      <c r="BI125" s="170"/>
      <c r="BJ125" s="170"/>
      <c r="BK125" s="170"/>
      <c r="BL125" s="170"/>
      <c r="BM125" s="171"/>
      <c r="BN125" s="168"/>
      <c r="BO125" s="169"/>
      <c r="BP125" s="171"/>
      <c r="BQ125" s="168"/>
      <c r="BR125" s="168"/>
      <c r="BS125" s="168">
        <v>18</v>
      </c>
      <c r="BW125" s="173">
        <f t="shared" si="81"/>
        <v>0</v>
      </c>
      <c r="BX125" s="173">
        <f t="shared" si="81"/>
        <v>0</v>
      </c>
      <c r="BY125" s="173">
        <f t="shared" si="81"/>
        <v>0</v>
      </c>
      <c r="BZ125" s="173">
        <f t="shared" si="81"/>
        <v>0</v>
      </c>
      <c r="CA125" s="173">
        <f t="shared" si="81"/>
        <v>0</v>
      </c>
      <c r="CB125" s="173">
        <f t="shared" si="81"/>
        <v>0</v>
      </c>
      <c r="CC125" s="173">
        <f t="shared" si="81"/>
        <v>0</v>
      </c>
      <c r="CD125" s="173">
        <f t="shared" si="81"/>
        <v>0</v>
      </c>
      <c r="CE125" s="173">
        <f t="shared" si="81"/>
        <v>0</v>
      </c>
      <c r="CF125" s="173">
        <f t="shared" si="81"/>
        <v>330</v>
      </c>
      <c r="CG125" s="173">
        <f t="shared" si="81"/>
        <v>0</v>
      </c>
      <c r="CH125" s="173">
        <f t="shared" si="81"/>
        <v>0</v>
      </c>
      <c r="CI125" s="173">
        <f t="shared" si="81"/>
        <v>0</v>
      </c>
      <c r="CJ125" s="173">
        <f t="shared" si="81"/>
        <v>0</v>
      </c>
      <c r="CK125" s="173">
        <f t="shared" si="81"/>
        <v>0</v>
      </c>
      <c r="CL125" s="173">
        <f t="shared" si="81"/>
        <v>18</v>
      </c>
      <c r="CM125" s="173">
        <f t="shared" si="80"/>
        <v>0</v>
      </c>
      <c r="CN125" s="173">
        <f t="shared" si="80"/>
        <v>0</v>
      </c>
      <c r="CO125" s="173">
        <f t="shared" si="80"/>
        <v>0</v>
      </c>
      <c r="CP125" s="173">
        <f t="shared" si="80"/>
        <v>348</v>
      </c>
      <c r="CQ125" s="174">
        <f t="shared" si="46"/>
        <v>0</v>
      </c>
      <c r="CS125" s="175" t="str">
        <f t="shared" si="47"/>
        <v/>
      </c>
      <c r="CT125" s="142">
        <f t="shared" si="79"/>
        <v>0</v>
      </c>
      <c r="CU125" s="142">
        <f t="shared" si="79"/>
        <v>0</v>
      </c>
      <c r="CV125" s="142">
        <f t="shared" si="79"/>
        <v>0</v>
      </c>
      <c r="CW125" s="142">
        <f t="shared" si="79"/>
        <v>0</v>
      </c>
      <c r="CX125" s="142">
        <f t="shared" si="79"/>
        <v>0</v>
      </c>
      <c r="CY125" s="142">
        <f t="shared" si="79"/>
        <v>0</v>
      </c>
      <c r="CZ125" s="142">
        <f t="shared" si="79"/>
        <v>0</v>
      </c>
      <c r="DA125" s="142">
        <f t="shared" si="79"/>
        <v>0</v>
      </c>
      <c r="DB125" s="142">
        <f t="shared" si="79"/>
        <v>0</v>
      </c>
      <c r="DC125" s="142">
        <f t="shared" si="77"/>
        <v>13.81644</v>
      </c>
      <c r="DD125" s="142">
        <f t="shared" si="77"/>
        <v>0</v>
      </c>
      <c r="DE125" s="142">
        <f t="shared" si="57"/>
        <v>0</v>
      </c>
      <c r="DF125" s="142">
        <f t="shared" si="57"/>
        <v>0</v>
      </c>
      <c r="DG125" s="142">
        <f t="shared" si="57"/>
        <v>0</v>
      </c>
      <c r="DH125" s="142">
        <f t="shared" si="57"/>
        <v>0</v>
      </c>
      <c r="DI125" s="142">
        <f t="shared" si="57"/>
        <v>0.75362400000000007</v>
      </c>
      <c r="DJ125" s="142">
        <f t="shared" si="57"/>
        <v>0</v>
      </c>
      <c r="DK125" s="142">
        <f t="shared" si="57"/>
        <v>0</v>
      </c>
      <c r="DL125" s="142">
        <f t="shared" si="57"/>
        <v>0</v>
      </c>
      <c r="DM125" s="142">
        <f t="shared" si="57"/>
        <v>14.570064</v>
      </c>
      <c r="DN125" s="142">
        <f t="shared" si="48"/>
        <v>0</v>
      </c>
      <c r="DQ125" s="176"/>
    </row>
    <row r="126" spans="1:121" ht="22.5">
      <c r="A126" s="167" t="s">
        <v>584</v>
      </c>
      <c r="B126" s="168"/>
      <c r="C126" s="168"/>
      <c r="D126" s="169"/>
      <c r="E126" s="170"/>
      <c r="F126" s="170"/>
      <c r="G126" s="170"/>
      <c r="H126" s="170"/>
      <c r="I126" s="170"/>
      <c r="J126" s="170"/>
      <c r="K126" s="170"/>
      <c r="L126" s="170"/>
      <c r="M126" s="171"/>
      <c r="N126" s="168"/>
      <c r="O126" s="169"/>
      <c r="P126" s="170"/>
      <c r="Q126" s="170"/>
      <c r="R126" s="171"/>
      <c r="S126" s="168"/>
      <c r="T126" s="169"/>
      <c r="U126" s="171"/>
      <c r="V126" s="168"/>
      <c r="W126" s="168"/>
      <c r="X126" s="169"/>
      <c r="Y126" s="170"/>
      <c r="Z126" s="170"/>
      <c r="AA126" s="170"/>
      <c r="AB126" s="170"/>
      <c r="AC126" s="170"/>
      <c r="AD126" s="170"/>
      <c r="AE126" s="170"/>
      <c r="AF126" s="170"/>
      <c r="AG126" s="170"/>
      <c r="AH126" s="170"/>
      <c r="AI126" s="170"/>
      <c r="AJ126" s="170"/>
      <c r="AK126" s="170"/>
      <c r="AL126" s="170"/>
      <c r="AM126" s="170"/>
      <c r="AN126" s="170"/>
      <c r="AO126" s="170"/>
      <c r="AP126" s="170"/>
      <c r="AQ126" s="170"/>
      <c r="AR126" s="170"/>
      <c r="AS126" s="171"/>
      <c r="AT126" s="168"/>
      <c r="AU126" s="168"/>
      <c r="AV126" s="169"/>
      <c r="AW126" s="170"/>
      <c r="AX126" s="170"/>
      <c r="AY126" s="170"/>
      <c r="AZ126" s="170"/>
      <c r="BA126" s="170"/>
      <c r="BB126" s="170"/>
      <c r="BC126" s="170"/>
      <c r="BD126" s="170"/>
      <c r="BE126" s="170"/>
      <c r="BF126" s="170"/>
      <c r="BG126" s="170"/>
      <c r="BH126" s="170"/>
      <c r="BI126" s="170"/>
      <c r="BJ126" s="170"/>
      <c r="BK126" s="170"/>
      <c r="BL126" s="170"/>
      <c r="BM126" s="171"/>
      <c r="BN126" s="168"/>
      <c r="BO126" s="169"/>
      <c r="BP126" s="171"/>
      <c r="BQ126" s="168"/>
      <c r="BR126" s="168"/>
      <c r="BS126" s="168"/>
      <c r="BW126" s="173">
        <f t="shared" si="81"/>
        <v>0</v>
      </c>
      <c r="BX126" s="173">
        <f t="shared" si="81"/>
        <v>0</v>
      </c>
      <c r="BY126" s="173">
        <f t="shared" si="81"/>
        <v>0</v>
      </c>
      <c r="BZ126" s="173">
        <f t="shared" si="81"/>
        <v>0</v>
      </c>
      <c r="CA126" s="173">
        <f t="shared" si="81"/>
        <v>0</v>
      </c>
      <c r="CB126" s="173">
        <f t="shared" si="81"/>
        <v>0</v>
      </c>
      <c r="CC126" s="173">
        <f t="shared" si="81"/>
        <v>0</v>
      </c>
      <c r="CD126" s="173">
        <f t="shared" si="81"/>
        <v>0</v>
      </c>
      <c r="CE126" s="173">
        <f t="shared" si="81"/>
        <v>0</v>
      </c>
      <c r="CF126" s="173">
        <f t="shared" si="81"/>
        <v>0</v>
      </c>
      <c r="CG126" s="173">
        <f t="shared" si="81"/>
        <v>0</v>
      </c>
      <c r="CH126" s="173">
        <f t="shared" si="81"/>
        <v>0</v>
      </c>
      <c r="CI126" s="173">
        <f t="shared" si="81"/>
        <v>0</v>
      </c>
      <c r="CJ126" s="173">
        <f t="shared" si="81"/>
        <v>0</v>
      </c>
      <c r="CK126" s="173">
        <f t="shared" si="81"/>
        <v>0</v>
      </c>
      <c r="CL126" s="173">
        <f t="shared" si="81"/>
        <v>0</v>
      </c>
      <c r="CM126" s="173">
        <f t="shared" si="80"/>
        <v>0</v>
      </c>
      <c r="CN126" s="173">
        <f t="shared" si="80"/>
        <v>0</v>
      </c>
      <c r="CO126" s="173">
        <f t="shared" si="80"/>
        <v>0</v>
      </c>
      <c r="CP126" s="173">
        <f t="shared" si="80"/>
        <v>0</v>
      </c>
      <c r="CQ126" s="174">
        <f t="shared" si="46"/>
        <v>0</v>
      </c>
      <c r="CS126" s="175" t="str">
        <f t="shared" si="47"/>
        <v/>
      </c>
      <c r="CT126" s="142">
        <f t="shared" si="79"/>
        <v>0</v>
      </c>
      <c r="CU126" s="142">
        <f t="shared" si="79"/>
        <v>0</v>
      </c>
      <c r="CV126" s="142">
        <f t="shared" si="79"/>
        <v>0</v>
      </c>
      <c r="CW126" s="142">
        <f t="shared" si="79"/>
        <v>0</v>
      </c>
      <c r="CX126" s="142">
        <f t="shared" si="79"/>
        <v>0</v>
      </c>
      <c r="CY126" s="142">
        <f t="shared" si="79"/>
        <v>0</v>
      </c>
      <c r="CZ126" s="142">
        <f t="shared" si="79"/>
        <v>0</v>
      </c>
      <c r="DA126" s="142">
        <f t="shared" si="79"/>
        <v>0</v>
      </c>
      <c r="DB126" s="142">
        <f t="shared" si="79"/>
        <v>0</v>
      </c>
      <c r="DC126" s="142">
        <f t="shared" si="77"/>
        <v>0</v>
      </c>
      <c r="DD126" s="142">
        <f t="shared" si="77"/>
        <v>0</v>
      </c>
      <c r="DE126" s="142">
        <f t="shared" si="57"/>
        <v>0</v>
      </c>
      <c r="DF126" s="142">
        <f t="shared" si="57"/>
        <v>0</v>
      </c>
      <c r="DG126" s="142">
        <f t="shared" si="57"/>
        <v>0</v>
      </c>
      <c r="DH126" s="142">
        <f t="shared" si="57"/>
        <v>0</v>
      </c>
      <c r="DI126" s="142">
        <f t="shared" si="57"/>
        <v>0</v>
      </c>
      <c r="DJ126" s="142">
        <f t="shared" si="57"/>
        <v>0</v>
      </c>
      <c r="DK126" s="142">
        <f t="shared" si="57"/>
        <v>0</v>
      </c>
      <c r="DL126" s="142">
        <f t="shared" si="57"/>
        <v>0</v>
      </c>
      <c r="DM126" s="142">
        <f t="shared" si="57"/>
        <v>0</v>
      </c>
      <c r="DN126" s="142">
        <f t="shared" si="48"/>
        <v>0</v>
      </c>
      <c r="DQ126" s="176"/>
    </row>
    <row r="127" spans="1:121" ht="22.5">
      <c r="A127" s="167" t="s">
        <v>585</v>
      </c>
      <c r="B127" s="168">
        <v>29999</v>
      </c>
      <c r="C127" s="168">
        <v>6462</v>
      </c>
      <c r="D127" s="169"/>
      <c r="E127" s="170">
        <v>0</v>
      </c>
      <c r="F127" s="170">
        <v>6401</v>
      </c>
      <c r="G127" s="170"/>
      <c r="H127" s="170">
        <v>24</v>
      </c>
      <c r="I127" s="170">
        <v>0</v>
      </c>
      <c r="J127" s="170">
        <v>37</v>
      </c>
      <c r="K127" s="170"/>
      <c r="L127" s="170"/>
      <c r="M127" s="171">
        <v>1</v>
      </c>
      <c r="N127" s="168"/>
      <c r="O127" s="169"/>
      <c r="P127" s="170"/>
      <c r="Q127" s="170"/>
      <c r="R127" s="171"/>
      <c r="S127" s="168"/>
      <c r="T127" s="169"/>
      <c r="U127" s="171"/>
      <c r="V127" s="168"/>
      <c r="W127" s="168">
        <v>3359</v>
      </c>
      <c r="X127" s="169"/>
      <c r="Y127" s="170"/>
      <c r="Z127" s="170"/>
      <c r="AA127" s="170"/>
      <c r="AB127" s="170"/>
      <c r="AC127" s="170"/>
      <c r="AD127" s="170"/>
      <c r="AE127" s="170">
        <v>672</v>
      </c>
      <c r="AF127" s="170">
        <v>1</v>
      </c>
      <c r="AG127" s="170"/>
      <c r="AH127" s="170"/>
      <c r="AI127" s="170"/>
      <c r="AJ127" s="170">
        <v>0</v>
      </c>
      <c r="AK127" s="170"/>
      <c r="AL127" s="170">
        <v>2675</v>
      </c>
      <c r="AM127" s="170">
        <v>10</v>
      </c>
      <c r="AN127" s="170"/>
      <c r="AO127" s="170"/>
      <c r="AP127" s="170"/>
      <c r="AQ127" s="170"/>
      <c r="AR127" s="170"/>
      <c r="AS127" s="171"/>
      <c r="AT127" s="168">
        <v>5029</v>
      </c>
      <c r="AU127" s="168">
        <v>3633</v>
      </c>
      <c r="AV127" s="169"/>
      <c r="AW127" s="170"/>
      <c r="AX127" s="170"/>
      <c r="AY127" s="170"/>
      <c r="AZ127" s="170">
        <v>80</v>
      </c>
      <c r="BA127" s="170">
        <v>26</v>
      </c>
      <c r="BB127" s="170">
        <v>3153</v>
      </c>
      <c r="BC127" s="170"/>
      <c r="BD127" s="170">
        <v>74</v>
      </c>
      <c r="BE127" s="170">
        <v>0</v>
      </c>
      <c r="BF127" s="170"/>
      <c r="BG127" s="170"/>
      <c r="BH127" s="170"/>
      <c r="BI127" s="170"/>
      <c r="BJ127" s="170"/>
      <c r="BK127" s="170"/>
      <c r="BL127" s="170">
        <v>1</v>
      </c>
      <c r="BM127" s="171">
        <v>298</v>
      </c>
      <c r="BN127" s="168">
        <v>33</v>
      </c>
      <c r="BO127" s="169">
        <v>4</v>
      </c>
      <c r="BP127" s="171">
        <v>29</v>
      </c>
      <c r="BQ127" s="168"/>
      <c r="BR127" s="168">
        <v>4747</v>
      </c>
      <c r="BS127" s="168">
        <v>6737</v>
      </c>
      <c r="BW127" s="173">
        <f t="shared" si="81"/>
        <v>6401</v>
      </c>
      <c r="BX127" s="173">
        <f t="shared" si="81"/>
        <v>25</v>
      </c>
      <c r="BY127" s="173">
        <f t="shared" si="81"/>
        <v>0</v>
      </c>
      <c r="BZ127" s="173">
        <f t="shared" si="81"/>
        <v>0</v>
      </c>
      <c r="CA127" s="173">
        <f t="shared" si="81"/>
        <v>1</v>
      </c>
      <c r="CB127" s="173">
        <f t="shared" si="81"/>
        <v>2675</v>
      </c>
      <c r="CC127" s="173">
        <f t="shared" si="81"/>
        <v>672</v>
      </c>
      <c r="CD127" s="173">
        <f t="shared" si="81"/>
        <v>10</v>
      </c>
      <c r="CE127" s="173">
        <f t="shared" si="81"/>
        <v>0</v>
      </c>
      <c r="CF127" s="173">
        <f t="shared" si="81"/>
        <v>5029</v>
      </c>
      <c r="CG127" s="173">
        <f t="shared" si="81"/>
        <v>74</v>
      </c>
      <c r="CH127" s="173">
        <f t="shared" si="81"/>
        <v>3153</v>
      </c>
      <c r="CI127" s="173">
        <f t="shared" si="81"/>
        <v>1</v>
      </c>
      <c r="CJ127" s="173">
        <f t="shared" si="81"/>
        <v>404</v>
      </c>
      <c r="CK127" s="173">
        <f t="shared" si="81"/>
        <v>29</v>
      </c>
      <c r="CL127" s="173">
        <f t="shared" si="81"/>
        <v>6737</v>
      </c>
      <c r="CM127" s="173">
        <f t="shared" si="80"/>
        <v>4747</v>
      </c>
      <c r="CN127" s="173">
        <f t="shared" si="80"/>
        <v>4</v>
      </c>
      <c r="CO127" s="173">
        <f t="shared" si="80"/>
        <v>37</v>
      </c>
      <c r="CP127" s="173">
        <f t="shared" si="80"/>
        <v>29999</v>
      </c>
      <c r="CQ127" s="174">
        <f t="shared" si="46"/>
        <v>0</v>
      </c>
      <c r="CS127" s="175" t="str">
        <f t="shared" si="47"/>
        <v/>
      </c>
      <c r="CT127" s="142">
        <f t="shared" si="79"/>
        <v>267.99706800000001</v>
      </c>
      <c r="CU127" s="142">
        <f t="shared" si="79"/>
        <v>1.0467</v>
      </c>
      <c r="CV127" s="142">
        <f t="shared" si="79"/>
        <v>0</v>
      </c>
      <c r="CW127" s="142">
        <f t="shared" si="79"/>
        <v>0</v>
      </c>
      <c r="CX127" s="142">
        <f t="shared" si="79"/>
        <v>4.1868000000000002E-2</v>
      </c>
      <c r="CY127" s="142">
        <f t="shared" si="79"/>
        <v>111.99690000000001</v>
      </c>
      <c r="CZ127" s="142">
        <f t="shared" si="79"/>
        <v>28.135296</v>
      </c>
      <c r="DA127" s="142">
        <f t="shared" si="79"/>
        <v>0.41868000000000005</v>
      </c>
      <c r="DB127" s="142">
        <f t="shared" si="79"/>
        <v>0</v>
      </c>
      <c r="DC127" s="142">
        <f t="shared" si="77"/>
        <v>210.55417200000002</v>
      </c>
      <c r="DD127" s="142">
        <f t="shared" si="77"/>
        <v>3.0982320000000003</v>
      </c>
      <c r="DE127" s="142">
        <f t="shared" si="57"/>
        <v>132.009804</v>
      </c>
      <c r="DF127" s="142">
        <f t="shared" si="57"/>
        <v>4.1868000000000002E-2</v>
      </c>
      <c r="DG127" s="142">
        <f t="shared" si="57"/>
        <v>16.914671999999999</v>
      </c>
      <c r="DH127" s="142">
        <f t="shared" si="57"/>
        <v>1.214172</v>
      </c>
      <c r="DI127" s="142">
        <f t="shared" si="57"/>
        <v>282.06471600000003</v>
      </c>
      <c r="DJ127" s="142">
        <f t="shared" si="57"/>
        <v>198.74739600000001</v>
      </c>
      <c r="DK127" s="142">
        <f t="shared" si="57"/>
        <v>0.16747200000000001</v>
      </c>
      <c r="DL127" s="142">
        <f t="shared" si="57"/>
        <v>1.5491160000000002</v>
      </c>
      <c r="DM127" s="142">
        <f t="shared" si="57"/>
        <v>1255.9981320000002</v>
      </c>
      <c r="DN127" s="142">
        <f t="shared" si="48"/>
        <v>0</v>
      </c>
      <c r="DQ127" s="176"/>
    </row>
    <row r="128" spans="1:121" ht="22.5">
      <c r="A128" s="167" t="s">
        <v>586</v>
      </c>
      <c r="B128" s="168">
        <v>7407</v>
      </c>
      <c r="C128" s="168">
        <v>508</v>
      </c>
      <c r="D128" s="169"/>
      <c r="E128" s="170">
        <v>0</v>
      </c>
      <c r="F128" s="170">
        <v>497</v>
      </c>
      <c r="G128" s="170"/>
      <c r="H128" s="170">
        <v>1</v>
      </c>
      <c r="I128" s="170"/>
      <c r="J128" s="170">
        <v>10</v>
      </c>
      <c r="K128" s="170"/>
      <c r="L128" s="170"/>
      <c r="M128" s="171"/>
      <c r="N128" s="168"/>
      <c r="O128" s="169"/>
      <c r="P128" s="170"/>
      <c r="Q128" s="170"/>
      <c r="R128" s="171"/>
      <c r="S128" s="168"/>
      <c r="T128" s="169"/>
      <c r="U128" s="171"/>
      <c r="V128" s="168"/>
      <c r="W128" s="168">
        <v>356</v>
      </c>
      <c r="X128" s="169"/>
      <c r="Y128" s="170"/>
      <c r="Z128" s="170"/>
      <c r="AA128" s="170"/>
      <c r="AB128" s="170"/>
      <c r="AC128" s="170"/>
      <c r="AD128" s="170"/>
      <c r="AE128" s="170">
        <v>55</v>
      </c>
      <c r="AF128" s="170"/>
      <c r="AG128" s="170"/>
      <c r="AH128" s="170"/>
      <c r="AI128" s="170"/>
      <c r="AJ128" s="170">
        <v>0</v>
      </c>
      <c r="AK128" s="170"/>
      <c r="AL128" s="170">
        <v>301</v>
      </c>
      <c r="AM128" s="170"/>
      <c r="AN128" s="170"/>
      <c r="AO128" s="170"/>
      <c r="AP128" s="170"/>
      <c r="AQ128" s="170"/>
      <c r="AR128" s="170"/>
      <c r="AS128" s="171"/>
      <c r="AT128" s="168">
        <v>1144</v>
      </c>
      <c r="AU128" s="168">
        <v>277</v>
      </c>
      <c r="AV128" s="169"/>
      <c r="AW128" s="170"/>
      <c r="AX128" s="170"/>
      <c r="AY128" s="170"/>
      <c r="AZ128" s="170">
        <v>6</v>
      </c>
      <c r="BA128" s="170">
        <v>6</v>
      </c>
      <c r="BB128" s="170">
        <v>178</v>
      </c>
      <c r="BC128" s="170"/>
      <c r="BD128" s="170">
        <v>65</v>
      </c>
      <c r="BE128" s="170">
        <v>0</v>
      </c>
      <c r="BF128" s="170"/>
      <c r="BG128" s="170"/>
      <c r="BH128" s="170"/>
      <c r="BI128" s="170"/>
      <c r="BJ128" s="170"/>
      <c r="BK128" s="170"/>
      <c r="BL128" s="170">
        <v>1</v>
      </c>
      <c r="BM128" s="171">
        <v>20</v>
      </c>
      <c r="BN128" s="168">
        <v>33</v>
      </c>
      <c r="BO128" s="169">
        <v>4</v>
      </c>
      <c r="BP128" s="171">
        <v>29</v>
      </c>
      <c r="BQ128" s="168"/>
      <c r="BR128" s="168">
        <v>1092</v>
      </c>
      <c r="BS128" s="168">
        <v>3998</v>
      </c>
      <c r="BW128" s="173">
        <f t="shared" si="81"/>
        <v>497</v>
      </c>
      <c r="BX128" s="173">
        <f t="shared" si="81"/>
        <v>1</v>
      </c>
      <c r="BY128" s="173">
        <f t="shared" si="81"/>
        <v>0</v>
      </c>
      <c r="BZ128" s="173">
        <f t="shared" si="81"/>
        <v>0</v>
      </c>
      <c r="CA128" s="173">
        <f t="shared" si="81"/>
        <v>0</v>
      </c>
      <c r="CB128" s="173">
        <f t="shared" si="81"/>
        <v>301</v>
      </c>
      <c r="CC128" s="173">
        <f t="shared" si="81"/>
        <v>55</v>
      </c>
      <c r="CD128" s="173">
        <f t="shared" si="81"/>
        <v>0</v>
      </c>
      <c r="CE128" s="173">
        <f t="shared" si="81"/>
        <v>0</v>
      </c>
      <c r="CF128" s="173">
        <f t="shared" si="81"/>
        <v>1144</v>
      </c>
      <c r="CG128" s="173">
        <f t="shared" si="81"/>
        <v>65</v>
      </c>
      <c r="CH128" s="173">
        <f t="shared" si="81"/>
        <v>178</v>
      </c>
      <c r="CI128" s="173">
        <f t="shared" si="81"/>
        <v>1</v>
      </c>
      <c r="CJ128" s="173">
        <f t="shared" si="81"/>
        <v>32</v>
      </c>
      <c r="CK128" s="173">
        <f t="shared" si="81"/>
        <v>29</v>
      </c>
      <c r="CL128" s="173">
        <f t="shared" si="81"/>
        <v>3998</v>
      </c>
      <c r="CM128" s="173">
        <f t="shared" si="80"/>
        <v>1092</v>
      </c>
      <c r="CN128" s="173">
        <f t="shared" si="80"/>
        <v>4</v>
      </c>
      <c r="CO128" s="173">
        <f t="shared" si="80"/>
        <v>10</v>
      </c>
      <c r="CP128" s="173">
        <f t="shared" si="80"/>
        <v>7407</v>
      </c>
      <c r="CQ128" s="174">
        <f t="shared" si="46"/>
        <v>0</v>
      </c>
      <c r="CS128" s="175" t="str">
        <f t="shared" si="47"/>
        <v/>
      </c>
      <c r="CT128" s="142">
        <f t="shared" si="79"/>
        <v>20.808396000000002</v>
      </c>
      <c r="CU128" s="142">
        <f t="shared" si="79"/>
        <v>4.1868000000000002E-2</v>
      </c>
      <c r="CV128" s="142">
        <f t="shared" si="79"/>
        <v>0</v>
      </c>
      <c r="CW128" s="142">
        <f t="shared" si="79"/>
        <v>0</v>
      </c>
      <c r="CX128" s="142">
        <f t="shared" si="79"/>
        <v>0</v>
      </c>
      <c r="CY128" s="142">
        <f t="shared" si="79"/>
        <v>12.602268</v>
      </c>
      <c r="CZ128" s="142">
        <f t="shared" si="79"/>
        <v>2.30274</v>
      </c>
      <c r="DA128" s="142">
        <f t="shared" si="79"/>
        <v>0</v>
      </c>
      <c r="DB128" s="142">
        <f t="shared" si="79"/>
        <v>0</v>
      </c>
      <c r="DC128" s="142">
        <f t="shared" si="77"/>
        <v>47.896992000000004</v>
      </c>
      <c r="DD128" s="142">
        <f t="shared" si="77"/>
        <v>2.7214200000000002</v>
      </c>
      <c r="DE128" s="142">
        <f t="shared" si="57"/>
        <v>7.4525040000000002</v>
      </c>
      <c r="DF128" s="142">
        <f t="shared" si="57"/>
        <v>4.1868000000000002E-2</v>
      </c>
      <c r="DG128" s="142">
        <f t="shared" si="57"/>
        <v>1.3397760000000001</v>
      </c>
      <c r="DH128" s="142">
        <f t="shared" si="57"/>
        <v>1.214172</v>
      </c>
      <c r="DI128" s="142">
        <f t="shared" si="57"/>
        <v>167.38826400000002</v>
      </c>
      <c r="DJ128" s="142">
        <f t="shared" si="57"/>
        <v>45.719856</v>
      </c>
      <c r="DK128" s="142">
        <f t="shared" si="57"/>
        <v>0.16747200000000001</v>
      </c>
      <c r="DL128" s="142">
        <f t="shared" si="57"/>
        <v>0.41868000000000005</v>
      </c>
      <c r="DM128" s="142">
        <f t="shared" si="57"/>
        <v>310.11627600000003</v>
      </c>
      <c r="DN128" s="142">
        <f t="shared" si="48"/>
        <v>0</v>
      </c>
      <c r="DQ128" s="176"/>
    </row>
    <row r="129" spans="1:121" ht="22.5">
      <c r="A129" s="167" t="s">
        <v>587</v>
      </c>
      <c r="B129" s="168">
        <v>18743</v>
      </c>
      <c r="C129" s="168">
        <v>5200</v>
      </c>
      <c r="D129" s="169"/>
      <c r="E129" s="170"/>
      <c r="F129" s="170">
        <v>5160</v>
      </c>
      <c r="G129" s="170"/>
      <c r="H129" s="170">
        <v>17</v>
      </c>
      <c r="I129" s="170"/>
      <c r="J129" s="170">
        <v>23</v>
      </c>
      <c r="K129" s="170"/>
      <c r="L129" s="170"/>
      <c r="M129" s="171"/>
      <c r="N129" s="168"/>
      <c r="O129" s="169"/>
      <c r="P129" s="170"/>
      <c r="Q129" s="170"/>
      <c r="R129" s="171"/>
      <c r="S129" s="168"/>
      <c r="T129" s="169"/>
      <c r="U129" s="171"/>
      <c r="V129" s="168"/>
      <c r="W129" s="168">
        <v>617</v>
      </c>
      <c r="X129" s="169"/>
      <c r="Y129" s="170"/>
      <c r="Z129" s="170"/>
      <c r="AA129" s="170"/>
      <c r="AB129" s="170"/>
      <c r="AC129" s="170"/>
      <c r="AD129" s="170"/>
      <c r="AE129" s="170">
        <v>549</v>
      </c>
      <c r="AF129" s="170"/>
      <c r="AG129" s="170"/>
      <c r="AH129" s="170"/>
      <c r="AI129" s="170"/>
      <c r="AJ129" s="170"/>
      <c r="AK129" s="170"/>
      <c r="AL129" s="170">
        <v>68</v>
      </c>
      <c r="AM129" s="170"/>
      <c r="AN129" s="170"/>
      <c r="AO129" s="170"/>
      <c r="AP129" s="170"/>
      <c r="AQ129" s="170"/>
      <c r="AR129" s="170"/>
      <c r="AS129" s="171"/>
      <c r="AT129" s="168">
        <v>3841</v>
      </c>
      <c r="AU129" s="168">
        <v>2868</v>
      </c>
      <c r="AV129" s="169"/>
      <c r="AW129" s="170"/>
      <c r="AX129" s="170"/>
      <c r="AY129" s="170"/>
      <c r="AZ129" s="170">
        <v>75</v>
      </c>
      <c r="BA129" s="170">
        <v>19</v>
      </c>
      <c r="BB129" s="170">
        <v>2496</v>
      </c>
      <c r="BC129" s="170"/>
      <c r="BD129" s="170"/>
      <c r="BE129" s="170"/>
      <c r="BF129" s="170"/>
      <c r="BG129" s="170"/>
      <c r="BH129" s="170"/>
      <c r="BI129" s="170"/>
      <c r="BJ129" s="170"/>
      <c r="BK129" s="170"/>
      <c r="BL129" s="170"/>
      <c r="BM129" s="171">
        <v>278</v>
      </c>
      <c r="BN129" s="168"/>
      <c r="BO129" s="169"/>
      <c r="BP129" s="171"/>
      <c r="BQ129" s="168"/>
      <c r="BR129" s="168">
        <v>3637</v>
      </c>
      <c r="BS129" s="168">
        <v>2580</v>
      </c>
      <c r="BW129" s="173">
        <f t="shared" si="81"/>
        <v>5160</v>
      </c>
      <c r="BX129" s="173">
        <f t="shared" si="81"/>
        <v>17</v>
      </c>
      <c r="BY129" s="173">
        <f t="shared" si="81"/>
        <v>0</v>
      </c>
      <c r="BZ129" s="173">
        <f t="shared" si="81"/>
        <v>0</v>
      </c>
      <c r="CA129" s="173">
        <f t="shared" si="81"/>
        <v>0</v>
      </c>
      <c r="CB129" s="173">
        <f t="shared" si="81"/>
        <v>68</v>
      </c>
      <c r="CC129" s="173">
        <f t="shared" si="81"/>
        <v>549</v>
      </c>
      <c r="CD129" s="173">
        <f t="shared" si="81"/>
        <v>0</v>
      </c>
      <c r="CE129" s="173">
        <f t="shared" si="81"/>
        <v>0</v>
      </c>
      <c r="CF129" s="173">
        <f t="shared" si="81"/>
        <v>3841</v>
      </c>
      <c r="CG129" s="173">
        <f t="shared" si="81"/>
        <v>0</v>
      </c>
      <c r="CH129" s="173">
        <f t="shared" si="81"/>
        <v>2496</v>
      </c>
      <c r="CI129" s="173">
        <f t="shared" si="81"/>
        <v>0</v>
      </c>
      <c r="CJ129" s="173">
        <f t="shared" si="81"/>
        <v>372</v>
      </c>
      <c r="CK129" s="173">
        <f t="shared" si="81"/>
        <v>0</v>
      </c>
      <c r="CL129" s="173">
        <f t="shared" si="81"/>
        <v>2580</v>
      </c>
      <c r="CM129" s="173">
        <f t="shared" si="80"/>
        <v>3637</v>
      </c>
      <c r="CN129" s="173">
        <f t="shared" si="80"/>
        <v>0</v>
      </c>
      <c r="CO129" s="173">
        <f t="shared" si="80"/>
        <v>23</v>
      </c>
      <c r="CP129" s="173">
        <f t="shared" si="80"/>
        <v>18743</v>
      </c>
      <c r="CQ129" s="174">
        <f t="shared" si="46"/>
        <v>0</v>
      </c>
      <c r="CS129" s="175" t="str">
        <f t="shared" si="47"/>
        <v/>
      </c>
      <c r="CT129" s="142">
        <f t="shared" si="79"/>
        <v>216.03888000000001</v>
      </c>
      <c r="CU129" s="142">
        <f t="shared" si="79"/>
        <v>0.71175600000000006</v>
      </c>
      <c r="CV129" s="142">
        <f t="shared" si="79"/>
        <v>0</v>
      </c>
      <c r="CW129" s="142">
        <f t="shared" si="79"/>
        <v>0</v>
      </c>
      <c r="CX129" s="142">
        <f t="shared" si="79"/>
        <v>0</v>
      </c>
      <c r="CY129" s="142">
        <f t="shared" si="79"/>
        <v>2.8470240000000002</v>
      </c>
      <c r="CZ129" s="142">
        <f t="shared" si="79"/>
        <v>22.985532000000003</v>
      </c>
      <c r="DA129" s="142">
        <f t="shared" si="79"/>
        <v>0</v>
      </c>
      <c r="DB129" s="142">
        <f t="shared" si="79"/>
        <v>0</v>
      </c>
      <c r="DC129" s="142">
        <f t="shared" si="77"/>
        <v>160.814988</v>
      </c>
      <c r="DD129" s="142">
        <f t="shared" si="77"/>
        <v>0</v>
      </c>
      <c r="DE129" s="142">
        <f t="shared" si="57"/>
        <v>104.50252800000001</v>
      </c>
      <c r="DF129" s="142">
        <f t="shared" si="57"/>
        <v>0</v>
      </c>
      <c r="DG129" s="142">
        <f t="shared" si="57"/>
        <v>15.574896000000001</v>
      </c>
      <c r="DH129" s="142">
        <f t="shared" si="57"/>
        <v>0</v>
      </c>
      <c r="DI129" s="142">
        <f t="shared" si="57"/>
        <v>108.01944</v>
      </c>
      <c r="DJ129" s="142">
        <f t="shared" si="57"/>
        <v>152.27391600000001</v>
      </c>
      <c r="DK129" s="142">
        <f t="shared" si="57"/>
        <v>0</v>
      </c>
      <c r="DL129" s="142">
        <f t="shared" si="57"/>
        <v>0.96296400000000004</v>
      </c>
      <c r="DM129" s="142">
        <f t="shared" si="57"/>
        <v>784.73192400000005</v>
      </c>
      <c r="DN129" s="142">
        <f t="shared" si="48"/>
        <v>0</v>
      </c>
      <c r="DQ129" s="176"/>
    </row>
    <row r="130" spans="1:121" ht="22.5">
      <c r="A130" s="167" t="s">
        <v>588</v>
      </c>
      <c r="B130" s="168">
        <v>3847</v>
      </c>
      <c r="C130" s="168">
        <v>754</v>
      </c>
      <c r="D130" s="169"/>
      <c r="E130" s="170"/>
      <c r="F130" s="170">
        <v>744</v>
      </c>
      <c r="G130" s="170"/>
      <c r="H130" s="170">
        <v>5</v>
      </c>
      <c r="I130" s="170">
        <v>0</v>
      </c>
      <c r="J130" s="170">
        <v>4</v>
      </c>
      <c r="K130" s="170"/>
      <c r="L130" s="170"/>
      <c r="M130" s="171">
        <v>1</v>
      </c>
      <c r="N130" s="168"/>
      <c r="O130" s="169"/>
      <c r="P130" s="170"/>
      <c r="Q130" s="170"/>
      <c r="R130" s="171"/>
      <c r="S130" s="168"/>
      <c r="T130" s="169"/>
      <c r="U130" s="171"/>
      <c r="V130" s="168"/>
      <c r="W130" s="168">
        <v>2386</v>
      </c>
      <c r="X130" s="169"/>
      <c r="Y130" s="170"/>
      <c r="Z130" s="170"/>
      <c r="AA130" s="170"/>
      <c r="AB130" s="170"/>
      <c r="AC130" s="170"/>
      <c r="AD130" s="170"/>
      <c r="AE130" s="170">
        <v>68</v>
      </c>
      <c r="AF130" s="170">
        <v>1</v>
      </c>
      <c r="AG130" s="170"/>
      <c r="AH130" s="170"/>
      <c r="AI130" s="170"/>
      <c r="AJ130" s="170"/>
      <c r="AK130" s="170"/>
      <c r="AL130" s="170">
        <v>2307</v>
      </c>
      <c r="AM130" s="170">
        <v>10</v>
      </c>
      <c r="AN130" s="170"/>
      <c r="AO130" s="170"/>
      <c r="AP130" s="170"/>
      <c r="AQ130" s="170"/>
      <c r="AR130" s="170"/>
      <c r="AS130" s="171"/>
      <c r="AT130" s="168">
        <v>43</v>
      </c>
      <c r="AU130" s="168">
        <v>488</v>
      </c>
      <c r="AV130" s="169"/>
      <c r="AW130" s="170"/>
      <c r="AX130" s="170"/>
      <c r="AY130" s="170"/>
      <c r="AZ130" s="170"/>
      <c r="BA130" s="170"/>
      <c r="BB130" s="170">
        <v>479</v>
      </c>
      <c r="BC130" s="170"/>
      <c r="BD130" s="170">
        <v>9</v>
      </c>
      <c r="BE130" s="170"/>
      <c r="BF130" s="170"/>
      <c r="BG130" s="170"/>
      <c r="BH130" s="170"/>
      <c r="BI130" s="170"/>
      <c r="BJ130" s="170"/>
      <c r="BK130" s="170"/>
      <c r="BL130" s="170"/>
      <c r="BM130" s="171"/>
      <c r="BN130" s="168"/>
      <c r="BO130" s="169"/>
      <c r="BP130" s="171"/>
      <c r="BQ130" s="168"/>
      <c r="BR130" s="168">
        <v>19</v>
      </c>
      <c r="BS130" s="168">
        <v>158</v>
      </c>
      <c r="BW130" s="173">
        <f t="shared" si="81"/>
        <v>744</v>
      </c>
      <c r="BX130" s="173">
        <f t="shared" si="81"/>
        <v>6</v>
      </c>
      <c r="BY130" s="173">
        <f t="shared" si="81"/>
        <v>0</v>
      </c>
      <c r="BZ130" s="173">
        <f t="shared" si="81"/>
        <v>0</v>
      </c>
      <c r="CA130" s="173">
        <f t="shared" si="81"/>
        <v>1</v>
      </c>
      <c r="CB130" s="173">
        <f t="shared" si="81"/>
        <v>2307</v>
      </c>
      <c r="CC130" s="173">
        <f t="shared" si="81"/>
        <v>68</v>
      </c>
      <c r="CD130" s="173">
        <f t="shared" si="81"/>
        <v>10</v>
      </c>
      <c r="CE130" s="173">
        <f t="shared" si="81"/>
        <v>0</v>
      </c>
      <c r="CF130" s="173">
        <f t="shared" si="81"/>
        <v>43</v>
      </c>
      <c r="CG130" s="173">
        <f t="shared" si="81"/>
        <v>9</v>
      </c>
      <c r="CH130" s="173">
        <f t="shared" si="81"/>
        <v>479</v>
      </c>
      <c r="CI130" s="173">
        <f t="shared" si="81"/>
        <v>0</v>
      </c>
      <c r="CJ130" s="173">
        <f t="shared" si="81"/>
        <v>0</v>
      </c>
      <c r="CK130" s="173">
        <f t="shared" si="81"/>
        <v>0</v>
      </c>
      <c r="CL130" s="173">
        <f t="shared" si="81"/>
        <v>158</v>
      </c>
      <c r="CM130" s="173">
        <f t="shared" si="80"/>
        <v>19</v>
      </c>
      <c r="CN130" s="173">
        <f t="shared" si="80"/>
        <v>0</v>
      </c>
      <c r="CO130" s="173">
        <f t="shared" si="80"/>
        <v>4</v>
      </c>
      <c r="CP130" s="173">
        <f t="shared" si="80"/>
        <v>3847</v>
      </c>
      <c r="CQ130" s="174">
        <f t="shared" si="46"/>
        <v>1</v>
      </c>
      <c r="CS130" s="175" t="str">
        <f t="shared" si="47"/>
        <v/>
      </c>
      <c r="CT130" s="142">
        <f t="shared" si="79"/>
        <v>31.149792000000001</v>
      </c>
      <c r="CU130" s="142">
        <f t="shared" si="79"/>
        <v>0.25120799999999999</v>
      </c>
      <c r="CV130" s="142">
        <f t="shared" si="79"/>
        <v>0</v>
      </c>
      <c r="CW130" s="142">
        <f t="shared" si="79"/>
        <v>0</v>
      </c>
      <c r="CX130" s="142">
        <f t="shared" si="79"/>
        <v>4.1868000000000002E-2</v>
      </c>
      <c r="CY130" s="142">
        <f t="shared" si="79"/>
        <v>96.589476000000005</v>
      </c>
      <c r="CZ130" s="142">
        <f t="shared" si="79"/>
        <v>2.8470240000000002</v>
      </c>
      <c r="DA130" s="142">
        <f t="shared" si="79"/>
        <v>0.41868000000000005</v>
      </c>
      <c r="DB130" s="142">
        <f t="shared" si="79"/>
        <v>0</v>
      </c>
      <c r="DC130" s="142">
        <f t="shared" si="77"/>
        <v>1.800324</v>
      </c>
      <c r="DD130" s="142">
        <f t="shared" si="77"/>
        <v>0.37681200000000004</v>
      </c>
      <c r="DE130" s="142">
        <f t="shared" si="57"/>
        <v>20.054772</v>
      </c>
      <c r="DF130" s="142">
        <f t="shared" si="57"/>
        <v>0</v>
      </c>
      <c r="DG130" s="142">
        <f t="shared" si="57"/>
        <v>0</v>
      </c>
      <c r="DH130" s="142">
        <f t="shared" si="57"/>
        <v>0</v>
      </c>
      <c r="DI130" s="142">
        <f t="shared" si="57"/>
        <v>6.6151440000000008</v>
      </c>
      <c r="DJ130" s="142">
        <f t="shared" si="57"/>
        <v>0.79549200000000009</v>
      </c>
      <c r="DK130" s="142">
        <f t="shared" si="57"/>
        <v>0</v>
      </c>
      <c r="DL130" s="142">
        <f t="shared" si="57"/>
        <v>0.16747200000000001</v>
      </c>
      <c r="DM130" s="142">
        <f t="shared" si="57"/>
        <v>161.06619600000002</v>
      </c>
      <c r="DN130" s="142">
        <f t="shared" si="48"/>
        <v>0</v>
      </c>
      <c r="DQ130" s="176"/>
    </row>
    <row r="131" spans="1:121" ht="22.5">
      <c r="A131" s="167" t="s">
        <v>589</v>
      </c>
      <c r="B131" s="168">
        <v>1</v>
      </c>
      <c r="C131" s="168"/>
      <c r="D131" s="169"/>
      <c r="E131" s="170"/>
      <c r="F131" s="170"/>
      <c r="G131" s="170"/>
      <c r="H131" s="170"/>
      <c r="I131" s="170"/>
      <c r="J131" s="170"/>
      <c r="K131" s="170"/>
      <c r="L131" s="170"/>
      <c r="M131" s="171"/>
      <c r="N131" s="168"/>
      <c r="O131" s="169"/>
      <c r="P131" s="170"/>
      <c r="Q131" s="170"/>
      <c r="R131" s="171"/>
      <c r="S131" s="168"/>
      <c r="T131" s="169"/>
      <c r="U131" s="171"/>
      <c r="V131" s="168"/>
      <c r="W131" s="168"/>
      <c r="X131" s="169"/>
      <c r="Y131" s="170"/>
      <c r="Z131" s="170"/>
      <c r="AA131" s="170"/>
      <c r="AB131" s="170"/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170"/>
      <c r="AN131" s="170"/>
      <c r="AO131" s="170"/>
      <c r="AP131" s="170"/>
      <c r="AQ131" s="170"/>
      <c r="AR131" s="170"/>
      <c r="AS131" s="171"/>
      <c r="AT131" s="168"/>
      <c r="AU131" s="168"/>
      <c r="AV131" s="169"/>
      <c r="AW131" s="170"/>
      <c r="AX131" s="170"/>
      <c r="AY131" s="170"/>
      <c r="AZ131" s="170"/>
      <c r="BA131" s="170"/>
      <c r="BB131" s="170"/>
      <c r="BC131" s="170"/>
      <c r="BD131" s="170"/>
      <c r="BE131" s="170"/>
      <c r="BF131" s="170"/>
      <c r="BG131" s="170"/>
      <c r="BH131" s="170"/>
      <c r="BI131" s="170"/>
      <c r="BJ131" s="170"/>
      <c r="BK131" s="170"/>
      <c r="BL131" s="170"/>
      <c r="BM131" s="171"/>
      <c r="BN131" s="168"/>
      <c r="BO131" s="169"/>
      <c r="BP131" s="171"/>
      <c r="BQ131" s="168"/>
      <c r="BR131" s="168"/>
      <c r="BS131" s="168">
        <v>1</v>
      </c>
      <c r="BW131" s="173">
        <f t="shared" si="81"/>
        <v>0</v>
      </c>
      <c r="BX131" s="173">
        <f t="shared" si="81"/>
        <v>0</v>
      </c>
      <c r="BY131" s="173">
        <f t="shared" si="81"/>
        <v>0</v>
      </c>
      <c r="BZ131" s="173">
        <f t="shared" si="81"/>
        <v>0</v>
      </c>
      <c r="CA131" s="173">
        <f t="shared" si="81"/>
        <v>0</v>
      </c>
      <c r="CB131" s="173">
        <f t="shared" si="81"/>
        <v>0</v>
      </c>
      <c r="CC131" s="173">
        <f t="shared" si="81"/>
        <v>0</v>
      </c>
      <c r="CD131" s="173">
        <f t="shared" si="81"/>
        <v>0</v>
      </c>
      <c r="CE131" s="173">
        <f t="shared" si="81"/>
        <v>0</v>
      </c>
      <c r="CF131" s="173">
        <f t="shared" si="81"/>
        <v>0</v>
      </c>
      <c r="CG131" s="173">
        <f t="shared" si="81"/>
        <v>0</v>
      </c>
      <c r="CH131" s="173">
        <f t="shared" si="81"/>
        <v>0</v>
      </c>
      <c r="CI131" s="173">
        <f t="shared" si="81"/>
        <v>0</v>
      </c>
      <c r="CJ131" s="173">
        <f t="shared" si="81"/>
        <v>0</v>
      </c>
      <c r="CK131" s="173">
        <f t="shared" si="81"/>
        <v>0</v>
      </c>
      <c r="CL131" s="173">
        <f t="shared" ref="CL131:CP133" si="82">SUMIF($B$2:$BS$2,CL$4,$B131:$BS131)</f>
        <v>1</v>
      </c>
      <c r="CM131" s="173">
        <f t="shared" si="82"/>
        <v>0</v>
      </c>
      <c r="CN131" s="173">
        <f t="shared" si="82"/>
        <v>0</v>
      </c>
      <c r="CO131" s="173">
        <f t="shared" si="82"/>
        <v>0</v>
      </c>
      <c r="CP131" s="173">
        <f t="shared" si="82"/>
        <v>1</v>
      </c>
      <c r="CQ131" s="174">
        <f t="shared" si="46"/>
        <v>0</v>
      </c>
      <c r="CS131" s="175" t="str">
        <f t="shared" si="47"/>
        <v/>
      </c>
      <c r="CT131" s="142">
        <f t="shared" si="79"/>
        <v>0</v>
      </c>
      <c r="CU131" s="142">
        <f t="shared" si="79"/>
        <v>0</v>
      </c>
      <c r="CV131" s="142">
        <f t="shared" si="79"/>
        <v>0</v>
      </c>
      <c r="CW131" s="142">
        <f t="shared" si="79"/>
        <v>0</v>
      </c>
      <c r="CX131" s="142">
        <f t="shared" si="79"/>
        <v>0</v>
      </c>
      <c r="CY131" s="142">
        <f t="shared" si="79"/>
        <v>0</v>
      </c>
      <c r="CZ131" s="142">
        <f t="shared" si="79"/>
        <v>0</v>
      </c>
      <c r="DA131" s="142">
        <f t="shared" si="79"/>
        <v>0</v>
      </c>
      <c r="DB131" s="142">
        <f t="shared" si="79"/>
        <v>0</v>
      </c>
      <c r="DC131" s="142">
        <f t="shared" si="77"/>
        <v>0</v>
      </c>
      <c r="DD131" s="142">
        <f t="shared" si="77"/>
        <v>0</v>
      </c>
      <c r="DE131" s="142">
        <f t="shared" si="57"/>
        <v>0</v>
      </c>
      <c r="DF131" s="142">
        <f t="shared" si="57"/>
        <v>0</v>
      </c>
      <c r="DG131" s="142">
        <f t="shared" si="57"/>
        <v>0</v>
      </c>
      <c r="DH131" s="142">
        <f t="shared" ref="DH131:DM133" si="83">CK131*$CS$2</f>
        <v>0</v>
      </c>
      <c r="DI131" s="142">
        <f t="shared" si="83"/>
        <v>4.1868000000000002E-2</v>
      </c>
      <c r="DJ131" s="142">
        <f t="shared" si="83"/>
        <v>0</v>
      </c>
      <c r="DK131" s="142">
        <f t="shared" si="83"/>
        <v>0</v>
      </c>
      <c r="DL131" s="142">
        <f t="shared" si="83"/>
        <v>0</v>
      </c>
      <c r="DM131" s="142">
        <f t="shared" si="83"/>
        <v>4.1868000000000002E-2</v>
      </c>
      <c r="DN131" s="142">
        <f t="shared" si="48"/>
        <v>0</v>
      </c>
      <c r="DQ131" s="176"/>
    </row>
    <row r="132" spans="1:121" ht="22.5">
      <c r="A132" s="167" t="s">
        <v>590</v>
      </c>
      <c r="B132" s="168">
        <v>0</v>
      </c>
      <c r="C132" s="168"/>
      <c r="D132" s="169"/>
      <c r="E132" s="170"/>
      <c r="F132" s="170"/>
      <c r="G132" s="170"/>
      <c r="H132" s="170"/>
      <c r="I132" s="170"/>
      <c r="J132" s="170"/>
      <c r="K132" s="170"/>
      <c r="L132" s="170"/>
      <c r="M132" s="171"/>
      <c r="N132" s="168"/>
      <c r="O132" s="169"/>
      <c r="P132" s="170"/>
      <c r="Q132" s="170"/>
      <c r="R132" s="171"/>
      <c r="S132" s="168"/>
      <c r="T132" s="169"/>
      <c r="U132" s="171"/>
      <c r="V132" s="168"/>
      <c r="W132" s="168">
        <v>0</v>
      </c>
      <c r="X132" s="169"/>
      <c r="Y132" s="170"/>
      <c r="Z132" s="170"/>
      <c r="AA132" s="170"/>
      <c r="AB132" s="170"/>
      <c r="AC132" s="170"/>
      <c r="AD132" s="170"/>
      <c r="AE132" s="170"/>
      <c r="AF132" s="170"/>
      <c r="AG132" s="170"/>
      <c r="AH132" s="170"/>
      <c r="AI132" s="170"/>
      <c r="AJ132" s="170">
        <v>0</v>
      </c>
      <c r="AK132" s="170"/>
      <c r="AL132" s="170"/>
      <c r="AM132" s="170"/>
      <c r="AN132" s="170"/>
      <c r="AO132" s="170"/>
      <c r="AP132" s="170"/>
      <c r="AQ132" s="170"/>
      <c r="AR132" s="170"/>
      <c r="AS132" s="171"/>
      <c r="AT132" s="168"/>
      <c r="AU132" s="168"/>
      <c r="AV132" s="169"/>
      <c r="AW132" s="170"/>
      <c r="AX132" s="170"/>
      <c r="AY132" s="170"/>
      <c r="AZ132" s="170"/>
      <c r="BA132" s="170"/>
      <c r="BB132" s="170"/>
      <c r="BC132" s="170"/>
      <c r="BD132" s="170"/>
      <c r="BE132" s="170"/>
      <c r="BF132" s="170"/>
      <c r="BG132" s="170"/>
      <c r="BH132" s="170"/>
      <c r="BI132" s="170"/>
      <c r="BJ132" s="170"/>
      <c r="BK132" s="170"/>
      <c r="BL132" s="170"/>
      <c r="BM132" s="171"/>
      <c r="BN132" s="168"/>
      <c r="BO132" s="169"/>
      <c r="BP132" s="171"/>
      <c r="BQ132" s="168"/>
      <c r="BR132" s="168"/>
      <c r="BS132" s="168"/>
      <c r="BW132" s="173">
        <f t="shared" ref="BW132:CL133" si="84">SUMIF($B$2:$BS$2,BW$4,$B132:$BS132)</f>
        <v>0</v>
      </c>
      <c r="BX132" s="173">
        <f t="shared" si="84"/>
        <v>0</v>
      </c>
      <c r="BY132" s="173">
        <f t="shared" si="84"/>
        <v>0</v>
      </c>
      <c r="BZ132" s="173">
        <f t="shared" si="84"/>
        <v>0</v>
      </c>
      <c r="CA132" s="173">
        <f t="shared" si="84"/>
        <v>0</v>
      </c>
      <c r="CB132" s="173">
        <f t="shared" si="84"/>
        <v>0</v>
      </c>
      <c r="CC132" s="173">
        <f t="shared" si="84"/>
        <v>0</v>
      </c>
      <c r="CD132" s="173">
        <f t="shared" si="84"/>
        <v>0</v>
      </c>
      <c r="CE132" s="173">
        <f t="shared" si="84"/>
        <v>0</v>
      </c>
      <c r="CF132" s="173">
        <f t="shared" si="84"/>
        <v>0</v>
      </c>
      <c r="CG132" s="173">
        <f t="shared" si="84"/>
        <v>0</v>
      </c>
      <c r="CH132" s="173">
        <f t="shared" si="84"/>
        <v>0</v>
      </c>
      <c r="CI132" s="173">
        <f t="shared" si="84"/>
        <v>0</v>
      </c>
      <c r="CJ132" s="173">
        <f t="shared" si="84"/>
        <v>0</v>
      </c>
      <c r="CK132" s="173">
        <f t="shared" si="84"/>
        <v>0</v>
      </c>
      <c r="CL132" s="173">
        <f t="shared" si="84"/>
        <v>0</v>
      </c>
      <c r="CM132" s="173">
        <f t="shared" si="82"/>
        <v>0</v>
      </c>
      <c r="CN132" s="173">
        <f t="shared" si="82"/>
        <v>0</v>
      </c>
      <c r="CO132" s="173">
        <f t="shared" si="82"/>
        <v>0</v>
      </c>
      <c r="CP132" s="173">
        <f t="shared" si="82"/>
        <v>0</v>
      </c>
      <c r="CQ132" s="174">
        <f t="shared" si="46"/>
        <v>0</v>
      </c>
      <c r="CS132" s="175" t="str">
        <f t="shared" si="47"/>
        <v/>
      </c>
      <c r="CT132" s="142">
        <f t="shared" si="79"/>
        <v>0</v>
      </c>
      <c r="CU132" s="142">
        <f t="shared" si="79"/>
        <v>0</v>
      </c>
      <c r="CV132" s="142">
        <f t="shared" si="79"/>
        <v>0</v>
      </c>
      <c r="CW132" s="142">
        <f t="shared" si="79"/>
        <v>0</v>
      </c>
      <c r="CX132" s="142">
        <f t="shared" si="79"/>
        <v>0</v>
      </c>
      <c r="CY132" s="142">
        <f t="shared" si="79"/>
        <v>0</v>
      </c>
      <c r="CZ132" s="142">
        <f t="shared" si="79"/>
        <v>0</v>
      </c>
      <c r="DA132" s="142">
        <f t="shared" si="79"/>
        <v>0</v>
      </c>
      <c r="DB132" s="142">
        <f t="shared" si="79"/>
        <v>0</v>
      </c>
      <c r="DC132" s="142">
        <f t="shared" si="77"/>
        <v>0</v>
      </c>
      <c r="DD132" s="142">
        <f t="shared" si="77"/>
        <v>0</v>
      </c>
      <c r="DE132" s="142">
        <f t="shared" si="77"/>
        <v>0</v>
      </c>
      <c r="DF132" s="142">
        <f t="shared" si="77"/>
        <v>0</v>
      </c>
      <c r="DG132" s="142">
        <f t="shared" si="77"/>
        <v>0</v>
      </c>
      <c r="DH132" s="142">
        <f t="shared" si="83"/>
        <v>0</v>
      </c>
      <c r="DI132" s="142">
        <f t="shared" si="83"/>
        <v>0</v>
      </c>
      <c r="DJ132" s="142">
        <f t="shared" si="83"/>
        <v>0</v>
      </c>
      <c r="DK132" s="142">
        <f t="shared" si="83"/>
        <v>0</v>
      </c>
      <c r="DL132" s="142">
        <f t="shared" si="83"/>
        <v>0</v>
      </c>
      <c r="DM132" s="142">
        <f t="shared" si="83"/>
        <v>0</v>
      </c>
      <c r="DN132" s="142">
        <f t="shared" si="48"/>
        <v>0</v>
      </c>
      <c r="DQ132" s="176"/>
    </row>
    <row r="133" spans="1:121" ht="22.5">
      <c r="A133" s="196" t="s">
        <v>591</v>
      </c>
      <c r="B133" s="197">
        <v>980</v>
      </c>
      <c r="C133" s="197">
        <v>271</v>
      </c>
      <c r="D133" s="198">
        <v>109</v>
      </c>
      <c r="E133" s="199">
        <v>353</v>
      </c>
      <c r="F133" s="199">
        <v>0</v>
      </c>
      <c r="G133" s="199"/>
      <c r="H133" s="199">
        <v>88</v>
      </c>
      <c r="I133" s="199">
        <v>-1</v>
      </c>
      <c r="J133" s="199">
        <v>-282</v>
      </c>
      <c r="K133" s="199"/>
      <c r="L133" s="199">
        <v>3</v>
      </c>
      <c r="M133" s="200">
        <v>0</v>
      </c>
      <c r="N133" s="197">
        <v>14</v>
      </c>
      <c r="O133" s="198"/>
      <c r="P133" s="199">
        <v>14</v>
      </c>
      <c r="Q133" s="199"/>
      <c r="R133" s="200"/>
      <c r="S133" s="197"/>
      <c r="T133" s="198"/>
      <c r="U133" s="200"/>
      <c r="V133" s="197"/>
      <c r="W133" s="197">
        <v>-218</v>
      </c>
      <c r="X133" s="198">
        <v>-176</v>
      </c>
      <c r="Y133" s="199"/>
      <c r="Z133" s="199">
        <v>-3</v>
      </c>
      <c r="AA133" s="199"/>
      <c r="AB133" s="199"/>
      <c r="AC133" s="199"/>
      <c r="AD133" s="199"/>
      <c r="AE133" s="199">
        <v>-126</v>
      </c>
      <c r="AF133" s="199"/>
      <c r="AG133" s="199"/>
      <c r="AH133" s="199"/>
      <c r="AI133" s="199">
        <v>0</v>
      </c>
      <c r="AJ133" s="199"/>
      <c r="AK133" s="199">
        <v>17</v>
      </c>
      <c r="AL133" s="199">
        <v>12</v>
      </c>
      <c r="AM133" s="199">
        <v>15</v>
      </c>
      <c r="AN133" s="199"/>
      <c r="AO133" s="199">
        <v>24</v>
      </c>
      <c r="AP133" s="199"/>
      <c r="AQ133" s="199">
        <v>5</v>
      </c>
      <c r="AR133" s="199"/>
      <c r="AS133" s="200">
        <v>14</v>
      </c>
      <c r="AT133" s="197">
        <v>914</v>
      </c>
      <c r="AU133" s="197"/>
      <c r="AV133" s="198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>
        <v>0</v>
      </c>
      <c r="BI133" s="199"/>
      <c r="BJ133" s="199"/>
      <c r="BK133" s="199"/>
      <c r="BL133" s="199"/>
      <c r="BM133" s="200"/>
      <c r="BN133" s="197"/>
      <c r="BO133" s="198"/>
      <c r="BP133" s="200"/>
      <c r="BQ133" s="197"/>
      <c r="BR133" s="197">
        <v>0</v>
      </c>
      <c r="BS133" s="197"/>
      <c r="BT133" s="201"/>
      <c r="BU133" s="201"/>
      <c r="BV133" s="201"/>
      <c r="BW133" s="202">
        <f t="shared" si="84"/>
        <v>464</v>
      </c>
      <c r="BX133" s="202">
        <f t="shared" si="84"/>
        <v>88</v>
      </c>
      <c r="BY133" s="202">
        <f t="shared" si="84"/>
        <v>14</v>
      </c>
      <c r="BZ133" s="202">
        <f t="shared" si="84"/>
        <v>-176</v>
      </c>
      <c r="CA133" s="202">
        <f t="shared" si="84"/>
        <v>0</v>
      </c>
      <c r="CB133" s="202">
        <f t="shared" si="84"/>
        <v>12</v>
      </c>
      <c r="CC133" s="202">
        <f t="shared" si="84"/>
        <v>-126</v>
      </c>
      <c r="CD133" s="202">
        <f t="shared" si="84"/>
        <v>15</v>
      </c>
      <c r="CE133" s="202">
        <f t="shared" si="84"/>
        <v>57</v>
      </c>
      <c r="CF133" s="202">
        <f t="shared" si="84"/>
        <v>914</v>
      </c>
      <c r="CG133" s="202">
        <f t="shared" si="84"/>
        <v>0</v>
      </c>
      <c r="CH133" s="202">
        <f t="shared" si="84"/>
        <v>0</v>
      </c>
      <c r="CI133" s="202">
        <f t="shared" si="84"/>
        <v>0</v>
      </c>
      <c r="CJ133" s="202">
        <f t="shared" si="84"/>
        <v>0</v>
      </c>
      <c r="CK133" s="202">
        <f t="shared" si="84"/>
        <v>0</v>
      </c>
      <c r="CL133" s="202">
        <f t="shared" si="84"/>
        <v>0</v>
      </c>
      <c r="CM133" s="202">
        <f t="shared" si="82"/>
        <v>0</v>
      </c>
      <c r="CN133" s="202">
        <f t="shared" si="82"/>
        <v>0</v>
      </c>
      <c r="CO133" s="202">
        <f t="shared" si="82"/>
        <v>-282</v>
      </c>
      <c r="CP133" s="202">
        <f t="shared" si="82"/>
        <v>980</v>
      </c>
      <c r="CQ133" s="203">
        <f t="shared" si="46"/>
        <v>0</v>
      </c>
      <c r="CR133" s="201"/>
      <c r="CS133" s="204" t="str">
        <f t="shared" si="47"/>
        <v/>
      </c>
      <c r="CT133" s="201">
        <f t="shared" si="79"/>
        <v>19.426752</v>
      </c>
      <c r="CU133" s="201">
        <f t="shared" si="79"/>
        <v>3.6843840000000001</v>
      </c>
      <c r="CV133" s="201">
        <f t="shared" si="79"/>
        <v>0.58615200000000001</v>
      </c>
      <c r="CW133" s="201">
        <f t="shared" si="79"/>
        <v>-7.3687680000000002</v>
      </c>
      <c r="CX133" s="201">
        <f t="shared" si="79"/>
        <v>0</v>
      </c>
      <c r="CY133" s="201">
        <f t="shared" si="79"/>
        <v>0.50241599999999997</v>
      </c>
      <c r="CZ133" s="201">
        <f t="shared" si="79"/>
        <v>-5.2753680000000003</v>
      </c>
      <c r="DA133" s="201">
        <f t="shared" si="79"/>
        <v>0.62802000000000002</v>
      </c>
      <c r="DB133" s="201">
        <f t="shared" si="79"/>
        <v>2.386476</v>
      </c>
      <c r="DC133" s="201">
        <f t="shared" si="77"/>
        <v>38.267352000000002</v>
      </c>
      <c r="DD133" s="201">
        <f t="shared" si="77"/>
        <v>0</v>
      </c>
      <c r="DE133" s="201">
        <f t="shared" si="77"/>
        <v>0</v>
      </c>
      <c r="DF133" s="201">
        <f t="shared" si="77"/>
        <v>0</v>
      </c>
      <c r="DG133" s="201">
        <f t="shared" si="77"/>
        <v>0</v>
      </c>
      <c r="DH133" s="201">
        <f t="shared" si="83"/>
        <v>0</v>
      </c>
      <c r="DI133" s="201">
        <f t="shared" si="83"/>
        <v>0</v>
      </c>
      <c r="DJ133" s="201">
        <f t="shared" si="83"/>
        <v>0</v>
      </c>
      <c r="DK133" s="201">
        <f t="shared" si="83"/>
        <v>0</v>
      </c>
      <c r="DL133" s="201">
        <f t="shared" si="83"/>
        <v>-11.806776000000001</v>
      </c>
      <c r="DM133" s="201">
        <f t="shared" si="83"/>
        <v>41.030640000000005</v>
      </c>
      <c r="DN133" s="201">
        <f t="shared" si="48"/>
        <v>0</v>
      </c>
      <c r="DQ133" s="176"/>
    </row>
  </sheetData>
  <mergeCells count="19">
    <mergeCell ref="AP5:AS5"/>
    <mergeCell ref="A4:A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BR5:BS5"/>
    <mergeCell ref="AT5:AW5"/>
    <mergeCell ref="AX5:BA5"/>
    <mergeCell ref="BB5:BE5"/>
    <mergeCell ref="BF5:BI5"/>
    <mergeCell ref="BJ5:BM5"/>
    <mergeCell ref="BN5:BQ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A4F0-D3C6-4E12-A9CE-8BE2E43E97B8}">
  <dimension ref="A1:CC133"/>
  <sheetViews>
    <sheetView zoomScale="115" zoomScaleNormal="115" workbookViewId="0">
      <pane xSplit="1" ySplit="5" topLeftCell="AR53" activePane="bottomRight" state="frozen"/>
      <selection pane="topRight" activeCell="B1" sqref="B1"/>
      <selection pane="bottomLeft" activeCell="A6" sqref="A6"/>
      <selection pane="bottomRight" activeCell="BS55" sqref="BS55"/>
    </sheetView>
  </sheetViews>
  <sheetFormatPr defaultColWidth="9.140625" defaultRowHeight="11.25"/>
  <cols>
    <col min="1" max="1" width="42.5703125" style="262" customWidth="1"/>
    <col min="2" max="2" width="15.28515625" style="235" bestFit="1" customWidth="1"/>
    <col min="3" max="5" width="9.140625" style="235"/>
    <col min="6" max="6" width="12.5703125" style="235" customWidth="1"/>
    <col min="7" max="7" width="13.28515625" style="235" customWidth="1"/>
    <col min="8" max="8" width="9.140625" style="235"/>
    <col min="9" max="9" width="11.5703125" style="235" customWidth="1"/>
    <col min="10" max="10" width="9.140625" style="235"/>
    <col min="11" max="11" width="11.7109375" style="235" customWidth="1"/>
    <col min="12" max="13" width="9.140625" style="235"/>
    <col min="14" max="14" width="12.140625" style="235" customWidth="1"/>
    <col min="15" max="15" width="9.140625" style="235"/>
    <col min="16" max="16" width="12.140625" style="235" customWidth="1"/>
    <col min="17" max="17" width="13.140625" style="235" customWidth="1"/>
    <col min="18" max="18" width="12" style="235" customWidth="1"/>
    <col min="19" max="25" width="9.140625" style="235"/>
    <col min="26" max="26" width="11.28515625" style="235" customWidth="1"/>
    <col min="27" max="27" width="12.7109375" style="235" customWidth="1"/>
    <col min="28" max="28" width="12" style="235" customWidth="1"/>
    <col min="29" max="33" width="9.140625" style="235"/>
    <col min="34" max="34" width="12.42578125" style="235" customWidth="1"/>
    <col min="35" max="35" width="12.5703125" style="235" customWidth="1"/>
    <col min="36" max="39" width="9.140625" style="235"/>
    <col min="40" max="40" width="11.7109375" style="235" customWidth="1"/>
    <col min="41" max="46" width="9.140625" style="235"/>
    <col min="47" max="47" width="10.85546875" style="235" customWidth="1"/>
    <col min="48" max="48" width="9.140625" style="235"/>
    <col min="49" max="49" width="15.85546875" style="235" customWidth="1"/>
    <col min="50" max="50" width="9.140625" style="235"/>
    <col min="51" max="51" width="12.42578125" style="235" customWidth="1"/>
    <col min="52" max="52" width="9.140625" style="235"/>
    <col min="53" max="53" width="11.140625" style="235" customWidth="1"/>
    <col min="54" max="57" width="9.140625" style="235"/>
    <col min="58" max="58" width="11" style="235" customWidth="1"/>
    <col min="59" max="59" width="10.85546875" style="235" customWidth="1"/>
    <col min="60" max="65" width="9.140625" style="235"/>
    <col min="66" max="66" width="13" style="235" customWidth="1"/>
    <col min="67" max="67" width="12.28515625" style="235" customWidth="1"/>
    <col min="68" max="68" width="12.7109375" style="235" customWidth="1"/>
    <col min="69" max="79" width="9.140625" style="235"/>
    <col min="80" max="80" width="13" style="235" customWidth="1"/>
    <col min="81" max="16384" width="9.140625" style="235"/>
  </cols>
  <sheetData>
    <row r="1" spans="1:81">
      <c r="A1" s="234" t="s">
        <v>714</v>
      </c>
      <c r="H1" s="236">
        <f>H6*41.868</f>
        <v>15467.849237376002</v>
      </c>
      <c r="I1" s="236" t="s">
        <v>369</v>
      </c>
    </row>
    <row r="2" spans="1:81">
      <c r="A2" s="234" t="s">
        <v>370</v>
      </c>
      <c r="X2" s="235" t="s">
        <v>371</v>
      </c>
      <c r="Y2" s="235" t="s">
        <v>132</v>
      </c>
      <c r="Z2" s="235" t="s">
        <v>132</v>
      </c>
      <c r="AA2" s="235" t="s">
        <v>132</v>
      </c>
      <c r="AB2" s="235" t="s">
        <v>132</v>
      </c>
      <c r="AC2" s="235" t="s">
        <v>715</v>
      </c>
      <c r="AD2" s="235" t="s">
        <v>132</v>
      </c>
      <c r="AE2" s="235" t="s">
        <v>716</v>
      </c>
      <c r="AF2" s="235" t="s">
        <v>716</v>
      </c>
      <c r="AG2" s="235" t="s">
        <v>717</v>
      </c>
      <c r="AH2" s="235" t="s">
        <v>132</v>
      </c>
      <c r="AI2" s="235" t="s">
        <v>718</v>
      </c>
      <c r="AJ2" s="235" t="s">
        <v>132</v>
      </c>
      <c r="AK2" s="235" t="s">
        <v>719</v>
      </c>
      <c r="AL2" s="235" t="s">
        <v>716</v>
      </c>
      <c r="AM2" s="235" t="s">
        <v>716</v>
      </c>
      <c r="AN2" s="235" t="s">
        <v>720</v>
      </c>
      <c r="AO2" s="235" t="s">
        <v>721</v>
      </c>
      <c r="AP2" s="235" t="s">
        <v>721</v>
      </c>
      <c r="AQ2" s="235" t="s">
        <v>721</v>
      </c>
      <c r="AR2" s="235" t="s">
        <v>721</v>
      </c>
      <c r="AS2" s="235" t="s">
        <v>721</v>
      </c>
    </row>
    <row r="3" spans="1:81" s="246" customFormat="1" ht="45">
      <c r="A3" s="237" t="s">
        <v>373</v>
      </c>
      <c r="B3" s="238" t="s">
        <v>374</v>
      </c>
      <c r="C3" s="239" t="s">
        <v>375</v>
      </c>
      <c r="D3" s="240" t="s">
        <v>376</v>
      </c>
      <c r="E3" s="241" t="s">
        <v>377</v>
      </c>
      <c r="F3" s="241" t="s">
        <v>378</v>
      </c>
      <c r="G3" s="241" t="s">
        <v>379</v>
      </c>
      <c r="H3" s="241" t="s">
        <v>380</v>
      </c>
      <c r="I3" s="241" t="s">
        <v>381</v>
      </c>
      <c r="J3" s="241" t="s">
        <v>382</v>
      </c>
      <c r="K3" s="241" t="s">
        <v>383</v>
      </c>
      <c r="L3" s="241" t="s">
        <v>384</v>
      </c>
      <c r="M3" s="242" t="s">
        <v>385</v>
      </c>
      <c r="N3" s="239" t="s">
        <v>386</v>
      </c>
      <c r="O3" s="243" t="s">
        <v>387</v>
      </c>
      <c r="P3" s="241" t="s">
        <v>388</v>
      </c>
      <c r="Q3" s="241" t="s">
        <v>389</v>
      </c>
      <c r="R3" s="242" t="s">
        <v>390</v>
      </c>
      <c r="S3" s="239" t="s">
        <v>391</v>
      </c>
      <c r="T3" s="243" t="s">
        <v>392</v>
      </c>
      <c r="U3" s="242" t="s">
        <v>393</v>
      </c>
      <c r="V3" s="239" t="s">
        <v>394</v>
      </c>
      <c r="W3" s="239" t="s">
        <v>395</v>
      </c>
      <c r="X3" s="243" t="s">
        <v>396</v>
      </c>
      <c r="Y3" s="241" t="s">
        <v>397</v>
      </c>
      <c r="Z3" s="241" t="s">
        <v>398</v>
      </c>
      <c r="AA3" s="241" t="s">
        <v>399</v>
      </c>
      <c r="AB3" s="244" t="s">
        <v>400</v>
      </c>
      <c r="AC3" s="244" t="s">
        <v>401</v>
      </c>
      <c r="AD3" s="244" t="s">
        <v>402</v>
      </c>
      <c r="AE3" s="245" t="s">
        <v>403</v>
      </c>
      <c r="AF3" s="245" t="s">
        <v>404</v>
      </c>
      <c r="AG3" s="244" t="s">
        <v>405</v>
      </c>
      <c r="AH3" s="241" t="s">
        <v>406</v>
      </c>
      <c r="AI3" s="244" t="s">
        <v>407</v>
      </c>
      <c r="AJ3" s="244" t="s">
        <v>408</v>
      </c>
      <c r="AK3" s="244" t="s">
        <v>409</v>
      </c>
      <c r="AL3" s="245" t="s">
        <v>410</v>
      </c>
      <c r="AM3" s="245" t="s">
        <v>411</v>
      </c>
      <c r="AN3" s="244" t="s">
        <v>412</v>
      </c>
      <c r="AO3" s="241" t="s">
        <v>413</v>
      </c>
      <c r="AP3" s="241" t="s">
        <v>414</v>
      </c>
      <c r="AQ3" s="241" t="s">
        <v>415</v>
      </c>
      <c r="AR3" s="241" t="s">
        <v>416</v>
      </c>
      <c r="AS3" s="242" t="s">
        <v>417</v>
      </c>
      <c r="AT3" s="239" t="s">
        <v>418</v>
      </c>
      <c r="AU3" s="239" t="s">
        <v>419</v>
      </c>
      <c r="AV3" s="243" t="s">
        <v>420</v>
      </c>
      <c r="AW3" s="241" t="s">
        <v>421</v>
      </c>
      <c r="AX3" s="241" t="s">
        <v>422</v>
      </c>
      <c r="AY3" s="241" t="s">
        <v>423</v>
      </c>
      <c r="AZ3" s="241" t="s">
        <v>424</v>
      </c>
      <c r="BA3" s="241" t="s">
        <v>425</v>
      </c>
      <c r="BB3" s="241" t="s">
        <v>426</v>
      </c>
      <c r="BC3" s="241" t="s">
        <v>427</v>
      </c>
      <c r="BD3" s="241" t="s">
        <v>428</v>
      </c>
      <c r="BE3" s="241" t="s">
        <v>429</v>
      </c>
      <c r="BF3" s="241" t="s">
        <v>430</v>
      </c>
      <c r="BG3" s="241" t="s">
        <v>431</v>
      </c>
      <c r="BH3" s="241" t="s">
        <v>432</v>
      </c>
      <c r="BI3" s="241" t="s">
        <v>433</v>
      </c>
      <c r="BJ3" s="241" t="s">
        <v>434</v>
      </c>
      <c r="BK3" s="241" t="s">
        <v>435</v>
      </c>
      <c r="BL3" s="241" t="s">
        <v>436</v>
      </c>
      <c r="BM3" s="242" t="s">
        <v>437</v>
      </c>
      <c r="BN3" s="239" t="s">
        <v>438</v>
      </c>
      <c r="BO3" s="243" t="s">
        <v>439</v>
      </c>
      <c r="BP3" s="242" t="s">
        <v>440</v>
      </c>
      <c r="BQ3" s="239" t="s">
        <v>441</v>
      </c>
      <c r="BR3" s="239" t="s">
        <v>442</v>
      </c>
      <c r="BS3" s="239" t="s">
        <v>443</v>
      </c>
    </row>
    <row r="4" spans="1:81" s="249" customFormat="1" ht="56.25">
      <c r="A4" s="325" t="s">
        <v>445</v>
      </c>
      <c r="B4" s="247" t="s">
        <v>446</v>
      </c>
      <c r="C4" s="247" t="s">
        <v>447</v>
      </c>
      <c r="D4" s="56" t="s">
        <v>210</v>
      </c>
      <c r="E4" s="248" t="s">
        <v>211</v>
      </c>
      <c r="F4" s="248" t="s">
        <v>212</v>
      </c>
      <c r="G4" s="248" t="s">
        <v>213</v>
      </c>
      <c r="H4" s="248" t="s">
        <v>214</v>
      </c>
      <c r="I4" s="248" t="s">
        <v>448</v>
      </c>
      <c r="J4" s="248" t="s">
        <v>215</v>
      </c>
      <c r="K4" s="248" t="s">
        <v>449</v>
      </c>
      <c r="L4" s="248" t="s">
        <v>217</v>
      </c>
      <c r="M4" s="55" t="s">
        <v>216</v>
      </c>
      <c r="N4" s="247" t="s">
        <v>450</v>
      </c>
      <c r="O4" s="56" t="s">
        <v>219</v>
      </c>
      <c r="P4" s="248" t="s">
        <v>218</v>
      </c>
      <c r="Q4" s="248" t="s">
        <v>220</v>
      </c>
      <c r="R4" s="55" t="s">
        <v>221</v>
      </c>
      <c r="S4" s="247" t="s">
        <v>451</v>
      </c>
      <c r="T4" s="56" t="s">
        <v>222</v>
      </c>
      <c r="U4" s="55" t="s">
        <v>223</v>
      </c>
      <c r="V4" s="247" t="s">
        <v>224</v>
      </c>
      <c r="W4" s="247" t="s">
        <v>452</v>
      </c>
      <c r="X4" s="56" t="s">
        <v>453</v>
      </c>
      <c r="Y4" s="248" t="s">
        <v>226</v>
      </c>
      <c r="Z4" s="248" t="s">
        <v>454</v>
      </c>
      <c r="AA4" s="248" t="s">
        <v>455</v>
      </c>
      <c r="AB4" s="248" t="s">
        <v>456</v>
      </c>
      <c r="AC4" s="248" t="s">
        <v>227</v>
      </c>
      <c r="AD4" s="248" t="s">
        <v>457</v>
      </c>
      <c r="AE4" s="248" t="s">
        <v>228</v>
      </c>
      <c r="AF4" s="248" t="s">
        <v>458</v>
      </c>
      <c r="AG4" s="248" t="s">
        <v>459</v>
      </c>
      <c r="AH4" s="248" t="s">
        <v>460</v>
      </c>
      <c r="AI4" s="248" t="s">
        <v>461</v>
      </c>
      <c r="AJ4" s="248" t="s">
        <v>232</v>
      </c>
      <c r="AK4" s="248" t="s">
        <v>229</v>
      </c>
      <c r="AL4" s="248" t="s">
        <v>462</v>
      </c>
      <c r="AM4" s="248" t="s">
        <v>234</v>
      </c>
      <c r="AN4" s="248" t="s">
        <v>236</v>
      </c>
      <c r="AO4" s="248" t="s">
        <v>463</v>
      </c>
      <c r="AP4" s="248" t="s">
        <v>464</v>
      </c>
      <c r="AQ4" s="248" t="s">
        <v>237</v>
      </c>
      <c r="AR4" s="248" t="s">
        <v>465</v>
      </c>
      <c r="AS4" s="55" t="s">
        <v>235</v>
      </c>
      <c r="AT4" s="247" t="s">
        <v>225</v>
      </c>
      <c r="AU4" s="247" t="s">
        <v>466</v>
      </c>
      <c r="AV4" s="56" t="s">
        <v>467</v>
      </c>
      <c r="AW4" s="248" t="s">
        <v>468</v>
      </c>
      <c r="AX4" s="248" t="s">
        <v>469</v>
      </c>
      <c r="AY4" s="248" t="s">
        <v>470</v>
      </c>
      <c r="AZ4" s="248" t="s">
        <v>239</v>
      </c>
      <c r="BA4" s="248" t="s">
        <v>238</v>
      </c>
      <c r="BB4" s="248" t="s">
        <v>241</v>
      </c>
      <c r="BC4" s="248" t="s">
        <v>242</v>
      </c>
      <c r="BD4" s="248" t="s">
        <v>245</v>
      </c>
      <c r="BE4" s="248" t="s">
        <v>247</v>
      </c>
      <c r="BF4" s="248" t="s">
        <v>471</v>
      </c>
      <c r="BG4" s="248" t="s">
        <v>472</v>
      </c>
      <c r="BH4" s="248" t="s">
        <v>473</v>
      </c>
      <c r="BI4" s="248" t="s">
        <v>474</v>
      </c>
      <c r="BJ4" s="248" t="s">
        <v>475</v>
      </c>
      <c r="BK4" s="248" t="s">
        <v>476</v>
      </c>
      <c r="BL4" s="248" t="s">
        <v>477</v>
      </c>
      <c r="BM4" s="55" t="s">
        <v>240</v>
      </c>
      <c r="BN4" s="247" t="s">
        <v>478</v>
      </c>
      <c r="BO4" s="56" t="s">
        <v>246</v>
      </c>
      <c r="BP4" s="55" t="s">
        <v>248</v>
      </c>
      <c r="BQ4" s="247" t="s">
        <v>479</v>
      </c>
      <c r="BR4" s="247" t="s">
        <v>249</v>
      </c>
      <c r="BS4" s="247" t="s">
        <v>42</v>
      </c>
    </row>
    <row r="5" spans="1:81" s="249" customFormat="1" ht="15.75" customHeight="1">
      <c r="A5" s="326"/>
      <c r="B5" s="320" t="s">
        <v>20</v>
      </c>
      <c r="C5" s="322"/>
      <c r="D5" s="322"/>
      <c r="E5" s="323"/>
      <c r="F5" s="320" t="s">
        <v>20</v>
      </c>
      <c r="G5" s="322"/>
      <c r="H5" s="322"/>
      <c r="I5" s="323"/>
      <c r="J5" s="320" t="s">
        <v>20</v>
      </c>
      <c r="K5" s="322"/>
      <c r="L5" s="322"/>
      <c r="M5" s="323"/>
      <c r="N5" s="320" t="s">
        <v>20</v>
      </c>
      <c r="O5" s="322"/>
      <c r="P5" s="322"/>
      <c r="Q5" s="323"/>
      <c r="R5" s="320" t="s">
        <v>20</v>
      </c>
      <c r="S5" s="322"/>
      <c r="T5" s="322"/>
      <c r="U5" s="323"/>
      <c r="V5" s="320" t="s">
        <v>20</v>
      </c>
      <c r="W5" s="322"/>
      <c r="X5" s="322"/>
      <c r="Y5" s="323"/>
      <c r="Z5" s="320" t="s">
        <v>20</v>
      </c>
      <c r="AA5" s="322"/>
      <c r="AB5" s="322"/>
      <c r="AC5" s="323"/>
      <c r="AD5" s="320" t="s">
        <v>20</v>
      </c>
      <c r="AE5" s="322"/>
      <c r="AF5" s="322"/>
      <c r="AG5" s="323"/>
      <c r="AH5" s="320" t="s">
        <v>20</v>
      </c>
      <c r="AI5" s="322"/>
      <c r="AJ5" s="322"/>
      <c r="AK5" s="323"/>
      <c r="AL5" s="320" t="s">
        <v>20</v>
      </c>
      <c r="AM5" s="322"/>
      <c r="AN5" s="322"/>
      <c r="AO5" s="323"/>
      <c r="AP5" s="320" t="s">
        <v>20</v>
      </c>
      <c r="AQ5" s="322"/>
      <c r="AR5" s="322"/>
      <c r="AS5" s="323"/>
      <c r="AT5" s="320" t="s">
        <v>20</v>
      </c>
      <c r="AU5" s="322"/>
      <c r="AV5" s="322"/>
      <c r="AW5" s="323"/>
      <c r="AX5" s="324" t="s">
        <v>20</v>
      </c>
      <c r="AY5" s="322"/>
      <c r="AZ5" s="322"/>
      <c r="BA5" s="323"/>
      <c r="BB5" s="324" t="s">
        <v>20</v>
      </c>
      <c r="BC5" s="322"/>
      <c r="BD5" s="322"/>
      <c r="BE5" s="323"/>
      <c r="BF5" s="324" t="s">
        <v>20</v>
      </c>
      <c r="BG5" s="322"/>
      <c r="BH5" s="322"/>
      <c r="BI5" s="323"/>
      <c r="BJ5" s="324" t="s">
        <v>20</v>
      </c>
      <c r="BK5" s="322"/>
      <c r="BL5" s="322"/>
      <c r="BM5" s="323"/>
      <c r="BN5" s="324" t="s">
        <v>20</v>
      </c>
      <c r="BO5" s="322"/>
      <c r="BP5" s="322"/>
      <c r="BQ5" s="323"/>
      <c r="BR5" s="320" t="s">
        <v>20</v>
      </c>
      <c r="BS5" s="321"/>
    </row>
    <row r="6" spans="1:81" ht="26.25" customHeight="1">
      <c r="A6" s="250" t="s">
        <v>482</v>
      </c>
      <c r="B6" s="251">
        <v>2327.8608000000004</v>
      </c>
      <c r="C6" s="251">
        <v>1676.0597760000001</v>
      </c>
      <c r="D6" s="251" t="s">
        <v>110</v>
      </c>
      <c r="E6" s="251">
        <v>362.325672</v>
      </c>
      <c r="F6" s="251">
        <v>944.29087200000004</v>
      </c>
      <c r="G6" s="251" t="s">
        <v>110</v>
      </c>
      <c r="H6" s="251">
        <v>369.44323200000002</v>
      </c>
      <c r="I6" s="251" t="s">
        <v>110</v>
      </c>
      <c r="J6" s="251" t="s">
        <v>110</v>
      </c>
      <c r="K6" s="251" t="s">
        <v>110</v>
      </c>
      <c r="L6" s="251" t="s">
        <v>110</v>
      </c>
      <c r="M6" s="251" t="s">
        <v>110</v>
      </c>
      <c r="N6" s="251" t="s">
        <v>110</v>
      </c>
      <c r="O6" s="251" t="s">
        <v>110</v>
      </c>
      <c r="P6" s="251" t="s">
        <v>110</v>
      </c>
      <c r="Q6" s="251" t="s">
        <v>110</v>
      </c>
      <c r="R6" s="251" t="s">
        <v>110</v>
      </c>
      <c r="S6" s="251" t="s">
        <v>110</v>
      </c>
      <c r="T6" s="251" t="s">
        <v>110</v>
      </c>
      <c r="U6" s="251" t="s">
        <v>110</v>
      </c>
      <c r="V6" s="251" t="s">
        <v>110</v>
      </c>
      <c r="W6" s="251">
        <v>39.104711999999999</v>
      </c>
      <c r="X6" s="251">
        <v>38.853504000000001</v>
      </c>
      <c r="Y6" s="251" t="s">
        <v>110</v>
      </c>
      <c r="Z6" s="251" t="s">
        <v>110</v>
      </c>
      <c r="AA6" s="251">
        <v>0.25120800000000004</v>
      </c>
      <c r="AB6" s="251" t="s">
        <v>110</v>
      </c>
      <c r="AC6" s="251" t="s">
        <v>110</v>
      </c>
      <c r="AD6" s="251" t="s">
        <v>110</v>
      </c>
      <c r="AE6" s="251" t="s">
        <v>110</v>
      </c>
      <c r="AF6" s="251" t="s">
        <v>110</v>
      </c>
      <c r="AG6" s="251" t="s">
        <v>110</v>
      </c>
      <c r="AH6" s="251" t="s">
        <v>110</v>
      </c>
      <c r="AI6" s="251" t="s">
        <v>110</v>
      </c>
      <c r="AJ6" s="251" t="s">
        <v>110</v>
      </c>
      <c r="AK6" s="251" t="s">
        <v>110</v>
      </c>
      <c r="AL6" s="251" t="s">
        <v>110</v>
      </c>
      <c r="AM6" s="251" t="s">
        <v>110</v>
      </c>
      <c r="AN6" s="251" t="s">
        <v>110</v>
      </c>
      <c r="AO6" s="251" t="s">
        <v>110</v>
      </c>
      <c r="AP6" s="251" t="s">
        <v>110</v>
      </c>
      <c r="AQ6" s="251" t="s">
        <v>110</v>
      </c>
      <c r="AR6" s="251" t="s">
        <v>110</v>
      </c>
      <c r="AS6" s="251" t="s">
        <v>110</v>
      </c>
      <c r="AT6" s="251">
        <v>141.43010400000003</v>
      </c>
      <c r="AU6" s="251">
        <v>425.37887999999998</v>
      </c>
      <c r="AV6" s="251">
        <v>7.6199760000000003</v>
      </c>
      <c r="AW6" s="251" t="s">
        <v>110</v>
      </c>
      <c r="AX6" s="251">
        <v>56.898612</v>
      </c>
      <c r="AY6" s="251">
        <v>7.033824000000001</v>
      </c>
      <c r="AZ6" s="251">
        <v>3.34944</v>
      </c>
      <c r="BA6" s="251">
        <v>1.088568</v>
      </c>
      <c r="BB6" s="251">
        <v>276.58000800000002</v>
      </c>
      <c r="BC6" s="251" t="s">
        <v>110</v>
      </c>
      <c r="BD6" s="251">
        <v>13.523364000000001</v>
      </c>
      <c r="BE6" s="251">
        <v>6.0289920000000006</v>
      </c>
      <c r="BF6" s="251">
        <v>5.4847080000000004</v>
      </c>
      <c r="BG6" s="251" t="s">
        <v>110</v>
      </c>
      <c r="BH6" s="251">
        <v>35.252856000000001</v>
      </c>
      <c r="BI6" s="251" t="s">
        <v>110</v>
      </c>
      <c r="BJ6" s="251" t="s">
        <v>110</v>
      </c>
      <c r="BK6" s="251" t="s">
        <v>110</v>
      </c>
      <c r="BL6" s="251">
        <v>8.3736000000000005E-2</v>
      </c>
      <c r="BM6" s="251">
        <v>12.476664000000001</v>
      </c>
      <c r="BN6" s="251">
        <v>44.756892000000001</v>
      </c>
      <c r="BO6" s="251">
        <v>27.674748000000001</v>
      </c>
      <c r="BP6" s="251">
        <v>17.124012000000004</v>
      </c>
      <c r="BQ6" s="251" t="s">
        <v>110</v>
      </c>
      <c r="BR6" s="251">
        <v>1.1304360000000002</v>
      </c>
      <c r="BS6" s="251" t="s">
        <v>110</v>
      </c>
    </row>
    <row r="7" spans="1:81" ht="26.25" customHeight="1">
      <c r="A7" s="250" t="s">
        <v>483</v>
      </c>
      <c r="B7" s="251">
        <v>10.760076000000002</v>
      </c>
      <c r="C7" s="251">
        <v>8.1642600000000005</v>
      </c>
      <c r="D7" s="251" t="s">
        <v>110</v>
      </c>
      <c r="E7" s="251" t="s">
        <v>110</v>
      </c>
      <c r="F7" s="251">
        <v>8.1642600000000005</v>
      </c>
      <c r="G7" s="251" t="s">
        <v>110</v>
      </c>
      <c r="H7" s="251" t="s">
        <v>110</v>
      </c>
      <c r="I7" s="251" t="s">
        <v>110</v>
      </c>
      <c r="J7" s="251" t="s">
        <v>110</v>
      </c>
      <c r="K7" s="251" t="s">
        <v>110</v>
      </c>
      <c r="L7" s="251" t="s">
        <v>110</v>
      </c>
      <c r="M7" s="251" t="s">
        <v>110</v>
      </c>
      <c r="N7" s="251" t="s">
        <v>110</v>
      </c>
      <c r="O7" s="251" t="s">
        <v>110</v>
      </c>
      <c r="P7" s="251" t="s">
        <v>110</v>
      </c>
      <c r="Q7" s="251" t="s">
        <v>110</v>
      </c>
      <c r="R7" s="251" t="s">
        <v>110</v>
      </c>
      <c r="S7" s="251" t="s">
        <v>110</v>
      </c>
      <c r="T7" s="251" t="s">
        <v>110</v>
      </c>
      <c r="U7" s="251" t="s">
        <v>110</v>
      </c>
      <c r="V7" s="251" t="s">
        <v>110</v>
      </c>
      <c r="W7" s="251">
        <v>2.5958160000000001</v>
      </c>
      <c r="X7" s="251" t="s">
        <v>110</v>
      </c>
      <c r="Y7" s="251" t="s">
        <v>110</v>
      </c>
      <c r="Z7" s="251" t="s">
        <v>110</v>
      </c>
      <c r="AA7" s="251" t="s">
        <v>110</v>
      </c>
      <c r="AB7" s="251" t="s">
        <v>110</v>
      </c>
      <c r="AC7" s="251" t="s">
        <v>110</v>
      </c>
      <c r="AD7" s="251" t="s">
        <v>110</v>
      </c>
      <c r="AE7" s="251" t="s">
        <v>110</v>
      </c>
      <c r="AF7" s="251" t="s">
        <v>110</v>
      </c>
      <c r="AG7" s="251" t="s">
        <v>110</v>
      </c>
      <c r="AH7" s="251" t="s">
        <v>110</v>
      </c>
      <c r="AI7" s="251" t="s">
        <v>110</v>
      </c>
      <c r="AJ7" s="251" t="s">
        <v>110</v>
      </c>
      <c r="AK7" s="251" t="s">
        <v>110</v>
      </c>
      <c r="AL7" s="251" t="s">
        <v>110</v>
      </c>
      <c r="AM7" s="251" t="s">
        <v>110</v>
      </c>
      <c r="AN7" s="251" t="s">
        <v>110</v>
      </c>
      <c r="AO7" s="251">
        <v>2.5958160000000001</v>
      </c>
      <c r="AP7" s="251" t="s">
        <v>110</v>
      </c>
      <c r="AQ7" s="251" t="s">
        <v>110</v>
      </c>
      <c r="AR7" s="251" t="s">
        <v>110</v>
      </c>
      <c r="AS7" s="251" t="s">
        <v>110</v>
      </c>
      <c r="AT7" s="251" t="s">
        <v>110</v>
      </c>
      <c r="AU7" s="251" t="s">
        <v>110</v>
      </c>
      <c r="AV7" s="251" t="s">
        <v>110</v>
      </c>
      <c r="AW7" s="251" t="s">
        <v>110</v>
      </c>
      <c r="AX7" s="251" t="s">
        <v>110</v>
      </c>
      <c r="AY7" s="251" t="s">
        <v>110</v>
      </c>
      <c r="AZ7" s="251" t="s">
        <v>110</v>
      </c>
      <c r="BA7" s="251" t="s">
        <v>110</v>
      </c>
      <c r="BB7" s="251" t="s">
        <v>110</v>
      </c>
      <c r="BC7" s="251" t="s">
        <v>110</v>
      </c>
      <c r="BD7" s="251" t="s">
        <v>110</v>
      </c>
      <c r="BE7" s="251" t="s">
        <v>110</v>
      </c>
      <c r="BF7" s="251" t="s">
        <v>110</v>
      </c>
      <c r="BG7" s="251" t="s">
        <v>110</v>
      </c>
      <c r="BH7" s="251" t="s">
        <v>110</v>
      </c>
      <c r="BI7" s="251" t="s">
        <v>110</v>
      </c>
      <c r="BJ7" s="251" t="s">
        <v>110</v>
      </c>
      <c r="BK7" s="251" t="s">
        <v>110</v>
      </c>
      <c r="BL7" s="251" t="s">
        <v>110</v>
      </c>
      <c r="BM7" s="251" t="s">
        <v>110</v>
      </c>
      <c r="BN7" s="251" t="s">
        <v>110</v>
      </c>
      <c r="BO7" s="251" t="s">
        <v>110</v>
      </c>
      <c r="BP7" s="251" t="s">
        <v>110</v>
      </c>
      <c r="BQ7" s="251" t="s">
        <v>110</v>
      </c>
      <c r="BR7" s="251" t="s">
        <v>110</v>
      </c>
      <c r="BS7" s="251" t="s">
        <v>110</v>
      </c>
      <c r="BV7" s="235" t="s">
        <v>715</v>
      </c>
      <c r="BW7" s="235" t="s">
        <v>718</v>
      </c>
      <c r="BX7" s="235" t="s">
        <v>719</v>
      </c>
      <c r="BY7" s="235" t="s">
        <v>720</v>
      </c>
      <c r="BZ7" s="235" t="s">
        <v>721</v>
      </c>
      <c r="CA7" s="235" t="s">
        <v>717</v>
      </c>
      <c r="CB7" s="235" t="s">
        <v>132</v>
      </c>
    </row>
    <row r="8" spans="1:81" ht="26.25" customHeight="1">
      <c r="A8" s="250" t="s">
        <v>487</v>
      </c>
      <c r="B8" s="251">
        <v>2448.9430560000005</v>
      </c>
      <c r="C8" s="251">
        <v>323.97458400000005</v>
      </c>
      <c r="D8" s="251">
        <v>7.9130520000000004</v>
      </c>
      <c r="E8" s="251">
        <v>52.293132000000007</v>
      </c>
      <c r="F8" s="251">
        <v>256.81831199999999</v>
      </c>
      <c r="G8" s="251" t="s">
        <v>110</v>
      </c>
      <c r="H8" s="251">
        <v>1.214172</v>
      </c>
      <c r="I8" s="251">
        <v>0.16747200000000001</v>
      </c>
      <c r="J8" s="251">
        <v>5.4009720000000003</v>
      </c>
      <c r="K8" s="251" t="s">
        <v>110</v>
      </c>
      <c r="L8" s="251">
        <v>4.1868000000000002E-2</v>
      </c>
      <c r="M8" s="251">
        <v>0.12560400000000002</v>
      </c>
      <c r="N8" s="251" t="s">
        <v>110</v>
      </c>
      <c r="O8" s="251" t="s">
        <v>110</v>
      </c>
      <c r="P8" s="251" t="s">
        <v>110</v>
      </c>
      <c r="Q8" s="251" t="s">
        <v>110</v>
      </c>
      <c r="R8" s="251" t="s">
        <v>110</v>
      </c>
      <c r="S8" s="251" t="s">
        <v>110</v>
      </c>
      <c r="T8" s="251" t="s">
        <v>110</v>
      </c>
      <c r="U8" s="251" t="s">
        <v>110</v>
      </c>
      <c r="V8" s="251" t="s">
        <v>110</v>
      </c>
      <c r="W8" s="251">
        <v>1402.201188</v>
      </c>
      <c r="X8" s="251">
        <v>1058.4230400000001</v>
      </c>
      <c r="Y8" s="251" t="s">
        <v>110</v>
      </c>
      <c r="Z8" s="251">
        <v>9.420300000000001</v>
      </c>
      <c r="AA8" s="251">
        <v>3.0563639999999999</v>
      </c>
      <c r="AB8" s="251" t="s">
        <v>110</v>
      </c>
      <c r="AC8" s="251" t="s">
        <v>110</v>
      </c>
      <c r="AD8" s="251" t="s">
        <v>110</v>
      </c>
      <c r="AE8" s="251">
        <v>98.641007999999999</v>
      </c>
      <c r="AF8" s="251">
        <v>14.905008000000002</v>
      </c>
      <c r="AG8" s="251">
        <v>0</v>
      </c>
      <c r="AH8" s="251" t="s">
        <v>110</v>
      </c>
      <c r="AI8" s="251" t="s">
        <v>110</v>
      </c>
      <c r="AJ8" s="251">
        <v>0</v>
      </c>
      <c r="AK8" s="251" t="s">
        <v>110</v>
      </c>
      <c r="AL8" s="251">
        <v>183.29810400000002</v>
      </c>
      <c r="AM8" s="251">
        <v>1.25604</v>
      </c>
      <c r="AN8" s="251">
        <v>3.307572</v>
      </c>
      <c r="AO8" s="251">
        <v>9.5877720000000011</v>
      </c>
      <c r="AP8" s="251">
        <v>7.0756920000000001</v>
      </c>
      <c r="AQ8" s="251">
        <v>1.4653800000000001</v>
      </c>
      <c r="AR8" s="251">
        <v>3.5587800000000001</v>
      </c>
      <c r="AS8" s="251">
        <v>8.1223920000000014</v>
      </c>
      <c r="AT8" s="251">
        <v>605.87182799999994</v>
      </c>
      <c r="AU8" s="251">
        <v>42.663492000000005</v>
      </c>
      <c r="AV8" s="251" t="s">
        <v>110</v>
      </c>
      <c r="AW8" s="251" t="s">
        <v>110</v>
      </c>
      <c r="AX8" s="251" t="s">
        <v>110</v>
      </c>
      <c r="AY8" s="251" t="s">
        <v>110</v>
      </c>
      <c r="AZ8" s="251" t="s">
        <v>110</v>
      </c>
      <c r="BA8" s="251" t="s">
        <v>110</v>
      </c>
      <c r="BB8" s="251">
        <v>27.256068000000003</v>
      </c>
      <c r="BC8" s="251" t="s">
        <v>110</v>
      </c>
      <c r="BD8" s="251" t="s">
        <v>110</v>
      </c>
      <c r="BE8" s="251" t="s">
        <v>110</v>
      </c>
      <c r="BF8" s="251">
        <v>1.6328520000000002</v>
      </c>
      <c r="BG8" s="251">
        <v>0.58615200000000001</v>
      </c>
      <c r="BH8" s="251">
        <v>11.471832000000001</v>
      </c>
      <c r="BI8" s="251">
        <v>1.67472</v>
      </c>
      <c r="BJ8" s="251" t="s">
        <v>110</v>
      </c>
      <c r="BK8" s="251" t="s">
        <v>110</v>
      </c>
      <c r="BL8" s="251" t="s">
        <v>110</v>
      </c>
      <c r="BM8" s="251" t="s">
        <v>110</v>
      </c>
      <c r="BN8" s="251" t="s">
        <v>110</v>
      </c>
      <c r="BO8" s="251" t="s">
        <v>110</v>
      </c>
      <c r="BP8" s="251" t="s">
        <v>110</v>
      </c>
      <c r="BQ8" s="251" t="s">
        <v>110</v>
      </c>
      <c r="BR8" s="251" t="s">
        <v>110</v>
      </c>
      <c r="BS8" s="251">
        <v>74.231964000000005</v>
      </c>
      <c r="BU8" s="235" t="s">
        <v>97</v>
      </c>
      <c r="BV8" s="235">
        <f>SUMIF($X$2:$AS$2,BV$7,$X8:$AS8)</f>
        <v>0</v>
      </c>
      <c r="BW8" s="235">
        <f t="shared" ref="BW8:CB9" si="0">SUMIF($X$2:$AS$2,BW$7,$X8:$AS8)</f>
        <v>0</v>
      </c>
      <c r="BX8" s="235">
        <f t="shared" si="0"/>
        <v>0</v>
      </c>
      <c r="BY8" s="235">
        <f t="shared" si="0"/>
        <v>3.307572</v>
      </c>
      <c r="BZ8" s="235">
        <f t="shared" si="0"/>
        <v>29.810016000000001</v>
      </c>
      <c r="CA8" s="235">
        <f t="shared" si="0"/>
        <v>0</v>
      </c>
      <c r="CC8" s="235">
        <f>SUM(BV8:CB8)</f>
        <v>33.117587999999998</v>
      </c>
    </row>
    <row r="9" spans="1:81" ht="26.25" customHeight="1">
      <c r="A9" s="250" t="s">
        <v>489</v>
      </c>
      <c r="B9" s="251">
        <v>598.50306</v>
      </c>
      <c r="C9" s="251">
        <v>318.32240400000006</v>
      </c>
      <c r="D9" s="251" t="s">
        <v>110</v>
      </c>
      <c r="E9" s="251">
        <v>78.837444000000005</v>
      </c>
      <c r="F9" s="251">
        <v>49.613579999999999</v>
      </c>
      <c r="G9" s="251" t="s">
        <v>110</v>
      </c>
      <c r="H9" s="251">
        <v>0.41868</v>
      </c>
      <c r="I9" s="251">
        <v>0.50241600000000008</v>
      </c>
      <c r="J9" s="251">
        <v>177.687792</v>
      </c>
      <c r="K9" s="251" t="s">
        <v>110</v>
      </c>
      <c r="L9" s="251">
        <v>11.220623999999999</v>
      </c>
      <c r="M9" s="251" t="s">
        <v>110</v>
      </c>
      <c r="N9" s="251" t="s">
        <v>110</v>
      </c>
      <c r="O9" s="251" t="s">
        <v>110</v>
      </c>
      <c r="P9" s="251" t="s">
        <v>110</v>
      </c>
      <c r="Q9" s="251" t="s">
        <v>110</v>
      </c>
      <c r="R9" s="251" t="s">
        <v>110</v>
      </c>
      <c r="S9" s="251" t="s">
        <v>110</v>
      </c>
      <c r="T9" s="251" t="s">
        <v>110</v>
      </c>
      <c r="U9" s="251" t="s">
        <v>110</v>
      </c>
      <c r="V9" s="251" t="s">
        <v>110</v>
      </c>
      <c r="W9" s="251">
        <v>194.68620000000001</v>
      </c>
      <c r="X9" s="251">
        <v>8.4573360000000015</v>
      </c>
      <c r="Y9" s="251" t="s">
        <v>110</v>
      </c>
      <c r="Z9" s="251" t="s">
        <v>110</v>
      </c>
      <c r="AA9" s="251" t="s">
        <v>110</v>
      </c>
      <c r="AB9" s="251" t="s">
        <v>110</v>
      </c>
      <c r="AC9" s="251" t="s">
        <v>110</v>
      </c>
      <c r="AD9" s="251" t="s">
        <v>110</v>
      </c>
      <c r="AE9" s="251">
        <v>16.328520000000001</v>
      </c>
      <c r="AF9" s="251">
        <v>9.0853559999999991</v>
      </c>
      <c r="AG9" s="251">
        <v>1.1304360000000002</v>
      </c>
      <c r="AH9" s="251" t="s">
        <v>110</v>
      </c>
      <c r="AI9" s="251">
        <v>6.6151439999999999</v>
      </c>
      <c r="AJ9" s="251">
        <v>0</v>
      </c>
      <c r="AK9" s="251">
        <v>27.758483999999999</v>
      </c>
      <c r="AL9" s="251">
        <v>13.983912</v>
      </c>
      <c r="AM9" s="251">
        <v>45.552384000000004</v>
      </c>
      <c r="AN9" s="251">
        <v>5.2335000000000003</v>
      </c>
      <c r="AO9" s="251">
        <v>14.611932000000001</v>
      </c>
      <c r="AP9" s="251">
        <v>20.766528000000001</v>
      </c>
      <c r="AQ9" s="251">
        <v>7.9130520000000004</v>
      </c>
      <c r="AR9" s="251">
        <v>0.50241600000000008</v>
      </c>
      <c r="AS9" s="251">
        <v>16.872803999999999</v>
      </c>
      <c r="AT9" s="251">
        <v>34.499232000000006</v>
      </c>
      <c r="AU9" s="251">
        <v>24.492780000000003</v>
      </c>
      <c r="AV9" s="251" t="s">
        <v>110</v>
      </c>
      <c r="AW9" s="251" t="s">
        <v>110</v>
      </c>
      <c r="AX9" s="251" t="s">
        <v>110</v>
      </c>
      <c r="AY9" s="251" t="s">
        <v>110</v>
      </c>
      <c r="AZ9" s="251" t="s">
        <v>110</v>
      </c>
      <c r="BA9" s="251" t="s">
        <v>110</v>
      </c>
      <c r="BB9" s="251">
        <v>11.93238</v>
      </c>
      <c r="BC9" s="251" t="s">
        <v>110</v>
      </c>
      <c r="BD9" s="251" t="s">
        <v>110</v>
      </c>
      <c r="BE9" s="251" t="s">
        <v>110</v>
      </c>
      <c r="BF9" s="251">
        <v>4.1868000000000002E-2</v>
      </c>
      <c r="BG9" s="251" t="s">
        <v>110</v>
      </c>
      <c r="BH9" s="251">
        <v>12.560400000000001</v>
      </c>
      <c r="BI9" s="251" t="s">
        <v>110</v>
      </c>
      <c r="BJ9" s="251" t="s">
        <v>110</v>
      </c>
      <c r="BK9" s="251" t="s">
        <v>110</v>
      </c>
      <c r="BL9" s="251" t="s">
        <v>110</v>
      </c>
      <c r="BM9" s="251" t="s">
        <v>110</v>
      </c>
      <c r="BN9" s="251" t="s">
        <v>110</v>
      </c>
      <c r="BO9" s="251" t="s">
        <v>110</v>
      </c>
      <c r="BP9" s="251" t="s">
        <v>110</v>
      </c>
      <c r="BQ9" s="251" t="s">
        <v>110</v>
      </c>
      <c r="BR9" s="251" t="s">
        <v>110</v>
      </c>
      <c r="BS9" s="251">
        <v>26.485696800000003</v>
      </c>
      <c r="BU9" s="235" t="s">
        <v>722</v>
      </c>
      <c r="BV9" s="235">
        <f>SUMIF($X$2:$AS$2,BV$7,$X9:$AS9)</f>
        <v>0</v>
      </c>
      <c r="BW9" s="235">
        <f t="shared" si="0"/>
        <v>6.6151439999999999</v>
      </c>
      <c r="BX9" s="235">
        <f t="shared" si="0"/>
        <v>27.758483999999999</v>
      </c>
      <c r="BY9" s="235">
        <f t="shared" si="0"/>
        <v>5.2335000000000003</v>
      </c>
      <c r="BZ9" s="235">
        <f t="shared" si="0"/>
        <v>60.666731999999996</v>
      </c>
      <c r="CA9" s="235">
        <f t="shared" si="0"/>
        <v>1.1304360000000002</v>
      </c>
      <c r="CB9" s="235">
        <f t="shared" si="0"/>
        <v>0</v>
      </c>
      <c r="CC9" s="235">
        <f>SUM(BV9:CB9)</f>
        <v>101.40429599999999</v>
      </c>
    </row>
    <row r="10" spans="1:81" ht="26.25" customHeight="1">
      <c r="A10" s="250" t="s">
        <v>491</v>
      </c>
      <c r="B10" s="251">
        <v>37.848672000000001</v>
      </c>
      <c r="C10" s="251">
        <v>23.906628000000001</v>
      </c>
      <c r="D10" s="251">
        <v>0.41868</v>
      </c>
      <c r="E10" s="251">
        <v>-1.0048320000000002</v>
      </c>
      <c r="F10" s="251">
        <v>15.323688000000001</v>
      </c>
      <c r="G10" s="251" t="s">
        <v>110</v>
      </c>
      <c r="H10" s="251">
        <v>0.20934</v>
      </c>
      <c r="I10" s="251">
        <v>0</v>
      </c>
      <c r="J10" s="251">
        <v>8.9597519999999999</v>
      </c>
      <c r="K10" s="251" t="s">
        <v>110</v>
      </c>
      <c r="L10" s="251">
        <v>0</v>
      </c>
      <c r="M10" s="251">
        <v>0</v>
      </c>
      <c r="N10" s="251" t="s">
        <v>110</v>
      </c>
      <c r="O10" s="251" t="s">
        <v>110</v>
      </c>
      <c r="P10" s="251" t="s">
        <v>110</v>
      </c>
      <c r="Q10" s="251" t="s">
        <v>110</v>
      </c>
      <c r="R10" s="251" t="s">
        <v>110</v>
      </c>
      <c r="S10" s="251" t="s">
        <v>110</v>
      </c>
      <c r="T10" s="251" t="s">
        <v>110</v>
      </c>
      <c r="U10" s="251" t="s">
        <v>110</v>
      </c>
      <c r="V10" s="251" t="s">
        <v>110</v>
      </c>
      <c r="W10" s="251">
        <v>-2.6376840000000001</v>
      </c>
      <c r="X10" s="251">
        <v>-1.5909840000000002</v>
      </c>
      <c r="Y10" s="251" t="s">
        <v>110</v>
      </c>
      <c r="Z10" s="251">
        <v>-2.3027400000000005</v>
      </c>
      <c r="AA10" s="251">
        <v>-4.1868000000000002E-2</v>
      </c>
      <c r="AB10" s="251" t="s">
        <v>110</v>
      </c>
      <c r="AC10" s="251" t="s">
        <v>110</v>
      </c>
      <c r="AD10" s="251" t="s">
        <v>110</v>
      </c>
      <c r="AE10" s="251">
        <v>0.20934</v>
      </c>
      <c r="AF10" s="251">
        <v>8.3736000000000005E-2</v>
      </c>
      <c r="AG10" s="251">
        <v>4.1868000000000002E-2</v>
      </c>
      <c r="AH10" s="251" t="s">
        <v>110</v>
      </c>
      <c r="AI10" s="251">
        <v>1.088568</v>
      </c>
      <c r="AJ10" s="251">
        <v>0</v>
      </c>
      <c r="AK10" s="251">
        <v>0</v>
      </c>
      <c r="AL10" s="251">
        <v>0.50241600000000008</v>
      </c>
      <c r="AM10" s="251">
        <v>-0.79549200000000009</v>
      </c>
      <c r="AN10" s="251">
        <v>0.12560400000000002</v>
      </c>
      <c r="AO10" s="251">
        <v>8.3736000000000005E-2</v>
      </c>
      <c r="AP10" s="251">
        <v>-8.3736000000000005E-2</v>
      </c>
      <c r="AQ10" s="251">
        <v>4.1868000000000002E-2</v>
      </c>
      <c r="AR10" s="251">
        <v>8.3736000000000005E-2</v>
      </c>
      <c r="AS10" s="251">
        <v>-8.3736000000000005E-2</v>
      </c>
      <c r="AT10" s="251">
        <v>16.579727999999999</v>
      </c>
      <c r="AU10" s="251">
        <v>-4.1868000000000002E-2</v>
      </c>
      <c r="AV10" s="251" t="s">
        <v>110</v>
      </c>
      <c r="AW10" s="251" t="s">
        <v>110</v>
      </c>
      <c r="AX10" s="251" t="s">
        <v>110</v>
      </c>
      <c r="AY10" s="251" t="s">
        <v>110</v>
      </c>
      <c r="AZ10" s="251" t="s">
        <v>110</v>
      </c>
      <c r="BA10" s="251" t="s">
        <v>110</v>
      </c>
      <c r="BB10" s="251" t="s">
        <v>110</v>
      </c>
      <c r="BC10" s="251" t="s">
        <v>110</v>
      </c>
      <c r="BD10" s="251" t="s">
        <v>110</v>
      </c>
      <c r="BE10" s="251" t="s">
        <v>110</v>
      </c>
      <c r="BF10" s="251">
        <v>0</v>
      </c>
      <c r="BG10" s="251" t="s">
        <v>110</v>
      </c>
      <c r="BH10" s="251">
        <v>-4.1868000000000002E-2</v>
      </c>
      <c r="BI10" s="251" t="s">
        <v>110</v>
      </c>
      <c r="BJ10" s="251" t="s">
        <v>110</v>
      </c>
      <c r="BK10" s="251" t="s">
        <v>110</v>
      </c>
      <c r="BL10" s="251">
        <v>0</v>
      </c>
      <c r="BM10" s="251" t="s">
        <v>110</v>
      </c>
      <c r="BN10" s="251" t="s">
        <v>110</v>
      </c>
      <c r="BO10" s="251" t="s">
        <v>110</v>
      </c>
      <c r="BP10" s="251" t="s">
        <v>110</v>
      </c>
      <c r="BQ10" s="251" t="s">
        <v>110</v>
      </c>
      <c r="BR10" s="251" t="s">
        <v>110</v>
      </c>
      <c r="BS10" s="251" t="s">
        <v>110</v>
      </c>
    </row>
    <row r="11" spans="1:81" ht="26.25" customHeight="1">
      <c r="A11" s="250" t="s">
        <v>492</v>
      </c>
      <c r="B11" s="251">
        <v>4226.9095440000001</v>
      </c>
      <c r="C11" s="251">
        <v>1713.7828440000001</v>
      </c>
      <c r="D11" s="251">
        <v>8.3317320000000006</v>
      </c>
      <c r="E11" s="251">
        <v>334.81839600000001</v>
      </c>
      <c r="F11" s="251">
        <v>1174.9835520000001</v>
      </c>
      <c r="G11" s="251" t="s">
        <v>110</v>
      </c>
      <c r="H11" s="251">
        <v>370.40619600000002</v>
      </c>
      <c r="I11" s="251">
        <v>-0.293076</v>
      </c>
      <c r="J11" s="251">
        <v>-163.36893600000002</v>
      </c>
      <c r="K11" s="251" t="s">
        <v>110</v>
      </c>
      <c r="L11" s="251">
        <v>-11.220623999999999</v>
      </c>
      <c r="M11" s="251">
        <v>0.12560400000000002</v>
      </c>
      <c r="N11" s="251" t="s">
        <v>110</v>
      </c>
      <c r="O11" s="251" t="s">
        <v>110</v>
      </c>
      <c r="P11" s="251" t="s">
        <v>110</v>
      </c>
      <c r="Q11" s="251" t="s">
        <v>110</v>
      </c>
      <c r="R11" s="251" t="s">
        <v>110</v>
      </c>
      <c r="S11" s="251" t="s">
        <v>110</v>
      </c>
      <c r="T11" s="251" t="s">
        <v>110</v>
      </c>
      <c r="U11" s="251" t="s">
        <v>110</v>
      </c>
      <c r="V11" s="251" t="s">
        <v>110</v>
      </c>
      <c r="W11" s="251">
        <v>1246.5359640000001</v>
      </c>
      <c r="X11" s="251">
        <v>1087.2282240000002</v>
      </c>
      <c r="Y11" s="251" t="s">
        <v>110</v>
      </c>
      <c r="Z11" s="251">
        <v>7.1175600000000001</v>
      </c>
      <c r="AA11" s="251">
        <v>3.2657040000000004</v>
      </c>
      <c r="AB11" s="251" t="s">
        <v>110</v>
      </c>
      <c r="AC11" s="251" t="s">
        <v>110</v>
      </c>
      <c r="AD11" s="251" t="s">
        <v>110</v>
      </c>
      <c r="AE11" s="251">
        <v>82.521828000000014</v>
      </c>
      <c r="AF11" s="251">
        <v>5.9033879999999996</v>
      </c>
      <c r="AG11" s="251">
        <v>-1.088568</v>
      </c>
      <c r="AH11" s="251" t="s">
        <v>110</v>
      </c>
      <c r="AI11" s="251">
        <v>-5.5265760000000004</v>
      </c>
      <c r="AJ11" s="251">
        <v>0</v>
      </c>
      <c r="AK11" s="251">
        <v>-27.758483999999999</v>
      </c>
      <c r="AL11" s="251">
        <v>169.816608</v>
      </c>
      <c r="AM11" s="251">
        <v>-45.091836000000001</v>
      </c>
      <c r="AN11" s="251">
        <v>-1.800324</v>
      </c>
      <c r="AO11" s="251">
        <v>-2.344608</v>
      </c>
      <c r="AP11" s="251">
        <v>-13.732704000000002</v>
      </c>
      <c r="AQ11" s="251">
        <v>-6.3639360000000007</v>
      </c>
      <c r="AR11" s="251">
        <v>3.1401000000000003</v>
      </c>
      <c r="AS11" s="251">
        <v>-8.7922799999999999</v>
      </c>
      <c r="AT11" s="251">
        <v>729.42429600000014</v>
      </c>
      <c r="AU11" s="251">
        <v>443.50772400000005</v>
      </c>
      <c r="AV11" s="251">
        <v>7.6199760000000003</v>
      </c>
      <c r="AW11" s="251" t="s">
        <v>110</v>
      </c>
      <c r="AX11" s="251">
        <v>56.898612</v>
      </c>
      <c r="AY11" s="251">
        <v>7.033824000000001</v>
      </c>
      <c r="AZ11" s="251">
        <v>3.34944</v>
      </c>
      <c r="BA11" s="251">
        <v>1.088568</v>
      </c>
      <c r="BB11" s="251">
        <v>291.90369599999997</v>
      </c>
      <c r="BC11" s="251" t="s">
        <v>110</v>
      </c>
      <c r="BD11" s="251">
        <v>13.523364000000001</v>
      </c>
      <c r="BE11" s="251">
        <v>6.0289920000000006</v>
      </c>
      <c r="BF11" s="251">
        <v>7.0756920000000001</v>
      </c>
      <c r="BG11" s="251">
        <v>0.58615200000000001</v>
      </c>
      <c r="BH11" s="251">
        <v>34.164287999999999</v>
      </c>
      <c r="BI11" s="251">
        <v>1.67472</v>
      </c>
      <c r="BJ11" s="251" t="s">
        <v>110</v>
      </c>
      <c r="BK11" s="251" t="s">
        <v>110</v>
      </c>
      <c r="BL11" s="251">
        <v>8.3736000000000005E-2</v>
      </c>
      <c r="BM11" s="251">
        <v>12.476664000000001</v>
      </c>
      <c r="BN11" s="251">
        <v>44.756892000000001</v>
      </c>
      <c r="BO11" s="251">
        <v>27.674748000000001</v>
      </c>
      <c r="BP11" s="251">
        <v>17.124012000000004</v>
      </c>
      <c r="BQ11" s="251" t="s">
        <v>110</v>
      </c>
      <c r="BR11" s="251">
        <v>1.1304360000000002</v>
      </c>
      <c r="BS11" s="251">
        <v>47.771388000000002</v>
      </c>
    </row>
    <row r="12" spans="1:81" ht="26.25" customHeight="1">
      <c r="A12" s="250" t="s">
        <v>493</v>
      </c>
      <c r="B12" s="251">
        <v>12.644136</v>
      </c>
      <c r="C12" s="251" t="s">
        <v>110</v>
      </c>
      <c r="D12" s="251" t="s">
        <v>110</v>
      </c>
      <c r="E12" s="251" t="s">
        <v>110</v>
      </c>
      <c r="F12" s="251" t="s">
        <v>110</v>
      </c>
      <c r="G12" s="251" t="s">
        <v>110</v>
      </c>
      <c r="H12" s="251" t="s">
        <v>110</v>
      </c>
      <c r="I12" s="251" t="s">
        <v>110</v>
      </c>
      <c r="J12" s="251" t="s">
        <v>110</v>
      </c>
      <c r="K12" s="251" t="s">
        <v>110</v>
      </c>
      <c r="L12" s="251" t="s">
        <v>110</v>
      </c>
      <c r="M12" s="251" t="s">
        <v>110</v>
      </c>
      <c r="N12" s="251" t="s">
        <v>110</v>
      </c>
      <c r="O12" s="251" t="s">
        <v>110</v>
      </c>
      <c r="P12" s="251" t="s">
        <v>110</v>
      </c>
      <c r="Q12" s="251" t="s">
        <v>110</v>
      </c>
      <c r="R12" s="251" t="s">
        <v>110</v>
      </c>
      <c r="S12" s="251" t="s">
        <v>110</v>
      </c>
      <c r="T12" s="251" t="s">
        <v>110</v>
      </c>
      <c r="U12" s="251" t="s">
        <v>110</v>
      </c>
      <c r="V12" s="251" t="s">
        <v>110</v>
      </c>
      <c r="W12" s="251">
        <v>12.644136</v>
      </c>
      <c r="X12" s="251" t="s">
        <v>110</v>
      </c>
      <c r="Y12" s="251" t="s">
        <v>110</v>
      </c>
      <c r="Z12" s="251" t="s">
        <v>110</v>
      </c>
      <c r="AA12" s="251" t="s">
        <v>110</v>
      </c>
      <c r="AB12" s="251" t="s">
        <v>110</v>
      </c>
      <c r="AC12" s="251" t="s">
        <v>110</v>
      </c>
      <c r="AD12" s="251" t="s">
        <v>110</v>
      </c>
      <c r="AE12" s="251" t="s">
        <v>110</v>
      </c>
      <c r="AF12" s="251" t="s">
        <v>110</v>
      </c>
      <c r="AG12" s="251" t="s">
        <v>110</v>
      </c>
      <c r="AH12" s="251" t="s">
        <v>110</v>
      </c>
      <c r="AI12" s="251" t="s">
        <v>110</v>
      </c>
      <c r="AJ12" s="251" t="s">
        <v>110</v>
      </c>
      <c r="AK12" s="251" t="s">
        <v>110</v>
      </c>
      <c r="AL12" s="251">
        <v>9.0853559999999991</v>
      </c>
      <c r="AM12" s="251">
        <v>3.5169120000000005</v>
      </c>
      <c r="AN12" s="251" t="s">
        <v>110</v>
      </c>
      <c r="AO12" s="251" t="s">
        <v>110</v>
      </c>
      <c r="AP12" s="251" t="s">
        <v>110</v>
      </c>
      <c r="AQ12" s="251" t="s">
        <v>110</v>
      </c>
      <c r="AR12" s="251" t="s">
        <v>110</v>
      </c>
      <c r="AS12" s="251" t="s">
        <v>110</v>
      </c>
      <c r="AT12" s="251" t="s">
        <v>110</v>
      </c>
      <c r="AU12" s="251" t="s">
        <v>110</v>
      </c>
      <c r="AV12" s="251" t="s">
        <v>110</v>
      </c>
      <c r="AW12" s="251" t="s">
        <v>110</v>
      </c>
      <c r="AX12" s="251" t="s">
        <v>110</v>
      </c>
      <c r="AY12" s="251" t="s">
        <v>110</v>
      </c>
      <c r="AZ12" s="251" t="s">
        <v>110</v>
      </c>
      <c r="BA12" s="251" t="s">
        <v>110</v>
      </c>
      <c r="BB12" s="251" t="s">
        <v>110</v>
      </c>
      <c r="BC12" s="251" t="s">
        <v>110</v>
      </c>
      <c r="BD12" s="251" t="s">
        <v>110</v>
      </c>
      <c r="BE12" s="251" t="s">
        <v>110</v>
      </c>
      <c r="BF12" s="251" t="s">
        <v>110</v>
      </c>
      <c r="BG12" s="251" t="s">
        <v>110</v>
      </c>
      <c r="BH12" s="251" t="s">
        <v>110</v>
      </c>
      <c r="BI12" s="251" t="s">
        <v>110</v>
      </c>
      <c r="BJ12" s="251" t="s">
        <v>110</v>
      </c>
      <c r="BK12" s="251" t="s">
        <v>110</v>
      </c>
      <c r="BL12" s="251" t="s">
        <v>110</v>
      </c>
      <c r="BM12" s="251" t="s">
        <v>110</v>
      </c>
      <c r="BN12" s="251" t="s">
        <v>110</v>
      </c>
      <c r="BO12" s="251" t="s">
        <v>110</v>
      </c>
      <c r="BP12" s="251" t="s">
        <v>110</v>
      </c>
      <c r="BQ12" s="251" t="s">
        <v>110</v>
      </c>
      <c r="BR12" s="251" t="s">
        <v>110</v>
      </c>
      <c r="BS12" s="251" t="s">
        <v>110</v>
      </c>
    </row>
    <row r="13" spans="1:81" ht="26.25" customHeight="1">
      <c r="A13" s="250" t="s">
        <v>494</v>
      </c>
      <c r="B13" s="251">
        <v>4214.2654080000002</v>
      </c>
      <c r="C13" s="251">
        <v>1713.7828440000001</v>
      </c>
      <c r="D13" s="251">
        <v>8.3317320000000006</v>
      </c>
      <c r="E13" s="251">
        <v>334.81839600000001</v>
      </c>
      <c r="F13" s="251">
        <v>1174.9835520000001</v>
      </c>
      <c r="G13" s="251" t="s">
        <v>110</v>
      </c>
      <c r="H13" s="251">
        <v>370.40619600000002</v>
      </c>
      <c r="I13" s="251">
        <v>-0.293076</v>
      </c>
      <c r="J13" s="251">
        <v>-163.36893600000002</v>
      </c>
      <c r="K13" s="251" t="s">
        <v>110</v>
      </c>
      <c r="L13" s="251">
        <v>-11.220623999999999</v>
      </c>
      <c r="M13" s="251">
        <v>0.12560400000000002</v>
      </c>
      <c r="N13" s="251" t="s">
        <v>110</v>
      </c>
      <c r="O13" s="251" t="s">
        <v>110</v>
      </c>
      <c r="P13" s="251" t="s">
        <v>110</v>
      </c>
      <c r="Q13" s="251" t="s">
        <v>110</v>
      </c>
      <c r="R13" s="251" t="s">
        <v>110</v>
      </c>
      <c r="S13" s="251" t="s">
        <v>110</v>
      </c>
      <c r="T13" s="251" t="s">
        <v>110</v>
      </c>
      <c r="U13" s="251" t="s">
        <v>110</v>
      </c>
      <c r="V13" s="251" t="s">
        <v>110</v>
      </c>
      <c r="W13" s="251">
        <v>1233.9336960000001</v>
      </c>
      <c r="X13" s="251">
        <v>1087.2282240000002</v>
      </c>
      <c r="Y13" s="251" t="s">
        <v>110</v>
      </c>
      <c r="Z13" s="251">
        <v>7.1175600000000001</v>
      </c>
      <c r="AA13" s="251">
        <v>3.2657040000000004</v>
      </c>
      <c r="AB13" s="251" t="s">
        <v>110</v>
      </c>
      <c r="AC13" s="251" t="s">
        <v>110</v>
      </c>
      <c r="AD13" s="251" t="s">
        <v>110</v>
      </c>
      <c r="AE13" s="251">
        <v>82.521828000000014</v>
      </c>
      <c r="AF13" s="251">
        <v>5.9033879999999996</v>
      </c>
      <c r="AG13" s="251">
        <v>-1.088568</v>
      </c>
      <c r="AH13" s="251" t="s">
        <v>110</v>
      </c>
      <c r="AI13" s="251">
        <v>-5.5265760000000004</v>
      </c>
      <c r="AJ13" s="251">
        <v>0</v>
      </c>
      <c r="AK13" s="251">
        <v>-27.758483999999999</v>
      </c>
      <c r="AL13" s="251">
        <v>160.73125200000001</v>
      </c>
      <c r="AM13" s="251">
        <v>-48.608747999999999</v>
      </c>
      <c r="AN13" s="251">
        <v>-1.800324</v>
      </c>
      <c r="AO13" s="251">
        <v>-2.344608</v>
      </c>
      <c r="AP13" s="251">
        <v>-13.732704000000002</v>
      </c>
      <c r="AQ13" s="251">
        <v>-6.3639360000000007</v>
      </c>
      <c r="AR13" s="251">
        <v>3.1401000000000003</v>
      </c>
      <c r="AS13" s="251">
        <v>-8.7922799999999999</v>
      </c>
      <c r="AT13" s="251">
        <v>729.42429600000014</v>
      </c>
      <c r="AU13" s="251">
        <v>443.50772400000005</v>
      </c>
      <c r="AV13" s="251">
        <v>7.6199760000000003</v>
      </c>
      <c r="AW13" s="251" t="s">
        <v>110</v>
      </c>
      <c r="AX13" s="251">
        <v>56.898612</v>
      </c>
      <c r="AY13" s="251">
        <v>7.033824000000001</v>
      </c>
      <c r="AZ13" s="251">
        <v>3.34944</v>
      </c>
      <c r="BA13" s="251">
        <v>1.088568</v>
      </c>
      <c r="BB13" s="251">
        <v>291.90369599999997</v>
      </c>
      <c r="BC13" s="251" t="s">
        <v>110</v>
      </c>
      <c r="BD13" s="251">
        <v>13.523364000000001</v>
      </c>
      <c r="BE13" s="251">
        <v>6.0289920000000006</v>
      </c>
      <c r="BF13" s="251">
        <v>7.0756920000000001</v>
      </c>
      <c r="BG13" s="251">
        <v>0.58615200000000001</v>
      </c>
      <c r="BH13" s="251">
        <v>34.164287999999999</v>
      </c>
      <c r="BI13" s="251">
        <v>1.67472</v>
      </c>
      <c r="BJ13" s="251" t="s">
        <v>110</v>
      </c>
      <c r="BK13" s="251" t="s">
        <v>110</v>
      </c>
      <c r="BL13" s="251">
        <v>8.3736000000000005E-2</v>
      </c>
      <c r="BM13" s="251">
        <v>12.476664000000001</v>
      </c>
      <c r="BN13" s="251">
        <v>44.756892000000001</v>
      </c>
      <c r="BO13" s="251">
        <v>27.674748000000001</v>
      </c>
      <c r="BP13" s="251">
        <v>17.124012000000004</v>
      </c>
      <c r="BQ13" s="251" t="s">
        <v>110</v>
      </c>
      <c r="BR13" s="251">
        <v>1.1304360000000002</v>
      </c>
      <c r="BS13" s="251">
        <v>47.771388000000002</v>
      </c>
    </row>
    <row r="14" spans="1:81" ht="26.25" customHeight="1">
      <c r="A14" s="250" t="s">
        <v>495</v>
      </c>
      <c r="B14" s="251">
        <v>19.133676000000001</v>
      </c>
      <c r="C14" s="251" t="s">
        <v>110</v>
      </c>
      <c r="D14" s="251" t="s">
        <v>110</v>
      </c>
      <c r="E14" s="251" t="s">
        <v>110</v>
      </c>
      <c r="F14" s="251" t="s">
        <v>110</v>
      </c>
      <c r="G14" s="251" t="s">
        <v>110</v>
      </c>
      <c r="H14" s="251" t="s">
        <v>110</v>
      </c>
      <c r="I14" s="251" t="s">
        <v>110</v>
      </c>
      <c r="J14" s="251" t="s">
        <v>110</v>
      </c>
      <c r="K14" s="251" t="s">
        <v>110</v>
      </c>
      <c r="L14" s="251" t="s">
        <v>110</v>
      </c>
      <c r="M14" s="251" t="s">
        <v>110</v>
      </c>
      <c r="N14" s="251" t="s">
        <v>110</v>
      </c>
      <c r="O14" s="251" t="s">
        <v>110</v>
      </c>
      <c r="P14" s="251" t="s">
        <v>110</v>
      </c>
      <c r="Q14" s="251" t="s">
        <v>110</v>
      </c>
      <c r="R14" s="251" t="s">
        <v>110</v>
      </c>
      <c r="S14" s="251" t="s">
        <v>110</v>
      </c>
      <c r="T14" s="251" t="s">
        <v>110</v>
      </c>
      <c r="U14" s="251" t="s">
        <v>110</v>
      </c>
      <c r="V14" s="251" t="s">
        <v>110</v>
      </c>
      <c r="W14" s="251">
        <v>19.133676000000001</v>
      </c>
      <c r="X14" s="251" t="s">
        <v>110</v>
      </c>
      <c r="Y14" s="251" t="s">
        <v>110</v>
      </c>
      <c r="Z14" s="251" t="s">
        <v>110</v>
      </c>
      <c r="AA14" s="251" t="s">
        <v>110</v>
      </c>
      <c r="AB14" s="251" t="s">
        <v>110</v>
      </c>
      <c r="AC14" s="251" t="s">
        <v>110</v>
      </c>
      <c r="AD14" s="251" t="s">
        <v>110</v>
      </c>
      <c r="AE14" s="251" t="s">
        <v>110</v>
      </c>
      <c r="AF14" s="251" t="s">
        <v>110</v>
      </c>
      <c r="AG14" s="251">
        <v>0</v>
      </c>
      <c r="AH14" s="251" t="s">
        <v>110</v>
      </c>
      <c r="AI14" s="251">
        <v>19.133676000000001</v>
      </c>
      <c r="AJ14" s="251" t="s">
        <v>110</v>
      </c>
      <c r="AK14" s="251" t="s">
        <v>110</v>
      </c>
      <c r="AL14" s="251" t="s">
        <v>110</v>
      </c>
      <c r="AM14" s="251" t="s">
        <v>110</v>
      </c>
      <c r="AN14" s="251" t="s">
        <v>110</v>
      </c>
      <c r="AO14" s="251" t="s">
        <v>110</v>
      </c>
      <c r="AP14" s="251" t="s">
        <v>110</v>
      </c>
      <c r="AQ14" s="251" t="s">
        <v>110</v>
      </c>
      <c r="AR14" s="251" t="s">
        <v>110</v>
      </c>
      <c r="AS14" s="251" t="s">
        <v>110</v>
      </c>
      <c r="AT14" s="251" t="s">
        <v>110</v>
      </c>
      <c r="AU14" s="251" t="s">
        <v>110</v>
      </c>
      <c r="AV14" s="251" t="s">
        <v>110</v>
      </c>
      <c r="AW14" s="251" t="s">
        <v>110</v>
      </c>
      <c r="AX14" s="251" t="s">
        <v>110</v>
      </c>
      <c r="AY14" s="251" t="s">
        <v>110</v>
      </c>
      <c r="AZ14" s="251" t="s">
        <v>110</v>
      </c>
      <c r="BA14" s="251" t="s">
        <v>110</v>
      </c>
      <c r="BB14" s="251" t="s">
        <v>110</v>
      </c>
      <c r="BC14" s="251" t="s">
        <v>110</v>
      </c>
      <c r="BD14" s="251" t="s">
        <v>110</v>
      </c>
      <c r="BE14" s="251" t="s">
        <v>110</v>
      </c>
      <c r="BF14" s="251" t="s">
        <v>110</v>
      </c>
      <c r="BG14" s="251" t="s">
        <v>110</v>
      </c>
      <c r="BH14" s="251" t="s">
        <v>110</v>
      </c>
      <c r="BI14" s="251" t="s">
        <v>110</v>
      </c>
      <c r="BJ14" s="251" t="s">
        <v>110</v>
      </c>
      <c r="BK14" s="251" t="s">
        <v>110</v>
      </c>
      <c r="BL14" s="251" t="s">
        <v>110</v>
      </c>
      <c r="BM14" s="251" t="s">
        <v>110</v>
      </c>
      <c r="BN14" s="251" t="s">
        <v>110</v>
      </c>
      <c r="BO14" s="251" t="s">
        <v>110</v>
      </c>
      <c r="BP14" s="251" t="s">
        <v>110</v>
      </c>
      <c r="BQ14" s="251" t="s">
        <v>110</v>
      </c>
      <c r="BR14" s="251" t="s">
        <v>110</v>
      </c>
      <c r="BS14" s="251" t="s">
        <v>110</v>
      </c>
    </row>
    <row r="15" spans="1:81" ht="22.5">
      <c r="A15" s="250" t="s">
        <v>496</v>
      </c>
      <c r="B15" s="251">
        <v>4195.1317319999998</v>
      </c>
      <c r="C15" s="251">
        <v>1713.7828440000001</v>
      </c>
      <c r="D15" s="251">
        <v>8.3317320000000006</v>
      </c>
      <c r="E15" s="251">
        <v>334.81839600000001</v>
      </c>
      <c r="F15" s="251">
        <v>1174.9835520000001</v>
      </c>
      <c r="G15" s="251" t="s">
        <v>110</v>
      </c>
      <c r="H15" s="251">
        <v>370.40619600000002</v>
      </c>
      <c r="I15" s="251">
        <v>-0.293076</v>
      </c>
      <c r="J15" s="251">
        <v>-163.36893600000002</v>
      </c>
      <c r="K15" s="251" t="s">
        <v>110</v>
      </c>
      <c r="L15" s="251">
        <v>-11.220623999999999</v>
      </c>
      <c r="M15" s="251">
        <v>0.12560400000000002</v>
      </c>
      <c r="N15" s="251" t="s">
        <v>110</v>
      </c>
      <c r="O15" s="251" t="s">
        <v>110</v>
      </c>
      <c r="P15" s="251" t="s">
        <v>110</v>
      </c>
      <c r="Q15" s="251" t="s">
        <v>110</v>
      </c>
      <c r="R15" s="251" t="s">
        <v>110</v>
      </c>
      <c r="S15" s="251" t="s">
        <v>110</v>
      </c>
      <c r="T15" s="251" t="s">
        <v>110</v>
      </c>
      <c r="U15" s="251" t="s">
        <v>110</v>
      </c>
      <c r="V15" s="251" t="s">
        <v>110</v>
      </c>
      <c r="W15" s="251">
        <v>1214.8000200000001</v>
      </c>
      <c r="X15" s="251">
        <v>1087.2282240000002</v>
      </c>
      <c r="Y15" s="251" t="s">
        <v>110</v>
      </c>
      <c r="Z15" s="251">
        <v>7.1175600000000001</v>
      </c>
      <c r="AA15" s="251">
        <v>3.2657040000000004</v>
      </c>
      <c r="AB15" s="251" t="s">
        <v>110</v>
      </c>
      <c r="AC15" s="251" t="s">
        <v>110</v>
      </c>
      <c r="AD15" s="251" t="s">
        <v>110</v>
      </c>
      <c r="AE15" s="251">
        <v>82.521828000000014</v>
      </c>
      <c r="AF15" s="251">
        <v>5.9033879999999996</v>
      </c>
      <c r="AG15" s="251">
        <v>-1.088568</v>
      </c>
      <c r="AH15" s="251" t="s">
        <v>110</v>
      </c>
      <c r="AI15" s="251">
        <v>-24.660252</v>
      </c>
      <c r="AJ15" s="251">
        <v>0</v>
      </c>
      <c r="AK15" s="251">
        <v>-27.758483999999999</v>
      </c>
      <c r="AL15" s="251">
        <v>160.73125200000001</v>
      </c>
      <c r="AM15" s="251">
        <v>-48.608747999999999</v>
      </c>
      <c r="AN15" s="251">
        <v>-1.800324</v>
      </c>
      <c r="AO15" s="251">
        <v>-2.344608</v>
      </c>
      <c r="AP15" s="251">
        <v>-13.732704000000002</v>
      </c>
      <c r="AQ15" s="251">
        <v>-6.3639360000000007</v>
      </c>
      <c r="AR15" s="251">
        <v>3.1401000000000003</v>
      </c>
      <c r="AS15" s="251">
        <v>-8.7922799999999999</v>
      </c>
      <c r="AT15" s="251">
        <v>729.42429600000014</v>
      </c>
      <c r="AU15" s="251">
        <v>443.50772400000005</v>
      </c>
      <c r="AV15" s="251">
        <v>7.6199760000000003</v>
      </c>
      <c r="AW15" s="251" t="s">
        <v>110</v>
      </c>
      <c r="AX15" s="251">
        <v>56.898612</v>
      </c>
      <c r="AY15" s="251">
        <v>7.033824000000001</v>
      </c>
      <c r="AZ15" s="251">
        <v>3.34944</v>
      </c>
      <c r="BA15" s="251">
        <v>1.088568</v>
      </c>
      <c r="BB15" s="251">
        <v>291.90369599999997</v>
      </c>
      <c r="BC15" s="251" t="s">
        <v>110</v>
      </c>
      <c r="BD15" s="251">
        <v>13.523364000000001</v>
      </c>
      <c r="BE15" s="251">
        <v>6.0289920000000006</v>
      </c>
      <c r="BF15" s="251">
        <v>7.0756920000000001</v>
      </c>
      <c r="BG15" s="251">
        <v>0.58615200000000001</v>
      </c>
      <c r="BH15" s="251">
        <v>34.164287999999999</v>
      </c>
      <c r="BI15" s="251">
        <v>1.67472</v>
      </c>
      <c r="BJ15" s="251" t="s">
        <v>110</v>
      </c>
      <c r="BK15" s="251" t="s">
        <v>110</v>
      </c>
      <c r="BL15" s="251">
        <v>8.3736000000000005E-2</v>
      </c>
      <c r="BM15" s="251">
        <v>12.476664000000001</v>
      </c>
      <c r="BN15" s="251">
        <v>44.756892000000001</v>
      </c>
      <c r="BO15" s="251">
        <v>27.674748000000001</v>
      </c>
      <c r="BP15" s="251">
        <v>17.124012000000004</v>
      </c>
      <c r="BQ15" s="251" t="s">
        <v>110</v>
      </c>
      <c r="BR15" s="251">
        <v>1.1304360000000002</v>
      </c>
      <c r="BS15" s="251">
        <v>47.771388000000002</v>
      </c>
    </row>
    <row r="16" spans="1:81" ht="22.5">
      <c r="A16" s="250" t="s">
        <v>497</v>
      </c>
      <c r="B16" s="251">
        <v>4200.7001760000003</v>
      </c>
      <c r="C16" s="251" t="s">
        <v>110</v>
      </c>
      <c r="D16" s="251" t="s">
        <v>110</v>
      </c>
      <c r="E16" s="251" t="s">
        <v>110</v>
      </c>
      <c r="F16" s="251" t="s">
        <v>110</v>
      </c>
      <c r="G16" s="251" t="s">
        <v>110</v>
      </c>
      <c r="H16" s="251" t="s">
        <v>110</v>
      </c>
      <c r="I16" s="251" t="s">
        <v>110</v>
      </c>
      <c r="J16" s="251" t="s">
        <v>110</v>
      </c>
      <c r="K16" s="251" t="s">
        <v>110</v>
      </c>
      <c r="L16" s="251" t="s">
        <v>110</v>
      </c>
      <c r="M16" s="251" t="s">
        <v>110</v>
      </c>
      <c r="N16" s="251" t="s">
        <v>110</v>
      </c>
      <c r="O16" s="251" t="s">
        <v>110</v>
      </c>
      <c r="P16" s="251" t="s">
        <v>110</v>
      </c>
      <c r="Q16" s="251" t="s">
        <v>110</v>
      </c>
      <c r="R16" s="251" t="s">
        <v>110</v>
      </c>
      <c r="S16" s="251" t="s">
        <v>110</v>
      </c>
      <c r="T16" s="251" t="s">
        <v>110</v>
      </c>
      <c r="U16" s="251" t="s">
        <v>110</v>
      </c>
      <c r="V16" s="251" t="s">
        <v>110</v>
      </c>
      <c r="W16" s="251" t="s">
        <v>110</v>
      </c>
      <c r="X16" s="251" t="s">
        <v>110</v>
      </c>
      <c r="Y16" s="251" t="s">
        <v>110</v>
      </c>
      <c r="Z16" s="251" t="s">
        <v>110</v>
      </c>
      <c r="AA16" s="251" t="s">
        <v>110</v>
      </c>
      <c r="AB16" s="251" t="s">
        <v>110</v>
      </c>
      <c r="AC16" s="251" t="s">
        <v>110</v>
      </c>
      <c r="AD16" s="251" t="s">
        <v>110</v>
      </c>
      <c r="AE16" s="251" t="s">
        <v>110</v>
      </c>
      <c r="AF16" s="251" t="s">
        <v>110</v>
      </c>
      <c r="AG16" s="251" t="s">
        <v>110</v>
      </c>
      <c r="AH16" s="251" t="s">
        <v>110</v>
      </c>
      <c r="AI16" s="251" t="s">
        <v>110</v>
      </c>
      <c r="AJ16" s="251" t="s">
        <v>110</v>
      </c>
      <c r="AK16" s="251" t="s">
        <v>110</v>
      </c>
      <c r="AL16" s="251" t="s">
        <v>110</v>
      </c>
      <c r="AM16" s="251" t="s">
        <v>110</v>
      </c>
      <c r="AN16" s="251" t="s">
        <v>110</v>
      </c>
      <c r="AO16" s="251" t="s">
        <v>110</v>
      </c>
      <c r="AP16" s="251" t="s">
        <v>110</v>
      </c>
      <c r="AQ16" s="251" t="s">
        <v>110</v>
      </c>
      <c r="AR16" s="251" t="s">
        <v>110</v>
      </c>
      <c r="AS16" s="251" t="s">
        <v>110</v>
      </c>
      <c r="AT16" s="251" t="s">
        <v>110</v>
      </c>
      <c r="AU16" s="251" t="s">
        <v>110</v>
      </c>
      <c r="AV16" s="251" t="s">
        <v>110</v>
      </c>
      <c r="AW16" s="251" t="s">
        <v>110</v>
      </c>
      <c r="AX16" s="251" t="s">
        <v>110</v>
      </c>
      <c r="AY16" s="251" t="s">
        <v>110</v>
      </c>
      <c r="AZ16" s="251" t="s">
        <v>110</v>
      </c>
      <c r="BA16" s="251" t="s">
        <v>110</v>
      </c>
      <c r="BB16" s="251" t="s">
        <v>110</v>
      </c>
      <c r="BC16" s="251" t="s">
        <v>110</v>
      </c>
      <c r="BD16" s="251" t="s">
        <v>110</v>
      </c>
      <c r="BE16" s="251" t="s">
        <v>110</v>
      </c>
      <c r="BF16" s="251" t="s">
        <v>110</v>
      </c>
      <c r="BG16" s="251" t="s">
        <v>110</v>
      </c>
      <c r="BH16" s="251" t="s">
        <v>110</v>
      </c>
      <c r="BI16" s="251" t="s">
        <v>110</v>
      </c>
      <c r="BJ16" s="251" t="s">
        <v>110</v>
      </c>
      <c r="BK16" s="251" t="s">
        <v>110</v>
      </c>
      <c r="BL16" s="251" t="s">
        <v>110</v>
      </c>
      <c r="BM16" s="251" t="s">
        <v>110</v>
      </c>
      <c r="BN16" s="251" t="s">
        <v>110</v>
      </c>
      <c r="BO16" s="251" t="s">
        <v>110</v>
      </c>
      <c r="BP16" s="251" t="s">
        <v>110</v>
      </c>
      <c r="BQ16" s="251" t="s">
        <v>110</v>
      </c>
      <c r="BR16" s="251" t="s">
        <v>110</v>
      </c>
      <c r="BS16" s="251" t="s">
        <v>110</v>
      </c>
    </row>
    <row r="17" spans="1:71" ht="22.5">
      <c r="A17" s="250" t="s">
        <v>498</v>
      </c>
      <c r="B17" s="251">
        <v>3958.1588520000005</v>
      </c>
      <c r="C17" s="251" t="s">
        <v>110</v>
      </c>
      <c r="D17" s="251" t="s">
        <v>110</v>
      </c>
      <c r="E17" s="251" t="s">
        <v>110</v>
      </c>
      <c r="F17" s="251" t="s">
        <v>110</v>
      </c>
      <c r="G17" s="251" t="s">
        <v>110</v>
      </c>
      <c r="H17" s="251" t="s">
        <v>110</v>
      </c>
      <c r="I17" s="251" t="s">
        <v>110</v>
      </c>
      <c r="J17" s="251" t="s">
        <v>110</v>
      </c>
      <c r="K17" s="251" t="s">
        <v>110</v>
      </c>
      <c r="L17" s="251" t="s">
        <v>110</v>
      </c>
      <c r="M17" s="251" t="s">
        <v>110</v>
      </c>
      <c r="N17" s="251" t="s">
        <v>110</v>
      </c>
      <c r="O17" s="251" t="s">
        <v>110</v>
      </c>
      <c r="P17" s="251" t="s">
        <v>110</v>
      </c>
      <c r="Q17" s="251" t="s">
        <v>110</v>
      </c>
      <c r="R17" s="251" t="s">
        <v>110</v>
      </c>
      <c r="S17" s="251" t="s">
        <v>110</v>
      </c>
      <c r="T17" s="251" t="s">
        <v>110</v>
      </c>
      <c r="U17" s="251" t="s">
        <v>110</v>
      </c>
      <c r="V17" s="251" t="s">
        <v>110</v>
      </c>
      <c r="W17" s="251" t="s">
        <v>110</v>
      </c>
      <c r="X17" s="251" t="s">
        <v>110</v>
      </c>
      <c r="Y17" s="251" t="s">
        <v>110</v>
      </c>
      <c r="Z17" s="251" t="s">
        <v>110</v>
      </c>
      <c r="AA17" s="251" t="s">
        <v>110</v>
      </c>
      <c r="AB17" s="251" t="s">
        <v>110</v>
      </c>
      <c r="AC17" s="251" t="s">
        <v>110</v>
      </c>
      <c r="AD17" s="251" t="s">
        <v>110</v>
      </c>
      <c r="AE17" s="251" t="s">
        <v>110</v>
      </c>
      <c r="AF17" s="251" t="s">
        <v>110</v>
      </c>
      <c r="AG17" s="251" t="s">
        <v>110</v>
      </c>
      <c r="AH17" s="251" t="s">
        <v>110</v>
      </c>
      <c r="AI17" s="251" t="s">
        <v>110</v>
      </c>
      <c r="AJ17" s="251" t="s">
        <v>110</v>
      </c>
      <c r="AK17" s="251" t="s">
        <v>110</v>
      </c>
      <c r="AL17" s="251" t="s">
        <v>110</v>
      </c>
      <c r="AM17" s="251" t="s">
        <v>110</v>
      </c>
      <c r="AN17" s="251" t="s">
        <v>110</v>
      </c>
      <c r="AO17" s="251" t="s">
        <v>110</v>
      </c>
      <c r="AP17" s="251" t="s">
        <v>110</v>
      </c>
      <c r="AQ17" s="251" t="s">
        <v>110</v>
      </c>
      <c r="AR17" s="251" t="s">
        <v>110</v>
      </c>
      <c r="AS17" s="251" t="s">
        <v>110</v>
      </c>
      <c r="AT17" s="251" t="s">
        <v>110</v>
      </c>
      <c r="AU17" s="251" t="s">
        <v>110</v>
      </c>
      <c r="AV17" s="251" t="s">
        <v>110</v>
      </c>
      <c r="AW17" s="251" t="s">
        <v>110</v>
      </c>
      <c r="AX17" s="251" t="s">
        <v>110</v>
      </c>
      <c r="AY17" s="251" t="s">
        <v>110</v>
      </c>
      <c r="AZ17" s="251" t="s">
        <v>110</v>
      </c>
      <c r="BA17" s="251" t="s">
        <v>110</v>
      </c>
      <c r="BB17" s="251" t="s">
        <v>110</v>
      </c>
      <c r="BC17" s="251" t="s">
        <v>110</v>
      </c>
      <c r="BD17" s="251" t="s">
        <v>110</v>
      </c>
      <c r="BE17" s="251" t="s">
        <v>110</v>
      </c>
      <c r="BF17" s="251" t="s">
        <v>110</v>
      </c>
      <c r="BG17" s="251" t="s">
        <v>110</v>
      </c>
      <c r="BH17" s="251" t="s">
        <v>110</v>
      </c>
      <c r="BI17" s="251" t="s">
        <v>110</v>
      </c>
      <c r="BJ17" s="251" t="s">
        <v>110</v>
      </c>
      <c r="BK17" s="251" t="s">
        <v>110</v>
      </c>
      <c r="BL17" s="251" t="s">
        <v>110</v>
      </c>
      <c r="BM17" s="251" t="s">
        <v>110</v>
      </c>
      <c r="BN17" s="251" t="s">
        <v>110</v>
      </c>
      <c r="BO17" s="251" t="s">
        <v>110</v>
      </c>
      <c r="BP17" s="251" t="s">
        <v>110</v>
      </c>
      <c r="BQ17" s="251" t="s">
        <v>110</v>
      </c>
      <c r="BR17" s="251" t="s">
        <v>110</v>
      </c>
      <c r="BS17" s="251" t="s">
        <v>110</v>
      </c>
    </row>
    <row r="18" spans="1:71" ht="22.5">
      <c r="A18" s="250" t="s">
        <v>499</v>
      </c>
      <c r="B18" s="251">
        <v>2880.3509280000003</v>
      </c>
      <c r="C18" s="251" t="s">
        <v>110</v>
      </c>
      <c r="D18" s="251" t="s">
        <v>110</v>
      </c>
      <c r="E18" s="251" t="s">
        <v>110</v>
      </c>
      <c r="F18" s="251" t="s">
        <v>110</v>
      </c>
      <c r="G18" s="251" t="s">
        <v>110</v>
      </c>
      <c r="H18" s="251" t="s">
        <v>110</v>
      </c>
      <c r="I18" s="251" t="s">
        <v>110</v>
      </c>
      <c r="J18" s="251" t="s">
        <v>110</v>
      </c>
      <c r="K18" s="251" t="s">
        <v>110</v>
      </c>
      <c r="L18" s="251" t="s">
        <v>110</v>
      </c>
      <c r="M18" s="251" t="s">
        <v>110</v>
      </c>
      <c r="N18" s="251" t="s">
        <v>110</v>
      </c>
      <c r="O18" s="251" t="s">
        <v>110</v>
      </c>
      <c r="P18" s="251" t="s">
        <v>110</v>
      </c>
      <c r="Q18" s="251" t="s">
        <v>110</v>
      </c>
      <c r="R18" s="251" t="s">
        <v>110</v>
      </c>
      <c r="S18" s="251" t="s">
        <v>110</v>
      </c>
      <c r="T18" s="251" t="s">
        <v>110</v>
      </c>
      <c r="U18" s="251" t="s">
        <v>110</v>
      </c>
      <c r="V18" s="251" t="s">
        <v>110</v>
      </c>
      <c r="W18" s="251" t="s">
        <v>110</v>
      </c>
      <c r="X18" s="251" t="s">
        <v>110</v>
      </c>
      <c r="Y18" s="251" t="s">
        <v>110</v>
      </c>
      <c r="Z18" s="251" t="s">
        <v>110</v>
      </c>
      <c r="AA18" s="251" t="s">
        <v>110</v>
      </c>
      <c r="AB18" s="251" t="s">
        <v>110</v>
      </c>
      <c r="AC18" s="251" t="s">
        <v>110</v>
      </c>
      <c r="AD18" s="251" t="s">
        <v>110</v>
      </c>
      <c r="AE18" s="251" t="s">
        <v>110</v>
      </c>
      <c r="AF18" s="251" t="s">
        <v>110</v>
      </c>
      <c r="AG18" s="251" t="s">
        <v>110</v>
      </c>
      <c r="AH18" s="251" t="s">
        <v>110</v>
      </c>
      <c r="AI18" s="251" t="s">
        <v>110</v>
      </c>
      <c r="AJ18" s="251" t="s">
        <v>110</v>
      </c>
      <c r="AK18" s="251" t="s">
        <v>110</v>
      </c>
      <c r="AL18" s="251" t="s">
        <v>110</v>
      </c>
      <c r="AM18" s="251" t="s">
        <v>110</v>
      </c>
      <c r="AN18" s="251" t="s">
        <v>110</v>
      </c>
      <c r="AO18" s="251" t="s">
        <v>110</v>
      </c>
      <c r="AP18" s="251" t="s">
        <v>110</v>
      </c>
      <c r="AQ18" s="251" t="s">
        <v>110</v>
      </c>
      <c r="AR18" s="251" t="s">
        <v>110</v>
      </c>
      <c r="AS18" s="251" t="s">
        <v>110</v>
      </c>
      <c r="AT18" s="251" t="s">
        <v>110</v>
      </c>
      <c r="AU18" s="251" t="s">
        <v>110</v>
      </c>
      <c r="AV18" s="251" t="s">
        <v>110</v>
      </c>
      <c r="AW18" s="251" t="s">
        <v>110</v>
      </c>
      <c r="AX18" s="251" t="s">
        <v>110</v>
      </c>
      <c r="AY18" s="251" t="s">
        <v>110</v>
      </c>
      <c r="AZ18" s="251" t="s">
        <v>110</v>
      </c>
      <c r="BA18" s="251" t="s">
        <v>110</v>
      </c>
      <c r="BB18" s="251" t="s">
        <v>110</v>
      </c>
      <c r="BC18" s="251" t="s">
        <v>110</v>
      </c>
      <c r="BD18" s="251" t="s">
        <v>110</v>
      </c>
      <c r="BE18" s="251" t="s">
        <v>110</v>
      </c>
      <c r="BF18" s="251" t="s">
        <v>110</v>
      </c>
      <c r="BG18" s="251" t="s">
        <v>110</v>
      </c>
      <c r="BH18" s="251" t="s">
        <v>110</v>
      </c>
      <c r="BI18" s="251" t="s">
        <v>110</v>
      </c>
      <c r="BJ18" s="251" t="s">
        <v>110</v>
      </c>
      <c r="BK18" s="251" t="s">
        <v>110</v>
      </c>
      <c r="BL18" s="251" t="s">
        <v>110</v>
      </c>
      <c r="BM18" s="251" t="s">
        <v>110</v>
      </c>
      <c r="BN18" s="251" t="s">
        <v>110</v>
      </c>
      <c r="BO18" s="251" t="s">
        <v>110</v>
      </c>
      <c r="BP18" s="251" t="s">
        <v>110</v>
      </c>
      <c r="BQ18" s="251" t="s">
        <v>110</v>
      </c>
      <c r="BR18" s="251" t="s">
        <v>110</v>
      </c>
      <c r="BS18" s="251" t="s">
        <v>110</v>
      </c>
    </row>
    <row r="19" spans="1:71" ht="22.5">
      <c r="A19" s="250" t="s">
        <v>500</v>
      </c>
      <c r="B19" s="251">
        <v>3198.0453120000002</v>
      </c>
      <c r="C19" s="251">
        <v>1545.1804079999999</v>
      </c>
      <c r="D19" s="251" t="s">
        <v>110</v>
      </c>
      <c r="E19" s="251">
        <v>317.27570400000002</v>
      </c>
      <c r="F19" s="251">
        <v>811.40184000000011</v>
      </c>
      <c r="G19" s="251" t="s">
        <v>110</v>
      </c>
      <c r="H19" s="251">
        <v>364.46093999999999</v>
      </c>
      <c r="I19" s="251" t="s">
        <v>110</v>
      </c>
      <c r="J19" s="251">
        <v>52.041924000000002</v>
      </c>
      <c r="K19" s="251" t="s">
        <v>110</v>
      </c>
      <c r="L19" s="251" t="s">
        <v>110</v>
      </c>
      <c r="M19" s="251">
        <v>0</v>
      </c>
      <c r="N19" s="251">
        <v>30.479904000000001</v>
      </c>
      <c r="O19" s="251" t="s">
        <v>110</v>
      </c>
      <c r="P19" s="251">
        <v>17.333352000000001</v>
      </c>
      <c r="Q19" s="251">
        <v>11.429964</v>
      </c>
      <c r="R19" s="251">
        <v>1.7165880000000002</v>
      </c>
      <c r="S19" s="251" t="s">
        <v>110</v>
      </c>
      <c r="T19" s="251" t="s">
        <v>110</v>
      </c>
      <c r="U19" s="251" t="s">
        <v>110</v>
      </c>
      <c r="V19" s="251" t="s">
        <v>110</v>
      </c>
      <c r="W19" s="251">
        <v>1247.7501360000001</v>
      </c>
      <c r="X19" s="251">
        <v>1094.63886</v>
      </c>
      <c r="Y19" s="251" t="s">
        <v>110</v>
      </c>
      <c r="Z19" s="251">
        <v>44.589420000000004</v>
      </c>
      <c r="AA19" s="251">
        <v>3.2657040000000004</v>
      </c>
      <c r="AB19" s="251">
        <v>23.362344</v>
      </c>
      <c r="AC19" s="251">
        <v>11.346228000000002</v>
      </c>
      <c r="AD19" s="251" t="s">
        <v>110</v>
      </c>
      <c r="AE19" s="251">
        <v>3.7262520000000006</v>
      </c>
      <c r="AF19" s="251" t="s">
        <v>110</v>
      </c>
      <c r="AG19" s="251" t="s">
        <v>110</v>
      </c>
      <c r="AH19" s="251" t="s">
        <v>110</v>
      </c>
      <c r="AI19" s="251" t="s">
        <v>110</v>
      </c>
      <c r="AJ19" s="251" t="s">
        <v>110</v>
      </c>
      <c r="AK19" s="251">
        <v>30.982320000000005</v>
      </c>
      <c r="AL19" s="251">
        <v>3.0982319999999999</v>
      </c>
      <c r="AM19" s="251">
        <v>13.774572000000001</v>
      </c>
      <c r="AN19" s="251" t="s">
        <v>110</v>
      </c>
      <c r="AO19" s="251">
        <v>3.0982319999999999</v>
      </c>
      <c r="AP19" s="251" t="s">
        <v>110</v>
      </c>
      <c r="AQ19" s="251" t="s">
        <v>110</v>
      </c>
      <c r="AR19" s="251" t="s">
        <v>110</v>
      </c>
      <c r="AS19" s="251">
        <v>15.826104000000001</v>
      </c>
      <c r="AT19" s="251">
        <v>154.61852400000001</v>
      </c>
      <c r="AU19" s="251">
        <v>204.10650000000001</v>
      </c>
      <c r="AV19" s="251">
        <v>7.6199760000000003</v>
      </c>
      <c r="AW19" s="251" t="s">
        <v>110</v>
      </c>
      <c r="AX19" s="251">
        <v>56.898612</v>
      </c>
      <c r="AY19" s="251">
        <v>7.033824000000001</v>
      </c>
      <c r="AZ19" s="251" t="s">
        <v>110</v>
      </c>
      <c r="BA19" s="251" t="s">
        <v>110</v>
      </c>
      <c r="BB19" s="251">
        <v>78.837444000000005</v>
      </c>
      <c r="BC19" s="251" t="s">
        <v>110</v>
      </c>
      <c r="BD19" s="251">
        <v>9.629640000000002</v>
      </c>
      <c r="BE19" s="251">
        <v>3.5587800000000001</v>
      </c>
      <c r="BF19" s="251">
        <v>7.0756920000000001</v>
      </c>
      <c r="BG19" s="251" t="s">
        <v>110</v>
      </c>
      <c r="BH19" s="251">
        <v>33.368796000000003</v>
      </c>
      <c r="BI19" s="251" t="s">
        <v>110</v>
      </c>
      <c r="BJ19" s="251" t="s">
        <v>110</v>
      </c>
      <c r="BK19" s="251" t="s">
        <v>110</v>
      </c>
      <c r="BL19" s="251">
        <v>4.1868000000000002E-2</v>
      </c>
      <c r="BM19" s="251">
        <v>0</v>
      </c>
      <c r="BN19" s="251">
        <v>9.9645840000000003</v>
      </c>
      <c r="BO19" s="251">
        <v>1.25604</v>
      </c>
      <c r="BP19" s="251">
        <v>8.7085439999999998</v>
      </c>
      <c r="BQ19" s="251" t="s">
        <v>110</v>
      </c>
      <c r="BR19" s="251">
        <v>1.7584560000000002</v>
      </c>
      <c r="BS19" s="251">
        <v>4.2705359999999999</v>
      </c>
    </row>
    <row r="20" spans="1:71" ht="22.5">
      <c r="A20" s="250" t="s">
        <v>501</v>
      </c>
      <c r="B20" s="251">
        <v>1535.5089</v>
      </c>
      <c r="C20" s="251">
        <v>1177.5374999999999</v>
      </c>
      <c r="D20" s="251" t="s">
        <v>110</v>
      </c>
      <c r="E20" s="251">
        <v>1.9677960000000001</v>
      </c>
      <c r="F20" s="251">
        <v>811.06689600000004</v>
      </c>
      <c r="G20" s="251" t="s">
        <v>110</v>
      </c>
      <c r="H20" s="251">
        <v>364.46093999999999</v>
      </c>
      <c r="I20" s="251" t="s">
        <v>110</v>
      </c>
      <c r="J20" s="251">
        <v>4.1868000000000002E-2</v>
      </c>
      <c r="K20" s="251" t="s">
        <v>110</v>
      </c>
      <c r="L20" s="251" t="s">
        <v>110</v>
      </c>
      <c r="M20" s="251">
        <v>0</v>
      </c>
      <c r="N20" s="251">
        <v>30.479904000000001</v>
      </c>
      <c r="O20" s="251" t="s">
        <v>110</v>
      </c>
      <c r="P20" s="251">
        <v>17.333352000000001</v>
      </c>
      <c r="Q20" s="251">
        <v>11.429964</v>
      </c>
      <c r="R20" s="251">
        <v>1.7165880000000002</v>
      </c>
      <c r="S20" s="251" t="s">
        <v>110</v>
      </c>
      <c r="T20" s="251" t="s">
        <v>110</v>
      </c>
      <c r="U20" s="251" t="s">
        <v>110</v>
      </c>
      <c r="V20" s="251" t="s">
        <v>110</v>
      </c>
      <c r="W20" s="251">
        <v>16.621596</v>
      </c>
      <c r="X20" s="251" t="s">
        <v>110</v>
      </c>
      <c r="Y20" s="251" t="s">
        <v>110</v>
      </c>
      <c r="Z20" s="251" t="s">
        <v>110</v>
      </c>
      <c r="AA20" s="251" t="s">
        <v>110</v>
      </c>
      <c r="AB20" s="251" t="s">
        <v>110</v>
      </c>
      <c r="AC20" s="251">
        <v>0.66988800000000004</v>
      </c>
      <c r="AD20" s="251" t="s">
        <v>110</v>
      </c>
      <c r="AE20" s="251">
        <v>0</v>
      </c>
      <c r="AF20" s="251" t="s">
        <v>110</v>
      </c>
      <c r="AG20" s="251" t="s">
        <v>110</v>
      </c>
      <c r="AH20" s="251" t="s">
        <v>110</v>
      </c>
      <c r="AI20" s="251" t="s">
        <v>110</v>
      </c>
      <c r="AJ20" s="251" t="s">
        <v>110</v>
      </c>
      <c r="AK20" s="251" t="s">
        <v>110</v>
      </c>
      <c r="AL20" s="251">
        <v>2.177136</v>
      </c>
      <c r="AM20" s="251">
        <v>13.774572000000001</v>
      </c>
      <c r="AN20" s="251" t="s">
        <v>110</v>
      </c>
      <c r="AO20" s="251" t="s">
        <v>110</v>
      </c>
      <c r="AP20" s="251" t="s">
        <v>110</v>
      </c>
      <c r="AQ20" s="251" t="s">
        <v>110</v>
      </c>
      <c r="AR20" s="251" t="s">
        <v>110</v>
      </c>
      <c r="AS20" s="251" t="s">
        <v>110</v>
      </c>
      <c r="AT20" s="251">
        <v>131.25618</v>
      </c>
      <c r="AU20" s="251">
        <v>163.662012</v>
      </c>
      <c r="AV20" s="251">
        <v>7.6199760000000003</v>
      </c>
      <c r="AW20" s="251" t="s">
        <v>110</v>
      </c>
      <c r="AX20" s="251">
        <v>56.898612</v>
      </c>
      <c r="AY20" s="251">
        <v>7.033824000000001</v>
      </c>
      <c r="AZ20" s="251" t="s">
        <v>110</v>
      </c>
      <c r="BA20" s="251" t="s">
        <v>110</v>
      </c>
      <c r="BB20" s="251">
        <v>78.837444000000005</v>
      </c>
      <c r="BC20" s="251" t="s">
        <v>110</v>
      </c>
      <c r="BD20" s="251">
        <v>9.629640000000002</v>
      </c>
      <c r="BE20" s="251">
        <v>3.5587800000000001</v>
      </c>
      <c r="BF20" s="251" t="s">
        <v>110</v>
      </c>
      <c r="BG20" s="251" t="s">
        <v>110</v>
      </c>
      <c r="BH20" s="251" t="s">
        <v>110</v>
      </c>
      <c r="BI20" s="251" t="s">
        <v>110</v>
      </c>
      <c r="BJ20" s="251" t="s">
        <v>110</v>
      </c>
      <c r="BK20" s="251" t="s">
        <v>110</v>
      </c>
      <c r="BL20" s="251">
        <v>4.1868000000000002E-2</v>
      </c>
      <c r="BM20" s="251">
        <v>0</v>
      </c>
      <c r="BN20" s="251">
        <v>9.9645840000000003</v>
      </c>
      <c r="BO20" s="251">
        <v>1.25604</v>
      </c>
      <c r="BP20" s="251">
        <v>8.7085439999999998</v>
      </c>
      <c r="BQ20" s="251" t="s">
        <v>110</v>
      </c>
      <c r="BR20" s="251">
        <v>1.7584560000000002</v>
      </c>
      <c r="BS20" s="251">
        <v>4.2705359999999999</v>
      </c>
    </row>
    <row r="21" spans="1:71" ht="22.5">
      <c r="A21" s="250" t="s">
        <v>503</v>
      </c>
      <c r="B21" s="251">
        <v>111.74569200000001</v>
      </c>
      <c r="C21" s="251">
        <v>32.489568000000006</v>
      </c>
      <c r="D21" s="251" t="s">
        <v>110</v>
      </c>
      <c r="E21" s="251" t="s">
        <v>110</v>
      </c>
      <c r="F21" s="251">
        <v>12.099852</v>
      </c>
      <c r="G21" s="251" t="s">
        <v>110</v>
      </c>
      <c r="H21" s="251">
        <v>20.389716</v>
      </c>
      <c r="I21" s="251" t="s">
        <v>110</v>
      </c>
      <c r="J21" s="251" t="s">
        <v>110</v>
      </c>
      <c r="K21" s="251" t="s">
        <v>110</v>
      </c>
      <c r="L21" s="251" t="s">
        <v>110</v>
      </c>
      <c r="M21" s="251" t="s">
        <v>110</v>
      </c>
      <c r="N21" s="251" t="s">
        <v>110</v>
      </c>
      <c r="O21" s="251" t="s">
        <v>110</v>
      </c>
      <c r="P21" s="251" t="s">
        <v>110</v>
      </c>
      <c r="Q21" s="251" t="s">
        <v>110</v>
      </c>
      <c r="R21" s="251" t="s">
        <v>110</v>
      </c>
      <c r="S21" s="251" t="s">
        <v>110</v>
      </c>
      <c r="T21" s="251" t="s">
        <v>110</v>
      </c>
      <c r="U21" s="251" t="s">
        <v>110</v>
      </c>
      <c r="V21" s="251" t="s">
        <v>110</v>
      </c>
      <c r="W21" s="251">
        <v>0.46054800000000001</v>
      </c>
      <c r="X21" s="251" t="s">
        <v>110</v>
      </c>
      <c r="Y21" s="251" t="s">
        <v>110</v>
      </c>
      <c r="Z21" s="251" t="s">
        <v>110</v>
      </c>
      <c r="AA21" s="251" t="s">
        <v>110</v>
      </c>
      <c r="AB21" s="251" t="s">
        <v>110</v>
      </c>
      <c r="AC21" s="251" t="s">
        <v>110</v>
      </c>
      <c r="AD21" s="251" t="s">
        <v>110</v>
      </c>
      <c r="AE21" s="251" t="s">
        <v>110</v>
      </c>
      <c r="AF21" s="251" t="s">
        <v>110</v>
      </c>
      <c r="AG21" s="251" t="s">
        <v>110</v>
      </c>
      <c r="AH21" s="251" t="s">
        <v>110</v>
      </c>
      <c r="AI21" s="251" t="s">
        <v>110</v>
      </c>
      <c r="AJ21" s="251" t="s">
        <v>110</v>
      </c>
      <c r="AK21" s="251" t="s">
        <v>110</v>
      </c>
      <c r="AL21" s="251">
        <v>0.46054800000000001</v>
      </c>
      <c r="AM21" s="251" t="s">
        <v>110</v>
      </c>
      <c r="AN21" s="251" t="s">
        <v>110</v>
      </c>
      <c r="AO21" s="251" t="s">
        <v>110</v>
      </c>
      <c r="AP21" s="251" t="s">
        <v>110</v>
      </c>
      <c r="AQ21" s="251" t="s">
        <v>110</v>
      </c>
      <c r="AR21" s="251" t="s">
        <v>110</v>
      </c>
      <c r="AS21" s="251" t="s">
        <v>110</v>
      </c>
      <c r="AT21" s="251" t="s">
        <v>110</v>
      </c>
      <c r="AU21" s="251">
        <v>78.795575999999997</v>
      </c>
      <c r="AV21" s="251">
        <v>7.6199760000000003</v>
      </c>
      <c r="AW21" s="251" t="s">
        <v>110</v>
      </c>
      <c r="AX21" s="251">
        <v>56.898612</v>
      </c>
      <c r="AY21" s="251" t="s">
        <v>110</v>
      </c>
      <c r="AZ21" s="251" t="s">
        <v>110</v>
      </c>
      <c r="BA21" s="251" t="s">
        <v>110</v>
      </c>
      <c r="BB21" s="251">
        <v>14.318856000000002</v>
      </c>
      <c r="BC21" s="251" t="s">
        <v>110</v>
      </c>
      <c r="BD21" s="251" t="s">
        <v>110</v>
      </c>
      <c r="BE21" s="251" t="s">
        <v>110</v>
      </c>
      <c r="BF21" s="251" t="s">
        <v>110</v>
      </c>
      <c r="BG21" s="251" t="s">
        <v>110</v>
      </c>
      <c r="BH21" s="251" t="s">
        <v>110</v>
      </c>
      <c r="BI21" s="251" t="s">
        <v>110</v>
      </c>
      <c r="BJ21" s="251" t="s">
        <v>110</v>
      </c>
      <c r="BK21" s="251" t="s">
        <v>110</v>
      </c>
      <c r="BL21" s="251" t="s">
        <v>110</v>
      </c>
      <c r="BM21" s="251" t="s">
        <v>110</v>
      </c>
      <c r="BN21" s="251" t="s">
        <v>110</v>
      </c>
      <c r="BO21" s="251" t="s">
        <v>110</v>
      </c>
      <c r="BP21" s="251" t="s">
        <v>110</v>
      </c>
      <c r="BQ21" s="251" t="s">
        <v>110</v>
      </c>
      <c r="BR21" s="251" t="s">
        <v>110</v>
      </c>
      <c r="BS21" s="251" t="s">
        <v>110</v>
      </c>
    </row>
    <row r="22" spans="1:71" ht="22.5">
      <c r="A22" s="250" t="s">
        <v>505</v>
      </c>
      <c r="B22" s="251">
        <v>1167.865992</v>
      </c>
      <c r="C22" s="251">
        <v>1021.0349160000001</v>
      </c>
      <c r="D22" s="251" t="s">
        <v>110</v>
      </c>
      <c r="E22" s="251" t="s">
        <v>110</v>
      </c>
      <c r="F22" s="251">
        <v>677.21490000000006</v>
      </c>
      <c r="G22" s="251" t="s">
        <v>110</v>
      </c>
      <c r="H22" s="251">
        <v>343.82001600000001</v>
      </c>
      <c r="I22" s="251" t="s">
        <v>110</v>
      </c>
      <c r="J22" s="251" t="s">
        <v>110</v>
      </c>
      <c r="K22" s="251" t="s">
        <v>110</v>
      </c>
      <c r="L22" s="251" t="s">
        <v>110</v>
      </c>
      <c r="M22" s="251" t="s">
        <v>110</v>
      </c>
      <c r="N22" s="251">
        <v>20.599056000000001</v>
      </c>
      <c r="O22" s="251" t="s">
        <v>110</v>
      </c>
      <c r="P22" s="251">
        <v>7.8293160000000004</v>
      </c>
      <c r="Q22" s="251">
        <v>11.388096000000001</v>
      </c>
      <c r="R22" s="251">
        <v>1.3816440000000001</v>
      </c>
      <c r="S22" s="251" t="s">
        <v>110</v>
      </c>
      <c r="T22" s="251" t="s">
        <v>110</v>
      </c>
      <c r="U22" s="251" t="s">
        <v>110</v>
      </c>
      <c r="V22" s="251" t="s">
        <v>110</v>
      </c>
      <c r="W22" s="251">
        <v>4.3542719999999999</v>
      </c>
      <c r="X22" s="251" t="s">
        <v>110</v>
      </c>
      <c r="Y22" s="251" t="s">
        <v>110</v>
      </c>
      <c r="Z22" s="251" t="s">
        <v>110</v>
      </c>
      <c r="AA22" s="251" t="s">
        <v>110</v>
      </c>
      <c r="AB22" s="251" t="s">
        <v>110</v>
      </c>
      <c r="AC22" s="251" t="s">
        <v>110</v>
      </c>
      <c r="AD22" s="251" t="s">
        <v>110</v>
      </c>
      <c r="AE22" s="251" t="s">
        <v>110</v>
      </c>
      <c r="AF22" s="251" t="s">
        <v>110</v>
      </c>
      <c r="AG22" s="251" t="s">
        <v>110</v>
      </c>
      <c r="AH22" s="251" t="s">
        <v>110</v>
      </c>
      <c r="AI22" s="251" t="s">
        <v>110</v>
      </c>
      <c r="AJ22" s="251" t="s">
        <v>110</v>
      </c>
      <c r="AK22" s="251" t="s">
        <v>110</v>
      </c>
      <c r="AL22" s="251">
        <v>1.0467</v>
      </c>
      <c r="AM22" s="251">
        <v>3.34944</v>
      </c>
      <c r="AN22" s="251" t="s">
        <v>110</v>
      </c>
      <c r="AO22" s="251" t="s">
        <v>110</v>
      </c>
      <c r="AP22" s="251" t="s">
        <v>110</v>
      </c>
      <c r="AQ22" s="251" t="s">
        <v>110</v>
      </c>
      <c r="AR22" s="251" t="s">
        <v>110</v>
      </c>
      <c r="AS22" s="251" t="s">
        <v>110</v>
      </c>
      <c r="AT22" s="251">
        <v>67.57495200000001</v>
      </c>
      <c r="AU22" s="251">
        <v>52.628076</v>
      </c>
      <c r="AV22" s="251" t="s">
        <v>110</v>
      </c>
      <c r="AW22" s="251" t="s">
        <v>110</v>
      </c>
      <c r="AX22" s="251" t="s">
        <v>110</v>
      </c>
      <c r="AY22" s="251" t="s">
        <v>110</v>
      </c>
      <c r="AZ22" s="251" t="s">
        <v>110</v>
      </c>
      <c r="BA22" s="251" t="s">
        <v>110</v>
      </c>
      <c r="BB22" s="251">
        <v>45.719856</v>
      </c>
      <c r="BC22" s="251" t="s">
        <v>110</v>
      </c>
      <c r="BD22" s="251">
        <v>6.1127279999999997</v>
      </c>
      <c r="BE22" s="251">
        <v>0.79549200000000009</v>
      </c>
      <c r="BF22" s="251" t="s">
        <v>110</v>
      </c>
      <c r="BG22" s="251" t="s">
        <v>110</v>
      </c>
      <c r="BH22" s="251" t="s">
        <v>110</v>
      </c>
      <c r="BI22" s="251" t="s">
        <v>110</v>
      </c>
      <c r="BJ22" s="251" t="s">
        <v>110</v>
      </c>
      <c r="BK22" s="251" t="s">
        <v>110</v>
      </c>
      <c r="BL22" s="251" t="s">
        <v>110</v>
      </c>
      <c r="BM22" s="251" t="s">
        <v>110</v>
      </c>
      <c r="BN22" s="251">
        <v>1.67472</v>
      </c>
      <c r="BO22" s="251">
        <v>0.293076</v>
      </c>
      <c r="BP22" s="251">
        <v>1.3816440000000001</v>
      </c>
      <c r="BQ22" s="251" t="s">
        <v>110</v>
      </c>
      <c r="BR22" s="251" t="s">
        <v>110</v>
      </c>
      <c r="BS22" s="251" t="s">
        <v>110</v>
      </c>
    </row>
    <row r="23" spans="1:71" ht="22.5">
      <c r="A23" s="252" t="s">
        <v>507</v>
      </c>
      <c r="B23" s="253">
        <v>106.84713599999999</v>
      </c>
      <c r="C23" s="253">
        <v>92.653884000000005</v>
      </c>
      <c r="D23" s="253" t="s">
        <v>110</v>
      </c>
      <c r="E23" s="253">
        <v>0</v>
      </c>
      <c r="F23" s="253">
        <v>92.402676000000014</v>
      </c>
      <c r="G23" s="253" t="s">
        <v>110</v>
      </c>
      <c r="H23" s="253">
        <v>0.16747200000000001</v>
      </c>
      <c r="I23" s="253" t="s">
        <v>110</v>
      </c>
      <c r="J23" s="253">
        <v>4.1868000000000002E-2</v>
      </c>
      <c r="K23" s="253" t="s">
        <v>110</v>
      </c>
      <c r="L23" s="253" t="s">
        <v>110</v>
      </c>
      <c r="M23" s="253">
        <v>0</v>
      </c>
      <c r="N23" s="253">
        <v>0.46054800000000001</v>
      </c>
      <c r="O23" s="253" t="s">
        <v>110</v>
      </c>
      <c r="P23" s="253">
        <v>0.41868</v>
      </c>
      <c r="Q23" s="253">
        <v>4.1868000000000002E-2</v>
      </c>
      <c r="R23" s="253" t="s">
        <v>110</v>
      </c>
      <c r="S23" s="253" t="s">
        <v>110</v>
      </c>
      <c r="T23" s="253" t="s">
        <v>110</v>
      </c>
      <c r="U23" s="253" t="s">
        <v>110</v>
      </c>
      <c r="V23" s="253" t="s">
        <v>110</v>
      </c>
      <c r="W23" s="253">
        <v>0.79549200000000009</v>
      </c>
      <c r="X23" s="253" t="s">
        <v>110</v>
      </c>
      <c r="Y23" s="251" t="s">
        <v>110</v>
      </c>
      <c r="Z23" s="251" t="s">
        <v>110</v>
      </c>
      <c r="AA23" s="251" t="s">
        <v>110</v>
      </c>
      <c r="AB23" s="251" t="s">
        <v>110</v>
      </c>
      <c r="AC23" s="251" t="s">
        <v>110</v>
      </c>
      <c r="AD23" s="251" t="s">
        <v>110</v>
      </c>
      <c r="AE23" s="251">
        <v>0</v>
      </c>
      <c r="AF23" s="251" t="s">
        <v>110</v>
      </c>
      <c r="AG23" s="251" t="s">
        <v>110</v>
      </c>
      <c r="AH23" s="251" t="s">
        <v>110</v>
      </c>
      <c r="AI23" s="251" t="s">
        <v>110</v>
      </c>
      <c r="AJ23" s="251" t="s">
        <v>110</v>
      </c>
      <c r="AK23" s="251" t="s">
        <v>110</v>
      </c>
      <c r="AL23" s="251">
        <v>0.62802000000000002</v>
      </c>
      <c r="AM23" s="251">
        <v>0.20934</v>
      </c>
      <c r="AN23" s="251" t="s">
        <v>110</v>
      </c>
      <c r="AO23" s="251" t="s">
        <v>110</v>
      </c>
      <c r="AP23" s="251" t="s">
        <v>110</v>
      </c>
      <c r="AQ23" s="251" t="s">
        <v>110</v>
      </c>
      <c r="AR23" s="251" t="s">
        <v>110</v>
      </c>
      <c r="AS23" s="251" t="s">
        <v>110</v>
      </c>
      <c r="AT23" s="251">
        <v>8.2061280000000014</v>
      </c>
      <c r="AU23" s="251">
        <v>4.7310840000000001</v>
      </c>
      <c r="AV23" s="251" t="s">
        <v>110</v>
      </c>
      <c r="AW23" s="251" t="s">
        <v>110</v>
      </c>
      <c r="AX23" s="251" t="s">
        <v>110</v>
      </c>
      <c r="AY23" s="251" t="s">
        <v>110</v>
      </c>
      <c r="AZ23" s="251" t="s">
        <v>110</v>
      </c>
      <c r="BA23" s="251" t="s">
        <v>110</v>
      </c>
      <c r="BB23" s="251">
        <v>4.6892160000000001</v>
      </c>
      <c r="BC23" s="251" t="s">
        <v>110</v>
      </c>
      <c r="BD23" s="251">
        <v>0</v>
      </c>
      <c r="BE23" s="251" t="s">
        <v>110</v>
      </c>
      <c r="BF23" s="251" t="s">
        <v>110</v>
      </c>
      <c r="BG23" s="251" t="s">
        <v>110</v>
      </c>
      <c r="BH23" s="251" t="s">
        <v>110</v>
      </c>
      <c r="BI23" s="251" t="s">
        <v>110</v>
      </c>
      <c r="BJ23" s="251" t="s">
        <v>110</v>
      </c>
      <c r="BK23" s="251" t="s">
        <v>110</v>
      </c>
      <c r="BL23" s="251" t="s">
        <v>110</v>
      </c>
      <c r="BM23" s="251" t="s">
        <v>110</v>
      </c>
      <c r="BN23" s="251">
        <v>0</v>
      </c>
      <c r="BO23" s="251">
        <v>0</v>
      </c>
      <c r="BP23" s="251" t="s">
        <v>110</v>
      </c>
      <c r="BQ23" s="251" t="s">
        <v>110</v>
      </c>
      <c r="BR23" s="251" t="s">
        <v>110</v>
      </c>
      <c r="BS23" s="251" t="s">
        <v>110</v>
      </c>
    </row>
    <row r="24" spans="1:71" ht="22.5">
      <c r="A24" s="250" t="s">
        <v>508</v>
      </c>
      <c r="B24" s="251">
        <v>7.0756920000000001</v>
      </c>
      <c r="C24" s="251" t="s">
        <v>110</v>
      </c>
      <c r="D24" s="251" t="s">
        <v>110</v>
      </c>
      <c r="E24" s="251" t="s">
        <v>110</v>
      </c>
      <c r="F24" s="251" t="s">
        <v>110</v>
      </c>
      <c r="G24" s="251" t="s">
        <v>110</v>
      </c>
      <c r="H24" s="251" t="s">
        <v>110</v>
      </c>
      <c r="I24" s="251" t="s">
        <v>110</v>
      </c>
      <c r="J24" s="251" t="s">
        <v>110</v>
      </c>
      <c r="K24" s="251" t="s">
        <v>110</v>
      </c>
      <c r="L24" s="251" t="s">
        <v>110</v>
      </c>
      <c r="M24" s="251" t="s">
        <v>110</v>
      </c>
      <c r="N24" s="251" t="s">
        <v>110</v>
      </c>
      <c r="O24" s="251" t="s">
        <v>110</v>
      </c>
      <c r="P24" s="251" t="s">
        <v>110</v>
      </c>
      <c r="Q24" s="251" t="s">
        <v>110</v>
      </c>
      <c r="R24" s="251" t="s">
        <v>110</v>
      </c>
      <c r="S24" s="251" t="s">
        <v>110</v>
      </c>
      <c r="T24" s="251" t="s">
        <v>110</v>
      </c>
      <c r="U24" s="251" t="s">
        <v>110</v>
      </c>
      <c r="V24" s="251" t="s">
        <v>110</v>
      </c>
      <c r="W24" s="251" t="s">
        <v>110</v>
      </c>
      <c r="X24" s="251" t="s">
        <v>110</v>
      </c>
      <c r="Y24" s="251" t="s">
        <v>110</v>
      </c>
      <c r="Z24" s="251" t="s">
        <v>110</v>
      </c>
      <c r="AA24" s="251" t="s">
        <v>110</v>
      </c>
      <c r="AB24" s="251" t="s">
        <v>110</v>
      </c>
      <c r="AC24" s="251" t="s">
        <v>110</v>
      </c>
      <c r="AD24" s="251" t="s">
        <v>110</v>
      </c>
      <c r="AE24" s="251" t="s">
        <v>110</v>
      </c>
      <c r="AF24" s="251" t="s">
        <v>110</v>
      </c>
      <c r="AG24" s="251" t="s">
        <v>110</v>
      </c>
      <c r="AH24" s="251" t="s">
        <v>110</v>
      </c>
      <c r="AI24" s="251" t="s">
        <v>110</v>
      </c>
      <c r="AJ24" s="251" t="s">
        <v>110</v>
      </c>
      <c r="AK24" s="251" t="s">
        <v>110</v>
      </c>
      <c r="AL24" s="251" t="s">
        <v>110</v>
      </c>
      <c r="AM24" s="251" t="s">
        <v>110</v>
      </c>
      <c r="AN24" s="251" t="s">
        <v>110</v>
      </c>
      <c r="AO24" s="251" t="s">
        <v>110</v>
      </c>
      <c r="AP24" s="251" t="s">
        <v>110</v>
      </c>
      <c r="AQ24" s="251" t="s">
        <v>110</v>
      </c>
      <c r="AR24" s="251" t="s">
        <v>110</v>
      </c>
      <c r="AS24" s="251" t="s">
        <v>110</v>
      </c>
      <c r="AT24" s="251" t="s">
        <v>110</v>
      </c>
      <c r="AU24" s="251">
        <v>7.0756920000000001</v>
      </c>
      <c r="AV24" s="251">
        <v>0</v>
      </c>
      <c r="AW24" s="251" t="s">
        <v>110</v>
      </c>
      <c r="AX24" s="251" t="s">
        <v>110</v>
      </c>
      <c r="AY24" s="251">
        <v>7.033824000000001</v>
      </c>
      <c r="AZ24" s="251" t="s">
        <v>110</v>
      </c>
      <c r="BA24" s="251" t="s">
        <v>110</v>
      </c>
      <c r="BB24" s="251" t="s">
        <v>110</v>
      </c>
      <c r="BC24" s="251" t="s">
        <v>110</v>
      </c>
      <c r="BD24" s="251" t="s">
        <v>110</v>
      </c>
      <c r="BE24" s="251" t="s">
        <v>110</v>
      </c>
      <c r="BF24" s="251" t="s">
        <v>110</v>
      </c>
      <c r="BG24" s="251" t="s">
        <v>110</v>
      </c>
      <c r="BH24" s="251" t="s">
        <v>110</v>
      </c>
      <c r="BI24" s="251" t="s">
        <v>110</v>
      </c>
      <c r="BJ24" s="251" t="s">
        <v>110</v>
      </c>
      <c r="BK24" s="251" t="s">
        <v>110</v>
      </c>
      <c r="BL24" s="251" t="s">
        <v>110</v>
      </c>
      <c r="BM24" s="251" t="s">
        <v>110</v>
      </c>
      <c r="BN24" s="251" t="s">
        <v>110</v>
      </c>
      <c r="BO24" s="251" t="s">
        <v>110</v>
      </c>
      <c r="BP24" s="251" t="s">
        <v>110</v>
      </c>
      <c r="BQ24" s="251" t="s">
        <v>110</v>
      </c>
      <c r="BR24" s="251" t="s">
        <v>110</v>
      </c>
      <c r="BS24" s="251" t="s">
        <v>110</v>
      </c>
    </row>
    <row r="25" spans="1:71" ht="22.5">
      <c r="A25" s="250" t="s">
        <v>509</v>
      </c>
      <c r="B25" s="251">
        <v>130.54442400000002</v>
      </c>
      <c r="C25" s="251">
        <v>26.544312000000001</v>
      </c>
      <c r="D25" s="251" t="s">
        <v>110</v>
      </c>
      <c r="E25" s="251">
        <v>0.50241600000000008</v>
      </c>
      <c r="F25" s="251">
        <v>26.041896000000001</v>
      </c>
      <c r="G25" s="251" t="s">
        <v>110</v>
      </c>
      <c r="H25" s="251" t="s">
        <v>110</v>
      </c>
      <c r="I25" s="251" t="s">
        <v>110</v>
      </c>
      <c r="J25" s="251" t="s">
        <v>110</v>
      </c>
      <c r="K25" s="251" t="s">
        <v>110</v>
      </c>
      <c r="L25" s="251" t="s">
        <v>110</v>
      </c>
      <c r="M25" s="251" t="s">
        <v>110</v>
      </c>
      <c r="N25" s="251">
        <v>9.2946960000000001</v>
      </c>
      <c r="O25" s="251" t="s">
        <v>110</v>
      </c>
      <c r="P25" s="251">
        <v>9.0016200000000008</v>
      </c>
      <c r="Q25" s="251" t="s">
        <v>110</v>
      </c>
      <c r="R25" s="251">
        <v>0.293076</v>
      </c>
      <c r="S25" s="251" t="s">
        <v>110</v>
      </c>
      <c r="T25" s="251" t="s">
        <v>110</v>
      </c>
      <c r="U25" s="251" t="s">
        <v>110</v>
      </c>
      <c r="V25" s="251" t="s">
        <v>110</v>
      </c>
      <c r="W25" s="251">
        <v>10.969416000000001</v>
      </c>
      <c r="X25" s="251" t="s">
        <v>110</v>
      </c>
      <c r="Y25" s="251" t="s">
        <v>110</v>
      </c>
      <c r="Z25" s="251" t="s">
        <v>110</v>
      </c>
      <c r="AA25" s="251" t="s">
        <v>110</v>
      </c>
      <c r="AB25" s="251" t="s">
        <v>110</v>
      </c>
      <c r="AC25" s="251">
        <v>0.66988800000000004</v>
      </c>
      <c r="AD25" s="251" t="s">
        <v>110</v>
      </c>
      <c r="AE25" s="251">
        <v>0</v>
      </c>
      <c r="AF25" s="251" t="s">
        <v>110</v>
      </c>
      <c r="AG25" s="251" t="s">
        <v>110</v>
      </c>
      <c r="AH25" s="251" t="s">
        <v>110</v>
      </c>
      <c r="AI25" s="251" t="s">
        <v>110</v>
      </c>
      <c r="AJ25" s="251" t="s">
        <v>110</v>
      </c>
      <c r="AK25" s="251" t="s">
        <v>110</v>
      </c>
      <c r="AL25" s="251">
        <v>4.1868000000000002E-2</v>
      </c>
      <c r="AM25" s="251">
        <v>10.25766</v>
      </c>
      <c r="AN25" s="251" t="s">
        <v>110</v>
      </c>
      <c r="AO25" s="251" t="s">
        <v>110</v>
      </c>
      <c r="AP25" s="251" t="s">
        <v>110</v>
      </c>
      <c r="AQ25" s="251" t="s">
        <v>110</v>
      </c>
      <c r="AR25" s="251" t="s">
        <v>110</v>
      </c>
      <c r="AS25" s="251" t="s">
        <v>110</v>
      </c>
      <c r="AT25" s="251">
        <v>54.595872</v>
      </c>
      <c r="AU25" s="251">
        <v>20.054772</v>
      </c>
      <c r="AV25" s="251" t="s">
        <v>110</v>
      </c>
      <c r="AW25" s="251" t="s">
        <v>110</v>
      </c>
      <c r="AX25" s="251" t="s">
        <v>110</v>
      </c>
      <c r="AY25" s="251" t="s">
        <v>110</v>
      </c>
      <c r="AZ25" s="251" t="s">
        <v>110</v>
      </c>
      <c r="BA25" s="251" t="s">
        <v>110</v>
      </c>
      <c r="BB25" s="251">
        <v>13.732704000000002</v>
      </c>
      <c r="BC25" s="251" t="s">
        <v>110</v>
      </c>
      <c r="BD25" s="251">
        <v>3.4750440000000005</v>
      </c>
      <c r="BE25" s="251">
        <v>2.7632880000000002</v>
      </c>
      <c r="BF25" s="251" t="s">
        <v>110</v>
      </c>
      <c r="BG25" s="251" t="s">
        <v>110</v>
      </c>
      <c r="BH25" s="251" t="s">
        <v>110</v>
      </c>
      <c r="BI25" s="251" t="s">
        <v>110</v>
      </c>
      <c r="BJ25" s="251" t="s">
        <v>110</v>
      </c>
      <c r="BK25" s="251" t="s">
        <v>110</v>
      </c>
      <c r="BL25" s="251">
        <v>4.1868000000000002E-2</v>
      </c>
      <c r="BM25" s="251" t="s">
        <v>110</v>
      </c>
      <c r="BN25" s="251">
        <v>7.9549200000000004</v>
      </c>
      <c r="BO25" s="251">
        <v>0.75362400000000007</v>
      </c>
      <c r="BP25" s="251">
        <v>7.2012960000000001</v>
      </c>
      <c r="BQ25" s="251" t="s">
        <v>110</v>
      </c>
      <c r="BR25" s="251">
        <v>1.1304360000000002</v>
      </c>
      <c r="BS25" s="251" t="s">
        <v>110</v>
      </c>
    </row>
    <row r="26" spans="1:71" ht="22.5">
      <c r="A26" s="250" t="s">
        <v>510</v>
      </c>
      <c r="B26" s="251">
        <v>6.5732760000000008</v>
      </c>
      <c r="C26" s="251">
        <v>4.814820000000001</v>
      </c>
      <c r="D26" s="251" t="s">
        <v>110</v>
      </c>
      <c r="E26" s="251">
        <v>1.4653800000000001</v>
      </c>
      <c r="F26" s="251">
        <v>3.2657040000000004</v>
      </c>
      <c r="G26" s="251" t="s">
        <v>110</v>
      </c>
      <c r="H26" s="251">
        <v>8.3736000000000005E-2</v>
      </c>
      <c r="I26" s="251" t="s">
        <v>110</v>
      </c>
      <c r="J26" s="251">
        <v>0</v>
      </c>
      <c r="K26" s="251" t="s">
        <v>110</v>
      </c>
      <c r="L26" s="251" t="s">
        <v>110</v>
      </c>
      <c r="M26" s="251" t="s">
        <v>110</v>
      </c>
      <c r="N26" s="251">
        <v>0.12560400000000002</v>
      </c>
      <c r="O26" s="251" t="s">
        <v>110</v>
      </c>
      <c r="P26" s="251">
        <v>0.12560400000000002</v>
      </c>
      <c r="Q26" s="251" t="s">
        <v>110</v>
      </c>
      <c r="R26" s="251" t="s">
        <v>110</v>
      </c>
      <c r="S26" s="251" t="s">
        <v>110</v>
      </c>
      <c r="T26" s="251" t="s">
        <v>110</v>
      </c>
      <c r="U26" s="251" t="s">
        <v>110</v>
      </c>
      <c r="V26" s="251" t="s">
        <v>110</v>
      </c>
      <c r="W26" s="251">
        <v>4.1868000000000002E-2</v>
      </c>
      <c r="X26" s="251" t="s">
        <v>110</v>
      </c>
      <c r="Y26" s="251" t="s">
        <v>110</v>
      </c>
      <c r="Z26" s="251" t="s">
        <v>110</v>
      </c>
      <c r="AA26" s="251" t="s">
        <v>110</v>
      </c>
      <c r="AB26" s="251" t="s">
        <v>110</v>
      </c>
      <c r="AC26" s="251" t="s">
        <v>110</v>
      </c>
      <c r="AD26" s="251" t="s">
        <v>110</v>
      </c>
      <c r="AE26" s="251">
        <v>0</v>
      </c>
      <c r="AF26" s="251" t="s">
        <v>110</v>
      </c>
      <c r="AG26" s="251" t="s">
        <v>110</v>
      </c>
      <c r="AH26" s="251" t="s">
        <v>110</v>
      </c>
      <c r="AI26" s="251" t="s">
        <v>110</v>
      </c>
      <c r="AJ26" s="251" t="s">
        <v>110</v>
      </c>
      <c r="AK26" s="251" t="s">
        <v>110</v>
      </c>
      <c r="AL26" s="251">
        <v>0</v>
      </c>
      <c r="AM26" s="251">
        <v>0</v>
      </c>
      <c r="AN26" s="251" t="s">
        <v>110</v>
      </c>
      <c r="AO26" s="251" t="s">
        <v>110</v>
      </c>
      <c r="AP26" s="251" t="s">
        <v>110</v>
      </c>
      <c r="AQ26" s="251" t="s">
        <v>110</v>
      </c>
      <c r="AR26" s="251" t="s">
        <v>110</v>
      </c>
      <c r="AS26" s="251" t="s">
        <v>110</v>
      </c>
      <c r="AT26" s="251">
        <v>0.87922800000000012</v>
      </c>
      <c r="AU26" s="251">
        <v>0.41868</v>
      </c>
      <c r="AV26" s="251" t="s">
        <v>110</v>
      </c>
      <c r="AW26" s="251" t="s">
        <v>110</v>
      </c>
      <c r="AX26" s="251" t="s">
        <v>110</v>
      </c>
      <c r="AY26" s="251" t="s">
        <v>110</v>
      </c>
      <c r="AZ26" s="251" t="s">
        <v>110</v>
      </c>
      <c r="BA26" s="251" t="s">
        <v>110</v>
      </c>
      <c r="BB26" s="251">
        <v>0.37681200000000004</v>
      </c>
      <c r="BC26" s="251" t="s">
        <v>110</v>
      </c>
      <c r="BD26" s="251">
        <v>4.1868000000000002E-2</v>
      </c>
      <c r="BE26" s="251" t="s">
        <v>110</v>
      </c>
      <c r="BF26" s="251" t="s">
        <v>110</v>
      </c>
      <c r="BG26" s="251" t="s">
        <v>110</v>
      </c>
      <c r="BH26" s="251" t="s">
        <v>110</v>
      </c>
      <c r="BI26" s="251" t="s">
        <v>110</v>
      </c>
      <c r="BJ26" s="251" t="s">
        <v>110</v>
      </c>
      <c r="BK26" s="251" t="s">
        <v>110</v>
      </c>
      <c r="BL26" s="251">
        <v>0</v>
      </c>
      <c r="BM26" s="251">
        <v>0</v>
      </c>
      <c r="BN26" s="251">
        <v>0.293076</v>
      </c>
      <c r="BO26" s="251">
        <v>0.20934</v>
      </c>
      <c r="BP26" s="251">
        <v>8.3736000000000005E-2</v>
      </c>
      <c r="BQ26" s="251" t="s">
        <v>110</v>
      </c>
      <c r="BR26" s="251" t="s">
        <v>110</v>
      </c>
      <c r="BS26" s="251" t="s">
        <v>110</v>
      </c>
    </row>
    <row r="27" spans="1:71" ht="22.5">
      <c r="A27" s="250" t="s">
        <v>511</v>
      </c>
      <c r="B27" s="251">
        <v>0</v>
      </c>
      <c r="C27" s="251" t="s">
        <v>110</v>
      </c>
      <c r="D27" s="251" t="s">
        <v>110</v>
      </c>
      <c r="E27" s="251" t="s">
        <v>110</v>
      </c>
      <c r="F27" s="251" t="s">
        <v>110</v>
      </c>
      <c r="G27" s="251" t="s">
        <v>110</v>
      </c>
      <c r="H27" s="251" t="s">
        <v>110</v>
      </c>
      <c r="I27" s="251" t="s">
        <v>110</v>
      </c>
      <c r="J27" s="251" t="s">
        <v>110</v>
      </c>
      <c r="K27" s="251" t="s">
        <v>110</v>
      </c>
      <c r="L27" s="251" t="s">
        <v>110</v>
      </c>
      <c r="M27" s="251" t="s">
        <v>110</v>
      </c>
      <c r="N27" s="251" t="s">
        <v>110</v>
      </c>
      <c r="O27" s="251" t="s">
        <v>110</v>
      </c>
      <c r="P27" s="251" t="s">
        <v>110</v>
      </c>
      <c r="Q27" s="251" t="s">
        <v>110</v>
      </c>
      <c r="R27" s="251" t="s">
        <v>110</v>
      </c>
      <c r="S27" s="251" t="s">
        <v>110</v>
      </c>
      <c r="T27" s="251" t="s">
        <v>110</v>
      </c>
      <c r="U27" s="251" t="s">
        <v>110</v>
      </c>
      <c r="V27" s="251" t="s">
        <v>110</v>
      </c>
      <c r="W27" s="251" t="s">
        <v>110</v>
      </c>
      <c r="X27" s="251" t="s">
        <v>110</v>
      </c>
      <c r="Y27" s="251" t="s">
        <v>110</v>
      </c>
      <c r="Z27" s="251" t="s">
        <v>110</v>
      </c>
      <c r="AA27" s="251" t="s">
        <v>110</v>
      </c>
      <c r="AB27" s="251" t="s">
        <v>110</v>
      </c>
      <c r="AC27" s="251" t="s">
        <v>110</v>
      </c>
      <c r="AD27" s="251" t="s">
        <v>110</v>
      </c>
      <c r="AE27" s="251" t="s">
        <v>110</v>
      </c>
      <c r="AF27" s="251" t="s">
        <v>110</v>
      </c>
      <c r="AG27" s="251" t="s">
        <v>110</v>
      </c>
      <c r="AH27" s="251" t="s">
        <v>110</v>
      </c>
      <c r="AI27" s="251" t="s">
        <v>110</v>
      </c>
      <c r="AJ27" s="251" t="s">
        <v>110</v>
      </c>
      <c r="AK27" s="251" t="s">
        <v>110</v>
      </c>
      <c r="AL27" s="251" t="s">
        <v>110</v>
      </c>
      <c r="AM27" s="251" t="s">
        <v>110</v>
      </c>
      <c r="AN27" s="251" t="s">
        <v>110</v>
      </c>
      <c r="AO27" s="251" t="s">
        <v>110</v>
      </c>
      <c r="AP27" s="251" t="s">
        <v>110</v>
      </c>
      <c r="AQ27" s="251" t="s">
        <v>110</v>
      </c>
      <c r="AR27" s="251" t="s">
        <v>110</v>
      </c>
      <c r="AS27" s="251" t="s">
        <v>110</v>
      </c>
      <c r="AT27" s="251" t="s">
        <v>110</v>
      </c>
      <c r="AU27" s="251" t="s">
        <v>110</v>
      </c>
      <c r="AV27" s="251" t="s">
        <v>110</v>
      </c>
      <c r="AW27" s="251" t="s">
        <v>110</v>
      </c>
      <c r="AX27" s="251" t="s">
        <v>110</v>
      </c>
      <c r="AY27" s="251" t="s">
        <v>110</v>
      </c>
      <c r="AZ27" s="251" t="s">
        <v>110</v>
      </c>
      <c r="BA27" s="251" t="s">
        <v>110</v>
      </c>
      <c r="BB27" s="251" t="s">
        <v>110</v>
      </c>
      <c r="BC27" s="251" t="s">
        <v>110</v>
      </c>
      <c r="BD27" s="251" t="s">
        <v>110</v>
      </c>
      <c r="BE27" s="251" t="s">
        <v>110</v>
      </c>
      <c r="BF27" s="251" t="s">
        <v>110</v>
      </c>
      <c r="BG27" s="251" t="s">
        <v>110</v>
      </c>
      <c r="BH27" s="251" t="s">
        <v>110</v>
      </c>
      <c r="BI27" s="251" t="s">
        <v>110</v>
      </c>
      <c r="BJ27" s="251" t="s">
        <v>110</v>
      </c>
      <c r="BK27" s="251" t="s">
        <v>110</v>
      </c>
      <c r="BL27" s="251" t="s">
        <v>110</v>
      </c>
      <c r="BM27" s="251" t="s">
        <v>110</v>
      </c>
      <c r="BN27" s="251" t="s">
        <v>110</v>
      </c>
      <c r="BO27" s="251" t="s">
        <v>110</v>
      </c>
      <c r="BP27" s="251" t="s">
        <v>110</v>
      </c>
      <c r="BQ27" s="251" t="s">
        <v>110</v>
      </c>
      <c r="BR27" s="251" t="s">
        <v>110</v>
      </c>
      <c r="BS27" s="251">
        <v>0</v>
      </c>
    </row>
    <row r="28" spans="1:71" ht="22.5">
      <c r="A28" s="250" t="s">
        <v>512</v>
      </c>
      <c r="B28" s="251" t="s">
        <v>110</v>
      </c>
      <c r="C28" s="251" t="s">
        <v>110</v>
      </c>
      <c r="D28" s="251" t="s">
        <v>110</v>
      </c>
      <c r="E28" s="251" t="s">
        <v>110</v>
      </c>
      <c r="F28" s="251" t="s">
        <v>110</v>
      </c>
      <c r="G28" s="251" t="s">
        <v>110</v>
      </c>
      <c r="H28" s="251" t="s">
        <v>110</v>
      </c>
      <c r="I28" s="251" t="s">
        <v>110</v>
      </c>
      <c r="J28" s="251" t="s">
        <v>110</v>
      </c>
      <c r="K28" s="251" t="s">
        <v>110</v>
      </c>
      <c r="L28" s="251" t="s">
        <v>110</v>
      </c>
      <c r="M28" s="251" t="s">
        <v>110</v>
      </c>
      <c r="N28" s="251" t="s">
        <v>110</v>
      </c>
      <c r="O28" s="251" t="s">
        <v>110</v>
      </c>
      <c r="P28" s="251" t="s">
        <v>110</v>
      </c>
      <c r="Q28" s="251" t="s">
        <v>110</v>
      </c>
      <c r="R28" s="251" t="s">
        <v>110</v>
      </c>
      <c r="S28" s="251" t="s">
        <v>110</v>
      </c>
      <c r="T28" s="251" t="s">
        <v>110</v>
      </c>
      <c r="U28" s="251" t="s">
        <v>110</v>
      </c>
      <c r="V28" s="251" t="s">
        <v>110</v>
      </c>
      <c r="W28" s="251" t="s">
        <v>110</v>
      </c>
      <c r="X28" s="251" t="s">
        <v>110</v>
      </c>
      <c r="Y28" s="251" t="s">
        <v>110</v>
      </c>
      <c r="Z28" s="251" t="s">
        <v>110</v>
      </c>
      <c r="AA28" s="251" t="s">
        <v>110</v>
      </c>
      <c r="AB28" s="251" t="s">
        <v>110</v>
      </c>
      <c r="AC28" s="251" t="s">
        <v>110</v>
      </c>
      <c r="AD28" s="251" t="s">
        <v>110</v>
      </c>
      <c r="AE28" s="251" t="s">
        <v>110</v>
      </c>
      <c r="AF28" s="251" t="s">
        <v>110</v>
      </c>
      <c r="AG28" s="251" t="s">
        <v>110</v>
      </c>
      <c r="AH28" s="251" t="s">
        <v>110</v>
      </c>
      <c r="AI28" s="251" t="s">
        <v>110</v>
      </c>
      <c r="AJ28" s="251" t="s">
        <v>110</v>
      </c>
      <c r="AK28" s="251" t="s">
        <v>110</v>
      </c>
      <c r="AL28" s="251" t="s">
        <v>110</v>
      </c>
      <c r="AM28" s="251" t="s">
        <v>110</v>
      </c>
      <c r="AN28" s="251" t="s">
        <v>110</v>
      </c>
      <c r="AO28" s="251" t="s">
        <v>110</v>
      </c>
      <c r="AP28" s="251" t="s">
        <v>110</v>
      </c>
      <c r="AQ28" s="251" t="s">
        <v>110</v>
      </c>
      <c r="AR28" s="251" t="s">
        <v>110</v>
      </c>
      <c r="AS28" s="251" t="s">
        <v>110</v>
      </c>
      <c r="AT28" s="251" t="s">
        <v>110</v>
      </c>
      <c r="AU28" s="251" t="s">
        <v>110</v>
      </c>
      <c r="AV28" s="251" t="s">
        <v>110</v>
      </c>
      <c r="AW28" s="251" t="s">
        <v>110</v>
      </c>
      <c r="AX28" s="251" t="s">
        <v>110</v>
      </c>
      <c r="AY28" s="251" t="s">
        <v>110</v>
      </c>
      <c r="AZ28" s="251" t="s">
        <v>110</v>
      </c>
      <c r="BA28" s="251" t="s">
        <v>110</v>
      </c>
      <c r="BB28" s="251" t="s">
        <v>110</v>
      </c>
      <c r="BC28" s="251" t="s">
        <v>110</v>
      </c>
      <c r="BD28" s="251" t="s">
        <v>110</v>
      </c>
      <c r="BE28" s="251" t="s">
        <v>110</v>
      </c>
      <c r="BF28" s="251" t="s">
        <v>110</v>
      </c>
      <c r="BG28" s="251" t="s">
        <v>110</v>
      </c>
      <c r="BH28" s="251" t="s">
        <v>110</v>
      </c>
      <c r="BI28" s="251" t="s">
        <v>110</v>
      </c>
      <c r="BJ28" s="251" t="s">
        <v>110</v>
      </c>
      <c r="BK28" s="251" t="s">
        <v>110</v>
      </c>
      <c r="BL28" s="251" t="s">
        <v>110</v>
      </c>
      <c r="BM28" s="251" t="s">
        <v>110</v>
      </c>
      <c r="BN28" s="251" t="s">
        <v>110</v>
      </c>
      <c r="BO28" s="251" t="s">
        <v>110</v>
      </c>
      <c r="BP28" s="251" t="s">
        <v>110</v>
      </c>
      <c r="BQ28" s="251" t="s">
        <v>110</v>
      </c>
      <c r="BR28" s="251" t="s">
        <v>110</v>
      </c>
      <c r="BS28" s="251" t="s">
        <v>110</v>
      </c>
    </row>
    <row r="29" spans="1:71" ht="22.5">
      <c r="A29" s="250" t="s">
        <v>513</v>
      </c>
      <c r="B29" s="251">
        <v>4.2705359999999999</v>
      </c>
      <c r="C29" s="251" t="s">
        <v>110</v>
      </c>
      <c r="D29" s="251" t="s">
        <v>110</v>
      </c>
      <c r="E29" s="251" t="s">
        <v>110</v>
      </c>
      <c r="F29" s="251" t="s">
        <v>110</v>
      </c>
      <c r="G29" s="251" t="s">
        <v>110</v>
      </c>
      <c r="H29" s="251" t="s">
        <v>110</v>
      </c>
      <c r="I29" s="251" t="s">
        <v>110</v>
      </c>
      <c r="J29" s="251" t="s">
        <v>110</v>
      </c>
      <c r="K29" s="251" t="s">
        <v>110</v>
      </c>
      <c r="L29" s="251" t="s">
        <v>110</v>
      </c>
      <c r="M29" s="251" t="s">
        <v>110</v>
      </c>
      <c r="N29" s="251" t="s">
        <v>110</v>
      </c>
      <c r="O29" s="251" t="s">
        <v>110</v>
      </c>
      <c r="P29" s="251" t="s">
        <v>110</v>
      </c>
      <c r="Q29" s="251" t="s">
        <v>110</v>
      </c>
      <c r="R29" s="251" t="s">
        <v>110</v>
      </c>
      <c r="S29" s="251" t="s">
        <v>110</v>
      </c>
      <c r="T29" s="251" t="s">
        <v>110</v>
      </c>
      <c r="U29" s="251" t="s">
        <v>110</v>
      </c>
      <c r="V29" s="251" t="s">
        <v>110</v>
      </c>
      <c r="W29" s="251" t="s">
        <v>110</v>
      </c>
      <c r="X29" s="251" t="s">
        <v>110</v>
      </c>
      <c r="Y29" s="251" t="s">
        <v>110</v>
      </c>
      <c r="Z29" s="251" t="s">
        <v>110</v>
      </c>
      <c r="AA29" s="251" t="s">
        <v>110</v>
      </c>
      <c r="AB29" s="251" t="s">
        <v>110</v>
      </c>
      <c r="AC29" s="251" t="s">
        <v>110</v>
      </c>
      <c r="AD29" s="251" t="s">
        <v>110</v>
      </c>
      <c r="AE29" s="251" t="s">
        <v>110</v>
      </c>
      <c r="AF29" s="251" t="s">
        <v>110</v>
      </c>
      <c r="AG29" s="251" t="s">
        <v>110</v>
      </c>
      <c r="AH29" s="251" t="s">
        <v>110</v>
      </c>
      <c r="AI29" s="251" t="s">
        <v>110</v>
      </c>
      <c r="AJ29" s="251" t="s">
        <v>110</v>
      </c>
      <c r="AK29" s="251" t="s">
        <v>110</v>
      </c>
      <c r="AL29" s="251" t="s">
        <v>110</v>
      </c>
      <c r="AM29" s="251" t="s">
        <v>110</v>
      </c>
      <c r="AN29" s="251" t="s">
        <v>110</v>
      </c>
      <c r="AO29" s="251" t="s">
        <v>110</v>
      </c>
      <c r="AP29" s="251" t="s">
        <v>110</v>
      </c>
      <c r="AQ29" s="251" t="s">
        <v>110</v>
      </c>
      <c r="AR29" s="251" t="s">
        <v>110</v>
      </c>
      <c r="AS29" s="251" t="s">
        <v>110</v>
      </c>
      <c r="AT29" s="251" t="s">
        <v>110</v>
      </c>
      <c r="AU29" s="251" t="s">
        <v>110</v>
      </c>
      <c r="AV29" s="251" t="s">
        <v>110</v>
      </c>
      <c r="AW29" s="251" t="s">
        <v>110</v>
      </c>
      <c r="AX29" s="251" t="s">
        <v>110</v>
      </c>
      <c r="AY29" s="251" t="s">
        <v>110</v>
      </c>
      <c r="AZ29" s="251" t="s">
        <v>110</v>
      </c>
      <c r="BA29" s="251" t="s">
        <v>110</v>
      </c>
      <c r="BB29" s="251" t="s">
        <v>110</v>
      </c>
      <c r="BC29" s="251" t="s">
        <v>110</v>
      </c>
      <c r="BD29" s="251" t="s">
        <v>110</v>
      </c>
      <c r="BE29" s="251" t="s">
        <v>110</v>
      </c>
      <c r="BF29" s="251" t="s">
        <v>110</v>
      </c>
      <c r="BG29" s="251" t="s">
        <v>110</v>
      </c>
      <c r="BH29" s="251" t="s">
        <v>110</v>
      </c>
      <c r="BI29" s="251" t="s">
        <v>110</v>
      </c>
      <c r="BJ29" s="251" t="s">
        <v>110</v>
      </c>
      <c r="BK29" s="251" t="s">
        <v>110</v>
      </c>
      <c r="BL29" s="251" t="s">
        <v>110</v>
      </c>
      <c r="BM29" s="251" t="s">
        <v>110</v>
      </c>
      <c r="BN29" s="251" t="s">
        <v>110</v>
      </c>
      <c r="BO29" s="251" t="s">
        <v>110</v>
      </c>
      <c r="BP29" s="251" t="s">
        <v>110</v>
      </c>
      <c r="BQ29" s="251" t="s">
        <v>110</v>
      </c>
      <c r="BR29" s="251" t="s">
        <v>110</v>
      </c>
      <c r="BS29" s="251">
        <v>4.2705359999999999</v>
      </c>
    </row>
    <row r="30" spans="1:71" ht="33.75">
      <c r="A30" s="250" t="s">
        <v>514</v>
      </c>
      <c r="B30" s="251">
        <v>0.62802000000000002</v>
      </c>
      <c r="C30" s="251" t="s">
        <v>110</v>
      </c>
      <c r="D30" s="251" t="s">
        <v>110</v>
      </c>
      <c r="E30" s="251" t="s">
        <v>110</v>
      </c>
      <c r="F30" s="251" t="s">
        <v>110</v>
      </c>
      <c r="G30" s="251" t="s">
        <v>110</v>
      </c>
      <c r="H30" s="251" t="s">
        <v>110</v>
      </c>
      <c r="I30" s="251" t="s">
        <v>110</v>
      </c>
      <c r="J30" s="251" t="s">
        <v>110</v>
      </c>
      <c r="K30" s="251" t="s">
        <v>110</v>
      </c>
      <c r="L30" s="251" t="s">
        <v>110</v>
      </c>
      <c r="M30" s="251" t="s">
        <v>110</v>
      </c>
      <c r="N30" s="251" t="s">
        <v>110</v>
      </c>
      <c r="O30" s="251" t="s">
        <v>110</v>
      </c>
      <c r="P30" s="251" t="s">
        <v>110</v>
      </c>
      <c r="Q30" s="251" t="s">
        <v>110</v>
      </c>
      <c r="R30" s="251" t="s">
        <v>110</v>
      </c>
      <c r="S30" s="251" t="s">
        <v>110</v>
      </c>
      <c r="T30" s="251" t="s">
        <v>110</v>
      </c>
      <c r="U30" s="251" t="s">
        <v>110</v>
      </c>
      <c r="V30" s="251" t="s">
        <v>110</v>
      </c>
      <c r="W30" s="251" t="s">
        <v>110</v>
      </c>
      <c r="X30" s="251" t="s">
        <v>110</v>
      </c>
      <c r="Y30" s="251" t="s">
        <v>110</v>
      </c>
      <c r="Z30" s="251" t="s">
        <v>110</v>
      </c>
      <c r="AA30" s="251" t="s">
        <v>110</v>
      </c>
      <c r="AB30" s="251" t="s">
        <v>110</v>
      </c>
      <c r="AC30" s="251" t="s">
        <v>110</v>
      </c>
      <c r="AD30" s="251" t="s">
        <v>110</v>
      </c>
      <c r="AE30" s="251" t="s">
        <v>110</v>
      </c>
      <c r="AF30" s="251" t="s">
        <v>110</v>
      </c>
      <c r="AG30" s="251" t="s">
        <v>110</v>
      </c>
      <c r="AH30" s="251" t="s">
        <v>110</v>
      </c>
      <c r="AI30" s="251" t="s">
        <v>110</v>
      </c>
      <c r="AJ30" s="251" t="s">
        <v>110</v>
      </c>
      <c r="AK30" s="251" t="s">
        <v>110</v>
      </c>
      <c r="AL30" s="251" t="s">
        <v>110</v>
      </c>
      <c r="AM30" s="251" t="s">
        <v>110</v>
      </c>
      <c r="AN30" s="251" t="s">
        <v>110</v>
      </c>
      <c r="AO30" s="251" t="s">
        <v>110</v>
      </c>
      <c r="AP30" s="251" t="s">
        <v>110</v>
      </c>
      <c r="AQ30" s="251" t="s">
        <v>110</v>
      </c>
      <c r="AR30" s="251" t="s">
        <v>110</v>
      </c>
      <c r="AS30" s="251" t="s">
        <v>110</v>
      </c>
      <c r="AT30" s="251" t="s">
        <v>110</v>
      </c>
      <c r="AU30" s="251" t="s">
        <v>110</v>
      </c>
      <c r="AV30" s="251" t="s">
        <v>110</v>
      </c>
      <c r="AW30" s="251" t="s">
        <v>110</v>
      </c>
      <c r="AX30" s="251" t="s">
        <v>110</v>
      </c>
      <c r="AY30" s="251" t="s">
        <v>110</v>
      </c>
      <c r="AZ30" s="251" t="s">
        <v>110</v>
      </c>
      <c r="BA30" s="251" t="s">
        <v>110</v>
      </c>
      <c r="BB30" s="251" t="s">
        <v>110</v>
      </c>
      <c r="BC30" s="251" t="s">
        <v>110</v>
      </c>
      <c r="BD30" s="251" t="s">
        <v>110</v>
      </c>
      <c r="BE30" s="251" t="s">
        <v>110</v>
      </c>
      <c r="BF30" s="251" t="s">
        <v>110</v>
      </c>
      <c r="BG30" s="251" t="s">
        <v>110</v>
      </c>
      <c r="BH30" s="251" t="s">
        <v>110</v>
      </c>
      <c r="BI30" s="251" t="s">
        <v>110</v>
      </c>
      <c r="BJ30" s="251" t="s">
        <v>110</v>
      </c>
      <c r="BK30" s="251" t="s">
        <v>110</v>
      </c>
      <c r="BL30" s="251" t="s">
        <v>110</v>
      </c>
      <c r="BM30" s="251" t="s">
        <v>110</v>
      </c>
      <c r="BN30" s="251" t="s">
        <v>110</v>
      </c>
      <c r="BO30" s="251" t="s">
        <v>110</v>
      </c>
      <c r="BP30" s="251" t="s">
        <v>110</v>
      </c>
      <c r="BQ30" s="251" t="s">
        <v>110</v>
      </c>
      <c r="BR30" s="251">
        <v>0.62802000000000002</v>
      </c>
      <c r="BS30" s="251" t="s">
        <v>110</v>
      </c>
    </row>
    <row r="31" spans="1:71" ht="22.5">
      <c r="A31" s="250" t="s">
        <v>515</v>
      </c>
      <c r="B31" s="251">
        <v>309.44638800000001</v>
      </c>
      <c r="C31" s="251">
        <v>309.44638800000001</v>
      </c>
      <c r="D31" s="251" t="s">
        <v>110</v>
      </c>
      <c r="E31" s="251">
        <v>307.394856</v>
      </c>
      <c r="F31" s="251" t="s">
        <v>110</v>
      </c>
      <c r="G31" s="251" t="s">
        <v>110</v>
      </c>
      <c r="H31" s="251" t="s">
        <v>110</v>
      </c>
      <c r="I31" s="251" t="s">
        <v>110</v>
      </c>
      <c r="J31" s="251">
        <v>2.0096640000000003</v>
      </c>
      <c r="K31" s="251" t="s">
        <v>110</v>
      </c>
      <c r="L31" s="251" t="s">
        <v>110</v>
      </c>
      <c r="M31" s="251" t="s">
        <v>110</v>
      </c>
      <c r="N31" s="251" t="s">
        <v>110</v>
      </c>
      <c r="O31" s="251" t="s">
        <v>110</v>
      </c>
      <c r="P31" s="251" t="s">
        <v>110</v>
      </c>
      <c r="Q31" s="251" t="s">
        <v>110</v>
      </c>
      <c r="R31" s="251" t="s">
        <v>110</v>
      </c>
      <c r="S31" s="251" t="s">
        <v>110</v>
      </c>
      <c r="T31" s="251" t="s">
        <v>110</v>
      </c>
      <c r="U31" s="251" t="s">
        <v>110</v>
      </c>
      <c r="V31" s="251" t="s">
        <v>110</v>
      </c>
      <c r="W31" s="251" t="s">
        <v>110</v>
      </c>
      <c r="X31" s="251" t="s">
        <v>110</v>
      </c>
      <c r="Y31" s="251" t="s">
        <v>110</v>
      </c>
      <c r="Z31" s="251" t="s">
        <v>110</v>
      </c>
      <c r="AA31" s="251" t="s">
        <v>110</v>
      </c>
      <c r="AB31" s="251" t="s">
        <v>110</v>
      </c>
      <c r="AC31" s="251" t="s">
        <v>110</v>
      </c>
      <c r="AD31" s="251" t="s">
        <v>110</v>
      </c>
      <c r="AE31" s="251" t="s">
        <v>110</v>
      </c>
      <c r="AF31" s="251" t="s">
        <v>110</v>
      </c>
      <c r="AG31" s="251" t="s">
        <v>110</v>
      </c>
      <c r="AH31" s="251" t="s">
        <v>110</v>
      </c>
      <c r="AI31" s="251" t="s">
        <v>110</v>
      </c>
      <c r="AJ31" s="251" t="s">
        <v>110</v>
      </c>
      <c r="AK31" s="251" t="s">
        <v>110</v>
      </c>
      <c r="AL31" s="251" t="s">
        <v>110</v>
      </c>
      <c r="AM31" s="251" t="s">
        <v>110</v>
      </c>
      <c r="AN31" s="251" t="s">
        <v>110</v>
      </c>
      <c r="AO31" s="251" t="s">
        <v>110</v>
      </c>
      <c r="AP31" s="251" t="s">
        <v>110</v>
      </c>
      <c r="AQ31" s="251" t="s">
        <v>110</v>
      </c>
      <c r="AR31" s="251" t="s">
        <v>110</v>
      </c>
      <c r="AS31" s="251" t="s">
        <v>110</v>
      </c>
      <c r="AT31" s="251" t="s">
        <v>110</v>
      </c>
      <c r="AU31" s="251" t="s">
        <v>110</v>
      </c>
      <c r="AV31" s="251" t="s">
        <v>110</v>
      </c>
      <c r="AW31" s="251" t="s">
        <v>110</v>
      </c>
      <c r="AX31" s="251" t="s">
        <v>110</v>
      </c>
      <c r="AY31" s="251" t="s">
        <v>110</v>
      </c>
      <c r="AZ31" s="251" t="s">
        <v>110</v>
      </c>
      <c r="BA31" s="251" t="s">
        <v>110</v>
      </c>
      <c r="BB31" s="251" t="s">
        <v>110</v>
      </c>
      <c r="BC31" s="251" t="s">
        <v>110</v>
      </c>
      <c r="BD31" s="251" t="s">
        <v>110</v>
      </c>
      <c r="BE31" s="251" t="s">
        <v>110</v>
      </c>
      <c r="BF31" s="251" t="s">
        <v>110</v>
      </c>
      <c r="BG31" s="251" t="s">
        <v>110</v>
      </c>
      <c r="BH31" s="251" t="s">
        <v>110</v>
      </c>
      <c r="BI31" s="251" t="s">
        <v>110</v>
      </c>
      <c r="BJ31" s="251" t="s">
        <v>110</v>
      </c>
      <c r="BK31" s="251" t="s">
        <v>110</v>
      </c>
      <c r="BL31" s="251" t="s">
        <v>110</v>
      </c>
      <c r="BM31" s="251" t="s">
        <v>110</v>
      </c>
      <c r="BN31" s="251" t="s">
        <v>110</v>
      </c>
      <c r="BO31" s="251" t="s">
        <v>110</v>
      </c>
      <c r="BP31" s="251" t="s">
        <v>110</v>
      </c>
      <c r="BQ31" s="251" t="s">
        <v>110</v>
      </c>
      <c r="BR31" s="251" t="s">
        <v>110</v>
      </c>
      <c r="BS31" s="251" t="s">
        <v>110</v>
      </c>
    </row>
    <row r="32" spans="1:71" s="264" customFormat="1" ht="22.5">
      <c r="A32" s="263" t="s">
        <v>517</v>
      </c>
      <c r="B32" s="261">
        <v>53.716644000000002</v>
      </c>
      <c r="C32" s="261">
        <v>53.716644000000002</v>
      </c>
      <c r="D32" s="261" t="s">
        <v>110</v>
      </c>
      <c r="E32" s="261">
        <v>7.8711840000000004</v>
      </c>
      <c r="F32" s="261" t="s">
        <v>110</v>
      </c>
      <c r="G32" s="261" t="s">
        <v>110</v>
      </c>
      <c r="H32" s="261" t="s">
        <v>110</v>
      </c>
      <c r="I32" s="261" t="s">
        <v>110</v>
      </c>
      <c r="J32" s="261">
        <v>45.845459999999996</v>
      </c>
      <c r="K32" s="261" t="s">
        <v>110</v>
      </c>
      <c r="L32" s="261" t="s">
        <v>110</v>
      </c>
      <c r="M32" s="261" t="s">
        <v>110</v>
      </c>
      <c r="N32" s="261" t="s">
        <v>110</v>
      </c>
      <c r="O32" s="261" t="s">
        <v>110</v>
      </c>
      <c r="P32" s="261" t="s">
        <v>110</v>
      </c>
      <c r="Q32" s="261" t="s">
        <v>110</v>
      </c>
      <c r="R32" s="261" t="s">
        <v>110</v>
      </c>
      <c r="S32" s="261" t="s">
        <v>110</v>
      </c>
      <c r="T32" s="261" t="s">
        <v>110</v>
      </c>
      <c r="U32" s="261" t="s">
        <v>110</v>
      </c>
      <c r="V32" s="261" t="s">
        <v>110</v>
      </c>
      <c r="W32" s="261" t="s">
        <v>110</v>
      </c>
      <c r="X32" s="261" t="s">
        <v>110</v>
      </c>
      <c r="Y32" s="261" t="s">
        <v>110</v>
      </c>
      <c r="Z32" s="261" t="s">
        <v>110</v>
      </c>
      <c r="AA32" s="261" t="s">
        <v>110</v>
      </c>
      <c r="AB32" s="261" t="s">
        <v>110</v>
      </c>
      <c r="AC32" s="261" t="s">
        <v>110</v>
      </c>
      <c r="AD32" s="261" t="s">
        <v>110</v>
      </c>
      <c r="AE32" s="261" t="s">
        <v>110</v>
      </c>
      <c r="AF32" s="261" t="s">
        <v>110</v>
      </c>
      <c r="AG32" s="261" t="s">
        <v>110</v>
      </c>
      <c r="AH32" s="261" t="s">
        <v>110</v>
      </c>
      <c r="AI32" s="261" t="s">
        <v>110</v>
      </c>
      <c r="AJ32" s="261" t="s">
        <v>110</v>
      </c>
      <c r="AK32" s="261" t="s">
        <v>110</v>
      </c>
      <c r="AL32" s="261" t="s">
        <v>110</v>
      </c>
      <c r="AM32" s="261" t="s">
        <v>110</v>
      </c>
      <c r="AN32" s="261" t="s">
        <v>110</v>
      </c>
      <c r="AO32" s="261" t="s">
        <v>110</v>
      </c>
      <c r="AP32" s="261" t="s">
        <v>110</v>
      </c>
      <c r="AQ32" s="261" t="s">
        <v>110</v>
      </c>
      <c r="AR32" s="261" t="s">
        <v>110</v>
      </c>
      <c r="AS32" s="261" t="s">
        <v>110</v>
      </c>
      <c r="AT32" s="261" t="s">
        <v>110</v>
      </c>
      <c r="AU32" s="261" t="s">
        <v>110</v>
      </c>
      <c r="AV32" s="261" t="s">
        <v>110</v>
      </c>
      <c r="AW32" s="261" t="s">
        <v>110</v>
      </c>
      <c r="AX32" s="261" t="s">
        <v>110</v>
      </c>
      <c r="AY32" s="261" t="s">
        <v>110</v>
      </c>
      <c r="AZ32" s="261" t="s">
        <v>110</v>
      </c>
      <c r="BA32" s="261" t="s">
        <v>110</v>
      </c>
      <c r="BB32" s="261" t="s">
        <v>110</v>
      </c>
      <c r="BC32" s="261" t="s">
        <v>110</v>
      </c>
      <c r="BD32" s="261" t="s">
        <v>110</v>
      </c>
      <c r="BE32" s="261" t="s">
        <v>110</v>
      </c>
      <c r="BF32" s="261" t="s">
        <v>110</v>
      </c>
      <c r="BG32" s="261" t="s">
        <v>110</v>
      </c>
      <c r="BH32" s="261" t="s">
        <v>110</v>
      </c>
      <c r="BI32" s="261" t="s">
        <v>110</v>
      </c>
      <c r="BJ32" s="261" t="s">
        <v>110</v>
      </c>
      <c r="BK32" s="261" t="s">
        <v>110</v>
      </c>
      <c r="BL32" s="261" t="s">
        <v>110</v>
      </c>
      <c r="BM32" s="261" t="s">
        <v>110</v>
      </c>
      <c r="BN32" s="261" t="s">
        <v>110</v>
      </c>
      <c r="BO32" s="261" t="s">
        <v>110</v>
      </c>
      <c r="BP32" s="261" t="s">
        <v>110</v>
      </c>
      <c r="BQ32" s="261" t="s">
        <v>110</v>
      </c>
      <c r="BR32" s="261" t="s">
        <v>110</v>
      </c>
      <c r="BS32" s="261" t="s">
        <v>110</v>
      </c>
    </row>
    <row r="33" spans="1:71" ht="22.5">
      <c r="A33" s="250" t="s">
        <v>519</v>
      </c>
      <c r="B33" s="251" t="s">
        <v>110</v>
      </c>
      <c r="C33" s="251" t="s">
        <v>110</v>
      </c>
      <c r="D33" s="251" t="s">
        <v>110</v>
      </c>
      <c r="E33" s="251" t="s">
        <v>110</v>
      </c>
      <c r="F33" s="251" t="s">
        <v>110</v>
      </c>
      <c r="G33" s="251" t="s">
        <v>110</v>
      </c>
      <c r="H33" s="251" t="s">
        <v>110</v>
      </c>
      <c r="I33" s="251" t="s">
        <v>110</v>
      </c>
      <c r="J33" s="251" t="s">
        <v>110</v>
      </c>
      <c r="K33" s="251" t="s">
        <v>110</v>
      </c>
      <c r="L33" s="251" t="s">
        <v>110</v>
      </c>
      <c r="M33" s="251" t="s">
        <v>110</v>
      </c>
      <c r="N33" s="251" t="s">
        <v>110</v>
      </c>
      <c r="O33" s="251" t="s">
        <v>110</v>
      </c>
      <c r="P33" s="251" t="s">
        <v>110</v>
      </c>
      <c r="Q33" s="251" t="s">
        <v>110</v>
      </c>
      <c r="R33" s="251" t="s">
        <v>110</v>
      </c>
      <c r="S33" s="251" t="s">
        <v>110</v>
      </c>
      <c r="T33" s="251" t="s">
        <v>110</v>
      </c>
      <c r="U33" s="251" t="s">
        <v>110</v>
      </c>
      <c r="V33" s="251" t="s">
        <v>110</v>
      </c>
      <c r="W33" s="251" t="s">
        <v>110</v>
      </c>
      <c r="X33" s="251" t="s">
        <v>110</v>
      </c>
      <c r="Y33" s="251" t="s">
        <v>110</v>
      </c>
      <c r="Z33" s="251" t="s">
        <v>110</v>
      </c>
      <c r="AA33" s="251" t="s">
        <v>110</v>
      </c>
      <c r="AB33" s="251" t="s">
        <v>110</v>
      </c>
      <c r="AC33" s="251" t="s">
        <v>110</v>
      </c>
      <c r="AD33" s="251" t="s">
        <v>110</v>
      </c>
      <c r="AE33" s="251" t="s">
        <v>110</v>
      </c>
      <c r="AF33" s="251" t="s">
        <v>110</v>
      </c>
      <c r="AG33" s="251" t="s">
        <v>110</v>
      </c>
      <c r="AH33" s="251" t="s">
        <v>110</v>
      </c>
      <c r="AI33" s="251" t="s">
        <v>110</v>
      </c>
      <c r="AJ33" s="251" t="s">
        <v>110</v>
      </c>
      <c r="AK33" s="251" t="s">
        <v>110</v>
      </c>
      <c r="AL33" s="251" t="s">
        <v>110</v>
      </c>
      <c r="AM33" s="251" t="s">
        <v>110</v>
      </c>
      <c r="AN33" s="251" t="s">
        <v>110</v>
      </c>
      <c r="AO33" s="251" t="s">
        <v>110</v>
      </c>
      <c r="AP33" s="251" t="s">
        <v>110</v>
      </c>
      <c r="AQ33" s="251" t="s">
        <v>110</v>
      </c>
      <c r="AR33" s="251" t="s">
        <v>110</v>
      </c>
      <c r="AS33" s="251" t="s">
        <v>110</v>
      </c>
      <c r="AT33" s="251" t="s">
        <v>110</v>
      </c>
      <c r="AU33" s="251" t="s">
        <v>110</v>
      </c>
      <c r="AV33" s="251" t="s">
        <v>110</v>
      </c>
      <c r="AW33" s="251" t="s">
        <v>110</v>
      </c>
      <c r="AX33" s="251" t="s">
        <v>110</v>
      </c>
      <c r="AY33" s="251" t="s">
        <v>110</v>
      </c>
      <c r="AZ33" s="251" t="s">
        <v>110</v>
      </c>
      <c r="BA33" s="251" t="s">
        <v>110</v>
      </c>
      <c r="BB33" s="251" t="s">
        <v>110</v>
      </c>
      <c r="BC33" s="251" t="s">
        <v>110</v>
      </c>
      <c r="BD33" s="251" t="s">
        <v>110</v>
      </c>
      <c r="BE33" s="251" t="s">
        <v>110</v>
      </c>
      <c r="BF33" s="251" t="s">
        <v>110</v>
      </c>
      <c r="BG33" s="251" t="s">
        <v>110</v>
      </c>
      <c r="BH33" s="251" t="s">
        <v>110</v>
      </c>
      <c r="BI33" s="251" t="s">
        <v>110</v>
      </c>
      <c r="BJ33" s="251" t="s">
        <v>110</v>
      </c>
      <c r="BK33" s="251" t="s">
        <v>110</v>
      </c>
      <c r="BL33" s="251" t="s">
        <v>110</v>
      </c>
      <c r="BM33" s="251" t="s">
        <v>110</v>
      </c>
      <c r="BN33" s="251" t="s">
        <v>110</v>
      </c>
      <c r="BO33" s="251" t="s">
        <v>110</v>
      </c>
      <c r="BP33" s="251" t="s">
        <v>110</v>
      </c>
      <c r="BQ33" s="251" t="s">
        <v>110</v>
      </c>
      <c r="BR33" s="251" t="s">
        <v>110</v>
      </c>
      <c r="BS33" s="251" t="s">
        <v>110</v>
      </c>
    </row>
    <row r="34" spans="1:71" ht="22.5">
      <c r="A34" s="250" t="s">
        <v>521</v>
      </c>
      <c r="B34" s="251">
        <v>1231.1285399999999</v>
      </c>
      <c r="C34" s="251" t="s">
        <v>110</v>
      </c>
      <c r="D34" s="251" t="s">
        <v>110</v>
      </c>
      <c r="E34" s="251" t="s">
        <v>110</v>
      </c>
      <c r="F34" s="251" t="s">
        <v>110</v>
      </c>
      <c r="G34" s="251" t="s">
        <v>110</v>
      </c>
      <c r="H34" s="251" t="s">
        <v>110</v>
      </c>
      <c r="I34" s="251" t="s">
        <v>110</v>
      </c>
      <c r="J34" s="251" t="s">
        <v>110</v>
      </c>
      <c r="K34" s="251" t="s">
        <v>110</v>
      </c>
      <c r="L34" s="251" t="s">
        <v>110</v>
      </c>
      <c r="M34" s="251" t="s">
        <v>110</v>
      </c>
      <c r="N34" s="251" t="s">
        <v>110</v>
      </c>
      <c r="O34" s="251" t="s">
        <v>110</v>
      </c>
      <c r="P34" s="251" t="s">
        <v>110</v>
      </c>
      <c r="Q34" s="251" t="s">
        <v>110</v>
      </c>
      <c r="R34" s="251" t="s">
        <v>110</v>
      </c>
      <c r="S34" s="251" t="s">
        <v>110</v>
      </c>
      <c r="T34" s="251" t="s">
        <v>110</v>
      </c>
      <c r="U34" s="251" t="s">
        <v>110</v>
      </c>
      <c r="V34" s="251" t="s">
        <v>110</v>
      </c>
      <c r="W34" s="251">
        <v>1231.1285399999999</v>
      </c>
      <c r="X34" s="251">
        <v>1094.63886</v>
      </c>
      <c r="Y34" s="251" t="s">
        <v>110</v>
      </c>
      <c r="Z34" s="251">
        <v>44.589420000000004</v>
      </c>
      <c r="AA34" s="251">
        <v>3.2657040000000004</v>
      </c>
      <c r="AB34" s="251">
        <v>23.362344</v>
      </c>
      <c r="AC34" s="251">
        <v>10.67634</v>
      </c>
      <c r="AD34" s="251" t="s">
        <v>110</v>
      </c>
      <c r="AE34" s="251">
        <v>3.7262520000000006</v>
      </c>
      <c r="AF34" s="251" t="s">
        <v>110</v>
      </c>
      <c r="AG34" s="251" t="s">
        <v>110</v>
      </c>
      <c r="AH34" s="251" t="s">
        <v>110</v>
      </c>
      <c r="AI34" s="251" t="s">
        <v>110</v>
      </c>
      <c r="AJ34" s="251" t="s">
        <v>110</v>
      </c>
      <c r="AK34" s="251">
        <v>30.982320000000005</v>
      </c>
      <c r="AL34" s="251">
        <v>0.96296400000000004</v>
      </c>
      <c r="AM34" s="251" t="s">
        <v>110</v>
      </c>
      <c r="AN34" s="251" t="s">
        <v>110</v>
      </c>
      <c r="AO34" s="251">
        <v>3.0982319999999999</v>
      </c>
      <c r="AP34" s="251" t="s">
        <v>110</v>
      </c>
      <c r="AQ34" s="251" t="s">
        <v>110</v>
      </c>
      <c r="AR34" s="251" t="s">
        <v>110</v>
      </c>
      <c r="AS34" s="251">
        <v>15.826104000000001</v>
      </c>
      <c r="AT34" s="251" t="s">
        <v>110</v>
      </c>
      <c r="AU34" s="251" t="s">
        <v>110</v>
      </c>
      <c r="AV34" s="251" t="s">
        <v>110</v>
      </c>
      <c r="AW34" s="251" t="s">
        <v>110</v>
      </c>
      <c r="AX34" s="251" t="s">
        <v>110</v>
      </c>
      <c r="AY34" s="251" t="s">
        <v>110</v>
      </c>
      <c r="AZ34" s="251" t="s">
        <v>110</v>
      </c>
      <c r="BA34" s="251" t="s">
        <v>110</v>
      </c>
      <c r="BB34" s="251" t="s">
        <v>110</v>
      </c>
      <c r="BC34" s="251" t="s">
        <v>110</v>
      </c>
      <c r="BD34" s="251" t="s">
        <v>110</v>
      </c>
      <c r="BE34" s="251" t="s">
        <v>110</v>
      </c>
      <c r="BF34" s="251" t="s">
        <v>110</v>
      </c>
      <c r="BG34" s="251" t="s">
        <v>110</v>
      </c>
      <c r="BH34" s="251" t="s">
        <v>110</v>
      </c>
      <c r="BI34" s="251" t="s">
        <v>110</v>
      </c>
      <c r="BJ34" s="251" t="s">
        <v>110</v>
      </c>
      <c r="BK34" s="251" t="s">
        <v>110</v>
      </c>
      <c r="BL34" s="251" t="s">
        <v>110</v>
      </c>
      <c r="BM34" s="251" t="s">
        <v>110</v>
      </c>
      <c r="BN34" s="251" t="s">
        <v>110</v>
      </c>
      <c r="BO34" s="251" t="s">
        <v>110</v>
      </c>
      <c r="BP34" s="251" t="s">
        <v>110</v>
      </c>
      <c r="BQ34" s="251" t="s">
        <v>110</v>
      </c>
      <c r="BR34" s="251" t="s">
        <v>110</v>
      </c>
      <c r="BS34" s="251" t="s">
        <v>110</v>
      </c>
    </row>
    <row r="35" spans="1:71" s="236" customFormat="1" ht="22.5">
      <c r="A35" s="254" t="s">
        <v>522</v>
      </c>
      <c r="B35" s="255">
        <v>1165.8563280000001</v>
      </c>
      <c r="C35" s="256" t="s">
        <v>110</v>
      </c>
      <c r="D35" s="256" t="s">
        <v>110</v>
      </c>
      <c r="E35" s="256" t="s">
        <v>110</v>
      </c>
      <c r="F35" s="256" t="s">
        <v>110</v>
      </c>
      <c r="G35" s="256" t="s">
        <v>110</v>
      </c>
      <c r="H35" s="256" t="s">
        <v>110</v>
      </c>
      <c r="I35" s="256" t="s">
        <v>110</v>
      </c>
      <c r="J35" s="256" t="s">
        <v>110</v>
      </c>
      <c r="K35" s="256" t="s">
        <v>110</v>
      </c>
      <c r="L35" s="256" t="s">
        <v>110</v>
      </c>
      <c r="M35" s="256" t="s">
        <v>110</v>
      </c>
      <c r="N35" s="256" t="s">
        <v>110</v>
      </c>
      <c r="O35" s="256" t="s">
        <v>110</v>
      </c>
      <c r="P35" s="256" t="s">
        <v>110</v>
      </c>
      <c r="Q35" s="256" t="s">
        <v>110</v>
      </c>
      <c r="R35" s="256" t="s">
        <v>110</v>
      </c>
      <c r="S35" s="256" t="s">
        <v>110</v>
      </c>
      <c r="T35" s="256" t="s">
        <v>110</v>
      </c>
      <c r="U35" s="256" t="s">
        <v>110</v>
      </c>
      <c r="V35" s="256" t="s">
        <v>110</v>
      </c>
      <c r="W35" s="256">
        <v>1165.8563280000001</v>
      </c>
      <c r="X35" s="257">
        <v>1094.63886</v>
      </c>
      <c r="Y35" s="256" t="s">
        <v>110</v>
      </c>
      <c r="Z35" s="257">
        <v>44.589420000000004</v>
      </c>
      <c r="AA35" s="257">
        <v>3.2657040000000004</v>
      </c>
      <c r="AB35" s="257">
        <v>23.362344</v>
      </c>
      <c r="AC35" s="256" t="s">
        <v>110</v>
      </c>
      <c r="AD35" s="256" t="s">
        <v>110</v>
      </c>
      <c r="AE35" s="256" t="s">
        <v>110</v>
      </c>
      <c r="AF35" s="256" t="s">
        <v>110</v>
      </c>
      <c r="AG35" s="256" t="s">
        <v>110</v>
      </c>
      <c r="AH35" s="256" t="s">
        <v>110</v>
      </c>
      <c r="AI35" s="256" t="s">
        <v>110</v>
      </c>
      <c r="AJ35" s="256" t="s">
        <v>110</v>
      </c>
      <c r="AK35" s="256" t="s">
        <v>110</v>
      </c>
      <c r="AL35" s="256" t="s">
        <v>110</v>
      </c>
      <c r="AM35" s="256" t="s">
        <v>110</v>
      </c>
      <c r="AN35" s="256" t="s">
        <v>110</v>
      </c>
      <c r="AO35" s="256" t="s">
        <v>110</v>
      </c>
      <c r="AP35" s="256" t="s">
        <v>110</v>
      </c>
      <c r="AQ35" s="256" t="s">
        <v>110</v>
      </c>
      <c r="AR35" s="256" t="s">
        <v>110</v>
      </c>
      <c r="AS35" s="256" t="s">
        <v>110</v>
      </c>
      <c r="AT35" s="256" t="s">
        <v>110</v>
      </c>
      <c r="AU35" s="256" t="s">
        <v>110</v>
      </c>
      <c r="AV35" s="256" t="s">
        <v>110</v>
      </c>
      <c r="AW35" s="256" t="s">
        <v>110</v>
      </c>
      <c r="AX35" s="256" t="s">
        <v>110</v>
      </c>
      <c r="AY35" s="256" t="s">
        <v>110</v>
      </c>
      <c r="AZ35" s="256" t="s">
        <v>110</v>
      </c>
      <c r="BA35" s="256" t="s">
        <v>110</v>
      </c>
      <c r="BB35" s="256" t="s">
        <v>110</v>
      </c>
      <c r="BC35" s="256" t="s">
        <v>110</v>
      </c>
      <c r="BD35" s="256" t="s">
        <v>110</v>
      </c>
      <c r="BE35" s="256" t="s">
        <v>110</v>
      </c>
      <c r="BF35" s="256" t="s">
        <v>110</v>
      </c>
      <c r="BG35" s="256" t="s">
        <v>110</v>
      </c>
      <c r="BH35" s="256" t="s">
        <v>110</v>
      </c>
      <c r="BI35" s="256" t="s">
        <v>110</v>
      </c>
      <c r="BJ35" s="256" t="s">
        <v>110</v>
      </c>
      <c r="BK35" s="256" t="s">
        <v>110</v>
      </c>
      <c r="BL35" s="256" t="s">
        <v>110</v>
      </c>
      <c r="BM35" s="256" t="s">
        <v>110</v>
      </c>
      <c r="BN35" s="256" t="s">
        <v>110</v>
      </c>
      <c r="BO35" s="256" t="s">
        <v>110</v>
      </c>
      <c r="BP35" s="256" t="s">
        <v>110</v>
      </c>
      <c r="BQ35" s="256" t="s">
        <v>110</v>
      </c>
      <c r="BR35" s="256" t="s">
        <v>110</v>
      </c>
      <c r="BS35" s="256" t="s">
        <v>110</v>
      </c>
    </row>
    <row r="36" spans="1:71" ht="22.5">
      <c r="A36" s="250" t="s">
        <v>523</v>
      </c>
      <c r="B36" s="251">
        <v>29.223864000000003</v>
      </c>
      <c r="C36" s="251" t="s">
        <v>110</v>
      </c>
      <c r="D36" s="251" t="s">
        <v>110</v>
      </c>
      <c r="E36" s="251" t="s">
        <v>110</v>
      </c>
      <c r="F36" s="251" t="s">
        <v>110</v>
      </c>
      <c r="G36" s="251" t="s">
        <v>110</v>
      </c>
      <c r="H36" s="251" t="s">
        <v>110</v>
      </c>
      <c r="I36" s="251" t="s">
        <v>110</v>
      </c>
      <c r="J36" s="251" t="s">
        <v>110</v>
      </c>
      <c r="K36" s="251" t="s">
        <v>110</v>
      </c>
      <c r="L36" s="251" t="s">
        <v>110</v>
      </c>
      <c r="M36" s="251" t="s">
        <v>110</v>
      </c>
      <c r="N36" s="251" t="s">
        <v>110</v>
      </c>
      <c r="O36" s="251" t="s">
        <v>110</v>
      </c>
      <c r="P36" s="251" t="s">
        <v>110</v>
      </c>
      <c r="Q36" s="251" t="s">
        <v>110</v>
      </c>
      <c r="R36" s="251" t="s">
        <v>110</v>
      </c>
      <c r="S36" s="251" t="s">
        <v>110</v>
      </c>
      <c r="T36" s="251" t="s">
        <v>110</v>
      </c>
      <c r="U36" s="251" t="s">
        <v>110</v>
      </c>
      <c r="V36" s="251" t="s">
        <v>110</v>
      </c>
      <c r="W36" s="251">
        <v>29.223864000000003</v>
      </c>
      <c r="X36" s="251" t="s">
        <v>110</v>
      </c>
      <c r="Y36" s="251" t="s">
        <v>110</v>
      </c>
      <c r="Z36" s="251" t="s">
        <v>110</v>
      </c>
      <c r="AA36" s="251" t="s">
        <v>110</v>
      </c>
      <c r="AB36" s="251" t="s">
        <v>110</v>
      </c>
      <c r="AC36" s="251">
        <v>5.3591040000000003</v>
      </c>
      <c r="AD36" s="251" t="s">
        <v>110</v>
      </c>
      <c r="AE36" s="251">
        <v>1.1304360000000002</v>
      </c>
      <c r="AF36" s="251" t="s">
        <v>110</v>
      </c>
      <c r="AG36" s="251" t="s">
        <v>110</v>
      </c>
      <c r="AH36" s="251" t="s">
        <v>110</v>
      </c>
      <c r="AI36" s="251" t="s">
        <v>110</v>
      </c>
      <c r="AJ36" s="251" t="s">
        <v>110</v>
      </c>
      <c r="AK36" s="251">
        <v>15.491160000000002</v>
      </c>
      <c r="AL36" s="251">
        <v>0.46054800000000001</v>
      </c>
      <c r="AM36" s="251" t="s">
        <v>110</v>
      </c>
      <c r="AN36" s="251" t="s">
        <v>110</v>
      </c>
      <c r="AO36" s="251" t="s">
        <v>110</v>
      </c>
      <c r="AP36" s="251" t="s">
        <v>110</v>
      </c>
      <c r="AQ36" s="251" t="s">
        <v>110</v>
      </c>
      <c r="AR36" s="251" t="s">
        <v>110</v>
      </c>
      <c r="AS36" s="251">
        <v>6.782616</v>
      </c>
      <c r="AT36" s="251" t="s">
        <v>110</v>
      </c>
      <c r="AU36" s="251" t="s">
        <v>110</v>
      </c>
      <c r="AV36" s="251" t="s">
        <v>110</v>
      </c>
      <c r="AW36" s="251" t="s">
        <v>110</v>
      </c>
      <c r="AX36" s="251" t="s">
        <v>110</v>
      </c>
      <c r="AY36" s="251" t="s">
        <v>110</v>
      </c>
      <c r="AZ36" s="251" t="s">
        <v>110</v>
      </c>
      <c r="BA36" s="251" t="s">
        <v>110</v>
      </c>
      <c r="BB36" s="251" t="s">
        <v>110</v>
      </c>
      <c r="BC36" s="251" t="s">
        <v>110</v>
      </c>
      <c r="BD36" s="251" t="s">
        <v>110</v>
      </c>
      <c r="BE36" s="251" t="s">
        <v>110</v>
      </c>
      <c r="BF36" s="251" t="s">
        <v>110</v>
      </c>
      <c r="BG36" s="251" t="s">
        <v>110</v>
      </c>
      <c r="BH36" s="251" t="s">
        <v>110</v>
      </c>
      <c r="BI36" s="251" t="s">
        <v>110</v>
      </c>
      <c r="BJ36" s="251" t="s">
        <v>110</v>
      </c>
      <c r="BK36" s="251" t="s">
        <v>110</v>
      </c>
      <c r="BL36" s="251" t="s">
        <v>110</v>
      </c>
      <c r="BM36" s="251" t="s">
        <v>110</v>
      </c>
      <c r="BN36" s="251" t="s">
        <v>110</v>
      </c>
      <c r="BO36" s="251" t="s">
        <v>110</v>
      </c>
      <c r="BP36" s="251" t="s">
        <v>110</v>
      </c>
      <c r="BQ36" s="251" t="s">
        <v>110</v>
      </c>
      <c r="BR36" s="251" t="s">
        <v>110</v>
      </c>
      <c r="BS36" s="251" t="s">
        <v>110</v>
      </c>
    </row>
    <row r="37" spans="1:71" ht="22.5">
      <c r="A37" s="250" t="s">
        <v>524</v>
      </c>
      <c r="B37" s="251">
        <v>6.782616</v>
      </c>
      <c r="C37" s="251" t="s">
        <v>110</v>
      </c>
      <c r="D37" s="251" t="s">
        <v>110</v>
      </c>
      <c r="E37" s="251" t="s">
        <v>110</v>
      </c>
      <c r="F37" s="251" t="s">
        <v>110</v>
      </c>
      <c r="G37" s="251" t="s">
        <v>110</v>
      </c>
      <c r="H37" s="251" t="s">
        <v>110</v>
      </c>
      <c r="I37" s="251" t="s">
        <v>110</v>
      </c>
      <c r="J37" s="251" t="s">
        <v>110</v>
      </c>
      <c r="K37" s="251" t="s">
        <v>110</v>
      </c>
      <c r="L37" s="251" t="s">
        <v>110</v>
      </c>
      <c r="M37" s="251" t="s">
        <v>110</v>
      </c>
      <c r="N37" s="251" t="s">
        <v>110</v>
      </c>
      <c r="O37" s="251" t="s">
        <v>110</v>
      </c>
      <c r="P37" s="251" t="s">
        <v>110</v>
      </c>
      <c r="Q37" s="251" t="s">
        <v>110</v>
      </c>
      <c r="R37" s="251" t="s">
        <v>110</v>
      </c>
      <c r="S37" s="251" t="s">
        <v>110</v>
      </c>
      <c r="T37" s="251" t="s">
        <v>110</v>
      </c>
      <c r="U37" s="251" t="s">
        <v>110</v>
      </c>
      <c r="V37" s="251" t="s">
        <v>110</v>
      </c>
      <c r="W37" s="251">
        <v>6.782616</v>
      </c>
      <c r="X37" s="251" t="s">
        <v>110</v>
      </c>
      <c r="Y37" s="251" t="s">
        <v>110</v>
      </c>
      <c r="Z37" s="251" t="s">
        <v>110</v>
      </c>
      <c r="AA37" s="251" t="s">
        <v>110</v>
      </c>
      <c r="AB37" s="251" t="s">
        <v>110</v>
      </c>
      <c r="AC37" s="251" t="s">
        <v>110</v>
      </c>
      <c r="AD37" s="251" t="s">
        <v>110</v>
      </c>
      <c r="AE37" s="251">
        <v>1.4235120000000001</v>
      </c>
      <c r="AF37" s="251" t="s">
        <v>110</v>
      </c>
      <c r="AG37" s="251" t="s">
        <v>110</v>
      </c>
      <c r="AH37" s="251" t="s">
        <v>110</v>
      </c>
      <c r="AI37" s="251" t="s">
        <v>110</v>
      </c>
      <c r="AJ37" s="251" t="s">
        <v>110</v>
      </c>
      <c r="AK37" s="251" t="s">
        <v>110</v>
      </c>
      <c r="AL37" s="251" t="s">
        <v>110</v>
      </c>
      <c r="AM37" s="251" t="s">
        <v>110</v>
      </c>
      <c r="AN37" s="251" t="s">
        <v>110</v>
      </c>
      <c r="AO37" s="251">
        <v>3.0982319999999999</v>
      </c>
      <c r="AP37" s="251" t="s">
        <v>110</v>
      </c>
      <c r="AQ37" s="251" t="s">
        <v>110</v>
      </c>
      <c r="AR37" s="251" t="s">
        <v>110</v>
      </c>
      <c r="AS37" s="251">
        <v>2.219004</v>
      </c>
      <c r="AT37" s="251" t="s">
        <v>110</v>
      </c>
      <c r="AU37" s="251" t="s">
        <v>110</v>
      </c>
      <c r="AV37" s="251" t="s">
        <v>110</v>
      </c>
      <c r="AW37" s="251" t="s">
        <v>110</v>
      </c>
      <c r="AX37" s="251" t="s">
        <v>110</v>
      </c>
      <c r="AY37" s="251" t="s">
        <v>110</v>
      </c>
      <c r="AZ37" s="251" t="s">
        <v>110</v>
      </c>
      <c r="BA37" s="251" t="s">
        <v>110</v>
      </c>
      <c r="BB37" s="251" t="s">
        <v>110</v>
      </c>
      <c r="BC37" s="251" t="s">
        <v>110</v>
      </c>
      <c r="BD37" s="251" t="s">
        <v>110</v>
      </c>
      <c r="BE37" s="251" t="s">
        <v>110</v>
      </c>
      <c r="BF37" s="251" t="s">
        <v>110</v>
      </c>
      <c r="BG37" s="251" t="s">
        <v>110</v>
      </c>
      <c r="BH37" s="251" t="s">
        <v>110</v>
      </c>
      <c r="BI37" s="251" t="s">
        <v>110</v>
      </c>
      <c r="BJ37" s="251" t="s">
        <v>110</v>
      </c>
      <c r="BK37" s="251" t="s">
        <v>110</v>
      </c>
      <c r="BL37" s="251" t="s">
        <v>110</v>
      </c>
      <c r="BM37" s="251" t="s">
        <v>110</v>
      </c>
      <c r="BN37" s="251" t="s">
        <v>110</v>
      </c>
      <c r="BO37" s="251" t="s">
        <v>110</v>
      </c>
      <c r="BP37" s="251" t="s">
        <v>110</v>
      </c>
      <c r="BQ37" s="251" t="s">
        <v>110</v>
      </c>
      <c r="BR37" s="251" t="s">
        <v>110</v>
      </c>
      <c r="BS37" s="251" t="s">
        <v>110</v>
      </c>
    </row>
    <row r="38" spans="1:71" ht="22.5">
      <c r="A38" s="250" t="s">
        <v>525</v>
      </c>
      <c r="B38" s="251" t="s">
        <v>110</v>
      </c>
      <c r="C38" s="251" t="s">
        <v>110</v>
      </c>
      <c r="D38" s="251" t="s">
        <v>110</v>
      </c>
      <c r="E38" s="251" t="s">
        <v>110</v>
      </c>
      <c r="F38" s="251" t="s">
        <v>110</v>
      </c>
      <c r="G38" s="251" t="s">
        <v>110</v>
      </c>
      <c r="H38" s="251" t="s">
        <v>110</v>
      </c>
      <c r="I38" s="251" t="s">
        <v>110</v>
      </c>
      <c r="J38" s="251" t="s">
        <v>110</v>
      </c>
      <c r="K38" s="251" t="s">
        <v>110</v>
      </c>
      <c r="L38" s="251" t="s">
        <v>110</v>
      </c>
      <c r="M38" s="251" t="s">
        <v>110</v>
      </c>
      <c r="N38" s="251" t="s">
        <v>110</v>
      </c>
      <c r="O38" s="251" t="s">
        <v>110</v>
      </c>
      <c r="P38" s="251" t="s">
        <v>110</v>
      </c>
      <c r="Q38" s="251" t="s">
        <v>110</v>
      </c>
      <c r="R38" s="251" t="s">
        <v>110</v>
      </c>
      <c r="S38" s="251" t="s">
        <v>110</v>
      </c>
      <c r="T38" s="251" t="s">
        <v>110</v>
      </c>
      <c r="U38" s="251" t="s">
        <v>110</v>
      </c>
      <c r="V38" s="251" t="s">
        <v>110</v>
      </c>
      <c r="W38" s="251" t="s">
        <v>110</v>
      </c>
      <c r="X38" s="251" t="s">
        <v>110</v>
      </c>
      <c r="Y38" s="251" t="s">
        <v>110</v>
      </c>
      <c r="Z38" s="251" t="s">
        <v>110</v>
      </c>
      <c r="AA38" s="251" t="s">
        <v>110</v>
      </c>
      <c r="AB38" s="251" t="s">
        <v>110</v>
      </c>
      <c r="AC38" s="251" t="s">
        <v>110</v>
      </c>
      <c r="AD38" s="251" t="s">
        <v>110</v>
      </c>
      <c r="AE38" s="251" t="s">
        <v>110</v>
      </c>
      <c r="AF38" s="251" t="s">
        <v>110</v>
      </c>
      <c r="AG38" s="251" t="s">
        <v>110</v>
      </c>
      <c r="AH38" s="251" t="s">
        <v>110</v>
      </c>
      <c r="AI38" s="251" t="s">
        <v>110</v>
      </c>
      <c r="AJ38" s="251" t="s">
        <v>110</v>
      </c>
      <c r="AK38" s="251" t="s">
        <v>110</v>
      </c>
      <c r="AL38" s="251" t="s">
        <v>110</v>
      </c>
      <c r="AM38" s="251" t="s">
        <v>110</v>
      </c>
      <c r="AN38" s="251" t="s">
        <v>110</v>
      </c>
      <c r="AO38" s="251" t="s">
        <v>110</v>
      </c>
      <c r="AP38" s="251" t="s">
        <v>110</v>
      </c>
      <c r="AQ38" s="251" t="s">
        <v>110</v>
      </c>
      <c r="AR38" s="251" t="s">
        <v>110</v>
      </c>
      <c r="AS38" s="251" t="s">
        <v>110</v>
      </c>
      <c r="AT38" s="251" t="s">
        <v>110</v>
      </c>
      <c r="AU38" s="251" t="s">
        <v>110</v>
      </c>
      <c r="AV38" s="251" t="s">
        <v>110</v>
      </c>
      <c r="AW38" s="251" t="s">
        <v>110</v>
      </c>
      <c r="AX38" s="251" t="s">
        <v>110</v>
      </c>
      <c r="AY38" s="251" t="s">
        <v>110</v>
      </c>
      <c r="AZ38" s="251" t="s">
        <v>110</v>
      </c>
      <c r="BA38" s="251" t="s">
        <v>110</v>
      </c>
      <c r="BB38" s="251" t="s">
        <v>110</v>
      </c>
      <c r="BC38" s="251" t="s">
        <v>110</v>
      </c>
      <c r="BD38" s="251" t="s">
        <v>110</v>
      </c>
      <c r="BE38" s="251" t="s">
        <v>110</v>
      </c>
      <c r="BF38" s="251" t="s">
        <v>110</v>
      </c>
      <c r="BG38" s="251" t="s">
        <v>110</v>
      </c>
      <c r="BH38" s="251" t="s">
        <v>110</v>
      </c>
      <c r="BI38" s="251" t="s">
        <v>110</v>
      </c>
      <c r="BJ38" s="251" t="s">
        <v>110</v>
      </c>
      <c r="BK38" s="251" t="s">
        <v>110</v>
      </c>
      <c r="BL38" s="251" t="s">
        <v>110</v>
      </c>
      <c r="BM38" s="251" t="s">
        <v>110</v>
      </c>
      <c r="BN38" s="251" t="s">
        <v>110</v>
      </c>
      <c r="BO38" s="251" t="s">
        <v>110</v>
      </c>
      <c r="BP38" s="251" t="s">
        <v>110</v>
      </c>
      <c r="BQ38" s="251" t="s">
        <v>110</v>
      </c>
      <c r="BR38" s="251" t="s">
        <v>110</v>
      </c>
      <c r="BS38" s="251" t="s">
        <v>110</v>
      </c>
    </row>
    <row r="39" spans="1:71" ht="22.5">
      <c r="A39" s="250" t="s">
        <v>526</v>
      </c>
      <c r="B39" s="251" t="s">
        <v>110</v>
      </c>
      <c r="C39" s="251" t="s">
        <v>110</v>
      </c>
      <c r="D39" s="251" t="s">
        <v>110</v>
      </c>
      <c r="E39" s="251" t="s">
        <v>110</v>
      </c>
      <c r="F39" s="251" t="s">
        <v>110</v>
      </c>
      <c r="G39" s="251" t="s">
        <v>110</v>
      </c>
      <c r="H39" s="251" t="s">
        <v>110</v>
      </c>
      <c r="I39" s="251" t="s">
        <v>110</v>
      </c>
      <c r="J39" s="251" t="s">
        <v>110</v>
      </c>
      <c r="K39" s="251" t="s">
        <v>110</v>
      </c>
      <c r="L39" s="251" t="s">
        <v>110</v>
      </c>
      <c r="M39" s="251" t="s">
        <v>110</v>
      </c>
      <c r="N39" s="251" t="s">
        <v>110</v>
      </c>
      <c r="O39" s="251" t="s">
        <v>110</v>
      </c>
      <c r="P39" s="251" t="s">
        <v>110</v>
      </c>
      <c r="Q39" s="251" t="s">
        <v>110</v>
      </c>
      <c r="R39" s="251" t="s">
        <v>110</v>
      </c>
      <c r="S39" s="251" t="s">
        <v>110</v>
      </c>
      <c r="T39" s="251" t="s">
        <v>110</v>
      </c>
      <c r="U39" s="251" t="s">
        <v>110</v>
      </c>
      <c r="V39" s="251" t="s">
        <v>110</v>
      </c>
      <c r="W39" s="251" t="s">
        <v>110</v>
      </c>
      <c r="X39" s="251" t="s">
        <v>110</v>
      </c>
      <c r="Y39" s="251" t="s">
        <v>110</v>
      </c>
      <c r="Z39" s="251" t="s">
        <v>110</v>
      </c>
      <c r="AA39" s="251" t="s">
        <v>110</v>
      </c>
      <c r="AB39" s="251" t="s">
        <v>110</v>
      </c>
      <c r="AC39" s="251" t="s">
        <v>110</v>
      </c>
      <c r="AD39" s="251" t="s">
        <v>110</v>
      </c>
      <c r="AE39" s="251" t="s">
        <v>110</v>
      </c>
      <c r="AF39" s="251" t="s">
        <v>110</v>
      </c>
      <c r="AG39" s="251" t="s">
        <v>110</v>
      </c>
      <c r="AH39" s="251" t="s">
        <v>110</v>
      </c>
      <c r="AI39" s="251" t="s">
        <v>110</v>
      </c>
      <c r="AJ39" s="251" t="s">
        <v>110</v>
      </c>
      <c r="AK39" s="251" t="s">
        <v>110</v>
      </c>
      <c r="AL39" s="251" t="s">
        <v>110</v>
      </c>
      <c r="AM39" s="251" t="s">
        <v>110</v>
      </c>
      <c r="AN39" s="251" t="s">
        <v>110</v>
      </c>
      <c r="AO39" s="251" t="s">
        <v>110</v>
      </c>
      <c r="AP39" s="251" t="s">
        <v>110</v>
      </c>
      <c r="AQ39" s="251" t="s">
        <v>110</v>
      </c>
      <c r="AR39" s="251" t="s">
        <v>110</v>
      </c>
      <c r="AS39" s="251" t="s">
        <v>110</v>
      </c>
      <c r="AT39" s="251" t="s">
        <v>110</v>
      </c>
      <c r="AU39" s="251" t="s">
        <v>110</v>
      </c>
      <c r="AV39" s="251" t="s">
        <v>110</v>
      </c>
      <c r="AW39" s="251" t="s">
        <v>110</v>
      </c>
      <c r="AX39" s="251" t="s">
        <v>110</v>
      </c>
      <c r="AY39" s="251" t="s">
        <v>110</v>
      </c>
      <c r="AZ39" s="251" t="s">
        <v>110</v>
      </c>
      <c r="BA39" s="251" t="s">
        <v>110</v>
      </c>
      <c r="BB39" s="251" t="s">
        <v>110</v>
      </c>
      <c r="BC39" s="251" t="s">
        <v>110</v>
      </c>
      <c r="BD39" s="251" t="s">
        <v>110</v>
      </c>
      <c r="BE39" s="251" t="s">
        <v>110</v>
      </c>
      <c r="BF39" s="251" t="s">
        <v>110</v>
      </c>
      <c r="BG39" s="251" t="s">
        <v>110</v>
      </c>
      <c r="BH39" s="251" t="s">
        <v>110</v>
      </c>
      <c r="BI39" s="251" t="s">
        <v>110</v>
      </c>
      <c r="BJ39" s="251" t="s">
        <v>110</v>
      </c>
      <c r="BK39" s="251" t="s">
        <v>110</v>
      </c>
      <c r="BL39" s="251" t="s">
        <v>110</v>
      </c>
      <c r="BM39" s="251" t="s">
        <v>110</v>
      </c>
      <c r="BN39" s="251" t="s">
        <v>110</v>
      </c>
      <c r="BO39" s="251" t="s">
        <v>110</v>
      </c>
      <c r="BP39" s="251" t="s">
        <v>110</v>
      </c>
      <c r="BQ39" s="251" t="s">
        <v>110</v>
      </c>
      <c r="BR39" s="251" t="s">
        <v>110</v>
      </c>
      <c r="BS39" s="251" t="s">
        <v>110</v>
      </c>
    </row>
    <row r="40" spans="1:71" ht="22.5">
      <c r="A40" s="250" t="s">
        <v>527</v>
      </c>
      <c r="B40" s="251">
        <v>29.223864000000003</v>
      </c>
      <c r="C40" s="251" t="s">
        <v>110</v>
      </c>
      <c r="D40" s="251" t="s">
        <v>110</v>
      </c>
      <c r="E40" s="251" t="s">
        <v>110</v>
      </c>
      <c r="F40" s="251" t="s">
        <v>110</v>
      </c>
      <c r="G40" s="251" t="s">
        <v>110</v>
      </c>
      <c r="H40" s="251" t="s">
        <v>110</v>
      </c>
      <c r="I40" s="251" t="s">
        <v>110</v>
      </c>
      <c r="J40" s="251" t="s">
        <v>110</v>
      </c>
      <c r="K40" s="251" t="s">
        <v>110</v>
      </c>
      <c r="L40" s="251" t="s">
        <v>110</v>
      </c>
      <c r="M40" s="251" t="s">
        <v>110</v>
      </c>
      <c r="N40" s="251" t="s">
        <v>110</v>
      </c>
      <c r="O40" s="251" t="s">
        <v>110</v>
      </c>
      <c r="P40" s="251" t="s">
        <v>110</v>
      </c>
      <c r="Q40" s="251" t="s">
        <v>110</v>
      </c>
      <c r="R40" s="251" t="s">
        <v>110</v>
      </c>
      <c r="S40" s="251" t="s">
        <v>110</v>
      </c>
      <c r="T40" s="251" t="s">
        <v>110</v>
      </c>
      <c r="U40" s="251" t="s">
        <v>110</v>
      </c>
      <c r="V40" s="251" t="s">
        <v>110</v>
      </c>
      <c r="W40" s="251">
        <v>29.223864000000003</v>
      </c>
      <c r="X40" s="251" t="s">
        <v>110</v>
      </c>
      <c r="Y40" s="251" t="s">
        <v>110</v>
      </c>
      <c r="Z40" s="251" t="s">
        <v>110</v>
      </c>
      <c r="AA40" s="251" t="s">
        <v>110</v>
      </c>
      <c r="AB40" s="251" t="s">
        <v>110</v>
      </c>
      <c r="AC40" s="251">
        <v>5.3591040000000003</v>
      </c>
      <c r="AD40" s="251" t="s">
        <v>110</v>
      </c>
      <c r="AE40" s="251">
        <v>1.1304360000000002</v>
      </c>
      <c r="AF40" s="251" t="s">
        <v>110</v>
      </c>
      <c r="AG40" s="251" t="s">
        <v>110</v>
      </c>
      <c r="AH40" s="251" t="s">
        <v>110</v>
      </c>
      <c r="AI40" s="251" t="s">
        <v>110</v>
      </c>
      <c r="AJ40" s="251" t="s">
        <v>110</v>
      </c>
      <c r="AK40" s="251">
        <v>15.491160000000002</v>
      </c>
      <c r="AL40" s="251">
        <v>0.46054800000000001</v>
      </c>
      <c r="AM40" s="251" t="s">
        <v>110</v>
      </c>
      <c r="AN40" s="251" t="s">
        <v>110</v>
      </c>
      <c r="AO40" s="251" t="s">
        <v>110</v>
      </c>
      <c r="AP40" s="251" t="s">
        <v>110</v>
      </c>
      <c r="AQ40" s="251" t="s">
        <v>110</v>
      </c>
      <c r="AR40" s="251" t="s">
        <v>110</v>
      </c>
      <c r="AS40" s="251">
        <v>6.782616</v>
      </c>
      <c r="AT40" s="251" t="s">
        <v>110</v>
      </c>
      <c r="AU40" s="251" t="s">
        <v>110</v>
      </c>
      <c r="AV40" s="251" t="s">
        <v>110</v>
      </c>
      <c r="AW40" s="251" t="s">
        <v>110</v>
      </c>
      <c r="AX40" s="251" t="s">
        <v>110</v>
      </c>
      <c r="AY40" s="251" t="s">
        <v>110</v>
      </c>
      <c r="AZ40" s="251" t="s">
        <v>110</v>
      </c>
      <c r="BA40" s="251" t="s">
        <v>110</v>
      </c>
      <c r="BB40" s="251" t="s">
        <v>110</v>
      </c>
      <c r="BC40" s="251" t="s">
        <v>110</v>
      </c>
      <c r="BD40" s="251" t="s">
        <v>110</v>
      </c>
      <c r="BE40" s="251" t="s">
        <v>110</v>
      </c>
      <c r="BF40" s="251" t="s">
        <v>110</v>
      </c>
      <c r="BG40" s="251" t="s">
        <v>110</v>
      </c>
      <c r="BH40" s="251" t="s">
        <v>110</v>
      </c>
      <c r="BI40" s="251" t="s">
        <v>110</v>
      </c>
      <c r="BJ40" s="251" t="s">
        <v>110</v>
      </c>
      <c r="BK40" s="251" t="s">
        <v>110</v>
      </c>
      <c r="BL40" s="251" t="s">
        <v>110</v>
      </c>
      <c r="BM40" s="251" t="s">
        <v>110</v>
      </c>
      <c r="BN40" s="251" t="s">
        <v>110</v>
      </c>
      <c r="BO40" s="251" t="s">
        <v>110</v>
      </c>
      <c r="BP40" s="251" t="s">
        <v>110</v>
      </c>
      <c r="BQ40" s="251" t="s">
        <v>110</v>
      </c>
      <c r="BR40" s="251" t="s">
        <v>110</v>
      </c>
      <c r="BS40" s="251" t="s">
        <v>110</v>
      </c>
    </row>
    <row r="41" spans="1:71" ht="22.5">
      <c r="A41" s="250" t="s">
        <v>528</v>
      </c>
      <c r="B41" s="251">
        <v>0.33494400000000002</v>
      </c>
      <c r="C41" s="251">
        <v>0.33494400000000002</v>
      </c>
      <c r="D41" s="251" t="s">
        <v>110</v>
      </c>
      <c r="E41" s="251">
        <v>0</v>
      </c>
      <c r="F41" s="251">
        <v>0.293076</v>
      </c>
      <c r="G41" s="251" t="s">
        <v>110</v>
      </c>
      <c r="H41" s="251" t="s">
        <v>110</v>
      </c>
      <c r="I41" s="251" t="s">
        <v>110</v>
      </c>
      <c r="J41" s="251" t="s">
        <v>110</v>
      </c>
      <c r="K41" s="251" t="s">
        <v>110</v>
      </c>
      <c r="L41" s="251" t="s">
        <v>110</v>
      </c>
      <c r="M41" s="251" t="s">
        <v>110</v>
      </c>
      <c r="N41" s="251" t="s">
        <v>110</v>
      </c>
      <c r="O41" s="251" t="s">
        <v>110</v>
      </c>
      <c r="P41" s="251" t="s">
        <v>110</v>
      </c>
      <c r="Q41" s="251" t="s">
        <v>110</v>
      </c>
      <c r="R41" s="251" t="s">
        <v>110</v>
      </c>
      <c r="S41" s="251" t="s">
        <v>110</v>
      </c>
      <c r="T41" s="251" t="s">
        <v>110</v>
      </c>
      <c r="U41" s="251" t="s">
        <v>110</v>
      </c>
      <c r="V41" s="251" t="s">
        <v>110</v>
      </c>
      <c r="W41" s="251" t="s">
        <v>110</v>
      </c>
      <c r="X41" s="251" t="s">
        <v>110</v>
      </c>
      <c r="Y41" s="251" t="s">
        <v>110</v>
      </c>
      <c r="Z41" s="251" t="s">
        <v>110</v>
      </c>
      <c r="AA41" s="251" t="s">
        <v>110</v>
      </c>
      <c r="AB41" s="251" t="s">
        <v>110</v>
      </c>
      <c r="AC41" s="251" t="s">
        <v>110</v>
      </c>
      <c r="AD41" s="251" t="s">
        <v>110</v>
      </c>
      <c r="AE41" s="251" t="s">
        <v>110</v>
      </c>
      <c r="AF41" s="251" t="s">
        <v>110</v>
      </c>
      <c r="AG41" s="251" t="s">
        <v>110</v>
      </c>
      <c r="AH41" s="251" t="s">
        <v>110</v>
      </c>
      <c r="AI41" s="251" t="s">
        <v>110</v>
      </c>
      <c r="AJ41" s="251" t="s">
        <v>110</v>
      </c>
      <c r="AK41" s="251" t="s">
        <v>110</v>
      </c>
      <c r="AL41" s="251" t="s">
        <v>110</v>
      </c>
      <c r="AM41" s="251" t="s">
        <v>110</v>
      </c>
      <c r="AN41" s="251" t="s">
        <v>110</v>
      </c>
      <c r="AO41" s="251" t="s">
        <v>110</v>
      </c>
      <c r="AP41" s="251" t="s">
        <v>110</v>
      </c>
      <c r="AQ41" s="251" t="s">
        <v>110</v>
      </c>
      <c r="AR41" s="251" t="s">
        <v>110</v>
      </c>
      <c r="AS41" s="251" t="s">
        <v>110</v>
      </c>
      <c r="AT41" s="251" t="s">
        <v>110</v>
      </c>
      <c r="AU41" s="251" t="s">
        <v>110</v>
      </c>
      <c r="AV41" s="251" t="s">
        <v>110</v>
      </c>
      <c r="AW41" s="251" t="s">
        <v>110</v>
      </c>
      <c r="AX41" s="251" t="s">
        <v>110</v>
      </c>
      <c r="AY41" s="251" t="s">
        <v>110</v>
      </c>
      <c r="AZ41" s="251" t="s">
        <v>110</v>
      </c>
      <c r="BA41" s="251" t="s">
        <v>110</v>
      </c>
      <c r="BB41" s="251" t="s">
        <v>110</v>
      </c>
      <c r="BC41" s="251" t="s">
        <v>110</v>
      </c>
      <c r="BD41" s="251" t="s">
        <v>110</v>
      </c>
      <c r="BE41" s="251" t="s">
        <v>110</v>
      </c>
      <c r="BF41" s="251" t="s">
        <v>110</v>
      </c>
      <c r="BG41" s="251" t="s">
        <v>110</v>
      </c>
      <c r="BH41" s="251" t="s">
        <v>110</v>
      </c>
      <c r="BI41" s="251" t="s">
        <v>110</v>
      </c>
      <c r="BJ41" s="251" t="s">
        <v>110</v>
      </c>
      <c r="BK41" s="251" t="s">
        <v>110</v>
      </c>
      <c r="BL41" s="251" t="s">
        <v>110</v>
      </c>
      <c r="BM41" s="251" t="s">
        <v>110</v>
      </c>
      <c r="BN41" s="251" t="s">
        <v>110</v>
      </c>
      <c r="BO41" s="251" t="s">
        <v>110</v>
      </c>
      <c r="BP41" s="251" t="s">
        <v>110</v>
      </c>
      <c r="BQ41" s="251" t="s">
        <v>110</v>
      </c>
      <c r="BR41" s="251" t="s">
        <v>110</v>
      </c>
      <c r="BS41" s="251" t="s">
        <v>110</v>
      </c>
    </row>
    <row r="42" spans="1:71" ht="22.5">
      <c r="A42" s="250" t="s">
        <v>529</v>
      </c>
      <c r="B42" s="251" t="s">
        <v>110</v>
      </c>
      <c r="C42" s="251" t="s">
        <v>110</v>
      </c>
      <c r="D42" s="251" t="s">
        <v>110</v>
      </c>
      <c r="E42" s="251" t="s">
        <v>110</v>
      </c>
      <c r="F42" s="251" t="s">
        <v>110</v>
      </c>
      <c r="G42" s="251" t="s">
        <v>110</v>
      </c>
      <c r="H42" s="251" t="s">
        <v>110</v>
      </c>
      <c r="I42" s="251" t="s">
        <v>110</v>
      </c>
      <c r="J42" s="251" t="s">
        <v>110</v>
      </c>
      <c r="K42" s="251" t="s">
        <v>110</v>
      </c>
      <c r="L42" s="251" t="s">
        <v>110</v>
      </c>
      <c r="M42" s="251" t="s">
        <v>110</v>
      </c>
      <c r="N42" s="251" t="s">
        <v>110</v>
      </c>
      <c r="O42" s="251" t="s">
        <v>110</v>
      </c>
      <c r="P42" s="251" t="s">
        <v>110</v>
      </c>
      <c r="Q42" s="251" t="s">
        <v>110</v>
      </c>
      <c r="R42" s="251" t="s">
        <v>110</v>
      </c>
      <c r="S42" s="251" t="s">
        <v>110</v>
      </c>
      <c r="T42" s="251" t="s">
        <v>110</v>
      </c>
      <c r="U42" s="251" t="s">
        <v>110</v>
      </c>
      <c r="V42" s="251" t="s">
        <v>110</v>
      </c>
      <c r="W42" s="251" t="s">
        <v>110</v>
      </c>
      <c r="X42" s="251" t="s">
        <v>110</v>
      </c>
      <c r="Y42" s="251" t="s">
        <v>110</v>
      </c>
      <c r="Z42" s="251" t="s">
        <v>110</v>
      </c>
      <c r="AA42" s="251" t="s">
        <v>110</v>
      </c>
      <c r="AB42" s="251" t="s">
        <v>110</v>
      </c>
      <c r="AC42" s="251" t="s">
        <v>110</v>
      </c>
      <c r="AD42" s="251" t="s">
        <v>110</v>
      </c>
      <c r="AE42" s="251" t="s">
        <v>110</v>
      </c>
      <c r="AF42" s="251" t="s">
        <v>110</v>
      </c>
      <c r="AG42" s="251" t="s">
        <v>110</v>
      </c>
      <c r="AH42" s="251" t="s">
        <v>110</v>
      </c>
      <c r="AI42" s="251" t="s">
        <v>110</v>
      </c>
      <c r="AJ42" s="251" t="s">
        <v>110</v>
      </c>
      <c r="AK42" s="251" t="s">
        <v>110</v>
      </c>
      <c r="AL42" s="251" t="s">
        <v>110</v>
      </c>
      <c r="AM42" s="251" t="s">
        <v>110</v>
      </c>
      <c r="AN42" s="251" t="s">
        <v>110</v>
      </c>
      <c r="AO42" s="251" t="s">
        <v>110</v>
      </c>
      <c r="AP42" s="251" t="s">
        <v>110</v>
      </c>
      <c r="AQ42" s="251" t="s">
        <v>110</v>
      </c>
      <c r="AR42" s="251" t="s">
        <v>110</v>
      </c>
      <c r="AS42" s="251" t="s">
        <v>110</v>
      </c>
      <c r="AT42" s="251" t="s">
        <v>110</v>
      </c>
      <c r="AU42" s="251" t="s">
        <v>110</v>
      </c>
      <c r="AV42" s="251" t="s">
        <v>110</v>
      </c>
      <c r="AW42" s="251" t="s">
        <v>110</v>
      </c>
      <c r="AX42" s="251" t="s">
        <v>110</v>
      </c>
      <c r="AY42" s="251" t="s">
        <v>110</v>
      </c>
      <c r="AZ42" s="251" t="s">
        <v>110</v>
      </c>
      <c r="BA42" s="251" t="s">
        <v>110</v>
      </c>
      <c r="BB42" s="251" t="s">
        <v>110</v>
      </c>
      <c r="BC42" s="251" t="s">
        <v>110</v>
      </c>
      <c r="BD42" s="251" t="s">
        <v>110</v>
      </c>
      <c r="BE42" s="251" t="s">
        <v>110</v>
      </c>
      <c r="BF42" s="251" t="s">
        <v>110</v>
      </c>
      <c r="BG42" s="251" t="s">
        <v>110</v>
      </c>
      <c r="BH42" s="251" t="s">
        <v>110</v>
      </c>
      <c r="BI42" s="251" t="s">
        <v>110</v>
      </c>
      <c r="BJ42" s="251" t="s">
        <v>110</v>
      </c>
      <c r="BK42" s="251" t="s">
        <v>110</v>
      </c>
      <c r="BL42" s="251" t="s">
        <v>110</v>
      </c>
      <c r="BM42" s="251" t="s">
        <v>110</v>
      </c>
      <c r="BN42" s="251" t="s">
        <v>110</v>
      </c>
      <c r="BO42" s="251" t="s">
        <v>110</v>
      </c>
      <c r="BP42" s="251" t="s">
        <v>110</v>
      </c>
      <c r="BQ42" s="251" t="s">
        <v>110</v>
      </c>
      <c r="BR42" s="251" t="s">
        <v>110</v>
      </c>
      <c r="BS42" s="251" t="s">
        <v>110</v>
      </c>
    </row>
    <row r="43" spans="1:71" ht="22.5">
      <c r="A43" s="250" t="s">
        <v>530</v>
      </c>
      <c r="B43" s="251" t="s">
        <v>110</v>
      </c>
      <c r="C43" s="251" t="s">
        <v>110</v>
      </c>
      <c r="D43" s="251" t="s">
        <v>110</v>
      </c>
      <c r="E43" s="251" t="s">
        <v>110</v>
      </c>
      <c r="F43" s="251" t="s">
        <v>110</v>
      </c>
      <c r="G43" s="251" t="s">
        <v>110</v>
      </c>
      <c r="H43" s="251" t="s">
        <v>110</v>
      </c>
      <c r="I43" s="251" t="s">
        <v>110</v>
      </c>
      <c r="J43" s="251" t="s">
        <v>110</v>
      </c>
      <c r="K43" s="251" t="s">
        <v>110</v>
      </c>
      <c r="L43" s="251" t="s">
        <v>110</v>
      </c>
      <c r="M43" s="251" t="s">
        <v>110</v>
      </c>
      <c r="N43" s="251" t="s">
        <v>110</v>
      </c>
      <c r="O43" s="251" t="s">
        <v>110</v>
      </c>
      <c r="P43" s="251" t="s">
        <v>110</v>
      </c>
      <c r="Q43" s="251" t="s">
        <v>110</v>
      </c>
      <c r="R43" s="251" t="s">
        <v>110</v>
      </c>
      <c r="S43" s="251" t="s">
        <v>110</v>
      </c>
      <c r="T43" s="251" t="s">
        <v>110</v>
      </c>
      <c r="U43" s="251" t="s">
        <v>110</v>
      </c>
      <c r="V43" s="251" t="s">
        <v>110</v>
      </c>
      <c r="W43" s="251" t="s">
        <v>110</v>
      </c>
      <c r="X43" s="251" t="s">
        <v>110</v>
      </c>
      <c r="Y43" s="251" t="s">
        <v>110</v>
      </c>
      <c r="Z43" s="251" t="s">
        <v>110</v>
      </c>
      <c r="AA43" s="251" t="s">
        <v>110</v>
      </c>
      <c r="AB43" s="251" t="s">
        <v>110</v>
      </c>
      <c r="AC43" s="251" t="s">
        <v>110</v>
      </c>
      <c r="AD43" s="251" t="s">
        <v>110</v>
      </c>
      <c r="AE43" s="251" t="s">
        <v>110</v>
      </c>
      <c r="AF43" s="251" t="s">
        <v>110</v>
      </c>
      <c r="AG43" s="251" t="s">
        <v>110</v>
      </c>
      <c r="AH43" s="251" t="s">
        <v>110</v>
      </c>
      <c r="AI43" s="251" t="s">
        <v>110</v>
      </c>
      <c r="AJ43" s="251" t="s">
        <v>110</v>
      </c>
      <c r="AK43" s="251" t="s">
        <v>110</v>
      </c>
      <c r="AL43" s="251" t="s">
        <v>110</v>
      </c>
      <c r="AM43" s="251" t="s">
        <v>110</v>
      </c>
      <c r="AN43" s="251" t="s">
        <v>110</v>
      </c>
      <c r="AO43" s="251" t="s">
        <v>110</v>
      </c>
      <c r="AP43" s="251" t="s">
        <v>110</v>
      </c>
      <c r="AQ43" s="251" t="s">
        <v>110</v>
      </c>
      <c r="AR43" s="251" t="s">
        <v>110</v>
      </c>
      <c r="AS43" s="251" t="s">
        <v>110</v>
      </c>
      <c r="AT43" s="251" t="s">
        <v>110</v>
      </c>
      <c r="AU43" s="251" t="s">
        <v>110</v>
      </c>
      <c r="AV43" s="251" t="s">
        <v>110</v>
      </c>
      <c r="AW43" s="251" t="s">
        <v>110</v>
      </c>
      <c r="AX43" s="251" t="s">
        <v>110</v>
      </c>
      <c r="AY43" s="251" t="s">
        <v>110</v>
      </c>
      <c r="AZ43" s="251" t="s">
        <v>110</v>
      </c>
      <c r="BA43" s="251" t="s">
        <v>110</v>
      </c>
      <c r="BB43" s="251" t="s">
        <v>110</v>
      </c>
      <c r="BC43" s="251" t="s">
        <v>110</v>
      </c>
      <c r="BD43" s="251" t="s">
        <v>110</v>
      </c>
      <c r="BE43" s="251" t="s">
        <v>110</v>
      </c>
      <c r="BF43" s="251" t="s">
        <v>110</v>
      </c>
      <c r="BG43" s="251" t="s">
        <v>110</v>
      </c>
      <c r="BH43" s="251" t="s">
        <v>110</v>
      </c>
      <c r="BI43" s="251" t="s">
        <v>110</v>
      </c>
      <c r="BJ43" s="251" t="s">
        <v>110</v>
      </c>
      <c r="BK43" s="251" t="s">
        <v>110</v>
      </c>
      <c r="BL43" s="251" t="s">
        <v>110</v>
      </c>
      <c r="BM43" s="251" t="s">
        <v>110</v>
      </c>
      <c r="BN43" s="251" t="s">
        <v>110</v>
      </c>
      <c r="BO43" s="251" t="s">
        <v>110</v>
      </c>
      <c r="BP43" s="251" t="s">
        <v>110</v>
      </c>
      <c r="BQ43" s="251" t="s">
        <v>110</v>
      </c>
      <c r="BR43" s="251" t="s">
        <v>110</v>
      </c>
      <c r="BS43" s="251" t="s">
        <v>110</v>
      </c>
    </row>
    <row r="44" spans="1:71" ht="22.5">
      <c r="A44" s="250" t="s">
        <v>531</v>
      </c>
      <c r="B44" s="251" t="s">
        <v>110</v>
      </c>
      <c r="C44" s="251" t="s">
        <v>110</v>
      </c>
      <c r="D44" s="251" t="s">
        <v>110</v>
      </c>
      <c r="E44" s="251" t="s">
        <v>110</v>
      </c>
      <c r="F44" s="251" t="s">
        <v>110</v>
      </c>
      <c r="G44" s="251" t="s">
        <v>110</v>
      </c>
      <c r="H44" s="251" t="s">
        <v>110</v>
      </c>
      <c r="I44" s="251" t="s">
        <v>110</v>
      </c>
      <c r="J44" s="251" t="s">
        <v>110</v>
      </c>
      <c r="K44" s="251" t="s">
        <v>110</v>
      </c>
      <c r="L44" s="251" t="s">
        <v>110</v>
      </c>
      <c r="M44" s="251" t="s">
        <v>110</v>
      </c>
      <c r="N44" s="251" t="s">
        <v>110</v>
      </c>
      <c r="O44" s="251" t="s">
        <v>110</v>
      </c>
      <c r="P44" s="251" t="s">
        <v>110</v>
      </c>
      <c r="Q44" s="251" t="s">
        <v>110</v>
      </c>
      <c r="R44" s="251" t="s">
        <v>110</v>
      </c>
      <c r="S44" s="251" t="s">
        <v>110</v>
      </c>
      <c r="T44" s="251" t="s">
        <v>110</v>
      </c>
      <c r="U44" s="251" t="s">
        <v>110</v>
      </c>
      <c r="V44" s="251" t="s">
        <v>110</v>
      </c>
      <c r="W44" s="251" t="s">
        <v>110</v>
      </c>
      <c r="X44" s="251" t="s">
        <v>110</v>
      </c>
      <c r="Y44" s="251" t="s">
        <v>110</v>
      </c>
      <c r="Z44" s="251" t="s">
        <v>110</v>
      </c>
      <c r="AA44" s="251" t="s">
        <v>110</v>
      </c>
      <c r="AB44" s="251" t="s">
        <v>110</v>
      </c>
      <c r="AC44" s="251" t="s">
        <v>110</v>
      </c>
      <c r="AD44" s="251" t="s">
        <v>110</v>
      </c>
      <c r="AE44" s="251" t="s">
        <v>110</v>
      </c>
      <c r="AF44" s="251" t="s">
        <v>110</v>
      </c>
      <c r="AG44" s="251" t="s">
        <v>110</v>
      </c>
      <c r="AH44" s="251" t="s">
        <v>110</v>
      </c>
      <c r="AI44" s="251" t="s">
        <v>110</v>
      </c>
      <c r="AJ44" s="251" t="s">
        <v>110</v>
      </c>
      <c r="AK44" s="251" t="s">
        <v>110</v>
      </c>
      <c r="AL44" s="251" t="s">
        <v>110</v>
      </c>
      <c r="AM44" s="251" t="s">
        <v>110</v>
      </c>
      <c r="AN44" s="251" t="s">
        <v>110</v>
      </c>
      <c r="AO44" s="251" t="s">
        <v>110</v>
      </c>
      <c r="AP44" s="251" t="s">
        <v>110</v>
      </c>
      <c r="AQ44" s="251" t="s">
        <v>110</v>
      </c>
      <c r="AR44" s="251" t="s">
        <v>110</v>
      </c>
      <c r="AS44" s="251" t="s">
        <v>110</v>
      </c>
      <c r="AT44" s="251" t="s">
        <v>110</v>
      </c>
      <c r="AU44" s="251" t="s">
        <v>110</v>
      </c>
      <c r="AV44" s="251" t="s">
        <v>110</v>
      </c>
      <c r="AW44" s="251" t="s">
        <v>110</v>
      </c>
      <c r="AX44" s="251" t="s">
        <v>110</v>
      </c>
      <c r="AY44" s="251" t="s">
        <v>110</v>
      </c>
      <c r="AZ44" s="251" t="s">
        <v>110</v>
      </c>
      <c r="BA44" s="251" t="s">
        <v>110</v>
      </c>
      <c r="BB44" s="251" t="s">
        <v>110</v>
      </c>
      <c r="BC44" s="251" t="s">
        <v>110</v>
      </c>
      <c r="BD44" s="251" t="s">
        <v>110</v>
      </c>
      <c r="BE44" s="251" t="s">
        <v>110</v>
      </c>
      <c r="BF44" s="251" t="s">
        <v>110</v>
      </c>
      <c r="BG44" s="251" t="s">
        <v>110</v>
      </c>
      <c r="BH44" s="251" t="s">
        <v>110</v>
      </c>
      <c r="BI44" s="251" t="s">
        <v>110</v>
      </c>
      <c r="BJ44" s="251" t="s">
        <v>110</v>
      </c>
      <c r="BK44" s="251" t="s">
        <v>110</v>
      </c>
      <c r="BL44" s="251" t="s">
        <v>110</v>
      </c>
      <c r="BM44" s="251" t="s">
        <v>110</v>
      </c>
      <c r="BN44" s="251" t="s">
        <v>110</v>
      </c>
      <c r="BO44" s="251" t="s">
        <v>110</v>
      </c>
      <c r="BP44" s="251" t="s">
        <v>110</v>
      </c>
      <c r="BQ44" s="251" t="s">
        <v>110</v>
      </c>
      <c r="BR44" s="251" t="s">
        <v>110</v>
      </c>
      <c r="BS44" s="251" t="s">
        <v>110</v>
      </c>
    </row>
    <row r="45" spans="1:71" ht="33.75">
      <c r="A45" s="250" t="s">
        <v>532</v>
      </c>
      <c r="B45" s="251">
        <v>40.444488000000007</v>
      </c>
      <c r="C45" s="251" t="s">
        <v>110</v>
      </c>
      <c r="D45" s="251" t="s">
        <v>110</v>
      </c>
      <c r="E45" s="251" t="s">
        <v>110</v>
      </c>
      <c r="F45" s="251" t="s">
        <v>110</v>
      </c>
      <c r="G45" s="251" t="s">
        <v>110</v>
      </c>
      <c r="H45" s="251" t="s">
        <v>110</v>
      </c>
      <c r="I45" s="251" t="s">
        <v>110</v>
      </c>
      <c r="J45" s="251" t="s">
        <v>110</v>
      </c>
      <c r="K45" s="251" t="s">
        <v>110</v>
      </c>
      <c r="L45" s="251" t="s">
        <v>110</v>
      </c>
      <c r="M45" s="251" t="s">
        <v>110</v>
      </c>
      <c r="N45" s="251" t="s">
        <v>110</v>
      </c>
      <c r="O45" s="251" t="s">
        <v>110</v>
      </c>
      <c r="P45" s="251" t="s">
        <v>110</v>
      </c>
      <c r="Q45" s="251" t="s">
        <v>110</v>
      </c>
      <c r="R45" s="251" t="s">
        <v>110</v>
      </c>
      <c r="S45" s="251" t="s">
        <v>110</v>
      </c>
      <c r="T45" s="251" t="s">
        <v>110</v>
      </c>
      <c r="U45" s="251" t="s">
        <v>110</v>
      </c>
      <c r="V45" s="251" t="s">
        <v>110</v>
      </c>
      <c r="W45" s="251" t="s">
        <v>110</v>
      </c>
      <c r="X45" s="251" t="s">
        <v>110</v>
      </c>
      <c r="Y45" s="251" t="s">
        <v>110</v>
      </c>
      <c r="Z45" s="251" t="s">
        <v>110</v>
      </c>
      <c r="AA45" s="251" t="s">
        <v>110</v>
      </c>
      <c r="AB45" s="251" t="s">
        <v>110</v>
      </c>
      <c r="AC45" s="251" t="s">
        <v>110</v>
      </c>
      <c r="AD45" s="251" t="s">
        <v>110</v>
      </c>
      <c r="AE45" s="251" t="s">
        <v>110</v>
      </c>
      <c r="AF45" s="251" t="s">
        <v>110</v>
      </c>
      <c r="AG45" s="251" t="s">
        <v>110</v>
      </c>
      <c r="AH45" s="251" t="s">
        <v>110</v>
      </c>
      <c r="AI45" s="251" t="s">
        <v>110</v>
      </c>
      <c r="AJ45" s="251" t="s">
        <v>110</v>
      </c>
      <c r="AK45" s="251" t="s">
        <v>110</v>
      </c>
      <c r="AL45" s="251" t="s">
        <v>110</v>
      </c>
      <c r="AM45" s="251" t="s">
        <v>110</v>
      </c>
      <c r="AN45" s="251" t="s">
        <v>110</v>
      </c>
      <c r="AO45" s="251" t="s">
        <v>110</v>
      </c>
      <c r="AP45" s="251" t="s">
        <v>110</v>
      </c>
      <c r="AQ45" s="251" t="s">
        <v>110</v>
      </c>
      <c r="AR45" s="251" t="s">
        <v>110</v>
      </c>
      <c r="AS45" s="251" t="s">
        <v>110</v>
      </c>
      <c r="AT45" s="251" t="s">
        <v>110</v>
      </c>
      <c r="AU45" s="251">
        <v>40.444488000000007</v>
      </c>
      <c r="AV45" s="251" t="s">
        <v>110</v>
      </c>
      <c r="AW45" s="251" t="s">
        <v>110</v>
      </c>
      <c r="AX45" s="251" t="s">
        <v>110</v>
      </c>
      <c r="AY45" s="251" t="s">
        <v>110</v>
      </c>
      <c r="AZ45" s="251" t="s">
        <v>110</v>
      </c>
      <c r="BA45" s="251" t="s">
        <v>110</v>
      </c>
      <c r="BB45" s="251" t="s">
        <v>110</v>
      </c>
      <c r="BC45" s="251" t="s">
        <v>110</v>
      </c>
      <c r="BD45" s="251" t="s">
        <v>110</v>
      </c>
      <c r="BE45" s="251" t="s">
        <v>110</v>
      </c>
      <c r="BF45" s="251">
        <v>7.0756920000000001</v>
      </c>
      <c r="BG45" s="251" t="s">
        <v>110</v>
      </c>
      <c r="BH45" s="251">
        <v>33.368796000000003</v>
      </c>
      <c r="BI45" s="251" t="s">
        <v>110</v>
      </c>
      <c r="BJ45" s="251" t="s">
        <v>110</v>
      </c>
      <c r="BK45" s="251" t="s">
        <v>110</v>
      </c>
      <c r="BL45" s="251" t="s">
        <v>110</v>
      </c>
      <c r="BM45" s="251" t="s">
        <v>110</v>
      </c>
      <c r="BN45" s="251" t="s">
        <v>110</v>
      </c>
      <c r="BO45" s="251" t="s">
        <v>110</v>
      </c>
      <c r="BP45" s="251" t="s">
        <v>110</v>
      </c>
      <c r="BQ45" s="251" t="s">
        <v>110</v>
      </c>
      <c r="BR45" s="251" t="s">
        <v>110</v>
      </c>
      <c r="BS45" s="251" t="s">
        <v>110</v>
      </c>
    </row>
    <row r="46" spans="1:71" ht="22.5">
      <c r="A46" s="250" t="s">
        <v>534</v>
      </c>
      <c r="B46" s="251" t="s">
        <v>110</v>
      </c>
      <c r="C46" s="251" t="s">
        <v>110</v>
      </c>
      <c r="D46" s="251" t="s">
        <v>110</v>
      </c>
      <c r="E46" s="251" t="s">
        <v>110</v>
      </c>
      <c r="F46" s="251" t="s">
        <v>110</v>
      </c>
      <c r="G46" s="251" t="s">
        <v>110</v>
      </c>
      <c r="H46" s="251" t="s">
        <v>110</v>
      </c>
      <c r="I46" s="251" t="s">
        <v>110</v>
      </c>
      <c r="J46" s="251" t="s">
        <v>110</v>
      </c>
      <c r="K46" s="251" t="s">
        <v>110</v>
      </c>
      <c r="L46" s="251" t="s">
        <v>110</v>
      </c>
      <c r="M46" s="251" t="s">
        <v>110</v>
      </c>
      <c r="N46" s="251" t="s">
        <v>110</v>
      </c>
      <c r="O46" s="251" t="s">
        <v>110</v>
      </c>
      <c r="P46" s="251" t="s">
        <v>110</v>
      </c>
      <c r="Q46" s="251" t="s">
        <v>110</v>
      </c>
      <c r="R46" s="251" t="s">
        <v>110</v>
      </c>
      <c r="S46" s="251" t="s">
        <v>110</v>
      </c>
      <c r="T46" s="251" t="s">
        <v>110</v>
      </c>
      <c r="U46" s="251" t="s">
        <v>110</v>
      </c>
      <c r="V46" s="251" t="s">
        <v>110</v>
      </c>
      <c r="W46" s="251" t="s">
        <v>110</v>
      </c>
      <c r="X46" s="251" t="s">
        <v>110</v>
      </c>
      <c r="Y46" s="251" t="s">
        <v>110</v>
      </c>
      <c r="Z46" s="251" t="s">
        <v>110</v>
      </c>
      <c r="AA46" s="251" t="s">
        <v>110</v>
      </c>
      <c r="AB46" s="251" t="s">
        <v>110</v>
      </c>
      <c r="AC46" s="251" t="s">
        <v>110</v>
      </c>
      <c r="AD46" s="251" t="s">
        <v>110</v>
      </c>
      <c r="AE46" s="251" t="s">
        <v>110</v>
      </c>
      <c r="AF46" s="251" t="s">
        <v>110</v>
      </c>
      <c r="AG46" s="251" t="s">
        <v>110</v>
      </c>
      <c r="AH46" s="251" t="s">
        <v>110</v>
      </c>
      <c r="AI46" s="251" t="s">
        <v>110</v>
      </c>
      <c r="AJ46" s="251" t="s">
        <v>110</v>
      </c>
      <c r="AK46" s="251" t="s">
        <v>110</v>
      </c>
      <c r="AL46" s="251" t="s">
        <v>110</v>
      </c>
      <c r="AM46" s="251" t="s">
        <v>110</v>
      </c>
      <c r="AN46" s="251" t="s">
        <v>110</v>
      </c>
      <c r="AO46" s="251" t="s">
        <v>110</v>
      </c>
      <c r="AP46" s="251" t="s">
        <v>110</v>
      </c>
      <c r="AQ46" s="251" t="s">
        <v>110</v>
      </c>
      <c r="AR46" s="251" t="s">
        <v>110</v>
      </c>
      <c r="AS46" s="251" t="s">
        <v>110</v>
      </c>
      <c r="AT46" s="251" t="s">
        <v>110</v>
      </c>
      <c r="AU46" s="251" t="s">
        <v>110</v>
      </c>
      <c r="AV46" s="251" t="s">
        <v>110</v>
      </c>
      <c r="AW46" s="251" t="s">
        <v>110</v>
      </c>
      <c r="AX46" s="251" t="s">
        <v>110</v>
      </c>
      <c r="AY46" s="251" t="s">
        <v>110</v>
      </c>
      <c r="AZ46" s="251" t="s">
        <v>110</v>
      </c>
      <c r="BA46" s="251" t="s">
        <v>110</v>
      </c>
      <c r="BB46" s="251" t="s">
        <v>110</v>
      </c>
      <c r="BC46" s="251" t="s">
        <v>110</v>
      </c>
      <c r="BD46" s="251" t="s">
        <v>110</v>
      </c>
      <c r="BE46" s="251" t="s">
        <v>110</v>
      </c>
      <c r="BF46" s="251" t="s">
        <v>110</v>
      </c>
      <c r="BG46" s="251" t="s">
        <v>110</v>
      </c>
      <c r="BH46" s="251" t="s">
        <v>110</v>
      </c>
      <c r="BI46" s="251" t="s">
        <v>110</v>
      </c>
      <c r="BJ46" s="251" t="s">
        <v>110</v>
      </c>
      <c r="BK46" s="251" t="s">
        <v>110</v>
      </c>
      <c r="BL46" s="251" t="s">
        <v>110</v>
      </c>
      <c r="BM46" s="251" t="s">
        <v>110</v>
      </c>
      <c r="BN46" s="251" t="s">
        <v>110</v>
      </c>
      <c r="BO46" s="251" t="s">
        <v>110</v>
      </c>
      <c r="BP46" s="251" t="s">
        <v>110</v>
      </c>
      <c r="BQ46" s="251" t="s">
        <v>110</v>
      </c>
      <c r="BR46" s="251" t="s">
        <v>110</v>
      </c>
      <c r="BS46" s="251" t="s">
        <v>110</v>
      </c>
    </row>
    <row r="47" spans="1:71" ht="22.5">
      <c r="A47" s="250" t="s">
        <v>535</v>
      </c>
      <c r="B47" s="251" t="s">
        <v>110</v>
      </c>
      <c r="C47" s="251" t="s">
        <v>110</v>
      </c>
      <c r="D47" s="251" t="s">
        <v>110</v>
      </c>
      <c r="E47" s="251" t="s">
        <v>110</v>
      </c>
      <c r="F47" s="251" t="s">
        <v>110</v>
      </c>
      <c r="G47" s="251" t="s">
        <v>110</v>
      </c>
      <c r="H47" s="251" t="s">
        <v>110</v>
      </c>
      <c r="I47" s="251" t="s">
        <v>110</v>
      </c>
      <c r="J47" s="251" t="s">
        <v>110</v>
      </c>
      <c r="K47" s="251" t="s">
        <v>110</v>
      </c>
      <c r="L47" s="251" t="s">
        <v>110</v>
      </c>
      <c r="M47" s="251" t="s">
        <v>110</v>
      </c>
      <c r="N47" s="251" t="s">
        <v>110</v>
      </c>
      <c r="O47" s="251" t="s">
        <v>110</v>
      </c>
      <c r="P47" s="251" t="s">
        <v>110</v>
      </c>
      <c r="Q47" s="251" t="s">
        <v>110</v>
      </c>
      <c r="R47" s="251" t="s">
        <v>110</v>
      </c>
      <c r="S47" s="251" t="s">
        <v>110</v>
      </c>
      <c r="T47" s="251" t="s">
        <v>110</v>
      </c>
      <c r="U47" s="251" t="s">
        <v>110</v>
      </c>
      <c r="V47" s="251" t="s">
        <v>110</v>
      </c>
      <c r="W47" s="251" t="s">
        <v>110</v>
      </c>
      <c r="X47" s="251" t="s">
        <v>110</v>
      </c>
      <c r="Y47" s="251" t="s">
        <v>110</v>
      </c>
      <c r="Z47" s="251" t="s">
        <v>110</v>
      </c>
      <c r="AA47" s="251" t="s">
        <v>110</v>
      </c>
      <c r="AB47" s="251" t="s">
        <v>110</v>
      </c>
      <c r="AC47" s="251" t="s">
        <v>110</v>
      </c>
      <c r="AD47" s="251" t="s">
        <v>110</v>
      </c>
      <c r="AE47" s="251" t="s">
        <v>110</v>
      </c>
      <c r="AF47" s="251" t="s">
        <v>110</v>
      </c>
      <c r="AG47" s="251" t="s">
        <v>110</v>
      </c>
      <c r="AH47" s="251" t="s">
        <v>110</v>
      </c>
      <c r="AI47" s="251" t="s">
        <v>110</v>
      </c>
      <c r="AJ47" s="251" t="s">
        <v>110</v>
      </c>
      <c r="AK47" s="251" t="s">
        <v>110</v>
      </c>
      <c r="AL47" s="251" t="s">
        <v>110</v>
      </c>
      <c r="AM47" s="251" t="s">
        <v>110</v>
      </c>
      <c r="AN47" s="251" t="s">
        <v>110</v>
      </c>
      <c r="AO47" s="251" t="s">
        <v>110</v>
      </c>
      <c r="AP47" s="251" t="s">
        <v>110</v>
      </c>
      <c r="AQ47" s="251" t="s">
        <v>110</v>
      </c>
      <c r="AR47" s="251" t="s">
        <v>110</v>
      </c>
      <c r="AS47" s="251" t="s">
        <v>110</v>
      </c>
      <c r="AT47" s="251" t="s">
        <v>110</v>
      </c>
      <c r="AU47" s="251" t="s">
        <v>110</v>
      </c>
      <c r="AV47" s="251" t="s">
        <v>110</v>
      </c>
      <c r="AW47" s="251" t="s">
        <v>110</v>
      </c>
      <c r="AX47" s="251" t="s">
        <v>110</v>
      </c>
      <c r="AY47" s="251" t="s">
        <v>110</v>
      </c>
      <c r="AZ47" s="251" t="s">
        <v>110</v>
      </c>
      <c r="BA47" s="251" t="s">
        <v>110</v>
      </c>
      <c r="BB47" s="251" t="s">
        <v>110</v>
      </c>
      <c r="BC47" s="251" t="s">
        <v>110</v>
      </c>
      <c r="BD47" s="251" t="s">
        <v>110</v>
      </c>
      <c r="BE47" s="251" t="s">
        <v>110</v>
      </c>
      <c r="BF47" s="251" t="s">
        <v>110</v>
      </c>
      <c r="BG47" s="251" t="s">
        <v>110</v>
      </c>
      <c r="BH47" s="251" t="s">
        <v>110</v>
      </c>
      <c r="BI47" s="251" t="s">
        <v>110</v>
      </c>
      <c r="BJ47" s="251" t="s">
        <v>110</v>
      </c>
      <c r="BK47" s="251" t="s">
        <v>110</v>
      </c>
      <c r="BL47" s="251" t="s">
        <v>110</v>
      </c>
      <c r="BM47" s="251" t="s">
        <v>110</v>
      </c>
      <c r="BN47" s="251" t="s">
        <v>110</v>
      </c>
      <c r="BO47" s="251" t="s">
        <v>110</v>
      </c>
      <c r="BP47" s="251" t="s">
        <v>110</v>
      </c>
      <c r="BQ47" s="251" t="s">
        <v>110</v>
      </c>
      <c r="BR47" s="251" t="s">
        <v>110</v>
      </c>
      <c r="BS47" s="251" t="s">
        <v>110</v>
      </c>
    </row>
    <row r="48" spans="1:71" ht="22.5">
      <c r="A48" s="250" t="s">
        <v>536</v>
      </c>
      <c r="B48" s="251">
        <v>27.507276000000001</v>
      </c>
      <c r="C48" s="251">
        <v>4.1449319999999998</v>
      </c>
      <c r="D48" s="251" t="s">
        <v>110</v>
      </c>
      <c r="E48" s="251" t="s">
        <v>110</v>
      </c>
      <c r="F48" s="251" t="s">
        <v>110</v>
      </c>
      <c r="G48" s="251" t="s">
        <v>110</v>
      </c>
      <c r="H48" s="251" t="s">
        <v>110</v>
      </c>
      <c r="I48" s="251" t="s">
        <v>110</v>
      </c>
      <c r="J48" s="251">
        <v>4.1449319999999998</v>
      </c>
      <c r="K48" s="251" t="s">
        <v>110</v>
      </c>
      <c r="L48" s="251" t="s">
        <v>110</v>
      </c>
      <c r="M48" s="251" t="s">
        <v>110</v>
      </c>
      <c r="N48" s="251" t="s">
        <v>110</v>
      </c>
      <c r="O48" s="251" t="s">
        <v>110</v>
      </c>
      <c r="P48" s="251" t="s">
        <v>110</v>
      </c>
      <c r="Q48" s="251" t="s">
        <v>110</v>
      </c>
      <c r="R48" s="251" t="s">
        <v>110</v>
      </c>
      <c r="S48" s="251" t="s">
        <v>110</v>
      </c>
      <c r="T48" s="251" t="s">
        <v>110</v>
      </c>
      <c r="U48" s="251" t="s">
        <v>110</v>
      </c>
      <c r="V48" s="251" t="s">
        <v>110</v>
      </c>
      <c r="W48" s="251" t="s">
        <v>110</v>
      </c>
      <c r="X48" s="251" t="s">
        <v>110</v>
      </c>
      <c r="Y48" s="251" t="s">
        <v>110</v>
      </c>
      <c r="Z48" s="251" t="s">
        <v>110</v>
      </c>
      <c r="AA48" s="251" t="s">
        <v>110</v>
      </c>
      <c r="AB48" s="251" t="s">
        <v>110</v>
      </c>
      <c r="AC48" s="251" t="s">
        <v>110</v>
      </c>
      <c r="AD48" s="251" t="s">
        <v>110</v>
      </c>
      <c r="AE48" s="251" t="s">
        <v>110</v>
      </c>
      <c r="AF48" s="251" t="s">
        <v>110</v>
      </c>
      <c r="AG48" s="251" t="s">
        <v>110</v>
      </c>
      <c r="AH48" s="251" t="s">
        <v>110</v>
      </c>
      <c r="AI48" s="251" t="s">
        <v>110</v>
      </c>
      <c r="AJ48" s="251" t="s">
        <v>110</v>
      </c>
      <c r="AK48" s="251" t="s">
        <v>110</v>
      </c>
      <c r="AL48" s="251" t="s">
        <v>110</v>
      </c>
      <c r="AM48" s="251" t="s">
        <v>110</v>
      </c>
      <c r="AN48" s="251" t="s">
        <v>110</v>
      </c>
      <c r="AO48" s="251" t="s">
        <v>110</v>
      </c>
      <c r="AP48" s="251" t="s">
        <v>110</v>
      </c>
      <c r="AQ48" s="251" t="s">
        <v>110</v>
      </c>
      <c r="AR48" s="251" t="s">
        <v>110</v>
      </c>
      <c r="AS48" s="251" t="s">
        <v>110</v>
      </c>
      <c r="AT48" s="251">
        <v>23.362344</v>
      </c>
      <c r="AU48" s="251" t="s">
        <v>110</v>
      </c>
      <c r="AV48" s="251" t="s">
        <v>110</v>
      </c>
      <c r="AW48" s="251" t="s">
        <v>110</v>
      </c>
      <c r="AX48" s="251" t="s">
        <v>110</v>
      </c>
      <c r="AY48" s="251" t="s">
        <v>110</v>
      </c>
      <c r="AZ48" s="251" t="s">
        <v>110</v>
      </c>
      <c r="BA48" s="251" t="s">
        <v>110</v>
      </c>
      <c r="BB48" s="251" t="s">
        <v>110</v>
      </c>
      <c r="BC48" s="251" t="s">
        <v>110</v>
      </c>
      <c r="BD48" s="251" t="s">
        <v>110</v>
      </c>
      <c r="BE48" s="251" t="s">
        <v>110</v>
      </c>
      <c r="BF48" s="251" t="s">
        <v>110</v>
      </c>
      <c r="BG48" s="251" t="s">
        <v>110</v>
      </c>
      <c r="BH48" s="251" t="s">
        <v>110</v>
      </c>
      <c r="BI48" s="251" t="s">
        <v>110</v>
      </c>
      <c r="BJ48" s="251" t="s">
        <v>110</v>
      </c>
      <c r="BK48" s="251" t="s">
        <v>110</v>
      </c>
      <c r="BL48" s="251" t="s">
        <v>110</v>
      </c>
      <c r="BM48" s="251" t="s">
        <v>110</v>
      </c>
      <c r="BN48" s="251" t="s">
        <v>110</v>
      </c>
      <c r="BO48" s="251" t="s">
        <v>110</v>
      </c>
      <c r="BP48" s="251" t="s">
        <v>110</v>
      </c>
      <c r="BQ48" s="251" t="s">
        <v>110</v>
      </c>
      <c r="BR48" s="251" t="s">
        <v>110</v>
      </c>
      <c r="BS48" s="251" t="s">
        <v>110</v>
      </c>
    </row>
    <row r="49" spans="1:71" ht="22.5">
      <c r="A49" s="250" t="s">
        <v>537</v>
      </c>
      <c r="B49" s="251">
        <v>2440.5694560000002</v>
      </c>
      <c r="C49" s="251">
        <v>230.02279200000001</v>
      </c>
      <c r="D49" s="251" t="s">
        <v>110</v>
      </c>
      <c r="E49" s="251" t="s">
        <v>110</v>
      </c>
      <c r="F49" s="251" t="s">
        <v>110</v>
      </c>
      <c r="G49" s="251" t="s">
        <v>110</v>
      </c>
      <c r="H49" s="251" t="s">
        <v>110</v>
      </c>
      <c r="I49" s="251">
        <v>0.293076</v>
      </c>
      <c r="J49" s="251">
        <v>217.92294000000001</v>
      </c>
      <c r="K49" s="251" t="s">
        <v>110</v>
      </c>
      <c r="L49" s="251">
        <v>11.806775999999999</v>
      </c>
      <c r="M49" s="251" t="s">
        <v>110</v>
      </c>
      <c r="N49" s="251">
        <v>81.851939999999999</v>
      </c>
      <c r="O49" s="251" t="s">
        <v>110</v>
      </c>
      <c r="P49" s="251">
        <v>58.866408</v>
      </c>
      <c r="Q49" s="251">
        <v>19.426752</v>
      </c>
      <c r="R49" s="251">
        <v>3.5169120000000005</v>
      </c>
      <c r="S49" s="251" t="s">
        <v>110</v>
      </c>
      <c r="T49" s="251" t="s">
        <v>110</v>
      </c>
      <c r="U49" s="251" t="s">
        <v>110</v>
      </c>
      <c r="V49" s="251" t="s">
        <v>110</v>
      </c>
      <c r="W49" s="251">
        <v>1233.43128</v>
      </c>
      <c r="X49" s="251" t="s">
        <v>110</v>
      </c>
      <c r="Y49" s="251" t="s">
        <v>110</v>
      </c>
      <c r="Z49" s="251">
        <v>37.346256000000004</v>
      </c>
      <c r="AA49" s="251" t="s">
        <v>110</v>
      </c>
      <c r="AB49" s="251">
        <v>23.362344</v>
      </c>
      <c r="AC49" s="251">
        <v>43.835796000000002</v>
      </c>
      <c r="AD49" s="251" t="s">
        <v>110</v>
      </c>
      <c r="AE49" s="251">
        <v>31.359132000000002</v>
      </c>
      <c r="AF49" s="251">
        <v>171.198252</v>
      </c>
      <c r="AG49" s="251">
        <v>1.25604</v>
      </c>
      <c r="AH49" s="251" t="s">
        <v>110</v>
      </c>
      <c r="AI49" s="251">
        <v>25.288271999999999</v>
      </c>
      <c r="AJ49" s="251">
        <v>0</v>
      </c>
      <c r="AK49" s="251">
        <v>109.56855600000002</v>
      </c>
      <c r="AL49" s="251">
        <v>554.87660400000004</v>
      </c>
      <c r="AM49" s="251">
        <v>82.228752000000014</v>
      </c>
      <c r="AN49" s="251">
        <v>6.0708600000000006</v>
      </c>
      <c r="AO49" s="251">
        <v>16.495992000000001</v>
      </c>
      <c r="AP49" s="251">
        <v>59.620032000000009</v>
      </c>
      <c r="AQ49" s="251">
        <v>9.3784320000000001</v>
      </c>
      <c r="AR49" s="251">
        <v>3.5169120000000005</v>
      </c>
      <c r="AS49" s="251">
        <v>58.029048000000003</v>
      </c>
      <c r="AT49" s="251" t="s">
        <v>110</v>
      </c>
      <c r="AU49" s="251">
        <v>40.444488000000007</v>
      </c>
      <c r="AV49" s="251" t="s">
        <v>110</v>
      </c>
      <c r="AW49" s="251" t="s">
        <v>110</v>
      </c>
      <c r="AX49" s="251" t="s">
        <v>110</v>
      </c>
      <c r="AY49" s="251" t="s">
        <v>110</v>
      </c>
      <c r="AZ49" s="251" t="s">
        <v>110</v>
      </c>
      <c r="BA49" s="251" t="s">
        <v>110</v>
      </c>
      <c r="BB49" s="251" t="s">
        <v>110</v>
      </c>
      <c r="BC49" s="251" t="s">
        <v>110</v>
      </c>
      <c r="BD49" s="251" t="s">
        <v>110</v>
      </c>
      <c r="BE49" s="251" t="s">
        <v>110</v>
      </c>
      <c r="BF49" s="251" t="s">
        <v>110</v>
      </c>
      <c r="BG49" s="251">
        <v>7.0756920000000001</v>
      </c>
      <c r="BH49" s="251" t="s">
        <v>110</v>
      </c>
      <c r="BI49" s="251">
        <v>33.368796000000003</v>
      </c>
      <c r="BJ49" s="251" t="s">
        <v>110</v>
      </c>
      <c r="BK49" s="251" t="s">
        <v>110</v>
      </c>
      <c r="BL49" s="251" t="s">
        <v>110</v>
      </c>
      <c r="BM49" s="251" t="s">
        <v>110</v>
      </c>
      <c r="BN49" s="251" t="s">
        <v>110</v>
      </c>
      <c r="BO49" s="251" t="s">
        <v>110</v>
      </c>
      <c r="BP49" s="251" t="s">
        <v>110</v>
      </c>
      <c r="BQ49" s="251" t="s">
        <v>110</v>
      </c>
      <c r="BR49" s="251">
        <v>285.87470400000001</v>
      </c>
      <c r="BS49" s="251">
        <v>568.94425200000001</v>
      </c>
    </row>
    <row r="50" spans="1:71" ht="22.5">
      <c r="A50" s="250" t="s">
        <v>501</v>
      </c>
      <c r="B50" s="251">
        <v>854.81895599999996</v>
      </c>
      <c r="C50" s="251" t="s">
        <v>110</v>
      </c>
      <c r="D50" s="251" t="s">
        <v>110</v>
      </c>
      <c r="E50" s="251" t="s">
        <v>110</v>
      </c>
      <c r="F50" s="251" t="s">
        <v>110</v>
      </c>
      <c r="G50" s="251" t="s">
        <v>110</v>
      </c>
      <c r="H50" s="251" t="s">
        <v>110</v>
      </c>
      <c r="I50" s="251" t="s">
        <v>110</v>
      </c>
      <c r="J50" s="251" t="s">
        <v>110</v>
      </c>
      <c r="K50" s="251" t="s">
        <v>110</v>
      </c>
      <c r="L50" s="251" t="s">
        <v>110</v>
      </c>
      <c r="M50" s="251" t="s">
        <v>110</v>
      </c>
      <c r="N50" s="251" t="s">
        <v>110</v>
      </c>
      <c r="O50" s="251" t="s">
        <v>110</v>
      </c>
      <c r="P50" s="251" t="s">
        <v>110</v>
      </c>
      <c r="Q50" s="251" t="s">
        <v>110</v>
      </c>
      <c r="R50" s="251" t="s">
        <v>110</v>
      </c>
      <c r="S50" s="251" t="s">
        <v>110</v>
      </c>
      <c r="T50" s="251" t="s">
        <v>110</v>
      </c>
      <c r="U50" s="251" t="s">
        <v>110</v>
      </c>
      <c r="V50" s="251" t="s">
        <v>110</v>
      </c>
      <c r="W50" s="251" t="s">
        <v>110</v>
      </c>
      <c r="X50" s="251" t="s">
        <v>110</v>
      </c>
      <c r="Y50" s="251" t="s">
        <v>110</v>
      </c>
      <c r="Z50" s="251" t="s">
        <v>110</v>
      </c>
      <c r="AA50" s="251" t="s">
        <v>110</v>
      </c>
      <c r="AB50" s="251" t="s">
        <v>110</v>
      </c>
      <c r="AC50" s="251" t="s">
        <v>110</v>
      </c>
      <c r="AD50" s="251" t="s">
        <v>110</v>
      </c>
      <c r="AE50" s="251" t="s">
        <v>110</v>
      </c>
      <c r="AF50" s="251" t="s">
        <v>110</v>
      </c>
      <c r="AG50" s="251" t="s">
        <v>110</v>
      </c>
      <c r="AH50" s="251" t="s">
        <v>110</v>
      </c>
      <c r="AI50" s="251" t="s">
        <v>110</v>
      </c>
      <c r="AJ50" s="251" t="s">
        <v>110</v>
      </c>
      <c r="AK50" s="251" t="s">
        <v>110</v>
      </c>
      <c r="AL50" s="251" t="s">
        <v>110</v>
      </c>
      <c r="AM50" s="251" t="s">
        <v>110</v>
      </c>
      <c r="AN50" s="251" t="s">
        <v>110</v>
      </c>
      <c r="AO50" s="251" t="s">
        <v>110</v>
      </c>
      <c r="AP50" s="251" t="s">
        <v>110</v>
      </c>
      <c r="AQ50" s="251" t="s">
        <v>110</v>
      </c>
      <c r="AR50" s="251" t="s">
        <v>110</v>
      </c>
      <c r="AS50" s="251" t="s">
        <v>110</v>
      </c>
      <c r="AT50" s="251" t="s">
        <v>110</v>
      </c>
      <c r="AU50" s="251" t="s">
        <v>110</v>
      </c>
      <c r="AV50" s="251" t="s">
        <v>110</v>
      </c>
      <c r="AW50" s="251" t="s">
        <v>110</v>
      </c>
      <c r="AX50" s="251" t="s">
        <v>110</v>
      </c>
      <c r="AY50" s="251" t="s">
        <v>110</v>
      </c>
      <c r="AZ50" s="251" t="s">
        <v>110</v>
      </c>
      <c r="BA50" s="251" t="s">
        <v>110</v>
      </c>
      <c r="BB50" s="251" t="s">
        <v>110</v>
      </c>
      <c r="BC50" s="251" t="s">
        <v>110</v>
      </c>
      <c r="BD50" s="251" t="s">
        <v>110</v>
      </c>
      <c r="BE50" s="251" t="s">
        <v>110</v>
      </c>
      <c r="BF50" s="251" t="s">
        <v>110</v>
      </c>
      <c r="BG50" s="251" t="s">
        <v>110</v>
      </c>
      <c r="BH50" s="251" t="s">
        <v>110</v>
      </c>
      <c r="BI50" s="251" t="s">
        <v>110</v>
      </c>
      <c r="BJ50" s="251" t="s">
        <v>110</v>
      </c>
      <c r="BK50" s="251" t="s">
        <v>110</v>
      </c>
      <c r="BL50" s="251" t="s">
        <v>110</v>
      </c>
      <c r="BM50" s="251" t="s">
        <v>110</v>
      </c>
      <c r="BN50" s="251" t="s">
        <v>110</v>
      </c>
      <c r="BO50" s="251" t="s">
        <v>110</v>
      </c>
      <c r="BP50" s="251" t="s">
        <v>110</v>
      </c>
      <c r="BQ50" s="251" t="s">
        <v>110</v>
      </c>
      <c r="BR50" s="251">
        <v>285.87470400000001</v>
      </c>
      <c r="BS50" s="251">
        <v>568.94425200000001</v>
      </c>
    </row>
    <row r="51" spans="1:71" ht="22.5">
      <c r="A51" s="250" t="s">
        <v>503</v>
      </c>
      <c r="B51" s="251">
        <v>82.521828000000014</v>
      </c>
      <c r="C51" s="251" t="s">
        <v>110</v>
      </c>
      <c r="D51" s="251" t="s">
        <v>110</v>
      </c>
      <c r="E51" s="251" t="s">
        <v>110</v>
      </c>
      <c r="F51" s="251" t="s">
        <v>110</v>
      </c>
      <c r="G51" s="251" t="s">
        <v>110</v>
      </c>
      <c r="H51" s="251" t="s">
        <v>110</v>
      </c>
      <c r="I51" s="251" t="s">
        <v>110</v>
      </c>
      <c r="J51" s="251" t="s">
        <v>110</v>
      </c>
      <c r="K51" s="251" t="s">
        <v>110</v>
      </c>
      <c r="L51" s="251" t="s">
        <v>110</v>
      </c>
      <c r="M51" s="251" t="s">
        <v>110</v>
      </c>
      <c r="N51" s="251" t="s">
        <v>110</v>
      </c>
      <c r="O51" s="251" t="s">
        <v>110</v>
      </c>
      <c r="P51" s="251" t="s">
        <v>110</v>
      </c>
      <c r="Q51" s="251" t="s">
        <v>110</v>
      </c>
      <c r="R51" s="251" t="s">
        <v>110</v>
      </c>
      <c r="S51" s="251" t="s">
        <v>110</v>
      </c>
      <c r="T51" s="251" t="s">
        <v>110</v>
      </c>
      <c r="U51" s="251" t="s">
        <v>110</v>
      </c>
      <c r="V51" s="251" t="s">
        <v>110</v>
      </c>
      <c r="W51" s="251" t="s">
        <v>110</v>
      </c>
      <c r="X51" s="251" t="s">
        <v>110</v>
      </c>
      <c r="Y51" s="251" t="s">
        <v>110</v>
      </c>
      <c r="Z51" s="251" t="s">
        <v>110</v>
      </c>
      <c r="AA51" s="251" t="s">
        <v>110</v>
      </c>
      <c r="AB51" s="251" t="s">
        <v>110</v>
      </c>
      <c r="AC51" s="251" t="s">
        <v>110</v>
      </c>
      <c r="AD51" s="251" t="s">
        <v>110</v>
      </c>
      <c r="AE51" s="251" t="s">
        <v>110</v>
      </c>
      <c r="AF51" s="251" t="s">
        <v>110</v>
      </c>
      <c r="AG51" s="251" t="s">
        <v>110</v>
      </c>
      <c r="AH51" s="251" t="s">
        <v>110</v>
      </c>
      <c r="AI51" s="251" t="s">
        <v>110</v>
      </c>
      <c r="AJ51" s="251" t="s">
        <v>110</v>
      </c>
      <c r="AK51" s="251" t="s">
        <v>110</v>
      </c>
      <c r="AL51" s="251" t="s">
        <v>110</v>
      </c>
      <c r="AM51" s="251" t="s">
        <v>110</v>
      </c>
      <c r="AN51" s="251" t="s">
        <v>110</v>
      </c>
      <c r="AO51" s="251" t="s">
        <v>110</v>
      </c>
      <c r="AP51" s="251" t="s">
        <v>110</v>
      </c>
      <c r="AQ51" s="251" t="s">
        <v>110</v>
      </c>
      <c r="AR51" s="251" t="s">
        <v>110</v>
      </c>
      <c r="AS51" s="251" t="s">
        <v>110</v>
      </c>
      <c r="AT51" s="251" t="s">
        <v>110</v>
      </c>
      <c r="AU51" s="251" t="s">
        <v>110</v>
      </c>
      <c r="AV51" s="251" t="s">
        <v>110</v>
      </c>
      <c r="AW51" s="251" t="s">
        <v>110</v>
      </c>
      <c r="AX51" s="251" t="s">
        <v>110</v>
      </c>
      <c r="AY51" s="251" t="s">
        <v>110</v>
      </c>
      <c r="AZ51" s="251" t="s">
        <v>110</v>
      </c>
      <c r="BA51" s="251" t="s">
        <v>110</v>
      </c>
      <c r="BB51" s="251" t="s">
        <v>110</v>
      </c>
      <c r="BC51" s="251" t="s">
        <v>110</v>
      </c>
      <c r="BD51" s="251" t="s">
        <v>110</v>
      </c>
      <c r="BE51" s="251" t="s">
        <v>110</v>
      </c>
      <c r="BF51" s="251" t="s">
        <v>110</v>
      </c>
      <c r="BG51" s="251" t="s">
        <v>110</v>
      </c>
      <c r="BH51" s="251" t="s">
        <v>110</v>
      </c>
      <c r="BI51" s="251" t="s">
        <v>110</v>
      </c>
      <c r="BJ51" s="251" t="s">
        <v>110</v>
      </c>
      <c r="BK51" s="251" t="s">
        <v>110</v>
      </c>
      <c r="BL51" s="251" t="s">
        <v>110</v>
      </c>
      <c r="BM51" s="251" t="s">
        <v>110</v>
      </c>
      <c r="BN51" s="251" t="s">
        <v>110</v>
      </c>
      <c r="BO51" s="251" t="s">
        <v>110</v>
      </c>
      <c r="BP51" s="251" t="s">
        <v>110</v>
      </c>
      <c r="BQ51" s="251" t="s">
        <v>110</v>
      </c>
      <c r="BR51" s="251" t="s">
        <v>110</v>
      </c>
      <c r="BS51" s="251">
        <v>82.521828000000014</v>
      </c>
    </row>
    <row r="52" spans="1:71" ht="22.5">
      <c r="A52" s="250" t="s">
        <v>505</v>
      </c>
      <c r="B52" s="251">
        <v>585.60771599999998</v>
      </c>
      <c r="C52" s="251" t="s">
        <v>110</v>
      </c>
      <c r="D52" s="251" t="s">
        <v>110</v>
      </c>
      <c r="E52" s="251" t="s">
        <v>110</v>
      </c>
      <c r="F52" s="251" t="s">
        <v>110</v>
      </c>
      <c r="G52" s="251" t="s">
        <v>110</v>
      </c>
      <c r="H52" s="251" t="s">
        <v>110</v>
      </c>
      <c r="I52" s="251" t="s">
        <v>110</v>
      </c>
      <c r="J52" s="251" t="s">
        <v>110</v>
      </c>
      <c r="K52" s="251" t="s">
        <v>110</v>
      </c>
      <c r="L52" s="251" t="s">
        <v>110</v>
      </c>
      <c r="M52" s="251" t="s">
        <v>110</v>
      </c>
      <c r="N52" s="251" t="s">
        <v>110</v>
      </c>
      <c r="O52" s="251" t="s">
        <v>110</v>
      </c>
      <c r="P52" s="251" t="s">
        <v>110</v>
      </c>
      <c r="Q52" s="251" t="s">
        <v>110</v>
      </c>
      <c r="R52" s="251" t="s">
        <v>110</v>
      </c>
      <c r="S52" s="251" t="s">
        <v>110</v>
      </c>
      <c r="T52" s="251" t="s">
        <v>110</v>
      </c>
      <c r="U52" s="251" t="s">
        <v>110</v>
      </c>
      <c r="V52" s="251" t="s">
        <v>110</v>
      </c>
      <c r="W52" s="251" t="s">
        <v>110</v>
      </c>
      <c r="X52" s="251" t="s">
        <v>110</v>
      </c>
      <c r="Y52" s="251" t="s">
        <v>110</v>
      </c>
      <c r="Z52" s="251" t="s">
        <v>110</v>
      </c>
      <c r="AA52" s="251" t="s">
        <v>110</v>
      </c>
      <c r="AB52" s="251" t="s">
        <v>110</v>
      </c>
      <c r="AC52" s="251" t="s">
        <v>110</v>
      </c>
      <c r="AD52" s="251" t="s">
        <v>110</v>
      </c>
      <c r="AE52" s="251" t="s">
        <v>110</v>
      </c>
      <c r="AF52" s="251" t="s">
        <v>110</v>
      </c>
      <c r="AG52" s="251" t="s">
        <v>110</v>
      </c>
      <c r="AH52" s="251" t="s">
        <v>110</v>
      </c>
      <c r="AI52" s="251" t="s">
        <v>110</v>
      </c>
      <c r="AJ52" s="251" t="s">
        <v>110</v>
      </c>
      <c r="AK52" s="251" t="s">
        <v>110</v>
      </c>
      <c r="AL52" s="251" t="s">
        <v>110</v>
      </c>
      <c r="AM52" s="251" t="s">
        <v>110</v>
      </c>
      <c r="AN52" s="251" t="s">
        <v>110</v>
      </c>
      <c r="AO52" s="251" t="s">
        <v>110</v>
      </c>
      <c r="AP52" s="251" t="s">
        <v>110</v>
      </c>
      <c r="AQ52" s="251" t="s">
        <v>110</v>
      </c>
      <c r="AR52" s="251" t="s">
        <v>110</v>
      </c>
      <c r="AS52" s="251" t="s">
        <v>110</v>
      </c>
      <c r="AT52" s="251" t="s">
        <v>110</v>
      </c>
      <c r="AU52" s="251" t="s">
        <v>110</v>
      </c>
      <c r="AV52" s="251" t="s">
        <v>110</v>
      </c>
      <c r="AW52" s="251" t="s">
        <v>110</v>
      </c>
      <c r="AX52" s="251" t="s">
        <v>110</v>
      </c>
      <c r="AY52" s="251" t="s">
        <v>110</v>
      </c>
      <c r="AZ52" s="251" t="s">
        <v>110</v>
      </c>
      <c r="BA52" s="251" t="s">
        <v>110</v>
      </c>
      <c r="BB52" s="251" t="s">
        <v>110</v>
      </c>
      <c r="BC52" s="251" t="s">
        <v>110</v>
      </c>
      <c r="BD52" s="251" t="s">
        <v>110</v>
      </c>
      <c r="BE52" s="251" t="s">
        <v>110</v>
      </c>
      <c r="BF52" s="251" t="s">
        <v>110</v>
      </c>
      <c r="BG52" s="251" t="s">
        <v>110</v>
      </c>
      <c r="BH52" s="251" t="s">
        <v>110</v>
      </c>
      <c r="BI52" s="251" t="s">
        <v>110</v>
      </c>
      <c r="BJ52" s="251" t="s">
        <v>110</v>
      </c>
      <c r="BK52" s="251" t="s">
        <v>110</v>
      </c>
      <c r="BL52" s="251" t="s">
        <v>110</v>
      </c>
      <c r="BM52" s="251" t="s">
        <v>110</v>
      </c>
      <c r="BN52" s="251" t="s">
        <v>110</v>
      </c>
      <c r="BO52" s="251" t="s">
        <v>110</v>
      </c>
      <c r="BP52" s="251" t="s">
        <v>110</v>
      </c>
      <c r="BQ52" s="251" t="s">
        <v>110</v>
      </c>
      <c r="BR52" s="251">
        <v>169.816608</v>
      </c>
      <c r="BS52" s="251">
        <v>415.79110800000001</v>
      </c>
    </row>
    <row r="53" spans="1:71" ht="22.5">
      <c r="A53" s="250" t="s">
        <v>507</v>
      </c>
      <c r="B53" s="251">
        <v>93.909924000000004</v>
      </c>
      <c r="C53" s="251" t="s">
        <v>110</v>
      </c>
      <c r="D53" s="251" t="s">
        <v>110</v>
      </c>
      <c r="E53" s="251" t="s">
        <v>110</v>
      </c>
      <c r="F53" s="251" t="s">
        <v>110</v>
      </c>
      <c r="G53" s="251" t="s">
        <v>110</v>
      </c>
      <c r="H53" s="251" t="s">
        <v>110</v>
      </c>
      <c r="I53" s="251" t="s">
        <v>110</v>
      </c>
      <c r="J53" s="251" t="s">
        <v>110</v>
      </c>
      <c r="K53" s="251" t="s">
        <v>110</v>
      </c>
      <c r="L53" s="251" t="s">
        <v>110</v>
      </c>
      <c r="M53" s="251" t="s">
        <v>110</v>
      </c>
      <c r="N53" s="251" t="s">
        <v>110</v>
      </c>
      <c r="O53" s="251" t="s">
        <v>110</v>
      </c>
      <c r="P53" s="251" t="s">
        <v>110</v>
      </c>
      <c r="Q53" s="251" t="s">
        <v>110</v>
      </c>
      <c r="R53" s="251" t="s">
        <v>110</v>
      </c>
      <c r="S53" s="251" t="s">
        <v>110</v>
      </c>
      <c r="T53" s="251" t="s">
        <v>110</v>
      </c>
      <c r="U53" s="251" t="s">
        <v>110</v>
      </c>
      <c r="V53" s="251" t="s">
        <v>110</v>
      </c>
      <c r="W53" s="251" t="s">
        <v>110</v>
      </c>
      <c r="X53" s="251" t="s">
        <v>110</v>
      </c>
      <c r="Y53" s="251" t="s">
        <v>110</v>
      </c>
      <c r="Z53" s="251" t="s">
        <v>110</v>
      </c>
      <c r="AA53" s="251" t="s">
        <v>110</v>
      </c>
      <c r="AB53" s="251" t="s">
        <v>110</v>
      </c>
      <c r="AC53" s="251" t="s">
        <v>110</v>
      </c>
      <c r="AD53" s="251" t="s">
        <v>110</v>
      </c>
      <c r="AE53" s="251" t="s">
        <v>110</v>
      </c>
      <c r="AF53" s="251" t="s">
        <v>110</v>
      </c>
      <c r="AG53" s="251" t="s">
        <v>110</v>
      </c>
      <c r="AH53" s="251" t="s">
        <v>110</v>
      </c>
      <c r="AI53" s="251" t="s">
        <v>110</v>
      </c>
      <c r="AJ53" s="251" t="s">
        <v>110</v>
      </c>
      <c r="AK53" s="251" t="s">
        <v>110</v>
      </c>
      <c r="AL53" s="251" t="s">
        <v>110</v>
      </c>
      <c r="AM53" s="251" t="s">
        <v>110</v>
      </c>
      <c r="AN53" s="251" t="s">
        <v>110</v>
      </c>
      <c r="AO53" s="251" t="s">
        <v>110</v>
      </c>
      <c r="AP53" s="251" t="s">
        <v>110</v>
      </c>
      <c r="AQ53" s="251" t="s">
        <v>110</v>
      </c>
      <c r="AR53" s="251" t="s">
        <v>110</v>
      </c>
      <c r="AS53" s="251" t="s">
        <v>110</v>
      </c>
      <c r="AT53" s="251" t="s">
        <v>110</v>
      </c>
      <c r="AU53" s="251" t="s">
        <v>110</v>
      </c>
      <c r="AV53" s="251" t="s">
        <v>110</v>
      </c>
      <c r="AW53" s="251" t="s">
        <v>110</v>
      </c>
      <c r="AX53" s="251" t="s">
        <v>110</v>
      </c>
      <c r="AY53" s="251" t="s">
        <v>110</v>
      </c>
      <c r="AZ53" s="251" t="s">
        <v>110</v>
      </c>
      <c r="BA53" s="251" t="s">
        <v>110</v>
      </c>
      <c r="BB53" s="251" t="s">
        <v>110</v>
      </c>
      <c r="BC53" s="251" t="s">
        <v>110</v>
      </c>
      <c r="BD53" s="251" t="s">
        <v>110</v>
      </c>
      <c r="BE53" s="251" t="s">
        <v>110</v>
      </c>
      <c r="BF53" s="251" t="s">
        <v>110</v>
      </c>
      <c r="BG53" s="251" t="s">
        <v>110</v>
      </c>
      <c r="BH53" s="251" t="s">
        <v>110</v>
      </c>
      <c r="BI53" s="251" t="s">
        <v>110</v>
      </c>
      <c r="BJ53" s="251" t="s">
        <v>110</v>
      </c>
      <c r="BK53" s="251" t="s">
        <v>110</v>
      </c>
      <c r="BL53" s="251" t="s">
        <v>110</v>
      </c>
      <c r="BM53" s="251" t="s">
        <v>110</v>
      </c>
      <c r="BN53" s="251" t="s">
        <v>110</v>
      </c>
      <c r="BO53" s="251" t="s">
        <v>110</v>
      </c>
      <c r="BP53" s="251" t="s">
        <v>110</v>
      </c>
      <c r="BQ53" s="251" t="s">
        <v>110</v>
      </c>
      <c r="BR53" s="251">
        <v>93.909924000000004</v>
      </c>
      <c r="BS53" s="251" t="s">
        <v>110</v>
      </c>
    </row>
    <row r="54" spans="1:71" ht="22.5">
      <c r="A54" s="250" t="s">
        <v>508</v>
      </c>
      <c r="B54" s="251">
        <v>7.0756920000000001</v>
      </c>
      <c r="C54" s="251" t="s">
        <v>110</v>
      </c>
      <c r="D54" s="251" t="s">
        <v>110</v>
      </c>
      <c r="E54" s="251" t="s">
        <v>110</v>
      </c>
      <c r="F54" s="251" t="s">
        <v>110</v>
      </c>
      <c r="G54" s="251" t="s">
        <v>110</v>
      </c>
      <c r="H54" s="251" t="s">
        <v>110</v>
      </c>
      <c r="I54" s="251" t="s">
        <v>110</v>
      </c>
      <c r="J54" s="251" t="s">
        <v>110</v>
      </c>
      <c r="K54" s="251" t="s">
        <v>110</v>
      </c>
      <c r="L54" s="251" t="s">
        <v>110</v>
      </c>
      <c r="M54" s="251" t="s">
        <v>110</v>
      </c>
      <c r="N54" s="251" t="s">
        <v>110</v>
      </c>
      <c r="O54" s="251" t="s">
        <v>110</v>
      </c>
      <c r="P54" s="251" t="s">
        <v>110</v>
      </c>
      <c r="Q54" s="251" t="s">
        <v>110</v>
      </c>
      <c r="R54" s="251" t="s">
        <v>110</v>
      </c>
      <c r="S54" s="251" t="s">
        <v>110</v>
      </c>
      <c r="T54" s="251" t="s">
        <v>110</v>
      </c>
      <c r="U54" s="251" t="s">
        <v>110</v>
      </c>
      <c r="V54" s="251" t="s">
        <v>110</v>
      </c>
      <c r="W54" s="251" t="s">
        <v>110</v>
      </c>
      <c r="X54" s="251" t="s">
        <v>110</v>
      </c>
      <c r="Y54" s="251" t="s">
        <v>110</v>
      </c>
      <c r="Z54" s="251" t="s">
        <v>110</v>
      </c>
      <c r="AA54" s="251" t="s">
        <v>110</v>
      </c>
      <c r="AB54" s="251" t="s">
        <v>110</v>
      </c>
      <c r="AC54" s="251" t="s">
        <v>110</v>
      </c>
      <c r="AD54" s="251" t="s">
        <v>110</v>
      </c>
      <c r="AE54" s="251" t="s">
        <v>110</v>
      </c>
      <c r="AF54" s="251" t="s">
        <v>110</v>
      </c>
      <c r="AG54" s="251" t="s">
        <v>110</v>
      </c>
      <c r="AH54" s="251" t="s">
        <v>110</v>
      </c>
      <c r="AI54" s="251" t="s">
        <v>110</v>
      </c>
      <c r="AJ54" s="251" t="s">
        <v>110</v>
      </c>
      <c r="AK54" s="251" t="s">
        <v>110</v>
      </c>
      <c r="AL54" s="251" t="s">
        <v>110</v>
      </c>
      <c r="AM54" s="251" t="s">
        <v>110</v>
      </c>
      <c r="AN54" s="251" t="s">
        <v>110</v>
      </c>
      <c r="AO54" s="251" t="s">
        <v>110</v>
      </c>
      <c r="AP54" s="251" t="s">
        <v>110</v>
      </c>
      <c r="AQ54" s="251" t="s">
        <v>110</v>
      </c>
      <c r="AR54" s="251" t="s">
        <v>110</v>
      </c>
      <c r="AS54" s="251" t="s">
        <v>110</v>
      </c>
      <c r="AT54" s="251" t="s">
        <v>110</v>
      </c>
      <c r="AU54" s="251" t="s">
        <v>110</v>
      </c>
      <c r="AV54" s="251" t="s">
        <v>110</v>
      </c>
      <c r="AW54" s="251" t="s">
        <v>110</v>
      </c>
      <c r="AX54" s="251" t="s">
        <v>110</v>
      </c>
      <c r="AY54" s="251" t="s">
        <v>110</v>
      </c>
      <c r="AZ54" s="251" t="s">
        <v>110</v>
      </c>
      <c r="BA54" s="251" t="s">
        <v>110</v>
      </c>
      <c r="BB54" s="251" t="s">
        <v>110</v>
      </c>
      <c r="BC54" s="251" t="s">
        <v>110</v>
      </c>
      <c r="BD54" s="251" t="s">
        <v>110</v>
      </c>
      <c r="BE54" s="251" t="s">
        <v>110</v>
      </c>
      <c r="BF54" s="251" t="s">
        <v>110</v>
      </c>
      <c r="BG54" s="251" t="s">
        <v>110</v>
      </c>
      <c r="BH54" s="251" t="s">
        <v>110</v>
      </c>
      <c r="BI54" s="251" t="s">
        <v>110</v>
      </c>
      <c r="BJ54" s="251" t="s">
        <v>110</v>
      </c>
      <c r="BK54" s="251" t="s">
        <v>110</v>
      </c>
      <c r="BL54" s="251" t="s">
        <v>110</v>
      </c>
      <c r="BM54" s="251" t="s">
        <v>110</v>
      </c>
      <c r="BN54" s="251" t="s">
        <v>110</v>
      </c>
      <c r="BO54" s="251" t="s">
        <v>110</v>
      </c>
      <c r="BP54" s="251" t="s">
        <v>110</v>
      </c>
      <c r="BQ54" s="251" t="s">
        <v>110</v>
      </c>
      <c r="BR54" s="251" t="s">
        <v>110</v>
      </c>
      <c r="BS54" s="251">
        <v>7.0756920000000001</v>
      </c>
    </row>
    <row r="55" spans="1:71" ht="22.5">
      <c r="A55" s="250" t="s">
        <v>509</v>
      </c>
      <c r="B55" s="251">
        <v>76.869647999999998</v>
      </c>
      <c r="C55" s="251" t="s">
        <v>110</v>
      </c>
      <c r="D55" s="251" t="s">
        <v>110</v>
      </c>
      <c r="E55" s="251" t="s">
        <v>110</v>
      </c>
      <c r="F55" s="251" t="s">
        <v>110</v>
      </c>
      <c r="G55" s="251" t="s">
        <v>110</v>
      </c>
      <c r="H55" s="251" t="s">
        <v>110</v>
      </c>
      <c r="I55" s="251" t="s">
        <v>110</v>
      </c>
      <c r="J55" s="251" t="s">
        <v>110</v>
      </c>
      <c r="K55" s="251" t="s">
        <v>110</v>
      </c>
      <c r="L55" s="251" t="s">
        <v>110</v>
      </c>
      <c r="M55" s="251" t="s">
        <v>110</v>
      </c>
      <c r="N55" s="251" t="s">
        <v>110</v>
      </c>
      <c r="O55" s="251" t="s">
        <v>110</v>
      </c>
      <c r="P55" s="251" t="s">
        <v>110</v>
      </c>
      <c r="Q55" s="251" t="s">
        <v>110</v>
      </c>
      <c r="R55" s="251" t="s">
        <v>110</v>
      </c>
      <c r="S55" s="251" t="s">
        <v>110</v>
      </c>
      <c r="T55" s="251" t="s">
        <v>110</v>
      </c>
      <c r="U55" s="251" t="s">
        <v>110</v>
      </c>
      <c r="V55" s="251" t="s">
        <v>110</v>
      </c>
      <c r="W55" s="251" t="s">
        <v>110</v>
      </c>
      <c r="X55" s="251" t="s">
        <v>110</v>
      </c>
      <c r="Y55" s="251" t="s">
        <v>110</v>
      </c>
      <c r="Z55" s="251" t="s">
        <v>110</v>
      </c>
      <c r="AA55" s="251" t="s">
        <v>110</v>
      </c>
      <c r="AB55" s="251" t="s">
        <v>110</v>
      </c>
      <c r="AC55" s="251" t="s">
        <v>110</v>
      </c>
      <c r="AD55" s="251" t="s">
        <v>110</v>
      </c>
      <c r="AE55" s="251" t="s">
        <v>110</v>
      </c>
      <c r="AF55" s="251" t="s">
        <v>110</v>
      </c>
      <c r="AG55" s="251" t="s">
        <v>110</v>
      </c>
      <c r="AH55" s="251" t="s">
        <v>110</v>
      </c>
      <c r="AI55" s="251" t="s">
        <v>110</v>
      </c>
      <c r="AJ55" s="251" t="s">
        <v>110</v>
      </c>
      <c r="AK55" s="251" t="s">
        <v>110</v>
      </c>
      <c r="AL55" s="251" t="s">
        <v>110</v>
      </c>
      <c r="AM55" s="251" t="s">
        <v>110</v>
      </c>
      <c r="AN55" s="251" t="s">
        <v>110</v>
      </c>
      <c r="AO55" s="251" t="s">
        <v>110</v>
      </c>
      <c r="AP55" s="251" t="s">
        <v>110</v>
      </c>
      <c r="AQ55" s="251" t="s">
        <v>110</v>
      </c>
      <c r="AR55" s="251" t="s">
        <v>110</v>
      </c>
      <c r="AS55" s="251" t="s">
        <v>110</v>
      </c>
      <c r="AT55" s="251" t="s">
        <v>110</v>
      </c>
      <c r="AU55" s="251" t="s">
        <v>110</v>
      </c>
      <c r="AV55" s="251" t="s">
        <v>110</v>
      </c>
      <c r="AW55" s="251" t="s">
        <v>110</v>
      </c>
      <c r="AX55" s="251" t="s">
        <v>110</v>
      </c>
      <c r="AY55" s="251" t="s">
        <v>110</v>
      </c>
      <c r="AZ55" s="251" t="s">
        <v>110</v>
      </c>
      <c r="BA55" s="251" t="s">
        <v>110</v>
      </c>
      <c r="BB55" s="251" t="s">
        <v>110</v>
      </c>
      <c r="BC55" s="251" t="s">
        <v>110</v>
      </c>
      <c r="BD55" s="251" t="s">
        <v>110</v>
      </c>
      <c r="BE55" s="251" t="s">
        <v>110</v>
      </c>
      <c r="BF55" s="251" t="s">
        <v>110</v>
      </c>
      <c r="BG55" s="251" t="s">
        <v>110</v>
      </c>
      <c r="BH55" s="251" t="s">
        <v>110</v>
      </c>
      <c r="BI55" s="251" t="s">
        <v>110</v>
      </c>
      <c r="BJ55" s="251" t="s">
        <v>110</v>
      </c>
      <c r="BK55" s="251" t="s">
        <v>110</v>
      </c>
      <c r="BL55" s="251" t="s">
        <v>110</v>
      </c>
      <c r="BM55" s="251" t="s">
        <v>110</v>
      </c>
      <c r="BN55" s="251" t="s">
        <v>110</v>
      </c>
      <c r="BO55" s="251" t="s">
        <v>110</v>
      </c>
      <c r="BP55" s="251" t="s">
        <v>110</v>
      </c>
      <c r="BQ55" s="251" t="s">
        <v>110</v>
      </c>
      <c r="BR55" s="251">
        <v>16.579727999999999</v>
      </c>
      <c r="BS55" s="251">
        <v>60.248052000000001</v>
      </c>
    </row>
    <row r="56" spans="1:71" ht="22.5">
      <c r="A56" s="250" t="s">
        <v>510</v>
      </c>
      <c r="B56" s="251">
        <v>4.8985560000000001</v>
      </c>
      <c r="C56" s="251" t="s">
        <v>110</v>
      </c>
      <c r="D56" s="251" t="s">
        <v>110</v>
      </c>
      <c r="E56" s="251" t="s">
        <v>110</v>
      </c>
      <c r="F56" s="251" t="s">
        <v>110</v>
      </c>
      <c r="G56" s="251" t="s">
        <v>110</v>
      </c>
      <c r="H56" s="251" t="s">
        <v>110</v>
      </c>
      <c r="I56" s="251" t="s">
        <v>110</v>
      </c>
      <c r="J56" s="251" t="s">
        <v>110</v>
      </c>
      <c r="K56" s="251" t="s">
        <v>110</v>
      </c>
      <c r="L56" s="251" t="s">
        <v>110</v>
      </c>
      <c r="M56" s="251" t="s">
        <v>110</v>
      </c>
      <c r="N56" s="251" t="s">
        <v>110</v>
      </c>
      <c r="O56" s="251" t="s">
        <v>110</v>
      </c>
      <c r="P56" s="251" t="s">
        <v>110</v>
      </c>
      <c r="Q56" s="251" t="s">
        <v>110</v>
      </c>
      <c r="R56" s="251" t="s">
        <v>110</v>
      </c>
      <c r="S56" s="251" t="s">
        <v>110</v>
      </c>
      <c r="T56" s="251" t="s">
        <v>110</v>
      </c>
      <c r="U56" s="251" t="s">
        <v>110</v>
      </c>
      <c r="V56" s="251" t="s">
        <v>110</v>
      </c>
      <c r="W56" s="251" t="s">
        <v>110</v>
      </c>
      <c r="X56" s="251" t="s">
        <v>110</v>
      </c>
      <c r="Y56" s="251" t="s">
        <v>110</v>
      </c>
      <c r="Z56" s="251" t="s">
        <v>110</v>
      </c>
      <c r="AA56" s="251" t="s">
        <v>110</v>
      </c>
      <c r="AB56" s="251" t="s">
        <v>110</v>
      </c>
      <c r="AC56" s="251" t="s">
        <v>110</v>
      </c>
      <c r="AD56" s="251" t="s">
        <v>110</v>
      </c>
      <c r="AE56" s="251" t="s">
        <v>110</v>
      </c>
      <c r="AF56" s="251" t="s">
        <v>110</v>
      </c>
      <c r="AG56" s="251" t="s">
        <v>110</v>
      </c>
      <c r="AH56" s="251" t="s">
        <v>110</v>
      </c>
      <c r="AI56" s="251" t="s">
        <v>110</v>
      </c>
      <c r="AJ56" s="251" t="s">
        <v>110</v>
      </c>
      <c r="AK56" s="251" t="s">
        <v>110</v>
      </c>
      <c r="AL56" s="251" t="s">
        <v>110</v>
      </c>
      <c r="AM56" s="251" t="s">
        <v>110</v>
      </c>
      <c r="AN56" s="251" t="s">
        <v>110</v>
      </c>
      <c r="AO56" s="251" t="s">
        <v>110</v>
      </c>
      <c r="AP56" s="251" t="s">
        <v>110</v>
      </c>
      <c r="AQ56" s="251" t="s">
        <v>110</v>
      </c>
      <c r="AR56" s="251" t="s">
        <v>110</v>
      </c>
      <c r="AS56" s="251" t="s">
        <v>110</v>
      </c>
      <c r="AT56" s="251" t="s">
        <v>110</v>
      </c>
      <c r="AU56" s="251" t="s">
        <v>110</v>
      </c>
      <c r="AV56" s="251" t="s">
        <v>110</v>
      </c>
      <c r="AW56" s="251" t="s">
        <v>110</v>
      </c>
      <c r="AX56" s="251" t="s">
        <v>110</v>
      </c>
      <c r="AY56" s="251" t="s">
        <v>110</v>
      </c>
      <c r="AZ56" s="251" t="s">
        <v>110</v>
      </c>
      <c r="BA56" s="251" t="s">
        <v>110</v>
      </c>
      <c r="BB56" s="251" t="s">
        <v>110</v>
      </c>
      <c r="BC56" s="251" t="s">
        <v>110</v>
      </c>
      <c r="BD56" s="251" t="s">
        <v>110</v>
      </c>
      <c r="BE56" s="251" t="s">
        <v>110</v>
      </c>
      <c r="BF56" s="251" t="s">
        <v>110</v>
      </c>
      <c r="BG56" s="251" t="s">
        <v>110</v>
      </c>
      <c r="BH56" s="251" t="s">
        <v>110</v>
      </c>
      <c r="BI56" s="251" t="s">
        <v>110</v>
      </c>
      <c r="BJ56" s="251" t="s">
        <v>110</v>
      </c>
      <c r="BK56" s="251" t="s">
        <v>110</v>
      </c>
      <c r="BL56" s="251" t="s">
        <v>110</v>
      </c>
      <c r="BM56" s="251" t="s">
        <v>110</v>
      </c>
      <c r="BN56" s="251" t="s">
        <v>110</v>
      </c>
      <c r="BO56" s="251" t="s">
        <v>110</v>
      </c>
      <c r="BP56" s="251" t="s">
        <v>110</v>
      </c>
      <c r="BQ56" s="251" t="s">
        <v>110</v>
      </c>
      <c r="BR56" s="251">
        <v>4.8985560000000001</v>
      </c>
      <c r="BS56" s="251" t="s">
        <v>110</v>
      </c>
    </row>
    <row r="57" spans="1:71" ht="22.5">
      <c r="A57" s="250" t="s">
        <v>511</v>
      </c>
      <c r="B57" s="251">
        <v>0</v>
      </c>
      <c r="C57" s="251" t="s">
        <v>110</v>
      </c>
      <c r="D57" s="251" t="s">
        <v>110</v>
      </c>
      <c r="E57" s="251" t="s">
        <v>110</v>
      </c>
      <c r="F57" s="251" t="s">
        <v>110</v>
      </c>
      <c r="G57" s="251" t="s">
        <v>110</v>
      </c>
      <c r="H57" s="251" t="s">
        <v>110</v>
      </c>
      <c r="I57" s="251" t="s">
        <v>110</v>
      </c>
      <c r="J57" s="251" t="s">
        <v>110</v>
      </c>
      <c r="K57" s="251" t="s">
        <v>110</v>
      </c>
      <c r="L57" s="251" t="s">
        <v>110</v>
      </c>
      <c r="M57" s="251" t="s">
        <v>110</v>
      </c>
      <c r="N57" s="251" t="s">
        <v>110</v>
      </c>
      <c r="O57" s="251" t="s">
        <v>110</v>
      </c>
      <c r="P57" s="251" t="s">
        <v>110</v>
      </c>
      <c r="Q57" s="251" t="s">
        <v>110</v>
      </c>
      <c r="R57" s="251" t="s">
        <v>110</v>
      </c>
      <c r="S57" s="251" t="s">
        <v>110</v>
      </c>
      <c r="T57" s="251" t="s">
        <v>110</v>
      </c>
      <c r="U57" s="251" t="s">
        <v>110</v>
      </c>
      <c r="V57" s="251" t="s">
        <v>110</v>
      </c>
      <c r="W57" s="251" t="s">
        <v>110</v>
      </c>
      <c r="X57" s="251" t="s">
        <v>110</v>
      </c>
      <c r="Y57" s="251" t="s">
        <v>110</v>
      </c>
      <c r="Z57" s="251" t="s">
        <v>110</v>
      </c>
      <c r="AA57" s="251" t="s">
        <v>110</v>
      </c>
      <c r="AB57" s="251" t="s">
        <v>110</v>
      </c>
      <c r="AC57" s="251" t="s">
        <v>110</v>
      </c>
      <c r="AD57" s="251" t="s">
        <v>110</v>
      </c>
      <c r="AE57" s="251" t="s">
        <v>110</v>
      </c>
      <c r="AF57" s="251" t="s">
        <v>110</v>
      </c>
      <c r="AG57" s="251" t="s">
        <v>110</v>
      </c>
      <c r="AH57" s="251" t="s">
        <v>110</v>
      </c>
      <c r="AI57" s="251" t="s">
        <v>110</v>
      </c>
      <c r="AJ57" s="251" t="s">
        <v>110</v>
      </c>
      <c r="AK57" s="251" t="s">
        <v>110</v>
      </c>
      <c r="AL57" s="251" t="s">
        <v>110</v>
      </c>
      <c r="AM57" s="251" t="s">
        <v>110</v>
      </c>
      <c r="AN57" s="251" t="s">
        <v>110</v>
      </c>
      <c r="AO57" s="251" t="s">
        <v>110</v>
      </c>
      <c r="AP57" s="251" t="s">
        <v>110</v>
      </c>
      <c r="AQ57" s="251" t="s">
        <v>110</v>
      </c>
      <c r="AR57" s="251" t="s">
        <v>110</v>
      </c>
      <c r="AS57" s="251" t="s">
        <v>110</v>
      </c>
      <c r="AT57" s="251" t="s">
        <v>110</v>
      </c>
      <c r="AU57" s="251" t="s">
        <v>110</v>
      </c>
      <c r="AV57" s="251" t="s">
        <v>110</v>
      </c>
      <c r="AW57" s="251" t="s">
        <v>110</v>
      </c>
      <c r="AX57" s="251" t="s">
        <v>110</v>
      </c>
      <c r="AY57" s="251" t="s">
        <v>110</v>
      </c>
      <c r="AZ57" s="251" t="s">
        <v>110</v>
      </c>
      <c r="BA57" s="251" t="s">
        <v>110</v>
      </c>
      <c r="BB57" s="251" t="s">
        <v>110</v>
      </c>
      <c r="BC57" s="251" t="s">
        <v>110</v>
      </c>
      <c r="BD57" s="251" t="s">
        <v>110</v>
      </c>
      <c r="BE57" s="251" t="s">
        <v>110</v>
      </c>
      <c r="BF57" s="251" t="s">
        <v>110</v>
      </c>
      <c r="BG57" s="251" t="s">
        <v>110</v>
      </c>
      <c r="BH57" s="251" t="s">
        <v>110</v>
      </c>
      <c r="BI57" s="251" t="s">
        <v>110</v>
      </c>
      <c r="BJ57" s="251" t="s">
        <v>110</v>
      </c>
      <c r="BK57" s="251" t="s">
        <v>110</v>
      </c>
      <c r="BL57" s="251" t="s">
        <v>110</v>
      </c>
      <c r="BM57" s="251" t="s">
        <v>110</v>
      </c>
      <c r="BN57" s="251" t="s">
        <v>110</v>
      </c>
      <c r="BO57" s="251" t="s">
        <v>110</v>
      </c>
      <c r="BP57" s="251" t="s">
        <v>110</v>
      </c>
      <c r="BQ57" s="251" t="s">
        <v>110</v>
      </c>
      <c r="BR57" s="251">
        <v>0</v>
      </c>
      <c r="BS57" s="251" t="s">
        <v>110</v>
      </c>
    </row>
    <row r="58" spans="1:71" ht="22.5">
      <c r="A58" s="250" t="s">
        <v>512</v>
      </c>
      <c r="B58" s="251" t="s">
        <v>110</v>
      </c>
      <c r="C58" s="251" t="s">
        <v>110</v>
      </c>
      <c r="D58" s="251" t="s">
        <v>110</v>
      </c>
      <c r="E58" s="251" t="s">
        <v>110</v>
      </c>
      <c r="F58" s="251" t="s">
        <v>110</v>
      </c>
      <c r="G58" s="251" t="s">
        <v>110</v>
      </c>
      <c r="H58" s="251" t="s">
        <v>110</v>
      </c>
      <c r="I58" s="251" t="s">
        <v>110</v>
      </c>
      <c r="J58" s="251" t="s">
        <v>110</v>
      </c>
      <c r="K58" s="251" t="s">
        <v>110</v>
      </c>
      <c r="L58" s="251" t="s">
        <v>110</v>
      </c>
      <c r="M58" s="251" t="s">
        <v>110</v>
      </c>
      <c r="N58" s="251" t="s">
        <v>110</v>
      </c>
      <c r="O58" s="251" t="s">
        <v>110</v>
      </c>
      <c r="P58" s="251" t="s">
        <v>110</v>
      </c>
      <c r="Q58" s="251" t="s">
        <v>110</v>
      </c>
      <c r="R58" s="251" t="s">
        <v>110</v>
      </c>
      <c r="S58" s="251" t="s">
        <v>110</v>
      </c>
      <c r="T58" s="251" t="s">
        <v>110</v>
      </c>
      <c r="U58" s="251" t="s">
        <v>110</v>
      </c>
      <c r="V58" s="251" t="s">
        <v>110</v>
      </c>
      <c r="W58" s="251" t="s">
        <v>110</v>
      </c>
      <c r="X58" s="251" t="s">
        <v>110</v>
      </c>
      <c r="Y58" s="251" t="s">
        <v>110</v>
      </c>
      <c r="Z58" s="251" t="s">
        <v>110</v>
      </c>
      <c r="AA58" s="251" t="s">
        <v>110</v>
      </c>
      <c r="AB58" s="251" t="s">
        <v>110</v>
      </c>
      <c r="AC58" s="251" t="s">
        <v>110</v>
      </c>
      <c r="AD58" s="251" t="s">
        <v>110</v>
      </c>
      <c r="AE58" s="251" t="s">
        <v>110</v>
      </c>
      <c r="AF58" s="251" t="s">
        <v>110</v>
      </c>
      <c r="AG58" s="251" t="s">
        <v>110</v>
      </c>
      <c r="AH58" s="251" t="s">
        <v>110</v>
      </c>
      <c r="AI58" s="251" t="s">
        <v>110</v>
      </c>
      <c r="AJ58" s="251" t="s">
        <v>110</v>
      </c>
      <c r="AK58" s="251" t="s">
        <v>110</v>
      </c>
      <c r="AL58" s="251" t="s">
        <v>110</v>
      </c>
      <c r="AM58" s="251" t="s">
        <v>110</v>
      </c>
      <c r="AN58" s="251" t="s">
        <v>110</v>
      </c>
      <c r="AO58" s="251" t="s">
        <v>110</v>
      </c>
      <c r="AP58" s="251" t="s">
        <v>110</v>
      </c>
      <c r="AQ58" s="251" t="s">
        <v>110</v>
      </c>
      <c r="AR58" s="251" t="s">
        <v>110</v>
      </c>
      <c r="AS58" s="251" t="s">
        <v>110</v>
      </c>
      <c r="AT58" s="251" t="s">
        <v>110</v>
      </c>
      <c r="AU58" s="251" t="s">
        <v>110</v>
      </c>
      <c r="AV58" s="251" t="s">
        <v>110</v>
      </c>
      <c r="AW58" s="251" t="s">
        <v>110</v>
      </c>
      <c r="AX58" s="251" t="s">
        <v>110</v>
      </c>
      <c r="AY58" s="251" t="s">
        <v>110</v>
      </c>
      <c r="AZ58" s="251" t="s">
        <v>110</v>
      </c>
      <c r="BA58" s="251" t="s">
        <v>110</v>
      </c>
      <c r="BB58" s="251" t="s">
        <v>110</v>
      </c>
      <c r="BC58" s="251" t="s">
        <v>110</v>
      </c>
      <c r="BD58" s="251" t="s">
        <v>110</v>
      </c>
      <c r="BE58" s="251" t="s">
        <v>110</v>
      </c>
      <c r="BF58" s="251" t="s">
        <v>110</v>
      </c>
      <c r="BG58" s="251" t="s">
        <v>110</v>
      </c>
      <c r="BH58" s="251" t="s">
        <v>110</v>
      </c>
      <c r="BI58" s="251" t="s">
        <v>110</v>
      </c>
      <c r="BJ58" s="251" t="s">
        <v>110</v>
      </c>
      <c r="BK58" s="251" t="s">
        <v>110</v>
      </c>
      <c r="BL58" s="251" t="s">
        <v>110</v>
      </c>
      <c r="BM58" s="251" t="s">
        <v>110</v>
      </c>
      <c r="BN58" s="251" t="s">
        <v>110</v>
      </c>
      <c r="BO58" s="251" t="s">
        <v>110</v>
      </c>
      <c r="BP58" s="251" t="s">
        <v>110</v>
      </c>
      <c r="BQ58" s="251" t="s">
        <v>110</v>
      </c>
      <c r="BR58" s="251" t="s">
        <v>110</v>
      </c>
      <c r="BS58" s="251" t="s">
        <v>110</v>
      </c>
    </row>
    <row r="59" spans="1:71" ht="22.5">
      <c r="A59" s="250" t="s">
        <v>513</v>
      </c>
      <c r="B59" s="251">
        <v>2.9307600000000003</v>
      </c>
      <c r="C59" s="251" t="s">
        <v>110</v>
      </c>
      <c r="D59" s="251" t="s">
        <v>110</v>
      </c>
      <c r="E59" s="251" t="s">
        <v>110</v>
      </c>
      <c r="F59" s="251" t="s">
        <v>110</v>
      </c>
      <c r="G59" s="251" t="s">
        <v>110</v>
      </c>
      <c r="H59" s="251" t="s">
        <v>110</v>
      </c>
      <c r="I59" s="251" t="s">
        <v>110</v>
      </c>
      <c r="J59" s="251" t="s">
        <v>110</v>
      </c>
      <c r="K59" s="251" t="s">
        <v>110</v>
      </c>
      <c r="L59" s="251" t="s">
        <v>110</v>
      </c>
      <c r="M59" s="251" t="s">
        <v>110</v>
      </c>
      <c r="N59" s="251" t="s">
        <v>110</v>
      </c>
      <c r="O59" s="251" t="s">
        <v>110</v>
      </c>
      <c r="P59" s="251" t="s">
        <v>110</v>
      </c>
      <c r="Q59" s="251" t="s">
        <v>110</v>
      </c>
      <c r="R59" s="251" t="s">
        <v>110</v>
      </c>
      <c r="S59" s="251" t="s">
        <v>110</v>
      </c>
      <c r="T59" s="251" t="s">
        <v>110</v>
      </c>
      <c r="U59" s="251" t="s">
        <v>110</v>
      </c>
      <c r="V59" s="251" t="s">
        <v>110</v>
      </c>
      <c r="W59" s="251" t="s">
        <v>110</v>
      </c>
      <c r="X59" s="251" t="s">
        <v>110</v>
      </c>
      <c r="Y59" s="251" t="s">
        <v>110</v>
      </c>
      <c r="Z59" s="251" t="s">
        <v>110</v>
      </c>
      <c r="AA59" s="251" t="s">
        <v>110</v>
      </c>
      <c r="AB59" s="251" t="s">
        <v>110</v>
      </c>
      <c r="AC59" s="251" t="s">
        <v>110</v>
      </c>
      <c r="AD59" s="251" t="s">
        <v>110</v>
      </c>
      <c r="AE59" s="251" t="s">
        <v>110</v>
      </c>
      <c r="AF59" s="251" t="s">
        <v>110</v>
      </c>
      <c r="AG59" s="251" t="s">
        <v>110</v>
      </c>
      <c r="AH59" s="251" t="s">
        <v>110</v>
      </c>
      <c r="AI59" s="251" t="s">
        <v>110</v>
      </c>
      <c r="AJ59" s="251" t="s">
        <v>110</v>
      </c>
      <c r="AK59" s="251" t="s">
        <v>110</v>
      </c>
      <c r="AL59" s="251" t="s">
        <v>110</v>
      </c>
      <c r="AM59" s="251" t="s">
        <v>110</v>
      </c>
      <c r="AN59" s="251" t="s">
        <v>110</v>
      </c>
      <c r="AO59" s="251" t="s">
        <v>110</v>
      </c>
      <c r="AP59" s="251" t="s">
        <v>110</v>
      </c>
      <c r="AQ59" s="251" t="s">
        <v>110</v>
      </c>
      <c r="AR59" s="251" t="s">
        <v>110</v>
      </c>
      <c r="AS59" s="251" t="s">
        <v>110</v>
      </c>
      <c r="AT59" s="251" t="s">
        <v>110</v>
      </c>
      <c r="AU59" s="251" t="s">
        <v>110</v>
      </c>
      <c r="AV59" s="251" t="s">
        <v>110</v>
      </c>
      <c r="AW59" s="251" t="s">
        <v>110</v>
      </c>
      <c r="AX59" s="251" t="s">
        <v>110</v>
      </c>
      <c r="AY59" s="251" t="s">
        <v>110</v>
      </c>
      <c r="AZ59" s="251" t="s">
        <v>110</v>
      </c>
      <c r="BA59" s="251" t="s">
        <v>110</v>
      </c>
      <c r="BB59" s="251" t="s">
        <v>110</v>
      </c>
      <c r="BC59" s="251" t="s">
        <v>110</v>
      </c>
      <c r="BD59" s="251" t="s">
        <v>110</v>
      </c>
      <c r="BE59" s="251" t="s">
        <v>110</v>
      </c>
      <c r="BF59" s="251" t="s">
        <v>110</v>
      </c>
      <c r="BG59" s="251" t="s">
        <v>110</v>
      </c>
      <c r="BH59" s="251" t="s">
        <v>110</v>
      </c>
      <c r="BI59" s="251" t="s">
        <v>110</v>
      </c>
      <c r="BJ59" s="251" t="s">
        <v>110</v>
      </c>
      <c r="BK59" s="251" t="s">
        <v>110</v>
      </c>
      <c r="BL59" s="251" t="s">
        <v>110</v>
      </c>
      <c r="BM59" s="251" t="s">
        <v>110</v>
      </c>
      <c r="BN59" s="251" t="s">
        <v>110</v>
      </c>
      <c r="BO59" s="251" t="s">
        <v>110</v>
      </c>
      <c r="BP59" s="251" t="s">
        <v>110</v>
      </c>
      <c r="BQ59" s="251" t="s">
        <v>110</v>
      </c>
      <c r="BR59" s="251" t="s">
        <v>110</v>
      </c>
      <c r="BS59" s="251">
        <v>2.9307600000000003</v>
      </c>
    </row>
    <row r="60" spans="1:71" ht="33.75">
      <c r="A60" s="250" t="s">
        <v>514</v>
      </c>
      <c r="B60" s="251">
        <v>0.96296400000000004</v>
      </c>
      <c r="C60" s="251" t="s">
        <v>110</v>
      </c>
      <c r="D60" s="251" t="s">
        <v>110</v>
      </c>
      <c r="E60" s="251" t="s">
        <v>110</v>
      </c>
      <c r="F60" s="251" t="s">
        <v>110</v>
      </c>
      <c r="G60" s="251" t="s">
        <v>110</v>
      </c>
      <c r="H60" s="251" t="s">
        <v>110</v>
      </c>
      <c r="I60" s="251" t="s">
        <v>110</v>
      </c>
      <c r="J60" s="251" t="s">
        <v>110</v>
      </c>
      <c r="K60" s="251" t="s">
        <v>110</v>
      </c>
      <c r="L60" s="251" t="s">
        <v>110</v>
      </c>
      <c r="M60" s="251" t="s">
        <v>110</v>
      </c>
      <c r="N60" s="251" t="s">
        <v>110</v>
      </c>
      <c r="O60" s="251" t="s">
        <v>110</v>
      </c>
      <c r="P60" s="251" t="s">
        <v>110</v>
      </c>
      <c r="Q60" s="251" t="s">
        <v>110</v>
      </c>
      <c r="R60" s="251" t="s">
        <v>110</v>
      </c>
      <c r="S60" s="251" t="s">
        <v>110</v>
      </c>
      <c r="T60" s="251" t="s">
        <v>110</v>
      </c>
      <c r="U60" s="251" t="s">
        <v>110</v>
      </c>
      <c r="V60" s="251" t="s">
        <v>110</v>
      </c>
      <c r="W60" s="251" t="s">
        <v>110</v>
      </c>
      <c r="X60" s="251" t="s">
        <v>110</v>
      </c>
      <c r="Y60" s="251" t="s">
        <v>110</v>
      </c>
      <c r="Z60" s="251" t="s">
        <v>110</v>
      </c>
      <c r="AA60" s="251" t="s">
        <v>110</v>
      </c>
      <c r="AB60" s="251" t="s">
        <v>110</v>
      </c>
      <c r="AC60" s="251" t="s">
        <v>110</v>
      </c>
      <c r="AD60" s="251" t="s">
        <v>110</v>
      </c>
      <c r="AE60" s="251" t="s">
        <v>110</v>
      </c>
      <c r="AF60" s="251" t="s">
        <v>110</v>
      </c>
      <c r="AG60" s="251" t="s">
        <v>110</v>
      </c>
      <c r="AH60" s="251" t="s">
        <v>110</v>
      </c>
      <c r="AI60" s="251" t="s">
        <v>110</v>
      </c>
      <c r="AJ60" s="251" t="s">
        <v>110</v>
      </c>
      <c r="AK60" s="251" t="s">
        <v>110</v>
      </c>
      <c r="AL60" s="251" t="s">
        <v>110</v>
      </c>
      <c r="AM60" s="251" t="s">
        <v>110</v>
      </c>
      <c r="AN60" s="251" t="s">
        <v>110</v>
      </c>
      <c r="AO60" s="251" t="s">
        <v>110</v>
      </c>
      <c r="AP60" s="251" t="s">
        <v>110</v>
      </c>
      <c r="AQ60" s="251" t="s">
        <v>110</v>
      </c>
      <c r="AR60" s="251" t="s">
        <v>110</v>
      </c>
      <c r="AS60" s="251" t="s">
        <v>110</v>
      </c>
      <c r="AT60" s="251" t="s">
        <v>110</v>
      </c>
      <c r="AU60" s="251" t="s">
        <v>110</v>
      </c>
      <c r="AV60" s="251" t="s">
        <v>110</v>
      </c>
      <c r="AW60" s="251" t="s">
        <v>110</v>
      </c>
      <c r="AX60" s="251" t="s">
        <v>110</v>
      </c>
      <c r="AY60" s="251" t="s">
        <v>110</v>
      </c>
      <c r="AZ60" s="251" t="s">
        <v>110</v>
      </c>
      <c r="BA60" s="251" t="s">
        <v>110</v>
      </c>
      <c r="BB60" s="251" t="s">
        <v>110</v>
      </c>
      <c r="BC60" s="251" t="s">
        <v>110</v>
      </c>
      <c r="BD60" s="251" t="s">
        <v>110</v>
      </c>
      <c r="BE60" s="251" t="s">
        <v>110</v>
      </c>
      <c r="BF60" s="251" t="s">
        <v>110</v>
      </c>
      <c r="BG60" s="251" t="s">
        <v>110</v>
      </c>
      <c r="BH60" s="251" t="s">
        <v>110</v>
      </c>
      <c r="BI60" s="251" t="s">
        <v>110</v>
      </c>
      <c r="BJ60" s="251" t="s">
        <v>110</v>
      </c>
      <c r="BK60" s="251" t="s">
        <v>110</v>
      </c>
      <c r="BL60" s="251" t="s">
        <v>110</v>
      </c>
      <c r="BM60" s="251" t="s">
        <v>110</v>
      </c>
      <c r="BN60" s="251" t="s">
        <v>110</v>
      </c>
      <c r="BO60" s="251" t="s">
        <v>110</v>
      </c>
      <c r="BP60" s="251" t="s">
        <v>110</v>
      </c>
      <c r="BQ60" s="251" t="s">
        <v>110</v>
      </c>
      <c r="BR60" s="251">
        <v>0.62802000000000002</v>
      </c>
      <c r="BS60" s="251">
        <v>0.33494400000000002</v>
      </c>
    </row>
    <row r="61" spans="1:71" ht="22.5">
      <c r="A61" s="250" t="s">
        <v>515</v>
      </c>
      <c r="B61" s="251">
        <v>288.63799200000005</v>
      </c>
      <c r="C61" s="251">
        <v>229.72971600000002</v>
      </c>
      <c r="D61" s="251" t="s">
        <v>110</v>
      </c>
      <c r="E61" s="251" t="s">
        <v>110</v>
      </c>
      <c r="F61" s="251" t="s">
        <v>110</v>
      </c>
      <c r="G61" s="251" t="s">
        <v>110</v>
      </c>
      <c r="H61" s="251" t="s">
        <v>110</v>
      </c>
      <c r="I61" s="251" t="s">
        <v>110</v>
      </c>
      <c r="J61" s="251">
        <v>217.92294000000001</v>
      </c>
      <c r="K61" s="251" t="s">
        <v>110</v>
      </c>
      <c r="L61" s="251">
        <v>11.806775999999999</v>
      </c>
      <c r="M61" s="251" t="s">
        <v>110</v>
      </c>
      <c r="N61" s="251">
        <v>58.866408</v>
      </c>
      <c r="O61" s="251" t="s">
        <v>110</v>
      </c>
      <c r="P61" s="251">
        <v>58.866408</v>
      </c>
      <c r="Q61" s="251" t="s">
        <v>110</v>
      </c>
      <c r="R61" s="251" t="s">
        <v>110</v>
      </c>
      <c r="S61" s="251" t="s">
        <v>110</v>
      </c>
      <c r="T61" s="251" t="s">
        <v>110</v>
      </c>
      <c r="U61" s="251" t="s">
        <v>110</v>
      </c>
      <c r="V61" s="251" t="s">
        <v>110</v>
      </c>
      <c r="W61" s="251" t="s">
        <v>110</v>
      </c>
      <c r="X61" s="251" t="s">
        <v>110</v>
      </c>
      <c r="Y61" s="251" t="s">
        <v>110</v>
      </c>
      <c r="Z61" s="251" t="s">
        <v>110</v>
      </c>
      <c r="AA61" s="251" t="s">
        <v>110</v>
      </c>
      <c r="AB61" s="251" t="s">
        <v>110</v>
      </c>
      <c r="AC61" s="251" t="s">
        <v>110</v>
      </c>
      <c r="AD61" s="251" t="s">
        <v>110</v>
      </c>
      <c r="AE61" s="251" t="s">
        <v>110</v>
      </c>
      <c r="AF61" s="251" t="s">
        <v>110</v>
      </c>
      <c r="AG61" s="251" t="s">
        <v>110</v>
      </c>
      <c r="AH61" s="251" t="s">
        <v>110</v>
      </c>
      <c r="AI61" s="251" t="s">
        <v>110</v>
      </c>
      <c r="AJ61" s="251" t="s">
        <v>110</v>
      </c>
      <c r="AK61" s="251" t="s">
        <v>110</v>
      </c>
      <c r="AL61" s="251" t="s">
        <v>110</v>
      </c>
      <c r="AM61" s="251" t="s">
        <v>110</v>
      </c>
      <c r="AN61" s="251" t="s">
        <v>110</v>
      </c>
      <c r="AO61" s="251" t="s">
        <v>110</v>
      </c>
      <c r="AP61" s="251" t="s">
        <v>110</v>
      </c>
      <c r="AQ61" s="251" t="s">
        <v>110</v>
      </c>
      <c r="AR61" s="251" t="s">
        <v>110</v>
      </c>
      <c r="AS61" s="251" t="s">
        <v>110</v>
      </c>
      <c r="AT61" s="251" t="s">
        <v>110</v>
      </c>
      <c r="AU61" s="251" t="s">
        <v>110</v>
      </c>
      <c r="AV61" s="251" t="s">
        <v>110</v>
      </c>
      <c r="AW61" s="251" t="s">
        <v>110</v>
      </c>
      <c r="AX61" s="251" t="s">
        <v>110</v>
      </c>
      <c r="AY61" s="251" t="s">
        <v>110</v>
      </c>
      <c r="AZ61" s="251" t="s">
        <v>110</v>
      </c>
      <c r="BA61" s="251" t="s">
        <v>110</v>
      </c>
      <c r="BB61" s="251" t="s">
        <v>110</v>
      </c>
      <c r="BC61" s="251" t="s">
        <v>110</v>
      </c>
      <c r="BD61" s="251" t="s">
        <v>110</v>
      </c>
      <c r="BE61" s="251" t="s">
        <v>110</v>
      </c>
      <c r="BF61" s="251" t="s">
        <v>110</v>
      </c>
      <c r="BG61" s="251" t="s">
        <v>110</v>
      </c>
      <c r="BH61" s="251" t="s">
        <v>110</v>
      </c>
      <c r="BI61" s="251" t="s">
        <v>110</v>
      </c>
      <c r="BJ61" s="251" t="s">
        <v>110</v>
      </c>
      <c r="BK61" s="251" t="s">
        <v>110</v>
      </c>
      <c r="BL61" s="251" t="s">
        <v>110</v>
      </c>
      <c r="BM61" s="251" t="s">
        <v>110</v>
      </c>
      <c r="BN61" s="251" t="s">
        <v>110</v>
      </c>
      <c r="BO61" s="251" t="s">
        <v>110</v>
      </c>
      <c r="BP61" s="251" t="s">
        <v>110</v>
      </c>
      <c r="BQ61" s="251" t="s">
        <v>110</v>
      </c>
      <c r="BR61" s="251" t="s">
        <v>110</v>
      </c>
      <c r="BS61" s="251" t="s">
        <v>110</v>
      </c>
    </row>
    <row r="62" spans="1:71" ht="22.5">
      <c r="A62" s="250" t="s">
        <v>517</v>
      </c>
      <c r="B62" s="251">
        <v>22.943664000000002</v>
      </c>
      <c r="C62" s="251" t="s">
        <v>110</v>
      </c>
      <c r="D62" s="251" t="s">
        <v>110</v>
      </c>
      <c r="E62" s="251" t="s">
        <v>110</v>
      </c>
      <c r="F62" s="251" t="s">
        <v>110</v>
      </c>
      <c r="G62" s="251" t="s">
        <v>110</v>
      </c>
      <c r="H62" s="251" t="s">
        <v>110</v>
      </c>
      <c r="I62" s="251" t="s">
        <v>110</v>
      </c>
      <c r="J62" s="251" t="s">
        <v>110</v>
      </c>
      <c r="K62" s="251" t="s">
        <v>110</v>
      </c>
      <c r="L62" s="251" t="s">
        <v>110</v>
      </c>
      <c r="M62" s="251" t="s">
        <v>110</v>
      </c>
      <c r="N62" s="251">
        <v>22.943664000000002</v>
      </c>
      <c r="O62" s="251" t="s">
        <v>110</v>
      </c>
      <c r="P62" s="251" t="s">
        <v>110</v>
      </c>
      <c r="Q62" s="251">
        <v>19.426752</v>
      </c>
      <c r="R62" s="251">
        <v>3.5169120000000005</v>
      </c>
      <c r="S62" s="251" t="s">
        <v>110</v>
      </c>
      <c r="T62" s="251" t="s">
        <v>110</v>
      </c>
      <c r="U62" s="251" t="s">
        <v>110</v>
      </c>
      <c r="V62" s="251" t="s">
        <v>110</v>
      </c>
      <c r="W62" s="251" t="s">
        <v>110</v>
      </c>
      <c r="X62" s="251" t="s">
        <v>110</v>
      </c>
      <c r="Y62" s="251" t="s">
        <v>110</v>
      </c>
      <c r="Z62" s="251" t="s">
        <v>110</v>
      </c>
      <c r="AA62" s="251" t="s">
        <v>110</v>
      </c>
      <c r="AB62" s="251" t="s">
        <v>110</v>
      </c>
      <c r="AC62" s="251" t="s">
        <v>110</v>
      </c>
      <c r="AD62" s="251" t="s">
        <v>110</v>
      </c>
      <c r="AE62" s="251" t="s">
        <v>110</v>
      </c>
      <c r="AF62" s="251" t="s">
        <v>110</v>
      </c>
      <c r="AG62" s="251" t="s">
        <v>110</v>
      </c>
      <c r="AH62" s="251" t="s">
        <v>110</v>
      </c>
      <c r="AI62" s="251" t="s">
        <v>110</v>
      </c>
      <c r="AJ62" s="251" t="s">
        <v>110</v>
      </c>
      <c r="AK62" s="251" t="s">
        <v>110</v>
      </c>
      <c r="AL62" s="251" t="s">
        <v>110</v>
      </c>
      <c r="AM62" s="251" t="s">
        <v>110</v>
      </c>
      <c r="AN62" s="251" t="s">
        <v>110</v>
      </c>
      <c r="AO62" s="251" t="s">
        <v>110</v>
      </c>
      <c r="AP62" s="251" t="s">
        <v>110</v>
      </c>
      <c r="AQ62" s="251" t="s">
        <v>110</v>
      </c>
      <c r="AR62" s="251" t="s">
        <v>110</v>
      </c>
      <c r="AS62" s="251" t="s">
        <v>110</v>
      </c>
      <c r="AT62" s="251" t="s">
        <v>110</v>
      </c>
      <c r="AU62" s="251" t="s">
        <v>110</v>
      </c>
      <c r="AV62" s="251" t="s">
        <v>110</v>
      </c>
      <c r="AW62" s="251" t="s">
        <v>110</v>
      </c>
      <c r="AX62" s="251" t="s">
        <v>110</v>
      </c>
      <c r="AY62" s="251" t="s">
        <v>110</v>
      </c>
      <c r="AZ62" s="251" t="s">
        <v>110</v>
      </c>
      <c r="BA62" s="251" t="s">
        <v>110</v>
      </c>
      <c r="BB62" s="251" t="s">
        <v>110</v>
      </c>
      <c r="BC62" s="251" t="s">
        <v>110</v>
      </c>
      <c r="BD62" s="251" t="s">
        <v>110</v>
      </c>
      <c r="BE62" s="251" t="s">
        <v>110</v>
      </c>
      <c r="BF62" s="251" t="s">
        <v>110</v>
      </c>
      <c r="BG62" s="251" t="s">
        <v>110</v>
      </c>
      <c r="BH62" s="251" t="s">
        <v>110</v>
      </c>
      <c r="BI62" s="251" t="s">
        <v>110</v>
      </c>
      <c r="BJ62" s="251" t="s">
        <v>110</v>
      </c>
      <c r="BK62" s="251" t="s">
        <v>110</v>
      </c>
      <c r="BL62" s="251" t="s">
        <v>110</v>
      </c>
      <c r="BM62" s="251" t="s">
        <v>110</v>
      </c>
      <c r="BN62" s="251" t="s">
        <v>110</v>
      </c>
      <c r="BO62" s="251" t="s">
        <v>110</v>
      </c>
      <c r="BP62" s="251" t="s">
        <v>110</v>
      </c>
      <c r="BQ62" s="251" t="s">
        <v>110</v>
      </c>
      <c r="BR62" s="251" t="s">
        <v>110</v>
      </c>
      <c r="BS62" s="251" t="s">
        <v>110</v>
      </c>
    </row>
    <row r="63" spans="1:71" ht="22.5">
      <c r="A63" s="250" t="s">
        <v>519</v>
      </c>
      <c r="B63" s="251" t="s">
        <v>110</v>
      </c>
      <c r="C63" s="251" t="s">
        <v>110</v>
      </c>
      <c r="D63" s="251" t="s">
        <v>110</v>
      </c>
      <c r="E63" s="251" t="s">
        <v>110</v>
      </c>
      <c r="F63" s="251" t="s">
        <v>110</v>
      </c>
      <c r="G63" s="251" t="s">
        <v>110</v>
      </c>
      <c r="H63" s="251" t="s">
        <v>110</v>
      </c>
      <c r="I63" s="251" t="s">
        <v>110</v>
      </c>
      <c r="J63" s="251" t="s">
        <v>110</v>
      </c>
      <c r="K63" s="251" t="s">
        <v>110</v>
      </c>
      <c r="L63" s="251" t="s">
        <v>110</v>
      </c>
      <c r="M63" s="251" t="s">
        <v>110</v>
      </c>
      <c r="N63" s="251" t="s">
        <v>110</v>
      </c>
      <c r="O63" s="251" t="s">
        <v>110</v>
      </c>
      <c r="P63" s="251" t="s">
        <v>110</v>
      </c>
      <c r="Q63" s="251" t="s">
        <v>110</v>
      </c>
      <c r="R63" s="251" t="s">
        <v>110</v>
      </c>
      <c r="S63" s="251" t="s">
        <v>110</v>
      </c>
      <c r="T63" s="251" t="s">
        <v>110</v>
      </c>
      <c r="U63" s="251" t="s">
        <v>110</v>
      </c>
      <c r="V63" s="251" t="s">
        <v>110</v>
      </c>
      <c r="W63" s="251" t="s">
        <v>110</v>
      </c>
      <c r="X63" s="251" t="s">
        <v>110</v>
      </c>
      <c r="Y63" s="251" t="s">
        <v>110</v>
      </c>
      <c r="Z63" s="251" t="s">
        <v>110</v>
      </c>
      <c r="AA63" s="251" t="s">
        <v>110</v>
      </c>
      <c r="AB63" s="251" t="s">
        <v>110</v>
      </c>
      <c r="AC63" s="251" t="s">
        <v>110</v>
      </c>
      <c r="AD63" s="251" t="s">
        <v>110</v>
      </c>
      <c r="AE63" s="251" t="s">
        <v>110</v>
      </c>
      <c r="AF63" s="251" t="s">
        <v>110</v>
      </c>
      <c r="AG63" s="251" t="s">
        <v>110</v>
      </c>
      <c r="AH63" s="251" t="s">
        <v>110</v>
      </c>
      <c r="AI63" s="251" t="s">
        <v>110</v>
      </c>
      <c r="AJ63" s="251" t="s">
        <v>110</v>
      </c>
      <c r="AK63" s="251" t="s">
        <v>110</v>
      </c>
      <c r="AL63" s="251" t="s">
        <v>110</v>
      </c>
      <c r="AM63" s="251" t="s">
        <v>110</v>
      </c>
      <c r="AN63" s="251" t="s">
        <v>110</v>
      </c>
      <c r="AO63" s="251" t="s">
        <v>110</v>
      </c>
      <c r="AP63" s="251" t="s">
        <v>110</v>
      </c>
      <c r="AQ63" s="251" t="s">
        <v>110</v>
      </c>
      <c r="AR63" s="251" t="s">
        <v>110</v>
      </c>
      <c r="AS63" s="251" t="s">
        <v>110</v>
      </c>
      <c r="AT63" s="251" t="s">
        <v>110</v>
      </c>
      <c r="AU63" s="251" t="s">
        <v>110</v>
      </c>
      <c r="AV63" s="251" t="s">
        <v>110</v>
      </c>
      <c r="AW63" s="251" t="s">
        <v>110</v>
      </c>
      <c r="AX63" s="251" t="s">
        <v>110</v>
      </c>
      <c r="AY63" s="251" t="s">
        <v>110</v>
      </c>
      <c r="AZ63" s="251" t="s">
        <v>110</v>
      </c>
      <c r="BA63" s="251" t="s">
        <v>110</v>
      </c>
      <c r="BB63" s="251" t="s">
        <v>110</v>
      </c>
      <c r="BC63" s="251" t="s">
        <v>110</v>
      </c>
      <c r="BD63" s="251" t="s">
        <v>110</v>
      </c>
      <c r="BE63" s="251" t="s">
        <v>110</v>
      </c>
      <c r="BF63" s="251" t="s">
        <v>110</v>
      </c>
      <c r="BG63" s="251" t="s">
        <v>110</v>
      </c>
      <c r="BH63" s="251" t="s">
        <v>110</v>
      </c>
      <c r="BI63" s="251" t="s">
        <v>110</v>
      </c>
      <c r="BJ63" s="251" t="s">
        <v>110</v>
      </c>
      <c r="BK63" s="251" t="s">
        <v>110</v>
      </c>
      <c r="BL63" s="251" t="s">
        <v>110</v>
      </c>
      <c r="BM63" s="251" t="s">
        <v>110</v>
      </c>
      <c r="BN63" s="251" t="s">
        <v>110</v>
      </c>
      <c r="BO63" s="251" t="s">
        <v>110</v>
      </c>
      <c r="BP63" s="251" t="s">
        <v>110</v>
      </c>
      <c r="BQ63" s="251" t="s">
        <v>110</v>
      </c>
      <c r="BR63" s="251" t="s">
        <v>110</v>
      </c>
      <c r="BS63" s="251" t="s">
        <v>110</v>
      </c>
    </row>
    <row r="64" spans="1:71" ht="22.5">
      <c r="A64" s="250" t="s">
        <v>521</v>
      </c>
      <c r="B64" s="251">
        <v>1210.0689359999999</v>
      </c>
      <c r="C64" s="251" t="s">
        <v>110</v>
      </c>
      <c r="D64" s="251" t="s">
        <v>110</v>
      </c>
      <c r="E64" s="251" t="s">
        <v>110</v>
      </c>
      <c r="F64" s="251" t="s">
        <v>110</v>
      </c>
      <c r="G64" s="251" t="s">
        <v>110</v>
      </c>
      <c r="H64" s="251" t="s">
        <v>110</v>
      </c>
      <c r="I64" s="251" t="s">
        <v>110</v>
      </c>
      <c r="J64" s="251" t="s">
        <v>110</v>
      </c>
      <c r="K64" s="251" t="s">
        <v>110</v>
      </c>
      <c r="L64" s="251" t="s">
        <v>110</v>
      </c>
      <c r="M64" s="251" t="s">
        <v>110</v>
      </c>
      <c r="N64" s="251" t="s">
        <v>110</v>
      </c>
      <c r="O64" s="251" t="s">
        <v>110</v>
      </c>
      <c r="P64" s="251" t="s">
        <v>110</v>
      </c>
      <c r="Q64" s="251" t="s">
        <v>110</v>
      </c>
      <c r="R64" s="251" t="s">
        <v>110</v>
      </c>
      <c r="S64" s="251" t="s">
        <v>110</v>
      </c>
      <c r="T64" s="251" t="s">
        <v>110</v>
      </c>
      <c r="U64" s="251" t="s">
        <v>110</v>
      </c>
      <c r="V64" s="251" t="s">
        <v>110</v>
      </c>
      <c r="W64" s="251">
        <v>1210.0689359999999</v>
      </c>
      <c r="X64" s="251" t="s">
        <v>110</v>
      </c>
      <c r="Y64" s="251" t="s">
        <v>110</v>
      </c>
      <c r="Z64" s="251">
        <v>37.346256000000004</v>
      </c>
      <c r="AA64" s="251" t="s">
        <v>110</v>
      </c>
      <c r="AB64" s="251" t="s">
        <v>110</v>
      </c>
      <c r="AC64" s="251">
        <v>43.835796000000002</v>
      </c>
      <c r="AD64" s="251" t="s">
        <v>110</v>
      </c>
      <c r="AE64" s="251">
        <v>31.359132000000002</v>
      </c>
      <c r="AF64" s="251">
        <v>171.198252</v>
      </c>
      <c r="AG64" s="251">
        <v>1.25604</v>
      </c>
      <c r="AH64" s="251" t="s">
        <v>110</v>
      </c>
      <c r="AI64" s="251">
        <v>25.288271999999999</v>
      </c>
      <c r="AJ64" s="251">
        <v>0</v>
      </c>
      <c r="AK64" s="251">
        <v>109.56855600000002</v>
      </c>
      <c r="AL64" s="251">
        <v>554.87660400000004</v>
      </c>
      <c r="AM64" s="251">
        <v>82.228752000000014</v>
      </c>
      <c r="AN64" s="251">
        <v>6.0708600000000006</v>
      </c>
      <c r="AO64" s="251">
        <v>16.495992000000001</v>
      </c>
      <c r="AP64" s="251">
        <v>59.620032000000009</v>
      </c>
      <c r="AQ64" s="251">
        <v>9.3784320000000001</v>
      </c>
      <c r="AR64" s="251">
        <v>3.5169120000000005</v>
      </c>
      <c r="AS64" s="251">
        <v>58.029048000000003</v>
      </c>
      <c r="AT64" s="251" t="s">
        <v>110</v>
      </c>
      <c r="AU64" s="251" t="s">
        <v>110</v>
      </c>
      <c r="AV64" s="251" t="s">
        <v>110</v>
      </c>
      <c r="AW64" s="251" t="s">
        <v>110</v>
      </c>
      <c r="AX64" s="251" t="s">
        <v>110</v>
      </c>
      <c r="AY64" s="251" t="s">
        <v>110</v>
      </c>
      <c r="AZ64" s="251" t="s">
        <v>110</v>
      </c>
      <c r="BA64" s="251" t="s">
        <v>110</v>
      </c>
      <c r="BB64" s="251" t="s">
        <v>110</v>
      </c>
      <c r="BC64" s="251" t="s">
        <v>110</v>
      </c>
      <c r="BD64" s="251" t="s">
        <v>110</v>
      </c>
      <c r="BE64" s="251" t="s">
        <v>110</v>
      </c>
      <c r="BF64" s="251" t="s">
        <v>110</v>
      </c>
      <c r="BG64" s="251" t="s">
        <v>110</v>
      </c>
      <c r="BH64" s="251" t="s">
        <v>110</v>
      </c>
      <c r="BI64" s="251" t="s">
        <v>110</v>
      </c>
      <c r="BJ64" s="251" t="s">
        <v>110</v>
      </c>
      <c r="BK64" s="251" t="s">
        <v>110</v>
      </c>
      <c r="BL64" s="251" t="s">
        <v>110</v>
      </c>
      <c r="BM64" s="251" t="s">
        <v>110</v>
      </c>
      <c r="BN64" s="251" t="s">
        <v>110</v>
      </c>
      <c r="BO64" s="251" t="s">
        <v>110</v>
      </c>
      <c r="BP64" s="251" t="s">
        <v>110</v>
      </c>
      <c r="BQ64" s="251" t="s">
        <v>110</v>
      </c>
      <c r="BR64" s="251" t="s">
        <v>110</v>
      </c>
      <c r="BS64" s="251" t="s">
        <v>110</v>
      </c>
    </row>
    <row r="65" spans="1:71" s="236" customFormat="1" ht="22.5">
      <c r="A65" s="254" t="s">
        <v>538</v>
      </c>
      <c r="B65" s="258">
        <v>1143.498816</v>
      </c>
      <c r="C65" s="256" t="s">
        <v>110</v>
      </c>
      <c r="D65" s="256" t="s">
        <v>110</v>
      </c>
      <c r="E65" s="256" t="s">
        <v>110</v>
      </c>
      <c r="F65" s="256" t="s">
        <v>110</v>
      </c>
      <c r="G65" s="256" t="s">
        <v>110</v>
      </c>
      <c r="H65" s="256" t="s">
        <v>110</v>
      </c>
      <c r="I65" s="256" t="s">
        <v>110</v>
      </c>
      <c r="J65" s="256" t="s">
        <v>110</v>
      </c>
      <c r="K65" s="256" t="s">
        <v>110</v>
      </c>
      <c r="L65" s="256" t="s">
        <v>110</v>
      </c>
      <c r="M65" s="256" t="s">
        <v>110</v>
      </c>
      <c r="N65" s="256" t="s">
        <v>110</v>
      </c>
      <c r="O65" s="256" t="s">
        <v>110</v>
      </c>
      <c r="P65" s="256" t="s">
        <v>110</v>
      </c>
      <c r="Q65" s="256" t="s">
        <v>110</v>
      </c>
      <c r="R65" s="256" t="s">
        <v>110</v>
      </c>
      <c r="S65" s="256" t="s">
        <v>110</v>
      </c>
      <c r="T65" s="256" t="s">
        <v>110</v>
      </c>
      <c r="U65" s="256" t="s">
        <v>110</v>
      </c>
      <c r="V65" s="256" t="s">
        <v>110</v>
      </c>
      <c r="W65" s="256">
        <v>1143.498816</v>
      </c>
      <c r="X65" s="256" t="s">
        <v>110</v>
      </c>
      <c r="Y65" s="256" t="s">
        <v>110</v>
      </c>
      <c r="Z65" s="256" t="s">
        <v>110</v>
      </c>
      <c r="AA65" s="256" t="s">
        <v>110</v>
      </c>
      <c r="AB65" s="256" t="s">
        <v>110</v>
      </c>
      <c r="AC65" s="257">
        <v>38.476692</v>
      </c>
      <c r="AD65" s="256" t="s">
        <v>110</v>
      </c>
      <c r="AE65" s="257">
        <v>30.228695999999999</v>
      </c>
      <c r="AF65" s="257">
        <v>171.198252</v>
      </c>
      <c r="AG65" s="257">
        <v>1.25604</v>
      </c>
      <c r="AH65" s="256" t="s">
        <v>110</v>
      </c>
      <c r="AI65" s="257">
        <v>25.288271999999999</v>
      </c>
      <c r="AJ65" s="256">
        <v>0</v>
      </c>
      <c r="AK65" s="257">
        <v>94.077396000000007</v>
      </c>
      <c r="AL65" s="257">
        <v>554.41605600000003</v>
      </c>
      <c r="AM65" s="257">
        <v>82.228752000000014</v>
      </c>
      <c r="AN65" s="257">
        <v>6.0708600000000006</v>
      </c>
      <c r="AO65" s="256">
        <v>16.495992000000001</v>
      </c>
      <c r="AP65" s="256">
        <v>59.620032000000009</v>
      </c>
      <c r="AQ65" s="256">
        <v>9.3784320000000001</v>
      </c>
      <c r="AR65" s="256">
        <v>3.5169120000000005</v>
      </c>
      <c r="AS65" s="256">
        <v>51.246431999999999</v>
      </c>
      <c r="AT65" s="256" t="s">
        <v>110</v>
      </c>
      <c r="AU65" s="256" t="s">
        <v>110</v>
      </c>
      <c r="AV65" s="256" t="s">
        <v>110</v>
      </c>
      <c r="AW65" s="256" t="s">
        <v>110</v>
      </c>
      <c r="AX65" s="256" t="s">
        <v>110</v>
      </c>
      <c r="AY65" s="256" t="s">
        <v>110</v>
      </c>
      <c r="AZ65" s="256" t="s">
        <v>110</v>
      </c>
      <c r="BA65" s="256" t="s">
        <v>110</v>
      </c>
      <c r="BB65" s="256" t="s">
        <v>110</v>
      </c>
      <c r="BC65" s="256" t="s">
        <v>110</v>
      </c>
      <c r="BD65" s="256" t="s">
        <v>110</v>
      </c>
      <c r="BE65" s="256" t="s">
        <v>110</v>
      </c>
      <c r="BF65" s="256" t="s">
        <v>110</v>
      </c>
      <c r="BG65" s="256" t="s">
        <v>110</v>
      </c>
      <c r="BH65" s="256" t="s">
        <v>110</v>
      </c>
      <c r="BI65" s="256" t="s">
        <v>110</v>
      </c>
      <c r="BJ65" s="256" t="s">
        <v>110</v>
      </c>
      <c r="BK65" s="256" t="s">
        <v>110</v>
      </c>
      <c r="BL65" s="256" t="s">
        <v>110</v>
      </c>
      <c r="BM65" s="256" t="s">
        <v>110</v>
      </c>
      <c r="BN65" s="256" t="s">
        <v>110</v>
      </c>
      <c r="BO65" s="256" t="s">
        <v>110</v>
      </c>
      <c r="BP65" s="256" t="s">
        <v>110</v>
      </c>
      <c r="BQ65" s="256" t="s">
        <v>110</v>
      </c>
      <c r="BR65" s="256" t="s">
        <v>110</v>
      </c>
      <c r="BS65" s="256" t="s">
        <v>110</v>
      </c>
    </row>
    <row r="66" spans="1:71" ht="22.5">
      <c r="A66" s="250" t="s">
        <v>539</v>
      </c>
      <c r="B66" s="251">
        <v>29.977488000000001</v>
      </c>
      <c r="C66" s="251" t="s">
        <v>110</v>
      </c>
      <c r="D66" s="251" t="s">
        <v>110</v>
      </c>
      <c r="E66" s="251" t="s">
        <v>110</v>
      </c>
      <c r="F66" s="251" t="s">
        <v>110</v>
      </c>
      <c r="G66" s="251" t="s">
        <v>110</v>
      </c>
      <c r="H66" s="251" t="s">
        <v>110</v>
      </c>
      <c r="I66" s="251" t="s">
        <v>110</v>
      </c>
      <c r="J66" s="251" t="s">
        <v>110</v>
      </c>
      <c r="K66" s="251" t="s">
        <v>110</v>
      </c>
      <c r="L66" s="251" t="s">
        <v>110</v>
      </c>
      <c r="M66" s="251" t="s">
        <v>110</v>
      </c>
      <c r="N66" s="251" t="s">
        <v>110</v>
      </c>
      <c r="O66" s="251" t="s">
        <v>110</v>
      </c>
      <c r="P66" s="251" t="s">
        <v>110</v>
      </c>
      <c r="Q66" s="251" t="s">
        <v>110</v>
      </c>
      <c r="R66" s="251" t="s">
        <v>110</v>
      </c>
      <c r="S66" s="251" t="s">
        <v>110</v>
      </c>
      <c r="T66" s="251" t="s">
        <v>110</v>
      </c>
      <c r="U66" s="251" t="s">
        <v>110</v>
      </c>
      <c r="V66" s="251" t="s">
        <v>110</v>
      </c>
      <c r="W66" s="251">
        <v>29.977488000000001</v>
      </c>
      <c r="X66" s="251" t="s">
        <v>110</v>
      </c>
      <c r="Y66" s="251" t="s">
        <v>110</v>
      </c>
      <c r="Z66" s="251">
        <v>29.977488000000001</v>
      </c>
      <c r="AA66" s="251" t="s">
        <v>110</v>
      </c>
      <c r="AB66" s="251" t="s">
        <v>110</v>
      </c>
      <c r="AC66" s="251" t="s">
        <v>110</v>
      </c>
      <c r="AD66" s="251" t="s">
        <v>110</v>
      </c>
      <c r="AE66" s="251" t="s">
        <v>110</v>
      </c>
      <c r="AF66" s="251" t="s">
        <v>110</v>
      </c>
      <c r="AG66" s="251" t="s">
        <v>110</v>
      </c>
      <c r="AH66" s="251" t="s">
        <v>110</v>
      </c>
      <c r="AI66" s="251" t="s">
        <v>110</v>
      </c>
      <c r="AJ66" s="251" t="s">
        <v>110</v>
      </c>
      <c r="AK66" s="251" t="s">
        <v>110</v>
      </c>
      <c r="AL66" s="251" t="s">
        <v>110</v>
      </c>
      <c r="AM66" s="251" t="s">
        <v>110</v>
      </c>
      <c r="AN66" s="251" t="s">
        <v>110</v>
      </c>
      <c r="AO66" s="251" t="s">
        <v>110</v>
      </c>
      <c r="AP66" s="251" t="s">
        <v>110</v>
      </c>
      <c r="AQ66" s="251" t="s">
        <v>110</v>
      </c>
      <c r="AR66" s="251" t="s">
        <v>110</v>
      </c>
      <c r="AS66" s="251" t="s">
        <v>110</v>
      </c>
      <c r="AT66" s="251" t="s">
        <v>110</v>
      </c>
      <c r="AU66" s="251" t="s">
        <v>110</v>
      </c>
      <c r="AV66" s="251" t="s">
        <v>110</v>
      </c>
      <c r="AW66" s="251" t="s">
        <v>110</v>
      </c>
      <c r="AX66" s="251" t="s">
        <v>110</v>
      </c>
      <c r="AY66" s="251" t="s">
        <v>110</v>
      </c>
      <c r="AZ66" s="251" t="s">
        <v>110</v>
      </c>
      <c r="BA66" s="251" t="s">
        <v>110</v>
      </c>
      <c r="BB66" s="251" t="s">
        <v>110</v>
      </c>
      <c r="BC66" s="251" t="s">
        <v>110</v>
      </c>
      <c r="BD66" s="251" t="s">
        <v>110</v>
      </c>
      <c r="BE66" s="251" t="s">
        <v>110</v>
      </c>
      <c r="BF66" s="251" t="s">
        <v>110</v>
      </c>
      <c r="BG66" s="251" t="s">
        <v>110</v>
      </c>
      <c r="BH66" s="251" t="s">
        <v>110</v>
      </c>
      <c r="BI66" s="251" t="s">
        <v>110</v>
      </c>
      <c r="BJ66" s="251" t="s">
        <v>110</v>
      </c>
      <c r="BK66" s="251" t="s">
        <v>110</v>
      </c>
      <c r="BL66" s="251" t="s">
        <v>110</v>
      </c>
      <c r="BM66" s="251" t="s">
        <v>110</v>
      </c>
      <c r="BN66" s="251" t="s">
        <v>110</v>
      </c>
      <c r="BO66" s="251" t="s">
        <v>110</v>
      </c>
      <c r="BP66" s="251" t="s">
        <v>110</v>
      </c>
      <c r="BQ66" s="251" t="s">
        <v>110</v>
      </c>
      <c r="BR66" s="251" t="s">
        <v>110</v>
      </c>
      <c r="BS66" s="251" t="s">
        <v>110</v>
      </c>
    </row>
    <row r="67" spans="1:71" ht="22.5">
      <c r="A67" s="250" t="s">
        <v>524</v>
      </c>
      <c r="B67" s="251">
        <v>7.3269000000000002</v>
      </c>
      <c r="C67" s="251" t="s">
        <v>110</v>
      </c>
      <c r="D67" s="251" t="s">
        <v>110</v>
      </c>
      <c r="E67" s="251" t="s">
        <v>110</v>
      </c>
      <c r="F67" s="251" t="s">
        <v>110</v>
      </c>
      <c r="G67" s="251" t="s">
        <v>110</v>
      </c>
      <c r="H67" s="251" t="s">
        <v>110</v>
      </c>
      <c r="I67" s="251" t="s">
        <v>110</v>
      </c>
      <c r="J67" s="251" t="s">
        <v>110</v>
      </c>
      <c r="K67" s="251" t="s">
        <v>110</v>
      </c>
      <c r="L67" s="251" t="s">
        <v>110</v>
      </c>
      <c r="M67" s="251" t="s">
        <v>110</v>
      </c>
      <c r="N67" s="251" t="s">
        <v>110</v>
      </c>
      <c r="O67" s="251" t="s">
        <v>110</v>
      </c>
      <c r="P67" s="251" t="s">
        <v>110</v>
      </c>
      <c r="Q67" s="251" t="s">
        <v>110</v>
      </c>
      <c r="R67" s="251" t="s">
        <v>110</v>
      </c>
      <c r="S67" s="251" t="s">
        <v>110</v>
      </c>
      <c r="T67" s="251" t="s">
        <v>110</v>
      </c>
      <c r="U67" s="251" t="s">
        <v>110</v>
      </c>
      <c r="V67" s="251" t="s">
        <v>110</v>
      </c>
      <c r="W67" s="251">
        <v>7.3269000000000002</v>
      </c>
      <c r="X67" s="251" t="s">
        <v>110</v>
      </c>
      <c r="Y67" s="251" t="s">
        <v>110</v>
      </c>
      <c r="Z67" s="251">
        <v>7.3269000000000002</v>
      </c>
      <c r="AA67" s="251" t="s">
        <v>110</v>
      </c>
      <c r="AB67" s="251" t="s">
        <v>110</v>
      </c>
      <c r="AC67" s="251" t="s">
        <v>110</v>
      </c>
      <c r="AD67" s="251" t="s">
        <v>110</v>
      </c>
      <c r="AE67" s="251" t="s">
        <v>110</v>
      </c>
      <c r="AF67" s="251" t="s">
        <v>110</v>
      </c>
      <c r="AG67" s="251" t="s">
        <v>110</v>
      </c>
      <c r="AH67" s="251" t="s">
        <v>110</v>
      </c>
      <c r="AI67" s="251" t="s">
        <v>110</v>
      </c>
      <c r="AJ67" s="251" t="s">
        <v>110</v>
      </c>
      <c r="AK67" s="251" t="s">
        <v>110</v>
      </c>
      <c r="AL67" s="251" t="s">
        <v>110</v>
      </c>
      <c r="AM67" s="251" t="s">
        <v>110</v>
      </c>
      <c r="AN67" s="251" t="s">
        <v>110</v>
      </c>
      <c r="AO67" s="251" t="s">
        <v>110</v>
      </c>
      <c r="AP67" s="251" t="s">
        <v>110</v>
      </c>
      <c r="AQ67" s="251" t="s">
        <v>110</v>
      </c>
      <c r="AR67" s="251" t="s">
        <v>110</v>
      </c>
      <c r="AS67" s="251" t="s">
        <v>110</v>
      </c>
      <c r="AT67" s="251" t="s">
        <v>110</v>
      </c>
      <c r="AU67" s="251" t="s">
        <v>110</v>
      </c>
      <c r="AV67" s="251" t="s">
        <v>110</v>
      </c>
      <c r="AW67" s="251" t="s">
        <v>110</v>
      </c>
      <c r="AX67" s="251" t="s">
        <v>110</v>
      </c>
      <c r="AY67" s="251" t="s">
        <v>110</v>
      </c>
      <c r="AZ67" s="251" t="s">
        <v>110</v>
      </c>
      <c r="BA67" s="251" t="s">
        <v>110</v>
      </c>
      <c r="BB67" s="251" t="s">
        <v>110</v>
      </c>
      <c r="BC67" s="251" t="s">
        <v>110</v>
      </c>
      <c r="BD67" s="251" t="s">
        <v>110</v>
      </c>
      <c r="BE67" s="251" t="s">
        <v>110</v>
      </c>
      <c r="BF67" s="251" t="s">
        <v>110</v>
      </c>
      <c r="BG67" s="251" t="s">
        <v>110</v>
      </c>
      <c r="BH67" s="251" t="s">
        <v>110</v>
      </c>
      <c r="BI67" s="251" t="s">
        <v>110</v>
      </c>
      <c r="BJ67" s="251" t="s">
        <v>110</v>
      </c>
      <c r="BK67" s="251" t="s">
        <v>110</v>
      </c>
      <c r="BL67" s="251" t="s">
        <v>110</v>
      </c>
      <c r="BM67" s="251" t="s">
        <v>110</v>
      </c>
      <c r="BN67" s="251" t="s">
        <v>110</v>
      </c>
      <c r="BO67" s="251" t="s">
        <v>110</v>
      </c>
      <c r="BP67" s="251" t="s">
        <v>110</v>
      </c>
      <c r="BQ67" s="251" t="s">
        <v>110</v>
      </c>
      <c r="BR67" s="251" t="s">
        <v>110</v>
      </c>
      <c r="BS67" s="251" t="s">
        <v>110</v>
      </c>
    </row>
    <row r="68" spans="1:71" ht="22.5">
      <c r="A68" s="250" t="s">
        <v>525</v>
      </c>
      <c r="B68" s="251" t="s">
        <v>110</v>
      </c>
      <c r="C68" s="251" t="s">
        <v>110</v>
      </c>
      <c r="D68" s="251" t="s">
        <v>110</v>
      </c>
      <c r="E68" s="251" t="s">
        <v>110</v>
      </c>
      <c r="F68" s="251" t="s">
        <v>110</v>
      </c>
      <c r="G68" s="251" t="s">
        <v>110</v>
      </c>
      <c r="H68" s="251" t="s">
        <v>110</v>
      </c>
      <c r="I68" s="251" t="s">
        <v>110</v>
      </c>
      <c r="J68" s="251" t="s">
        <v>110</v>
      </c>
      <c r="K68" s="251" t="s">
        <v>110</v>
      </c>
      <c r="L68" s="251" t="s">
        <v>110</v>
      </c>
      <c r="M68" s="251" t="s">
        <v>110</v>
      </c>
      <c r="N68" s="251" t="s">
        <v>110</v>
      </c>
      <c r="O68" s="251" t="s">
        <v>110</v>
      </c>
      <c r="P68" s="251" t="s">
        <v>110</v>
      </c>
      <c r="Q68" s="251" t="s">
        <v>110</v>
      </c>
      <c r="R68" s="251" t="s">
        <v>110</v>
      </c>
      <c r="S68" s="251" t="s">
        <v>110</v>
      </c>
      <c r="T68" s="251" t="s">
        <v>110</v>
      </c>
      <c r="U68" s="251" t="s">
        <v>110</v>
      </c>
      <c r="V68" s="251" t="s">
        <v>110</v>
      </c>
      <c r="W68" s="251" t="s">
        <v>110</v>
      </c>
      <c r="X68" s="251" t="s">
        <v>110</v>
      </c>
      <c r="Y68" s="251" t="s">
        <v>110</v>
      </c>
      <c r="Z68" s="251" t="s">
        <v>110</v>
      </c>
      <c r="AA68" s="251" t="s">
        <v>110</v>
      </c>
      <c r="AB68" s="251" t="s">
        <v>110</v>
      </c>
      <c r="AC68" s="251" t="s">
        <v>110</v>
      </c>
      <c r="AD68" s="251" t="s">
        <v>110</v>
      </c>
      <c r="AE68" s="251" t="s">
        <v>110</v>
      </c>
      <c r="AF68" s="251" t="s">
        <v>110</v>
      </c>
      <c r="AG68" s="251" t="s">
        <v>110</v>
      </c>
      <c r="AH68" s="251" t="s">
        <v>110</v>
      </c>
      <c r="AI68" s="251" t="s">
        <v>110</v>
      </c>
      <c r="AJ68" s="251" t="s">
        <v>110</v>
      </c>
      <c r="AK68" s="251" t="s">
        <v>110</v>
      </c>
      <c r="AL68" s="251" t="s">
        <v>110</v>
      </c>
      <c r="AM68" s="251" t="s">
        <v>110</v>
      </c>
      <c r="AN68" s="251" t="s">
        <v>110</v>
      </c>
      <c r="AO68" s="251" t="s">
        <v>110</v>
      </c>
      <c r="AP68" s="251" t="s">
        <v>110</v>
      </c>
      <c r="AQ68" s="251" t="s">
        <v>110</v>
      </c>
      <c r="AR68" s="251" t="s">
        <v>110</v>
      </c>
      <c r="AS68" s="251" t="s">
        <v>110</v>
      </c>
      <c r="AT68" s="251" t="s">
        <v>110</v>
      </c>
      <c r="AU68" s="251" t="s">
        <v>110</v>
      </c>
      <c r="AV68" s="251" t="s">
        <v>110</v>
      </c>
      <c r="AW68" s="251" t="s">
        <v>110</v>
      </c>
      <c r="AX68" s="251" t="s">
        <v>110</v>
      </c>
      <c r="AY68" s="251" t="s">
        <v>110</v>
      </c>
      <c r="AZ68" s="251" t="s">
        <v>110</v>
      </c>
      <c r="BA68" s="251" t="s">
        <v>110</v>
      </c>
      <c r="BB68" s="251" t="s">
        <v>110</v>
      </c>
      <c r="BC68" s="251" t="s">
        <v>110</v>
      </c>
      <c r="BD68" s="251" t="s">
        <v>110</v>
      </c>
      <c r="BE68" s="251" t="s">
        <v>110</v>
      </c>
      <c r="BF68" s="251" t="s">
        <v>110</v>
      </c>
      <c r="BG68" s="251" t="s">
        <v>110</v>
      </c>
      <c r="BH68" s="251" t="s">
        <v>110</v>
      </c>
      <c r="BI68" s="251" t="s">
        <v>110</v>
      </c>
      <c r="BJ68" s="251" t="s">
        <v>110</v>
      </c>
      <c r="BK68" s="251" t="s">
        <v>110</v>
      </c>
      <c r="BL68" s="251" t="s">
        <v>110</v>
      </c>
      <c r="BM68" s="251" t="s">
        <v>110</v>
      </c>
      <c r="BN68" s="251" t="s">
        <v>110</v>
      </c>
      <c r="BO68" s="251" t="s">
        <v>110</v>
      </c>
      <c r="BP68" s="251" t="s">
        <v>110</v>
      </c>
      <c r="BQ68" s="251" t="s">
        <v>110</v>
      </c>
      <c r="BR68" s="251" t="s">
        <v>110</v>
      </c>
      <c r="BS68" s="251" t="s">
        <v>110</v>
      </c>
    </row>
    <row r="69" spans="1:71" ht="22.5">
      <c r="A69" s="250" t="s">
        <v>540</v>
      </c>
      <c r="B69" s="251" t="s">
        <v>110</v>
      </c>
      <c r="C69" s="251" t="s">
        <v>110</v>
      </c>
      <c r="D69" s="251" t="s">
        <v>110</v>
      </c>
      <c r="E69" s="251" t="s">
        <v>110</v>
      </c>
      <c r="F69" s="251" t="s">
        <v>110</v>
      </c>
      <c r="G69" s="251" t="s">
        <v>110</v>
      </c>
      <c r="H69" s="251" t="s">
        <v>110</v>
      </c>
      <c r="I69" s="251" t="s">
        <v>110</v>
      </c>
      <c r="J69" s="251" t="s">
        <v>110</v>
      </c>
      <c r="K69" s="251" t="s">
        <v>110</v>
      </c>
      <c r="L69" s="251" t="s">
        <v>110</v>
      </c>
      <c r="M69" s="251" t="s">
        <v>110</v>
      </c>
      <c r="N69" s="251" t="s">
        <v>110</v>
      </c>
      <c r="O69" s="251" t="s">
        <v>110</v>
      </c>
      <c r="P69" s="251" t="s">
        <v>110</v>
      </c>
      <c r="Q69" s="251" t="s">
        <v>110</v>
      </c>
      <c r="R69" s="251" t="s">
        <v>110</v>
      </c>
      <c r="S69" s="251" t="s">
        <v>110</v>
      </c>
      <c r="T69" s="251" t="s">
        <v>110</v>
      </c>
      <c r="U69" s="251" t="s">
        <v>110</v>
      </c>
      <c r="V69" s="251" t="s">
        <v>110</v>
      </c>
      <c r="W69" s="251" t="s">
        <v>110</v>
      </c>
      <c r="X69" s="251" t="s">
        <v>110</v>
      </c>
      <c r="Y69" s="251" t="s">
        <v>110</v>
      </c>
      <c r="Z69" s="251" t="s">
        <v>110</v>
      </c>
      <c r="AA69" s="251" t="s">
        <v>110</v>
      </c>
      <c r="AB69" s="251" t="s">
        <v>110</v>
      </c>
      <c r="AC69" s="251" t="s">
        <v>110</v>
      </c>
      <c r="AD69" s="251" t="s">
        <v>110</v>
      </c>
      <c r="AE69" s="251" t="s">
        <v>110</v>
      </c>
      <c r="AF69" s="251" t="s">
        <v>110</v>
      </c>
      <c r="AG69" s="251" t="s">
        <v>110</v>
      </c>
      <c r="AH69" s="251" t="s">
        <v>110</v>
      </c>
      <c r="AI69" s="251" t="s">
        <v>110</v>
      </c>
      <c r="AJ69" s="251" t="s">
        <v>110</v>
      </c>
      <c r="AK69" s="251" t="s">
        <v>110</v>
      </c>
      <c r="AL69" s="251" t="s">
        <v>110</v>
      </c>
      <c r="AM69" s="251" t="s">
        <v>110</v>
      </c>
      <c r="AN69" s="251" t="s">
        <v>110</v>
      </c>
      <c r="AO69" s="251" t="s">
        <v>110</v>
      </c>
      <c r="AP69" s="251" t="s">
        <v>110</v>
      </c>
      <c r="AQ69" s="251" t="s">
        <v>110</v>
      </c>
      <c r="AR69" s="251" t="s">
        <v>110</v>
      </c>
      <c r="AS69" s="251" t="s">
        <v>110</v>
      </c>
      <c r="AT69" s="251" t="s">
        <v>110</v>
      </c>
      <c r="AU69" s="251" t="s">
        <v>110</v>
      </c>
      <c r="AV69" s="251" t="s">
        <v>110</v>
      </c>
      <c r="AW69" s="251" t="s">
        <v>110</v>
      </c>
      <c r="AX69" s="251" t="s">
        <v>110</v>
      </c>
      <c r="AY69" s="251" t="s">
        <v>110</v>
      </c>
      <c r="AZ69" s="251" t="s">
        <v>110</v>
      </c>
      <c r="BA69" s="251" t="s">
        <v>110</v>
      </c>
      <c r="BB69" s="251" t="s">
        <v>110</v>
      </c>
      <c r="BC69" s="251" t="s">
        <v>110</v>
      </c>
      <c r="BD69" s="251" t="s">
        <v>110</v>
      </c>
      <c r="BE69" s="251" t="s">
        <v>110</v>
      </c>
      <c r="BF69" s="251" t="s">
        <v>110</v>
      </c>
      <c r="BG69" s="251" t="s">
        <v>110</v>
      </c>
      <c r="BH69" s="251" t="s">
        <v>110</v>
      </c>
      <c r="BI69" s="251" t="s">
        <v>110</v>
      </c>
      <c r="BJ69" s="251" t="s">
        <v>110</v>
      </c>
      <c r="BK69" s="251" t="s">
        <v>110</v>
      </c>
      <c r="BL69" s="251" t="s">
        <v>110</v>
      </c>
      <c r="BM69" s="251" t="s">
        <v>110</v>
      </c>
      <c r="BN69" s="251" t="s">
        <v>110</v>
      </c>
      <c r="BO69" s="251" t="s">
        <v>110</v>
      </c>
      <c r="BP69" s="251" t="s">
        <v>110</v>
      </c>
      <c r="BQ69" s="251" t="s">
        <v>110</v>
      </c>
      <c r="BR69" s="251" t="s">
        <v>110</v>
      </c>
      <c r="BS69" s="251" t="s">
        <v>110</v>
      </c>
    </row>
    <row r="70" spans="1:71" ht="22.5">
      <c r="A70" s="250" t="s">
        <v>541</v>
      </c>
      <c r="B70" s="251">
        <v>29.223864000000003</v>
      </c>
      <c r="C70" s="251" t="s">
        <v>110</v>
      </c>
      <c r="D70" s="251" t="s">
        <v>110</v>
      </c>
      <c r="E70" s="251" t="s">
        <v>110</v>
      </c>
      <c r="F70" s="251" t="s">
        <v>110</v>
      </c>
      <c r="G70" s="251" t="s">
        <v>110</v>
      </c>
      <c r="H70" s="251" t="s">
        <v>110</v>
      </c>
      <c r="I70" s="251" t="s">
        <v>110</v>
      </c>
      <c r="J70" s="251" t="s">
        <v>110</v>
      </c>
      <c r="K70" s="251" t="s">
        <v>110</v>
      </c>
      <c r="L70" s="251" t="s">
        <v>110</v>
      </c>
      <c r="M70" s="251" t="s">
        <v>110</v>
      </c>
      <c r="N70" s="251" t="s">
        <v>110</v>
      </c>
      <c r="O70" s="251" t="s">
        <v>110</v>
      </c>
      <c r="P70" s="251" t="s">
        <v>110</v>
      </c>
      <c r="Q70" s="251" t="s">
        <v>110</v>
      </c>
      <c r="R70" s="251" t="s">
        <v>110</v>
      </c>
      <c r="S70" s="251" t="s">
        <v>110</v>
      </c>
      <c r="T70" s="251" t="s">
        <v>110</v>
      </c>
      <c r="U70" s="251" t="s">
        <v>110</v>
      </c>
      <c r="V70" s="251" t="s">
        <v>110</v>
      </c>
      <c r="W70" s="251">
        <v>29.223864000000003</v>
      </c>
      <c r="X70" s="251" t="s">
        <v>110</v>
      </c>
      <c r="Y70" s="251" t="s">
        <v>110</v>
      </c>
      <c r="Z70" s="251" t="s">
        <v>110</v>
      </c>
      <c r="AA70" s="251" t="s">
        <v>110</v>
      </c>
      <c r="AB70" s="251" t="s">
        <v>110</v>
      </c>
      <c r="AC70" s="251">
        <v>5.3591040000000003</v>
      </c>
      <c r="AD70" s="251" t="s">
        <v>110</v>
      </c>
      <c r="AE70" s="251">
        <v>1.1304360000000002</v>
      </c>
      <c r="AF70" s="251" t="s">
        <v>110</v>
      </c>
      <c r="AG70" s="251" t="s">
        <v>110</v>
      </c>
      <c r="AH70" s="251" t="s">
        <v>110</v>
      </c>
      <c r="AI70" s="251" t="s">
        <v>110</v>
      </c>
      <c r="AJ70" s="251" t="s">
        <v>110</v>
      </c>
      <c r="AK70" s="251">
        <v>15.491160000000002</v>
      </c>
      <c r="AL70" s="251">
        <v>0.46054800000000001</v>
      </c>
      <c r="AM70" s="251" t="s">
        <v>110</v>
      </c>
      <c r="AN70" s="251" t="s">
        <v>110</v>
      </c>
      <c r="AO70" s="251" t="s">
        <v>110</v>
      </c>
      <c r="AP70" s="251" t="s">
        <v>110</v>
      </c>
      <c r="AQ70" s="251" t="s">
        <v>110</v>
      </c>
      <c r="AR70" s="251" t="s">
        <v>110</v>
      </c>
      <c r="AS70" s="251">
        <v>6.782616</v>
      </c>
      <c r="AT70" s="251" t="s">
        <v>110</v>
      </c>
      <c r="AU70" s="251" t="s">
        <v>110</v>
      </c>
      <c r="AV70" s="251" t="s">
        <v>110</v>
      </c>
      <c r="AW70" s="251" t="s">
        <v>110</v>
      </c>
      <c r="AX70" s="251" t="s">
        <v>110</v>
      </c>
      <c r="AY70" s="251" t="s">
        <v>110</v>
      </c>
      <c r="AZ70" s="251" t="s">
        <v>110</v>
      </c>
      <c r="BA70" s="251" t="s">
        <v>110</v>
      </c>
      <c r="BB70" s="251" t="s">
        <v>110</v>
      </c>
      <c r="BC70" s="251" t="s">
        <v>110</v>
      </c>
      <c r="BD70" s="251" t="s">
        <v>110</v>
      </c>
      <c r="BE70" s="251" t="s">
        <v>110</v>
      </c>
      <c r="BF70" s="251" t="s">
        <v>110</v>
      </c>
      <c r="BG70" s="251" t="s">
        <v>110</v>
      </c>
      <c r="BH70" s="251" t="s">
        <v>110</v>
      </c>
      <c r="BI70" s="251" t="s">
        <v>110</v>
      </c>
      <c r="BJ70" s="251" t="s">
        <v>110</v>
      </c>
      <c r="BK70" s="251" t="s">
        <v>110</v>
      </c>
      <c r="BL70" s="251" t="s">
        <v>110</v>
      </c>
      <c r="BM70" s="251" t="s">
        <v>110</v>
      </c>
      <c r="BN70" s="251" t="s">
        <v>110</v>
      </c>
      <c r="BO70" s="251" t="s">
        <v>110</v>
      </c>
      <c r="BP70" s="251" t="s">
        <v>110</v>
      </c>
      <c r="BQ70" s="251" t="s">
        <v>110</v>
      </c>
      <c r="BR70" s="251" t="s">
        <v>110</v>
      </c>
      <c r="BS70" s="251" t="s">
        <v>110</v>
      </c>
    </row>
    <row r="71" spans="1:71" ht="22.5">
      <c r="A71" s="250" t="s">
        <v>528</v>
      </c>
      <c r="B71" s="251">
        <v>0.293076</v>
      </c>
      <c r="C71" s="251">
        <v>0.293076</v>
      </c>
      <c r="D71" s="251" t="s">
        <v>110</v>
      </c>
      <c r="E71" s="251" t="s">
        <v>110</v>
      </c>
      <c r="F71" s="251" t="s">
        <v>110</v>
      </c>
      <c r="G71" s="251" t="s">
        <v>110</v>
      </c>
      <c r="H71" s="251" t="s">
        <v>110</v>
      </c>
      <c r="I71" s="251">
        <v>0.293076</v>
      </c>
      <c r="J71" s="251" t="s">
        <v>110</v>
      </c>
      <c r="K71" s="251" t="s">
        <v>110</v>
      </c>
      <c r="L71" s="251" t="s">
        <v>110</v>
      </c>
      <c r="M71" s="251" t="s">
        <v>110</v>
      </c>
      <c r="N71" s="251" t="s">
        <v>110</v>
      </c>
      <c r="O71" s="251" t="s">
        <v>110</v>
      </c>
      <c r="P71" s="251" t="s">
        <v>110</v>
      </c>
      <c r="Q71" s="251" t="s">
        <v>110</v>
      </c>
      <c r="R71" s="251" t="s">
        <v>110</v>
      </c>
      <c r="S71" s="251" t="s">
        <v>110</v>
      </c>
      <c r="T71" s="251" t="s">
        <v>110</v>
      </c>
      <c r="U71" s="251" t="s">
        <v>110</v>
      </c>
      <c r="V71" s="251" t="s">
        <v>110</v>
      </c>
      <c r="W71" s="251" t="s">
        <v>110</v>
      </c>
      <c r="X71" s="251" t="s">
        <v>110</v>
      </c>
      <c r="Y71" s="251" t="s">
        <v>110</v>
      </c>
      <c r="Z71" s="251" t="s">
        <v>110</v>
      </c>
      <c r="AA71" s="251" t="s">
        <v>110</v>
      </c>
      <c r="AB71" s="251" t="s">
        <v>110</v>
      </c>
      <c r="AC71" s="251" t="s">
        <v>110</v>
      </c>
      <c r="AD71" s="251" t="s">
        <v>110</v>
      </c>
      <c r="AE71" s="251" t="s">
        <v>110</v>
      </c>
      <c r="AF71" s="251" t="s">
        <v>110</v>
      </c>
      <c r="AG71" s="251" t="s">
        <v>110</v>
      </c>
      <c r="AH71" s="251" t="s">
        <v>110</v>
      </c>
      <c r="AI71" s="251" t="s">
        <v>110</v>
      </c>
      <c r="AJ71" s="251" t="s">
        <v>110</v>
      </c>
      <c r="AK71" s="251" t="s">
        <v>110</v>
      </c>
      <c r="AL71" s="251" t="s">
        <v>110</v>
      </c>
      <c r="AM71" s="251" t="s">
        <v>110</v>
      </c>
      <c r="AN71" s="251" t="s">
        <v>110</v>
      </c>
      <c r="AO71" s="251" t="s">
        <v>110</v>
      </c>
      <c r="AP71" s="251" t="s">
        <v>110</v>
      </c>
      <c r="AQ71" s="251" t="s">
        <v>110</v>
      </c>
      <c r="AR71" s="251" t="s">
        <v>110</v>
      </c>
      <c r="AS71" s="251" t="s">
        <v>110</v>
      </c>
      <c r="AT71" s="251" t="s">
        <v>110</v>
      </c>
      <c r="AU71" s="251" t="s">
        <v>110</v>
      </c>
      <c r="AV71" s="251" t="s">
        <v>110</v>
      </c>
      <c r="AW71" s="251" t="s">
        <v>110</v>
      </c>
      <c r="AX71" s="251" t="s">
        <v>110</v>
      </c>
      <c r="AY71" s="251" t="s">
        <v>110</v>
      </c>
      <c r="AZ71" s="251" t="s">
        <v>110</v>
      </c>
      <c r="BA71" s="251" t="s">
        <v>110</v>
      </c>
      <c r="BB71" s="251" t="s">
        <v>110</v>
      </c>
      <c r="BC71" s="251" t="s">
        <v>110</v>
      </c>
      <c r="BD71" s="251" t="s">
        <v>110</v>
      </c>
      <c r="BE71" s="251" t="s">
        <v>110</v>
      </c>
      <c r="BF71" s="251" t="s">
        <v>110</v>
      </c>
      <c r="BG71" s="251" t="s">
        <v>110</v>
      </c>
      <c r="BH71" s="251" t="s">
        <v>110</v>
      </c>
      <c r="BI71" s="251" t="s">
        <v>110</v>
      </c>
      <c r="BJ71" s="251" t="s">
        <v>110</v>
      </c>
      <c r="BK71" s="251" t="s">
        <v>110</v>
      </c>
      <c r="BL71" s="251" t="s">
        <v>110</v>
      </c>
      <c r="BM71" s="251" t="s">
        <v>110</v>
      </c>
      <c r="BN71" s="251" t="s">
        <v>110</v>
      </c>
      <c r="BO71" s="251" t="s">
        <v>110</v>
      </c>
      <c r="BP71" s="251" t="s">
        <v>110</v>
      </c>
      <c r="BQ71" s="251" t="s">
        <v>110</v>
      </c>
      <c r="BR71" s="251" t="s">
        <v>110</v>
      </c>
      <c r="BS71" s="251" t="s">
        <v>110</v>
      </c>
    </row>
    <row r="72" spans="1:71" ht="22.5">
      <c r="A72" s="250" t="s">
        <v>529</v>
      </c>
      <c r="B72" s="251" t="s">
        <v>110</v>
      </c>
      <c r="C72" s="251" t="s">
        <v>110</v>
      </c>
      <c r="D72" s="251" t="s">
        <v>110</v>
      </c>
      <c r="E72" s="251" t="s">
        <v>110</v>
      </c>
      <c r="F72" s="251" t="s">
        <v>110</v>
      </c>
      <c r="G72" s="251" t="s">
        <v>110</v>
      </c>
      <c r="H72" s="251" t="s">
        <v>110</v>
      </c>
      <c r="I72" s="251" t="s">
        <v>110</v>
      </c>
      <c r="J72" s="251" t="s">
        <v>110</v>
      </c>
      <c r="K72" s="251" t="s">
        <v>110</v>
      </c>
      <c r="L72" s="251" t="s">
        <v>110</v>
      </c>
      <c r="M72" s="251" t="s">
        <v>110</v>
      </c>
      <c r="N72" s="251" t="s">
        <v>110</v>
      </c>
      <c r="O72" s="251" t="s">
        <v>110</v>
      </c>
      <c r="P72" s="251" t="s">
        <v>110</v>
      </c>
      <c r="Q72" s="251" t="s">
        <v>110</v>
      </c>
      <c r="R72" s="251" t="s">
        <v>110</v>
      </c>
      <c r="S72" s="251" t="s">
        <v>110</v>
      </c>
      <c r="T72" s="251" t="s">
        <v>110</v>
      </c>
      <c r="U72" s="251" t="s">
        <v>110</v>
      </c>
      <c r="V72" s="251" t="s">
        <v>110</v>
      </c>
      <c r="W72" s="251" t="s">
        <v>110</v>
      </c>
      <c r="X72" s="251" t="s">
        <v>110</v>
      </c>
      <c r="Y72" s="251" t="s">
        <v>110</v>
      </c>
      <c r="Z72" s="251" t="s">
        <v>110</v>
      </c>
      <c r="AA72" s="251" t="s">
        <v>110</v>
      </c>
      <c r="AB72" s="251" t="s">
        <v>110</v>
      </c>
      <c r="AC72" s="251" t="s">
        <v>110</v>
      </c>
      <c r="AD72" s="251" t="s">
        <v>110</v>
      </c>
      <c r="AE72" s="251" t="s">
        <v>110</v>
      </c>
      <c r="AF72" s="251" t="s">
        <v>110</v>
      </c>
      <c r="AG72" s="251" t="s">
        <v>110</v>
      </c>
      <c r="AH72" s="251" t="s">
        <v>110</v>
      </c>
      <c r="AI72" s="251" t="s">
        <v>110</v>
      </c>
      <c r="AJ72" s="251" t="s">
        <v>110</v>
      </c>
      <c r="AK72" s="251" t="s">
        <v>110</v>
      </c>
      <c r="AL72" s="251" t="s">
        <v>110</v>
      </c>
      <c r="AM72" s="251" t="s">
        <v>110</v>
      </c>
      <c r="AN72" s="251" t="s">
        <v>110</v>
      </c>
      <c r="AO72" s="251" t="s">
        <v>110</v>
      </c>
      <c r="AP72" s="251" t="s">
        <v>110</v>
      </c>
      <c r="AQ72" s="251" t="s">
        <v>110</v>
      </c>
      <c r="AR72" s="251" t="s">
        <v>110</v>
      </c>
      <c r="AS72" s="251" t="s">
        <v>110</v>
      </c>
      <c r="AT72" s="251" t="s">
        <v>110</v>
      </c>
      <c r="AU72" s="251" t="s">
        <v>110</v>
      </c>
      <c r="AV72" s="251" t="s">
        <v>110</v>
      </c>
      <c r="AW72" s="251" t="s">
        <v>110</v>
      </c>
      <c r="AX72" s="251" t="s">
        <v>110</v>
      </c>
      <c r="AY72" s="251" t="s">
        <v>110</v>
      </c>
      <c r="AZ72" s="251" t="s">
        <v>110</v>
      </c>
      <c r="BA72" s="251" t="s">
        <v>110</v>
      </c>
      <c r="BB72" s="251" t="s">
        <v>110</v>
      </c>
      <c r="BC72" s="251" t="s">
        <v>110</v>
      </c>
      <c r="BD72" s="251" t="s">
        <v>110</v>
      </c>
      <c r="BE72" s="251" t="s">
        <v>110</v>
      </c>
      <c r="BF72" s="251" t="s">
        <v>110</v>
      </c>
      <c r="BG72" s="251" t="s">
        <v>110</v>
      </c>
      <c r="BH72" s="251" t="s">
        <v>110</v>
      </c>
      <c r="BI72" s="251" t="s">
        <v>110</v>
      </c>
      <c r="BJ72" s="251" t="s">
        <v>110</v>
      </c>
      <c r="BK72" s="251" t="s">
        <v>110</v>
      </c>
      <c r="BL72" s="251" t="s">
        <v>110</v>
      </c>
      <c r="BM72" s="251" t="s">
        <v>110</v>
      </c>
      <c r="BN72" s="251" t="s">
        <v>110</v>
      </c>
      <c r="BO72" s="251" t="s">
        <v>110</v>
      </c>
      <c r="BP72" s="251" t="s">
        <v>110</v>
      </c>
      <c r="BQ72" s="251" t="s">
        <v>110</v>
      </c>
      <c r="BR72" s="251" t="s">
        <v>110</v>
      </c>
      <c r="BS72" s="251" t="s">
        <v>110</v>
      </c>
    </row>
    <row r="73" spans="1:71" ht="22.5">
      <c r="A73" s="250" t="s">
        <v>530</v>
      </c>
      <c r="B73" s="251" t="s">
        <v>110</v>
      </c>
      <c r="C73" s="251" t="s">
        <v>110</v>
      </c>
      <c r="D73" s="251" t="s">
        <v>110</v>
      </c>
      <c r="E73" s="251" t="s">
        <v>110</v>
      </c>
      <c r="F73" s="251" t="s">
        <v>110</v>
      </c>
      <c r="G73" s="251" t="s">
        <v>110</v>
      </c>
      <c r="H73" s="251" t="s">
        <v>110</v>
      </c>
      <c r="I73" s="251" t="s">
        <v>110</v>
      </c>
      <c r="J73" s="251" t="s">
        <v>110</v>
      </c>
      <c r="K73" s="251" t="s">
        <v>110</v>
      </c>
      <c r="L73" s="251" t="s">
        <v>110</v>
      </c>
      <c r="M73" s="251" t="s">
        <v>110</v>
      </c>
      <c r="N73" s="251" t="s">
        <v>110</v>
      </c>
      <c r="O73" s="251" t="s">
        <v>110</v>
      </c>
      <c r="P73" s="251" t="s">
        <v>110</v>
      </c>
      <c r="Q73" s="251" t="s">
        <v>110</v>
      </c>
      <c r="R73" s="251" t="s">
        <v>110</v>
      </c>
      <c r="S73" s="251" t="s">
        <v>110</v>
      </c>
      <c r="T73" s="251" t="s">
        <v>110</v>
      </c>
      <c r="U73" s="251" t="s">
        <v>110</v>
      </c>
      <c r="V73" s="251" t="s">
        <v>110</v>
      </c>
      <c r="W73" s="251" t="s">
        <v>110</v>
      </c>
      <c r="X73" s="251" t="s">
        <v>110</v>
      </c>
      <c r="Y73" s="251" t="s">
        <v>110</v>
      </c>
      <c r="Z73" s="251" t="s">
        <v>110</v>
      </c>
      <c r="AA73" s="251" t="s">
        <v>110</v>
      </c>
      <c r="AB73" s="251" t="s">
        <v>110</v>
      </c>
      <c r="AC73" s="251" t="s">
        <v>110</v>
      </c>
      <c r="AD73" s="251" t="s">
        <v>110</v>
      </c>
      <c r="AE73" s="251" t="s">
        <v>110</v>
      </c>
      <c r="AF73" s="251" t="s">
        <v>110</v>
      </c>
      <c r="AG73" s="251" t="s">
        <v>110</v>
      </c>
      <c r="AH73" s="251" t="s">
        <v>110</v>
      </c>
      <c r="AI73" s="251" t="s">
        <v>110</v>
      </c>
      <c r="AJ73" s="251" t="s">
        <v>110</v>
      </c>
      <c r="AK73" s="251" t="s">
        <v>110</v>
      </c>
      <c r="AL73" s="251" t="s">
        <v>110</v>
      </c>
      <c r="AM73" s="251" t="s">
        <v>110</v>
      </c>
      <c r="AN73" s="251" t="s">
        <v>110</v>
      </c>
      <c r="AO73" s="251" t="s">
        <v>110</v>
      </c>
      <c r="AP73" s="251" t="s">
        <v>110</v>
      </c>
      <c r="AQ73" s="251" t="s">
        <v>110</v>
      </c>
      <c r="AR73" s="251" t="s">
        <v>110</v>
      </c>
      <c r="AS73" s="251" t="s">
        <v>110</v>
      </c>
      <c r="AT73" s="251" t="s">
        <v>110</v>
      </c>
      <c r="AU73" s="251" t="s">
        <v>110</v>
      </c>
      <c r="AV73" s="251" t="s">
        <v>110</v>
      </c>
      <c r="AW73" s="251" t="s">
        <v>110</v>
      </c>
      <c r="AX73" s="251" t="s">
        <v>110</v>
      </c>
      <c r="AY73" s="251" t="s">
        <v>110</v>
      </c>
      <c r="AZ73" s="251" t="s">
        <v>110</v>
      </c>
      <c r="BA73" s="251" t="s">
        <v>110</v>
      </c>
      <c r="BB73" s="251" t="s">
        <v>110</v>
      </c>
      <c r="BC73" s="251" t="s">
        <v>110</v>
      </c>
      <c r="BD73" s="251" t="s">
        <v>110</v>
      </c>
      <c r="BE73" s="251" t="s">
        <v>110</v>
      </c>
      <c r="BF73" s="251" t="s">
        <v>110</v>
      </c>
      <c r="BG73" s="251" t="s">
        <v>110</v>
      </c>
      <c r="BH73" s="251" t="s">
        <v>110</v>
      </c>
      <c r="BI73" s="251" t="s">
        <v>110</v>
      </c>
      <c r="BJ73" s="251" t="s">
        <v>110</v>
      </c>
      <c r="BK73" s="251" t="s">
        <v>110</v>
      </c>
      <c r="BL73" s="251" t="s">
        <v>110</v>
      </c>
      <c r="BM73" s="251" t="s">
        <v>110</v>
      </c>
      <c r="BN73" s="251" t="s">
        <v>110</v>
      </c>
      <c r="BO73" s="251" t="s">
        <v>110</v>
      </c>
      <c r="BP73" s="251" t="s">
        <v>110</v>
      </c>
      <c r="BQ73" s="251" t="s">
        <v>110</v>
      </c>
      <c r="BR73" s="251" t="s">
        <v>110</v>
      </c>
      <c r="BS73" s="251" t="s">
        <v>110</v>
      </c>
    </row>
    <row r="74" spans="1:71" ht="22.5">
      <c r="A74" s="250" t="s">
        <v>531</v>
      </c>
      <c r="B74" s="251" t="s">
        <v>110</v>
      </c>
      <c r="C74" s="251" t="s">
        <v>110</v>
      </c>
      <c r="D74" s="251" t="s">
        <v>110</v>
      </c>
      <c r="E74" s="251" t="s">
        <v>110</v>
      </c>
      <c r="F74" s="251" t="s">
        <v>110</v>
      </c>
      <c r="G74" s="251" t="s">
        <v>110</v>
      </c>
      <c r="H74" s="251" t="s">
        <v>110</v>
      </c>
      <c r="I74" s="251" t="s">
        <v>110</v>
      </c>
      <c r="J74" s="251" t="s">
        <v>110</v>
      </c>
      <c r="K74" s="251" t="s">
        <v>110</v>
      </c>
      <c r="L74" s="251" t="s">
        <v>110</v>
      </c>
      <c r="M74" s="251" t="s">
        <v>110</v>
      </c>
      <c r="N74" s="251" t="s">
        <v>110</v>
      </c>
      <c r="O74" s="251" t="s">
        <v>110</v>
      </c>
      <c r="P74" s="251" t="s">
        <v>110</v>
      </c>
      <c r="Q74" s="251" t="s">
        <v>110</v>
      </c>
      <c r="R74" s="251" t="s">
        <v>110</v>
      </c>
      <c r="S74" s="251" t="s">
        <v>110</v>
      </c>
      <c r="T74" s="251" t="s">
        <v>110</v>
      </c>
      <c r="U74" s="251" t="s">
        <v>110</v>
      </c>
      <c r="V74" s="251" t="s">
        <v>110</v>
      </c>
      <c r="W74" s="251" t="s">
        <v>110</v>
      </c>
      <c r="X74" s="251" t="s">
        <v>110</v>
      </c>
      <c r="Y74" s="251" t="s">
        <v>110</v>
      </c>
      <c r="Z74" s="251" t="s">
        <v>110</v>
      </c>
      <c r="AA74" s="251" t="s">
        <v>110</v>
      </c>
      <c r="AB74" s="251" t="s">
        <v>110</v>
      </c>
      <c r="AC74" s="251" t="s">
        <v>110</v>
      </c>
      <c r="AD74" s="251" t="s">
        <v>110</v>
      </c>
      <c r="AE74" s="251" t="s">
        <v>110</v>
      </c>
      <c r="AF74" s="251" t="s">
        <v>110</v>
      </c>
      <c r="AG74" s="251" t="s">
        <v>110</v>
      </c>
      <c r="AH74" s="251" t="s">
        <v>110</v>
      </c>
      <c r="AI74" s="251" t="s">
        <v>110</v>
      </c>
      <c r="AJ74" s="251" t="s">
        <v>110</v>
      </c>
      <c r="AK74" s="251" t="s">
        <v>110</v>
      </c>
      <c r="AL74" s="251" t="s">
        <v>110</v>
      </c>
      <c r="AM74" s="251" t="s">
        <v>110</v>
      </c>
      <c r="AN74" s="251" t="s">
        <v>110</v>
      </c>
      <c r="AO74" s="251" t="s">
        <v>110</v>
      </c>
      <c r="AP74" s="251" t="s">
        <v>110</v>
      </c>
      <c r="AQ74" s="251" t="s">
        <v>110</v>
      </c>
      <c r="AR74" s="251" t="s">
        <v>110</v>
      </c>
      <c r="AS74" s="251" t="s">
        <v>110</v>
      </c>
      <c r="AT74" s="251" t="s">
        <v>110</v>
      </c>
      <c r="AU74" s="251" t="s">
        <v>110</v>
      </c>
      <c r="AV74" s="251" t="s">
        <v>110</v>
      </c>
      <c r="AW74" s="251" t="s">
        <v>110</v>
      </c>
      <c r="AX74" s="251" t="s">
        <v>110</v>
      </c>
      <c r="AY74" s="251" t="s">
        <v>110</v>
      </c>
      <c r="AZ74" s="251" t="s">
        <v>110</v>
      </c>
      <c r="BA74" s="251" t="s">
        <v>110</v>
      </c>
      <c r="BB74" s="251" t="s">
        <v>110</v>
      </c>
      <c r="BC74" s="251" t="s">
        <v>110</v>
      </c>
      <c r="BD74" s="251" t="s">
        <v>110</v>
      </c>
      <c r="BE74" s="251" t="s">
        <v>110</v>
      </c>
      <c r="BF74" s="251" t="s">
        <v>110</v>
      </c>
      <c r="BG74" s="251" t="s">
        <v>110</v>
      </c>
      <c r="BH74" s="251" t="s">
        <v>110</v>
      </c>
      <c r="BI74" s="251" t="s">
        <v>110</v>
      </c>
      <c r="BJ74" s="251" t="s">
        <v>110</v>
      </c>
      <c r="BK74" s="251" t="s">
        <v>110</v>
      </c>
      <c r="BL74" s="251" t="s">
        <v>110</v>
      </c>
      <c r="BM74" s="251" t="s">
        <v>110</v>
      </c>
      <c r="BN74" s="251" t="s">
        <v>110</v>
      </c>
      <c r="BO74" s="251" t="s">
        <v>110</v>
      </c>
      <c r="BP74" s="251" t="s">
        <v>110</v>
      </c>
      <c r="BQ74" s="251" t="s">
        <v>110</v>
      </c>
      <c r="BR74" s="251" t="s">
        <v>110</v>
      </c>
      <c r="BS74" s="251" t="s">
        <v>110</v>
      </c>
    </row>
    <row r="75" spans="1:71" ht="33.75">
      <c r="A75" s="250" t="s">
        <v>532</v>
      </c>
      <c r="B75" s="251">
        <v>40.444488000000007</v>
      </c>
      <c r="C75" s="251" t="s">
        <v>110</v>
      </c>
      <c r="D75" s="251" t="s">
        <v>110</v>
      </c>
      <c r="E75" s="251" t="s">
        <v>110</v>
      </c>
      <c r="F75" s="251" t="s">
        <v>110</v>
      </c>
      <c r="G75" s="251" t="s">
        <v>110</v>
      </c>
      <c r="H75" s="251" t="s">
        <v>110</v>
      </c>
      <c r="I75" s="251" t="s">
        <v>110</v>
      </c>
      <c r="J75" s="251" t="s">
        <v>110</v>
      </c>
      <c r="K75" s="251" t="s">
        <v>110</v>
      </c>
      <c r="L75" s="251" t="s">
        <v>110</v>
      </c>
      <c r="M75" s="251" t="s">
        <v>110</v>
      </c>
      <c r="N75" s="251" t="s">
        <v>110</v>
      </c>
      <c r="O75" s="251" t="s">
        <v>110</v>
      </c>
      <c r="P75" s="251" t="s">
        <v>110</v>
      </c>
      <c r="Q75" s="251" t="s">
        <v>110</v>
      </c>
      <c r="R75" s="251" t="s">
        <v>110</v>
      </c>
      <c r="S75" s="251" t="s">
        <v>110</v>
      </c>
      <c r="T75" s="251" t="s">
        <v>110</v>
      </c>
      <c r="U75" s="251" t="s">
        <v>110</v>
      </c>
      <c r="V75" s="251" t="s">
        <v>110</v>
      </c>
      <c r="W75" s="251" t="s">
        <v>110</v>
      </c>
      <c r="X75" s="251" t="s">
        <v>110</v>
      </c>
      <c r="Y75" s="251" t="s">
        <v>110</v>
      </c>
      <c r="Z75" s="251" t="s">
        <v>110</v>
      </c>
      <c r="AA75" s="251" t="s">
        <v>110</v>
      </c>
      <c r="AB75" s="251" t="s">
        <v>110</v>
      </c>
      <c r="AC75" s="251" t="s">
        <v>110</v>
      </c>
      <c r="AD75" s="251" t="s">
        <v>110</v>
      </c>
      <c r="AE75" s="251" t="s">
        <v>110</v>
      </c>
      <c r="AF75" s="251" t="s">
        <v>110</v>
      </c>
      <c r="AG75" s="251" t="s">
        <v>110</v>
      </c>
      <c r="AH75" s="251" t="s">
        <v>110</v>
      </c>
      <c r="AI75" s="251" t="s">
        <v>110</v>
      </c>
      <c r="AJ75" s="251" t="s">
        <v>110</v>
      </c>
      <c r="AK75" s="251" t="s">
        <v>110</v>
      </c>
      <c r="AL75" s="251" t="s">
        <v>110</v>
      </c>
      <c r="AM75" s="251" t="s">
        <v>110</v>
      </c>
      <c r="AN75" s="251" t="s">
        <v>110</v>
      </c>
      <c r="AO75" s="251" t="s">
        <v>110</v>
      </c>
      <c r="AP75" s="251" t="s">
        <v>110</v>
      </c>
      <c r="AQ75" s="251" t="s">
        <v>110</v>
      </c>
      <c r="AR75" s="251" t="s">
        <v>110</v>
      </c>
      <c r="AS75" s="251" t="s">
        <v>110</v>
      </c>
      <c r="AT75" s="251" t="s">
        <v>110</v>
      </c>
      <c r="AU75" s="251">
        <v>40.444488000000007</v>
      </c>
      <c r="AV75" s="251" t="s">
        <v>110</v>
      </c>
      <c r="AW75" s="251" t="s">
        <v>110</v>
      </c>
      <c r="AX75" s="251" t="s">
        <v>110</v>
      </c>
      <c r="AY75" s="251" t="s">
        <v>110</v>
      </c>
      <c r="AZ75" s="251" t="s">
        <v>110</v>
      </c>
      <c r="BA75" s="251" t="s">
        <v>110</v>
      </c>
      <c r="BB75" s="251" t="s">
        <v>110</v>
      </c>
      <c r="BC75" s="251" t="s">
        <v>110</v>
      </c>
      <c r="BD75" s="251" t="s">
        <v>110</v>
      </c>
      <c r="BE75" s="251" t="s">
        <v>110</v>
      </c>
      <c r="BF75" s="251" t="s">
        <v>110</v>
      </c>
      <c r="BG75" s="251">
        <v>7.0756920000000001</v>
      </c>
      <c r="BH75" s="251" t="s">
        <v>110</v>
      </c>
      <c r="BI75" s="251">
        <v>33.368796000000003</v>
      </c>
      <c r="BJ75" s="251" t="s">
        <v>110</v>
      </c>
      <c r="BK75" s="251" t="s">
        <v>110</v>
      </c>
      <c r="BL75" s="251" t="s">
        <v>110</v>
      </c>
      <c r="BM75" s="251" t="s">
        <v>110</v>
      </c>
      <c r="BN75" s="251" t="s">
        <v>110</v>
      </c>
      <c r="BO75" s="251" t="s">
        <v>110</v>
      </c>
      <c r="BP75" s="251" t="s">
        <v>110</v>
      </c>
      <c r="BQ75" s="251" t="s">
        <v>110</v>
      </c>
      <c r="BR75" s="251" t="s">
        <v>110</v>
      </c>
      <c r="BS75" s="251" t="s">
        <v>110</v>
      </c>
    </row>
    <row r="76" spans="1:71" ht="22.5">
      <c r="A76" s="250" t="s">
        <v>534</v>
      </c>
      <c r="B76" s="251" t="s">
        <v>110</v>
      </c>
      <c r="C76" s="251" t="s">
        <v>110</v>
      </c>
      <c r="D76" s="251" t="s">
        <v>110</v>
      </c>
      <c r="E76" s="251" t="s">
        <v>110</v>
      </c>
      <c r="F76" s="251" t="s">
        <v>110</v>
      </c>
      <c r="G76" s="251" t="s">
        <v>110</v>
      </c>
      <c r="H76" s="251" t="s">
        <v>110</v>
      </c>
      <c r="I76" s="251" t="s">
        <v>110</v>
      </c>
      <c r="J76" s="251" t="s">
        <v>110</v>
      </c>
      <c r="K76" s="251" t="s">
        <v>110</v>
      </c>
      <c r="L76" s="251" t="s">
        <v>110</v>
      </c>
      <c r="M76" s="251" t="s">
        <v>110</v>
      </c>
      <c r="N76" s="251" t="s">
        <v>110</v>
      </c>
      <c r="O76" s="251" t="s">
        <v>110</v>
      </c>
      <c r="P76" s="251" t="s">
        <v>110</v>
      </c>
      <c r="Q76" s="251" t="s">
        <v>110</v>
      </c>
      <c r="R76" s="251" t="s">
        <v>110</v>
      </c>
      <c r="S76" s="251" t="s">
        <v>110</v>
      </c>
      <c r="T76" s="251" t="s">
        <v>110</v>
      </c>
      <c r="U76" s="251" t="s">
        <v>110</v>
      </c>
      <c r="V76" s="251" t="s">
        <v>110</v>
      </c>
      <c r="W76" s="251" t="s">
        <v>110</v>
      </c>
      <c r="X76" s="251" t="s">
        <v>110</v>
      </c>
      <c r="Y76" s="251" t="s">
        <v>110</v>
      </c>
      <c r="Z76" s="251" t="s">
        <v>110</v>
      </c>
      <c r="AA76" s="251" t="s">
        <v>110</v>
      </c>
      <c r="AB76" s="251" t="s">
        <v>110</v>
      </c>
      <c r="AC76" s="251" t="s">
        <v>110</v>
      </c>
      <c r="AD76" s="251" t="s">
        <v>110</v>
      </c>
      <c r="AE76" s="251" t="s">
        <v>110</v>
      </c>
      <c r="AF76" s="251" t="s">
        <v>110</v>
      </c>
      <c r="AG76" s="251" t="s">
        <v>110</v>
      </c>
      <c r="AH76" s="251" t="s">
        <v>110</v>
      </c>
      <c r="AI76" s="251" t="s">
        <v>110</v>
      </c>
      <c r="AJ76" s="251" t="s">
        <v>110</v>
      </c>
      <c r="AK76" s="251" t="s">
        <v>110</v>
      </c>
      <c r="AL76" s="251" t="s">
        <v>110</v>
      </c>
      <c r="AM76" s="251" t="s">
        <v>110</v>
      </c>
      <c r="AN76" s="251" t="s">
        <v>110</v>
      </c>
      <c r="AO76" s="251" t="s">
        <v>110</v>
      </c>
      <c r="AP76" s="251" t="s">
        <v>110</v>
      </c>
      <c r="AQ76" s="251" t="s">
        <v>110</v>
      </c>
      <c r="AR76" s="251" t="s">
        <v>110</v>
      </c>
      <c r="AS76" s="251" t="s">
        <v>110</v>
      </c>
      <c r="AT76" s="251" t="s">
        <v>110</v>
      </c>
      <c r="AU76" s="251" t="s">
        <v>110</v>
      </c>
      <c r="AV76" s="251" t="s">
        <v>110</v>
      </c>
      <c r="AW76" s="251" t="s">
        <v>110</v>
      </c>
      <c r="AX76" s="251" t="s">
        <v>110</v>
      </c>
      <c r="AY76" s="251" t="s">
        <v>110</v>
      </c>
      <c r="AZ76" s="251" t="s">
        <v>110</v>
      </c>
      <c r="BA76" s="251" t="s">
        <v>110</v>
      </c>
      <c r="BB76" s="251" t="s">
        <v>110</v>
      </c>
      <c r="BC76" s="251" t="s">
        <v>110</v>
      </c>
      <c r="BD76" s="251" t="s">
        <v>110</v>
      </c>
      <c r="BE76" s="251" t="s">
        <v>110</v>
      </c>
      <c r="BF76" s="251" t="s">
        <v>110</v>
      </c>
      <c r="BG76" s="251" t="s">
        <v>110</v>
      </c>
      <c r="BH76" s="251" t="s">
        <v>110</v>
      </c>
      <c r="BI76" s="251" t="s">
        <v>110</v>
      </c>
      <c r="BJ76" s="251" t="s">
        <v>110</v>
      </c>
      <c r="BK76" s="251" t="s">
        <v>110</v>
      </c>
      <c r="BL76" s="251" t="s">
        <v>110</v>
      </c>
      <c r="BM76" s="251" t="s">
        <v>110</v>
      </c>
      <c r="BN76" s="251" t="s">
        <v>110</v>
      </c>
      <c r="BO76" s="251" t="s">
        <v>110</v>
      </c>
      <c r="BP76" s="251" t="s">
        <v>110</v>
      </c>
      <c r="BQ76" s="251" t="s">
        <v>110</v>
      </c>
      <c r="BR76" s="251" t="s">
        <v>110</v>
      </c>
      <c r="BS76" s="251" t="s">
        <v>110</v>
      </c>
    </row>
    <row r="77" spans="1:71" ht="22.5">
      <c r="A77" s="250" t="s">
        <v>535</v>
      </c>
      <c r="B77" s="251">
        <v>23.362344</v>
      </c>
      <c r="C77" s="251" t="s">
        <v>110</v>
      </c>
      <c r="D77" s="251" t="s">
        <v>110</v>
      </c>
      <c r="E77" s="251" t="s">
        <v>110</v>
      </c>
      <c r="F77" s="251" t="s">
        <v>110</v>
      </c>
      <c r="G77" s="251" t="s">
        <v>110</v>
      </c>
      <c r="H77" s="251" t="s">
        <v>110</v>
      </c>
      <c r="I77" s="251" t="s">
        <v>110</v>
      </c>
      <c r="J77" s="251" t="s">
        <v>110</v>
      </c>
      <c r="K77" s="251" t="s">
        <v>110</v>
      </c>
      <c r="L77" s="251" t="s">
        <v>110</v>
      </c>
      <c r="M77" s="251" t="s">
        <v>110</v>
      </c>
      <c r="N77" s="251" t="s">
        <v>110</v>
      </c>
      <c r="O77" s="251" t="s">
        <v>110</v>
      </c>
      <c r="P77" s="251" t="s">
        <v>110</v>
      </c>
      <c r="Q77" s="251" t="s">
        <v>110</v>
      </c>
      <c r="R77" s="251" t="s">
        <v>110</v>
      </c>
      <c r="S77" s="251" t="s">
        <v>110</v>
      </c>
      <c r="T77" s="251" t="s">
        <v>110</v>
      </c>
      <c r="U77" s="251" t="s">
        <v>110</v>
      </c>
      <c r="V77" s="251" t="s">
        <v>110</v>
      </c>
      <c r="W77" s="251">
        <v>23.362344</v>
      </c>
      <c r="X77" s="251" t="s">
        <v>110</v>
      </c>
      <c r="Y77" s="251" t="s">
        <v>110</v>
      </c>
      <c r="Z77" s="251" t="s">
        <v>110</v>
      </c>
      <c r="AA77" s="251" t="s">
        <v>110</v>
      </c>
      <c r="AB77" s="251">
        <v>23.362344</v>
      </c>
      <c r="AC77" s="251" t="s">
        <v>110</v>
      </c>
      <c r="AD77" s="251" t="s">
        <v>110</v>
      </c>
      <c r="AE77" s="251" t="s">
        <v>110</v>
      </c>
      <c r="AF77" s="251" t="s">
        <v>110</v>
      </c>
      <c r="AG77" s="251" t="s">
        <v>110</v>
      </c>
      <c r="AH77" s="251" t="s">
        <v>110</v>
      </c>
      <c r="AI77" s="251" t="s">
        <v>110</v>
      </c>
      <c r="AJ77" s="251" t="s">
        <v>110</v>
      </c>
      <c r="AK77" s="251" t="s">
        <v>110</v>
      </c>
      <c r="AL77" s="251" t="s">
        <v>110</v>
      </c>
      <c r="AM77" s="251" t="s">
        <v>110</v>
      </c>
      <c r="AN77" s="251" t="s">
        <v>110</v>
      </c>
      <c r="AO77" s="251" t="s">
        <v>110</v>
      </c>
      <c r="AP77" s="251" t="s">
        <v>110</v>
      </c>
      <c r="AQ77" s="251" t="s">
        <v>110</v>
      </c>
      <c r="AR77" s="251" t="s">
        <v>110</v>
      </c>
      <c r="AS77" s="251" t="s">
        <v>110</v>
      </c>
      <c r="AT77" s="251" t="s">
        <v>110</v>
      </c>
      <c r="AU77" s="251" t="s">
        <v>110</v>
      </c>
      <c r="AV77" s="251" t="s">
        <v>110</v>
      </c>
      <c r="AW77" s="251" t="s">
        <v>110</v>
      </c>
      <c r="AX77" s="251" t="s">
        <v>110</v>
      </c>
      <c r="AY77" s="251" t="s">
        <v>110</v>
      </c>
      <c r="AZ77" s="251" t="s">
        <v>110</v>
      </c>
      <c r="BA77" s="251" t="s">
        <v>110</v>
      </c>
      <c r="BB77" s="251" t="s">
        <v>110</v>
      </c>
      <c r="BC77" s="251" t="s">
        <v>110</v>
      </c>
      <c r="BD77" s="251" t="s">
        <v>110</v>
      </c>
      <c r="BE77" s="251" t="s">
        <v>110</v>
      </c>
      <c r="BF77" s="251" t="s">
        <v>110</v>
      </c>
      <c r="BG77" s="251" t="s">
        <v>110</v>
      </c>
      <c r="BH77" s="251" t="s">
        <v>110</v>
      </c>
      <c r="BI77" s="251" t="s">
        <v>110</v>
      </c>
      <c r="BJ77" s="251" t="s">
        <v>110</v>
      </c>
      <c r="BK77" s="251" t="s">
        <v>110</v>
      </c>
      <c r="BL77" s="251" t="s">
        <v>110</v>
      </c>
      <c r="BM77" s="251" t="s">
        <v>110</v>
      </c>
      <c r="BN77" s="251" t="s">
        <v>110</v>
      </c>
      <c r="BO77" s="251" t="s">
        <v>110</v>
      </c>
      <c r="BP77" s="251" t="s">
        <v>110</v>
      </c>
      <c r="BQ77" s="251" t="s">
        <v>110</v>
      </c>
      <c r="BR77" s="251" t="s">
        <v>110</v>
      </c>
      <c r="BS77" s="251" t="s">
        <v>110</v>
      </c>
    </row>
    <row r="78" spans="1:71" ht="22.5">
      <c r="A78" s="250" t="s">
        <v>536</v>
      </c>
      <c r="B78" s="251" t="s">
        <v>110</v>
      </c>
      <c r="C78" s="251" t="s">
        <v>110</v>
      </c>
      <c r="D78" s="251" t="s">
        <v>110</v>
      </c>
      <c r="E78" s="251" t="s">
        <v>110</v>
      </c>
      <c r="F78" s="251" t="s">
        <v>110</v>
      </c>
      <c r="G78" s="251" t="s">
        <v>110</v>
      </c>
      <c r="H78" s="251" t="s">
        <v>110</v>
      </c>
      <c r="I78" s="251" t="s">
        <v>110</v>
      </c>
      <c r="J78" s="251" t="s">
        <v>110</v>
      </c>
      <c r="K78" s="251" t="s">
        <v>110</v>
      </c>
      <c r="L78" s="251" t="s">
        <v>110</v>
      </c>
      <c r="M78" s="251" t="s">
        <v>110</v>
      </c>
      <c r="N78" s="251" t="s">
        <v>110</v>
      </c>
      <c r="O78" s="251" t="s">
        <v>110</v>
      </c>
      <c r="P78" s="251" t="s">
        <v>110</v>
      </c>
      <c r="Q78" s="251" t="s">
        <v>110</v>
      </c>
      <c r="R78" s="251" t="s">
        <v>110</v>
      </c>
      <c r="S78" s="251" t="s">
        <v>110</v>
      </c>
      <c r="T78" s="251" t="s">
        <v>110</v>
      </c>
      <c r="U78" s="251" t="s">
        <v>110</v>
      </c>
      <c r="V78" s="251" t="s">
        <v>110</v>
      </c>
      <c r="W78" s="251" t="s">
        <v>110</v>
      </c>
      <c r="X78" s="251" t="s">
        <v>110</v>
      </c>
      <c r="Y78" s="251" t="s">
        <v>110</v>
      </c>
      <c r="Z78" s="251" t="s">
        <v>110</v>
      </c>
      <c r="AA78" s="251" t="s">
        <v>110</v>
      </c>
      <c r="AB78" s="251" t="s">
        <v>110</v>
      </c>
      <c r="AC78" s="251" t="s">
        <v>110</v>
      </c>
      <c r="AD78" s="251" t="s">
        <v>110</v>
      </c>
      <c r="AE78" s="251" t="s">
        <v>110</v>
      </c>
      <c r="AF78" s="251" t="s">
        <v>110</v>
      </c>
      <c r="AG78" s="251" t="s">
        <v>110</v>
      </c>
      <c r="AH78" s="251" t="s">
        <v>110</v>
      </c>
      <c r="AI78" s="251" t="s">
        <v>110</v>
      </c>
      <c r="AJ78" s="251" t="s">
        <v>110</v>
      </c>
      <c r="AK78" s="251" t="s">
        <v>110</v>
      </c>
      <c r="AL78" s="251" t="s">
        <v>110</v>
      </c>
      <c r="AM78" s="251" t="s">
        <v>110</v>
      </c>
      <c r="AN78" s="251" t="s">
        <v>110</v>
      </c>
      <c r="AO78" s="251" t="s">
        <v>110</v>
      </c>
      <c r="AP78" s="251" t="s">
        <v>110</v>
      </c>
      <c r="AQ78" s="251" t="s">
        <v>110</v>
      </c>
      <c r="AR78" s="251" t="s">
        <v>110</v>
      </c>
      <c r="AS78" s="251" t="s">
        <v>110</v>
      </c>
      <c r="AT78" s="251" t="s">
        <v>110</v>
      </c>
      <c r="AU78" s="251" t="s">
        <v>110</v>
      </c>
      <c r="AV78" s="251" t="s">
        <v>110</v>
      </c>
      <c r="AW78" s="251" t="s">
        <v>110</v>
      </c>
      <c r="AX78" s="251" t="s">
        <v>110</v>
      </c>
      <c r="AY78" s="251" t="s">
        <v>110</v>
      </c>
      <c r="AZ78" s="251" t="s">
        <v>110</v>
      </c>
      <c r="BA78" s="251" t="s">
        <v>110</v>
      </c>
      <c r="BB78" s="251" t="s">
        <v>110</v>
      </c>
      <c r="BC78" s="251" t="s">
        <v>110</v>
      </c>
      <c r="BD78" s="251" t="s">
        <v>110</v>
      </c>
      <c r="BE78" s="251" t="s">
        <v>110</v>
      </c>
      <c r="BF78" s="251" t="s">
        <v>110</v>
      </c>
      <c r="BG78" s="251" t="s">
        <v>110</v>
      </c>
      <c r="BH78" s="251" t="s">
        <v>110</v>
      </c>
      <c r="BI78" s="251" t="s">
        <v>110</v>
      </c>
      <c r="BJ78" s="251" t="s">
        <v>110</v>
      </c>
      <c r="BK78" s="251" t="s">
        <v>110</v>
      </c>
      <c r="BL78" s="251" t="s">
        <v>110</v>
      </c>
      <c r="BM78" s="251" t="s">
        <v>110</v>
      </c>
      <c r="BN78" s="251" t="s">
        <v>110</v>
      </c>
      <c r="BO78" s="251" t="s">
        <v>110</v>
      </c>
      <c r="BP78" s="251" t="s">
        <v>110</v>
      </c>
      <c r="BQ78" s="251" t="s">
        <v>110</v>
      </c>
      <c r="BR78" s="251" t="s">
        <v>110</v>
      </c>
      <c r="BS78" s="251" t="s">
        <v>110</v>
      </c>
    </row>
    <row r="79" spans="1:71" ht="22.5">
      <c r="A79" s="250" t="s">
        <v>542</v>
      </c>
      <c r="B79" s="251">
        <v>249.36580800000002</v>
      </c>
      <c r="C79" s="251">
        <v>3.6843840000000001</v>
      </c>
      <c r="D79" s="251" t="s">
        <v>110</v>
      </c>
      <c r="E79" s="251">
        <v>2.4702120000000001</v>
      </c>
      <c r="F79" s="251">
        <v>1.214172</v>
      </c>
      <c r="G79" s="251" t="s">
        <v>110</v>
      </c>
      <c r="H79" s="251">
        <v>4.1868000000000002E-2</v>
      </c>
      <c r="I79" s="251" t="s">
        <v>110</v>
      </c>
      <c r="J79" s="251">
        <v>0</v>
      </c>
      <c r="K79" s="251" t="s">
        <v>110</v>
      </c>
      <c r="L79" s="251" t="s">
        <v>110</v>
      </c>
      <c r="M79" s="251" t="s">
        <v>110</v>
      </c>
      <c r="N79" s="251">
        <v>34.917912000000001</v>
      </c>
      <c r="O79" s="251" t="s">
        <v>110</v>
      </c>
      <c r="P79" s="251">
        <v>34.917912000000001</v>
      </c>
      <c r="Q79" s="251" t="s">
        <v>110</v>
      </c>
      <c r="R79" s="251" t="s">
        <v>110</v>
      </c>
      <c r="S79" s="251" t="s">
        <v>110</v>
      </c>
      <c r="T79" s="251" t="s">
        <v>110</v>
      </c>
      <c r="U79" s="251" t="s">
        <v>110</v>
      </c>
      <c r="V79" s="251" t="s">
        <v>110</v>
      </c>
      <c r="W79" s="251">
        <v>34.373628000000004</v>
      </c>
      <c r="X79" s="251" t="s">
        <v>110</v>
      </c>
      <c r="Y79" s="251" t="s">
        <v>110</v>
      </c>
      <c r="Z79" s="251" t="s">
        <v>110</v>
      </c>
      <c r="AA79" s="251" t="s">
        <v>110</v>
      </c>
      <c r="AB79" s="251" t="s">
        <v>110</v>
      </c>
      <c r="AC79" s="251">
        <v>15.198084000000001</v>
      </c>
      <c r="AD79" s="251" t="s">
        <v>110</v>
      </c>
      <c r="AE79" s="251">
        <v>0.37681200000000004</v>
      </c>
      <c r="AF79" s="251">
        <v>0</v>
      </c>
      <c r="AG79" s="251" t="s">
        <v>110</v>
      </c>
      <c r="AH79" s="251" t="s">
        <v>110</v>
      </c>
      <c r="AI79" s="251" t="s">
        <v>110</v>
      </c>
      <c r="AJ79" s="251">
        <v>0</v>
      </c>
      <c r="AK79" s="251" t="s">
        <v>110</v>
      </c>
      <c r="AL79" s="251">
        <v>1.1304360000000002</v>
      </c>
      <c r="AM79" s="251">
        <v>16.370388000000002</v>
      </c>
      <c r="AN79" s="251" t="s">
        <v>110</v>
      </c>
      <c r="AO79" s="251" t="s">
        <v>110</v>
      </c>
      <c r="AP79" s="251" t="s">
        <v>110</v>
      </c>
      <c r="AQ79" s="251" t="s">
        <v>110</v>
      </c>
      <c r="AR79" s="251" t="s">
        <v>110</v>
      </c>
      <c r="AS79" s="251">
        <v>1.2979080000000001</v>
      </c>
      <c r="AT79" s="251">
        <v>63.555624000000002</v>
      </c>
      <c r="AU79" s="251">
        <v>4.1868000000000002E-2</v>
      </c>
      <c r="AV79" s="251" t="s">
        <v>110</v>
      </c>
      <c r="AW79" s="251" t="s">
        <v>110</v>
      </c>
      <c r="AX79" s="251" t="s">
        <v>110</v>
      </c>
      <c r="AY79" s="251" t="s">
        <v>110</v>
      </c>
      <c r="AZ79" s="251" t="s">
        <v>110</v>
      </c>
      <c r="BA79" s="251" t="s">
        <v>110</v>
      </c>
      <c r="BB79" s="251">
        <v>4.1868000000000002E-2</v>
      </c>
      <c r="BC79" s="251" t="s">
        <v>110</v>
      </c>
      <c r="BD79" s="251">
        <v>0</v>
      </c>
      <c r="BE79" s="251" t="s">
        <v>110</v>
      </c>
      <c r="BF79" s="251" t="s">
        <v>110</v>
      </c>
      <c r="BG79" s="251" t="s">
        <v>110</v>
      </c>
      <c r="BH79" s="251" t="s">
        <v>110</v>
      </c>
      <c r="BI79" s="251" t="s">
        <v>110</v>
      </c>
      <c r="BJ79" s="251" t="s">
        <v>110</v>
      </c>
      <c r="BK79" s="251" t="s">
        <v>110</v>
      </c>
      <c r="BL79" s="251" t="s">
        <v>110</v>
      </c>
      <c r="BM79" s="251" t="s">
        <v>110</v>
      </c>
      <c r="BN79" s="251">
        <v>0</v>
      </c>
      <c r="BO79" s="251">
        <v>0</v>
      </c>
      <c r="BP79" s="251" t="s">
        <v>110</v>
      </c>
      <c r="BQ79" s="251" t="s">
        <v>110</v>
      </c>
      <c r="BR79" s="251">
        <v>25.288271999999999</v>
      </c>
      <c r="BS79" s="251">
        <v>87.504120000000015</v>
      </c>
    </row>
    <row r="80" spans="1:71" ht="22.5">
      <c r="A80" s="250" t="s">
        <v>543</v>
      </c>
      <c r="B80" s="251">
        <v>49.027428</v>
      </c>
      <c r="C80" s="251">
        <v>4.1868000000000002E-2</v>
      </c>
      <c r="D80" s="251" t="s">
        <v>110</v>
      </c>
      <c r="E80" s="251" t="s">
        <v>110</v>
      </c>
      <c r="F80" s="251">
        <v>4.1868000000000002E-2</v>
      </c>
      <c r="G80" s="251" t="s">
        <v>110</v>
      </c>
      <c r="H80" s="251">
        <v>0</v>
      </c>
      <c r="I80" s="251" t="s">
        <v>110</v>
      </c>
      <c r="J80" s="251">
        <v>0</v>
      </c>
      <c r="K80" s="251" t="s">
        <v>110</v>
      </c>
      <c r="L80" s="251" t="s">
        <v>110</v>
      </c>
      <c r="M80" s="251" t="s">
        <v>110</v>
      </c>
      <c r="N80" s="251">
        <v>0</v>
      </c>
      <c r="O80" s="251" t="s">
        <v>110</v>
      </c>
      <c r="P80" s="251">
        <v>0</v>
      </c>
      <c r="Q80" s="251" t="s">
        <v>110</v>
      </c>
      <c r="R80" s="251" t="s">
        <v>110</v>
      </c>
      <c r="S80" s="251" t="s">
        <v>110</v>
      </c>
      <c r="T80" s="251" t="s">
        <v>110</v>
      </c>
      <c r="U80" s="251" t="s">
        <v>110</v>
      </c>
      <c r="V80" s="251" t="s">
        <v>110</v>
      </c>
      <c r="W80" s="251">
        <v>0.33494400000000002</v>
      </c>
      <c r="X80" s="251" t="s">
        <v>110</v>
      </c>
      <c r="Y80" s="251" t="s">
        <v>110</v>
      </c>
      <c r="Z80" s="251" t="s">
        <v>110</v>
      </c>
      <c r="AA80" s="251" t="s">
        <v>110</v>
      </c>
      <c r="AB80" s="251" t="s">
        <v>110</v>
      </c>
      <c r="AC80" s="251" t="s">
        <v>110</v>
      </c>
      <c r="AD80" s="251" t="s">
        <v>110</v>
      </c>
      <c r="AE80" s="251">
        <v>0</v>
      </c>
      <c r="AF80" s="251">
        <v>0</v>
      </c>
      <c r="AG80" s="251" t="s">
        <v>110</v>
      </c>
      <c r="AH80" s="251" t="s">
        <v>110</v>
      </c>
      <c r="AI80" s="251" t="s">
        <v>110</v>
      </c>
      <c r="AJ80" s="251">
        <v>0</v>
      </c>
      <c r="AK80" s="251" t="s">
        <v>110</v>
      </c>
      <c r="AL80" s="251">
        <v>0.16747200000000001</v>
      </c>
      <c r="AM80" s="251">
        <v>0.12560400000000002</v>
      </c>
      <c r="AN80" s="251" t="s">
        <v>110</v>
      </c>
      <c r="AO80" s="251" t="s">
        <v>110</v>
      </c>
      <c r="AP80" s="251" t="s">
        <v>110</v>
      </c>
      <c r="AQ80" s="251" t="s">
        <v>110</v>
      </c>
      <c r="AR80" s="251" t="s">
        <v>110</v>
      </c>
      <c r="AS80" s="251">
        <v>0</v>
      </c>
      <c r="AT80" s="251">
        <v>4.1868000000000002E-2</v>
      </c>
      <c r="AU80" s="251">
        <v>0</v>
      </c>
      <c r="AV80" s="251" t="s">
        <v>110</v>
      </c>
      <c r="AW80" s="251" t="s">
        <v>110</v>
      </c>
      <c r="AX80" s="251" t="s">
        <v>110</v>
      </c>
      <c r="AY80" s="251" t="s">
        <v>110</v>
      </c>
      <c r="AZ80" s="251" t="s">
        <v>110</v>
      </c>
      <c r="BA80" s="251" t="s">
        <v>110</v>
      </c>
      <c r="BB80" s="251">
        <v>0</v>
      </c>
      <c r="BC80" s="251" t="s">
        <v>110</v>
      </c>
      <c r="BD80" s="251">
        <v>0</v>
      </c>
      <c r="BE80" s="251" t="s">
        <v>110</v>
      </c>
      <c r="BF80" s="251" t="s">
        <v>110</v>
      </c>
      <c r="BG80" s="251" t="s">
        <v>110</v>
      </c>
      <c r="BH80" s="251" t="s">
        <v>110</v>
      </c>
      <c r="BI80" s="251" t="s">
        <v>110</v>
      </c>
      <c r="BJ80" s="251" t="s">
        <v>110</v>
      </c>
      <c r="BK80" s="251" t="s">
        <v>110</v>
      </c>
      <c r="BL80" s="251" t="s">
        <v>110</v>
      </c>
      <c r="BM80" s="251" t="s">
        <v>110</v>
      </c>
      <c r="BN80" s="251">
        <v>0</v>
      </c>
      <c r="BO80" s="251">
        <v>0</v>
      </c>
      <c r="BP80" s="251" t="s">
        <v>110</v>
      </c>
      <c r="BQ80" s="251" t="s">
        <v>110</v>
      </c>
      <c r="BR80" s="251">
        <v>5.7777840000000005</v>
      </c>
      <c r="BS80" s="251">
        <v>42.830964000000002</v>
      </c>
    </row>
    <row r="81" spans="1:71" ht="22.5">
      <c r="A81" s="250" t="s">
        <v>544</v>
      </c>
      <c r="B81" s="251">
        <v>21.645756000000002</v>
      </c>
      <c r="C81" s="251">
        <v>0.66988800000000004</v>
      </c>
      <c r="D81" s="251" t="s">
        <v>110</v>
      </c>
      <c r="E81" s="251" t="s">
        <v>110</v>
      </c>
      <c r="F81" s="251">
        <v>0.62802000000000002</v>
      </c>
      <c r="G81" s="251" t="s">
        <v>110</v>
      </c>
      <c r="H81" s="251">
        <v>4.1868000000000002E-2</v>
      </c>
      <c r="I81" s="251" t="s">
        <v>110</v>
      </c>
      <c r="J81" s="251">
        <v>0</v>
      </c>
      <c r="K81" s="251" t="s">
        <v>110</v>
      </c>
      <c r="L81" s="251" t="s">
        <v>110</v>
      </c>
      <c r="M81" s="251" t="s">
        <v>110</v>
      </c>
      <c r="N81" s="251" t="s">
        <v>110</v>
      </c>
      <c r="O81" s="251" t="s">
        <v>110</v>
      </c>
      <c r="P81" s="251" t="s">
        <v>110</v>
      </c>
      <c r="Q81" s="251" t="s">
        <v>110</v>
      </c>
      <c r="R81" s="251" t="s">
        <v>110</v>
      </c>
      <c r="S81" s="251" t="s">
        <v>110</v>
      </c>
      <c r="T81" s="251" t="s">
        <v>110</v>
      </c>
      <c r="U81" s="251" t="s">
        <v>110</v>
      </c>
      <c r="V81" s="251" t="s">
        <v>110</v>
      </c>
      <c r="W81" s="251">
        <v>0.87922800000000012</v>
      </c>
      <c r="X81" s="251" t="s">
        <v>110</v>
      </c>
      <c r="Y81" s="251" t="s">
        <v>110</v>
      </c>
      <c r="Z81" s="251" t="s">
        <v>110</v>
      </c>
      <c r="AA81" s="251" t="s">
        <v>110</v>
      </c>
      <c r="AB81" s="251" t="s">
        <v>110</v>
      </c>
      <c r="AC81" s="251" t="s">
        <v>110</v>
      </c>
      <c r="AD81" s="251" t="s">
        <v>110</v>
      </c>
      <c r="AE81" s="251">
        <v>0</v>
      </c>
      <c r="AF81" s="251">
        <v>0</v>
      </c>
      <c r="AG81" s="251" t="s">
        <v>110</v>
      </c>
      <c r="AH81" s="251" t="s">
        <v>110</v>
      </c>
      <c r="AI81" s="251" t="s">
        <v>110</v>
      </c>
      <c r="AJ81" s="251">
        <v>0</v>
      </c>
      <c r="AK81" s="251" t="s">
        <v>110</v>
      </c>
      <c r="AL81" s="251">
        <v>0.87922800000000012</v>
      </c>
      <c r="AM81" s="251" t="s">
        <v>110</v>
      </c>
      <c r="AN81" s="251" t="s">
        <v>110</v>
      </c>
      <c r="AO81" s="251" t="s">
        <v>110</v>
      </c>
      <c r="AP81" s="251" t="s">
        <v>110</v>
      </c>
      <c r="AQ81" s="251" t="s">
        <v>110</v>
      </c>
      <c r="AR81" s="251" t="s">
        <v>110</v>
      </c>
      <c r="AS81" s="251">
        <v>0</v>
      </c>
      <c r="AT81" s="251">
        <v>0.12560400000000002</v>
      </c>
      <c r="AU81" s="251">
        <v>4.1868000000000002E-2</v>
      </c>
      <c r="AV81" s="251" t="s">
        <v>110</v>
      </c>
      <c r="AW81" s="251" t="s">
        <v>110</v>
      </c>
      <c r="AX81" s="251" t="s">
        <v>110</v>
      </c>
      <c r="AY81" s="251" t="s">
        <v>110</v>
      </c>
      <c r="AZ81" s="251" t="s">
        <v>110</v>
      </c>
      <c r="BA81" s="251" t="s">
        <v>110</v>
      </c>
      <c r="BB81" s="251">
        <v>4.1868000000000002E-2</v>
      </c>
      <c r="BC81" s="251" t="s">
        <v>110</v>
      </c>
      <c r="BD81" s="251" t="s">
        <v>110</v>
      </c>
      <c r="BE81" s="251" t="s">
        <v>110</v>
      </c>
      <c r="BF81" s="251" t="s">
        <v>110</v>
      </c>
      <c r="BG81" s="251" t="s">
        <v>110</v>
      </c>
      <c r="BH81" s="251" t="s">
        <v>110</v>
      </c>
      <c r="BI81" s="251" t="s">
        <v>110</v>
      </c>
      <c r="BJ81" s="251" t="s">
        <v>110</v>
      </c>
      <c r="BK81" s="251" t="s">
        <v>110</v>
      </c>
      <c r="BL81" s="251" t="s">
        <v>110</v>
      </c>
      <c r="BM81" s="251" t="s">
        <v>110</v>
      </c>
      <c r="BN81" s="251">
        <v>0</v>
      </c>
      <c r="BO81" s="251">
        <v>0</v>
      </c>
      <c r="BP81" s="251" t="s">
        <v>110</v>
      </c>
      <c r="BQ81" s="251" t="s">
        <v>110</v>
      </c>
      <c r="BR81" s="251">
        <v>2.9726280000000003</v>
      </c>
      <c r="BS81" s="251">
        <v>16.998407999999998</v>
      </c>
    </row>
    <row r="82" spans="1:71" ht="22.5">
      <c r="A82" s="250" t="s">
        <v>545</v>
      </c>
      <c r="B82" s="251">
        <v>20.934000000000001</v>
      </c>
      <c r="C82" s="251" t="s">
        <v>110</v>
      </c>
      <c r="D82" s="251" t="s">
        <v>110</v>
      </c>
      <c r="E82" s="251" t="s">
        <v>110</v>
      </c>
      <c r="F82" s="251" t="s">
        <v>110</v>
      </c>
      <c r="G82" s="251" t="s">
        <v>110</v>
      </c>
      <c r="H82" s="251" t="s">
        <v>110</v>
      </c>
      <c r="I82" s="251" t="s">
        <v>110</v>
      </c>
      <c r="J82" s="251" t="s">
        <v>110</v>
      </c>
      <c r="K82" s="251" t="s">
        <v>110</v>
      </c>
      <c r="L82" s="251" t="s">
        <v>110</v>
      </c>
      <c r="M82" s="251" t="s">
        <v>110</v>
      </c>
      <c r="N82" s="251" t="s">
        <v>110</v>
      </c>
      <c r="O82" s="251" t="s">
        <v>110</v>
      </c>
      <c r="P82" s="251" t="s">
        <v>110</v>
      </c>
      <c r="Q82" s="251" t="s">
        <v>110</v>
      </c>
      <c r="R82" s="251" t="s">
        <v>110</v>
      </c>
      <c r="S82" s="251" t="s">
        <v>110</v>
      </c>
      <c r="T82" s="251" t="s">
        <v>110</v>
      </c>
      <c r="U82" s="251" t="s">
        <v>110</v>
      </c>
      <c r="V82" s="251" t="s">
        <v>110</v>
      </c>
      <c r="W82" s="251">
        <v>8.3736000000000005E-2</v>
      </c>
      <c r="X82" s="251" t="s">
        <v>110</v>
      </c>
      <c r="Y82" s="251" t="s">
        <v>110</v>
      </c>
      <c r="Z82" s="251" t="s">
        <v>110</v>
      </c>
      <c r="AA82" s="251" t="s">
        <v>110</v>
      </c>
      <c r="AB82" s="251" t="s">
        <v>110</v>
      </c>
      <c r="AC82" s="251" t="s">
        <v>110</v>
      </c>
      <c r="AD82" s="251" t="s">
        <v>110</v>
      </c>
      <c r="AE82" s="251" t="s">
        <v>110</v>
      </c>
      <c r="AF82" s="251" t="s">
        <v>110</v>
      </c>
      <c r="AG82" s="251" t="s">
        <v>110</v>
      </c>
      <c r="AH82" s="251" t="s">
        <v>110</v>
      </c>
      <c r="AI82" s="251" t="s">
        <v>110</v>
      </c>
      <c r="AJ82" s="251" t="s">
        <v>110</v>
      </c>
      <c r="AK82" s="251" t="s">
        <v>110</v>
      </c>
      <c r="AL82" s="251">
        <v>8.3736000000000005E-2</v>
      </c>
      <c r="AM82" s="251" t="s">
        <v>110</v>
      </c>
      <c r="AN82" s="251" t="s">
        <v>110</v>
      </c>
      <c r="AO82" s="251" t="s">
        <v>110</v>
      </c>
      <c r="AP82" s="251" t="s">
        <v>110</v>
      </c>
      <c r="AQ82" s="251" t="s">
        <v>110</v>
      </c>
      <c r="AR82" s="251" t="s">
        <v>110</v>
      </c>
      <c r="AS82" s="251" t="s">
        <v>110</v>
      </c>
      <c r="AT82" s="251">
        <v>19.552356</v>
      </c>
      <c r="AU82" s="251" t="s">
        <v>110</v>
      </c>
      <c r="AV82" s="251" t="s">
        <v>110</v>
      </c>
      <c r="AW82" s="251" t="s">
        <v>110</v>
      </c>
      <c r="AX82" s="251" t="s">
        <v>110</v>
      </c>
      <c r="AY82" s="251" t="s">
        <v>110</v>
      </c>
      <c r="AZ82" s="251" t="s">
        <v>110</v>
      </c>
      <c r="BA82" s="251" t="s">
        <v>110</v>
      </c>
      <c r="BB82" s="251" t="s">
        <v>110</v>
      </c>
      <c r="BC82" s="251" t="s">
        <v>110</v>
      </c>
      <c r="BD82" s="251" t="s">
        <v>110</v>
      </c>
      <c r="BE82" s="251" t="s">
        <v>110</v>
      </c>
      <c r="BF82" s="251" t="s">
        <v>110</v>
      </c>
      <c r="BG82" s="251" t="s">
        <v>110</v>
      </c>
      <c r="BH82" s="251" t="s">
        <v>110</v>
      </c>
      <c r="BI82" s="251" t="s">
        <v>110</v>
      </c>
      <c r="BJ82" s="251" t="s">
        <v>110</v>
      </c>
      <c r="BK82" s="251" t="s">
        <v>110</v>
      </c>
      <c r="BL82" s="251" t="s">
        <v>110</v>
      </c>
      <c r="BM82" s="251" t="s">
        <v>110</v>
      </c>
      <c r="BN82" s="251" t="s">
        <v>110</v>
      </c>
      <c r="BO82" s="251" t="s">
        <v>110</v>
      </c>
      <c r="BP82" s="251" t="s">
        <v>110</v>
      </c>
      <c r="BQ82" s="251" t="s">
        <v>110</v>
      </c>
      <c r="BR82" s="251">
        <v>4.1868000000000002E-2</v>
      </c>
      <c r="BS82" s="251">
        <v>1.25604</v>
      </c>
    </row>
    <row r="83" spans="1:71" ht="22.5">
      <c r="A83" s="250" t="s">
        <v>528</v>
      </c>
      <c r="B83" s="251">
        <v>0</v>
      </c>
      <c r="C83" s="251" t="s">
        <v>110</v>
      </c>
      <c r="D83" s="251" t="s">
        <v>110</v>
      </c>
      <c r="E83" s="251" t="s">
        <v>110</v>
      </c>
      <c r="F83" s="251" t="s">
        <v>110</v>
      </c>
      <c r="G83" s="251" t="s">
        <v>110</v>
      </c>
      <c r="H83" s="251" t="s">
        <v>110</v>
      </c>
      <c r="I83" s="251" t="s">
        <v>110</v>
      </c>
      <c r="J83" s="251" t="s">
        <v>110</v>
      </c>
      <c r="K83" s="251" t="s">
        <v>110</v>
      </c>
      <c r="L83" s="251" t="s">
        <v>110</v>
      </c>
      <c r="M83" s="251" t="s">
        <v>110</v>
      </c>
      <c r="N83" s="251" t="s">
        <v>110</v>
      </c>
      <c r="O83" s="251" t="s">
        <v>110</v>
      </c>
      <c r="P83" s="251" t="s">
        <v>110</v>
      </c>
      <c r="Q83" s="251" t="s">
        <v>110</v>
      </c>
      <c r="R83" s="251" t="s">
        <v>110</v>
      </c>
      <c r="S83" s="251" t="s">
        <v>110</v>
      </c>
      <c r="T83" s="251" t="s">
        <v>110</v>
      </c>
      <c r="U83" s="251" t="s">
        <v>110</v>
      </c>
      <c r="V83" s="251" t="s">
        <v>110</v>
      </c>
      <c r="W83" s="251" t="s">
        <v>110</v>
      </c>
      <c r="X83" s="251" t="s">
        <v>110</v>
      </c>
      <c r="Y83" s="251" t="s">
        <v>110</v>
      </c>
      <c r="Z83" s="251" t="s">
        <v>110</v>
      </c>
      <c r="AA83" s="251" t="s">
        <v>110</v>
      </c>
      <c r="AB83" s="251" t="s">
        <v>110</v>
      </c>
      <c r="AC83" s="251" t="s">
        <v>110</v>
      </c>
      <c r="AD83" s="251" t="s">
        <v>110</v>
      </c>
      <c r="AE83" s="251" t="s">
        <v>110</v>
      </c>
      <c r="AF83" s="251" t="s">
        <v>110</v>
      </c>
      <c r="AG83" s="251" t="s">
        <v>110</v>
      </c>
      <c r="AH83" s="251" t="s">
        <v>110</v>
      </c>
      <c r="AI83" s="251" t="s">
        <v>110</v>
      </c>
      <c r="AJ83" s="251" t="s">
        <v>110</v>
      </c>
      <c r="AK83" s="251" t="s">
        <v>110</v>
      </c>
      <c r="AL83" s="251" t="s">
        <v>110</v>
      </c>
      <c r="AM83" s="251" t="s">
        <v>110</v>
      </c>
      <c r="AN83" s="251" t="s">
        <v>110</v>
      </c>
      <c r="AO83" s="251" t="s">
        <v>110</v>
      </c>
      <c r="AP83" s="251" t="s">
        <v>110</v>
      </c>
      <c r="AQ83" s="251" t="s">
        <v>110</v>
      </c>
      <c r="AR83" s="251" t="s">
        <v>110</v>
      </c>
      <c r="AS83" s="251" t="s">
        <v>110</v>
      </c>
      <c r="AT83" s="251" t="s">
        <v>110</v>
      </c>
      <c r="AU83" s="251" t="s">
        <v>110</v>
      </c>
      <c r="AV83" s="251" t="s">
        <v>110</v>
      </c>
      <c r="AW83" s="251" t="s">
        <v>110</v>
      </c>
      <c r="AX83" s="251" t="s">
        <v>110</v>
      </c>
      <c r="AY83" s="251" t="s">
        <v>110</v>
      </c>
      <c r="AZ83" s="251" t="s">
        <v>110</v>
      </c>
      <c r="BA83" s="251" t="s">
        <v>110</v>
      </c>
      <c r="BB83" s="251" t="s">
        <v>110</v>
      </c>
      <c r="BC83" s="251" t="s">
        <v>110</v>
      </c>
      <c r="BD83" s="251" t="s">
        <v>110</v>
      </c>
      <c r="BE83" s="251" t="s">
        <v>110</v>
      </c>
      <c r="BF83" s="251" t="s">
        <v>110</v>
      </c>
      <c r="BG83" s="251" t="s">
        <v>110</v>
      </c>
      <c r="BH83" s="251" t="s">
        <v>110</v>
      </c>
      <c r="BI83" s="251" t="s">
        <v>110</v>
      </c>
      <c r="BJ83" s="251" t="s">
        <v>110</v>
      </c>
      <c r="BK83" s="251" t="s">
        <v>110</v>
      </c>
      <c r="BL83" s="251" t="s">
        <v>110</v>
      </c>
      <c r="BM83" s="251" t="s">
        <v>110</v>
      </c>
      <c r="BN83" s="251" t="s">
        <v>110</v>
      </c>
      <c r="BO83" s="251" t="s">
        <v>110</v>
      </c>
      <c r="BP83" s="251" t="s">
        <v>110</v>
      </c>
      <c r="BQ83" s="251" t="s">
        <v>110</v>
      </c>
      <c r="BR83" s="251" t="s">
        <v>110</v>
      </c>
      <c r="BS83" s="251">
        <v>0</v>
      </c>
    </row>
    <row r="84" spans="1:71" ht="22.5">
      <c r="A84" s="250" t="s">
        <v>515</v>
      </c>
      <c r="B84" s="251">
        <v>40.528224000000002</v>
      </c>
      <c r="C84" s="251">
        <v>2.4702120000000001</v>
      </c>
      <c r="D84" s="251" t="s">
        <v>110</v>
      </c>
      <c r="E84" s="251">
        <v>2.4702120000000001</v>
      </c>
      <c r="F84" s="251" t="s">
        <v>110</v>
      </c>
      <c r="G84" s="251" t="s">
        <v>110</v>
      </c>
      <c r="H84" s="251" t="s">
        <v>110</v>
      </c>
      <c r="I84" s="251" t="s">
        <v>110</v>
      </c>
      <c r="J84" s="251" t="s">
        <v>110</v>
      </c>
      <c r="K84" s="251" t="s">
        <v>110</v>
      </c>
      <c r="L84" s="251" t="s">
        <v>110</v>
      </c>
      <c r="M84" s="251" t="s">
        <v>110</v>
      </c>
      <c r="N84" s="251">
        <v>34.917912000000001</v>
      </c>
      <c r="O84" s="251" t="s">
        <v>110</v>
      </c>
      <c r="P84" s="251">
        <v>34.917912000000001</v>
      </c>
      <c r="Q84" s="251" t="s">
        <v>110</v>
      </c>
      <c r="R84" s="251" t="s">
        <v>110</v>
      </c>
      <c r="S84" s="251" t="s">
        <v>110</v>
      </c>
      <c r="T84" s="251" t="s">
        <v>110</v>
      </c>
      <c r="U84" s="251" t="s">
        <v>110</v>
      </c>
      <c r="V84" s="251" t="s">
        <v>110</v>
      </c>
      <c r="W84" s="251" t="s">
        <v>110</v>
      </c>
      <c r="X84" s="251" t="s">
        <v>110</v>
      </c>
      <c r="Y84" s="251" t="s">
        <v>110</v>
      </c>
      <c r="Z84" s="251" t="s">
        <v>110</v>
      </c>
      <c r="AA84" s="251" t="s">
        <v>110</v>
      </c>
      <c r="AB84" s="251" t="s">
        <v>110</v>
      </c>
      <c r="AC84" s="251" t="s">
        <v>110</v>
      </c>
      <c r="AD84" s="251" t="s">
        <v>110</v>
      </c>
      <c r="AE84" s="251" t="s">
        <v>110</v>
      </c>
      <c r="AF84" s="251" t="s">
        <v>110</v>
      </c>
      <c r="AG84" s="251" t="s">
        <v>110</v>
      </c>
      <c r="AH84" s="251" t="s">
        <v>110</v>
      </c>
      <c r="AI84" s="251" t="s">
        <v>110</v>
      </c>
      <c r="AJ84" s="251" t="s">
        <v>110</v>
      </c>
      <c r="AK84" s="251" t="s">
        <v>110</v>
      </c>
      <c r="AL84" s="251" t="s">
        <v>110</v>
      </c>
      <c r="AM84" s="251" t="s">
        <v>110</v>
      </c>
      <c r="AN84" s="251" t="s">
        <v>110</v>
      </c>
      <c r="AO84" s="251" t="s">
        <v>110</v>
      </c>
      <c r="AP84" s="251" t="s">
        <v>110</v>
      </c>
      <c r="AQ84" s="251" t="s">
        <v>110</v>
      </c>
      <c r="AR84" s="251" t="s">
        <v>110</v>
      </c>
      <c r="AS84" s="251" t="s">
        <v>110</v>
      </c>
      <c r="AT84" s="251">
        <v>0</v>
      </c>
      <c r="AU84" s="251" t="s">
        <v>110</v>
      </c>
      <c r="AV84" s="251" t="s">
        <v>110</v>
      </c>
      <c r="AW84" s="251" t="s">
        <v>110</v>
      </c>
      <c r="AX84" s="251" t="s">
        <v>110</v>
      </c>
      <c r="AY84" s="251" t="s">
        <v>110</v>
      </c>
      <c r="AZ84" s="251" t="s">
        <v>110</v>
      </c>
      <c r="BA84" s="251" t="s">
        <v>110</v>
      </c>
      <c r="BB84" s="251" t="s">
        <v>110</v>
      </c>
      <c r="BC84" s="251" t="s">
        <v>110</v>
      </c>
      <c r="BD84" s="251" t="s">
        <v>110</v>
      </c>
      <c r="BE84" s="251" t="s">
        <v>110</v>
      </c>
      <c r="BF84" s="251" t="s">
        <v>110</v>
      </c>
      <c r="BG84" s="251" t="s">
        <v>110</v>
      </c>
      <c r="BH84" s="251" t="s">
        <v>110</v>
      </c>
      <c r="BI84" s="251" t="s">
        <v>110</v>
      </c>
      <c r="BJ84" s="251" t="s">
        <v>110</v>
      </c>
      <c r="BK84" s="251" t="s">
        <v>110</v>
      </c>
      <c r="BL84" s="251" t="s">
        <v>110</v>
      </c>
      <c r="BM84" s="251" t="s">
        <v>110</v>
      </c>
      <c r="BN84" s="251" t="s">
        <v>110</v>
      </c>
      <c r="BO84" s="251" t="s">
        <v>110</v>
      </c>
      <c r="BP84" s="251" t="s">
        <v>110</v>
      </c>
      <c r="BQ84" s="251" t="s">
        <v>110</v>
      </c>
      <c r="BR84" s="251">
        <v>0.79549200000000009</v>
      </c>
      <c r="BS84" s="251">
        <v>2.386476</v>
      </c>
    </row>
    <row r="85" spans="1:71" ht="22.5">
      <c r="A85" s="250" t="s">
        <v>529</v>
      </c>
      <c r="B85" s="251" t="s">
        <v>110</v>
      </c>
      <c r="C85" s="251" t="s">
        <v>110</v>
      </c>
      <c r="D85" s="251" t="s">
        <v>110</v>
      </c>
      <c r="E85" s="251" t="s">
        <v>110</v>
      </c>
      <c r="F85" s="251" t="s">
        <v>110</v>
      </c>
      <c r="G85" s="251" t="s">
        <v>110</v>
      </c>
      <c r="H85" s="251" t="s">
        <v>110</v>
      </c>
      <c r="I85" s="251" t="s">
        <v>110</v>
      </c>
      <c r="J85" s="251" t="s">
        <v>110</v>
      </c>
      <c r="K85" s="251" t="s">
        <v>110</v>
      </c>
      <c r="L85" s="251" t="s">
        <v>110</v>
      </c>
      <c r="M85" s="251" t="s">
        <v>110</v>
      </c>
      <c r="N85" s="251" t="s">
        <v>110</v>
      </c>
      <c r="O85" s="251" t="s">
        <v>110</v>
      </c>
      <c r="P85" s="251" t="s">
        <v>110</v>
      </c>
      <c r="Q85" s="251" t="s">
        <v>110</v>
      </c>
      <c r="R85" s="251" t="s">
        <v>110</v>
      </c>
      <c r="S85" s="251" t="s">
        <v>110</v>
      </c>
      <c r="T85" s="251" t="s">
        <v>110</v>
      </c>
      <c r="U85" s="251" t="s">
        <v>110</v>
      </c>
      <c r="V85" s="251" t="s">
        <v>110</v>
      </c>
      <c r="W85" s="251" t="s">
        <v>110</v>
      </c>
      <c r="X85" s="251" t="s">
        <v>110</v>
      </c>
      <c r="Y85" s="251" t="s">
        <v>110</v>
      </c>
      <c r="Z85" s="251" t="s">
        <v>110</v>
      </c>
      <c r="AA85" s="251" t="s">
        <v>110</v>
      </c>
      <c r="AB85" s="251" t="s">
        <v>110</v>
      </c>
      <c r="AC85" s="251" t="s">
        <v>110</v>
      </c>
      <c r="AD85" s="251" t="s">
        <v>110</v>
      </c>
      <c r="AE85" s="251" t="s">
        <v>110</v>
      </c>
      <c r="AF85" s="251" t="s">
        <v>110</v>
      </c>
      <c r="AG85" s="251" t="s">
        <v>110</v>
      </c>
      <c r="AH85" s="251" t="s">
        <v>110</v>
      </c>
      <c r="AI85" s="251" t="s">
        <v>110</v>
      </c>
      <c r="AJ85" s="251" t="s">
        <v>110</v>
      </c>
      <c r="AK85" s="251" t="s">
        <v>110</v>
      </c>
      <c r="AL85" s="251" t="s">
        <v>110</v>
      </c>
      <c r="AM85" s="251" t="s">
        <v>110</v>
      </c>
      <c r="AN85" s="251" t="s">
        <v>110</v>
      </c>
      <c r="AO85" s="251" t="s">
        <v>110</v>
      </c>
      <c r="AP85" s="251" t="s">
        <v>110</v>
      </c>
      <c r="AQ85" s="251" t="s">
        <v>110</v>
      </c>
      <c r="AR85" s="251" t="s">
        <v>110</v>
      </c>
      <c r="AS85" s="251" t="s">
        <v>110</v>
      </c>
      <c r="AT85" s="251" t="s">
        <v>110</v>
      </c>
      <c r="AU85" s="251" t="s">
        <v>110</v>
      </c>
      <c r="AV85" s="251" t="s">
        <v>110</v>
      </c>
      <c r="AW85" s="251" t="s">
        <v>110</v>
      </c>
      <c r="AX85" s="251" t="s">
        <v>110</v>
      </c>
      <c r="AY85" s="251" t="s">
        <v>110</v>
      </c>
      <c r="AZ85" s="251" t="s">
        <v>110</v>
      </c>
      <c r="BA85" s="251" t="s">
        <v>110</v>
      </c>
      <c r="BB85" s="251" t="s">
        <v>110</v>
      </c>
      <c r="BC85" s="251" t="s">
        <v>110</v>
      </c>
      <c r="BD85" s="251" t="s">
        <v>110</v>
      </c>
      <c r="BE85" s="251" t="s">
        <v>110</v>
      </c>
      <c r="BF85" s="251" t="s">
        <v>110</v>
      </c>
      <c r="BG85" s="251" t="s">
        <v>110</v>
      </c>
      <c r="BH85" s="251" t="s">
        <v>110</v>
      </c>
      <c r="BI85" s="251" t="s">
        <v>110</v>
      </c>
      <c r="BJ85" s="251" t="s">
        <v>110</v>
      </c>
      <c r="BK85" s="251" t="s">
        <v>110</v>
      </c>
      <c r="BL85" s="251" t="s">
        <v>110</v>
      </c>
      <c r="BM85" s="251" t="s">
        <v>110</v>
      </c>
      <c r="BN85" s="251" t="s">
        <v>110</v>
      </c>
      <c r="BO85" s="251" t="s">
        <v>110</v>
      </c>
      <c r="BP85" s="251" t="s">
        <v>110</v>
      </c>
      <c r="BQ85" s="251" t="s">
        <v>110</v>
      </c>
      <c r="BR85" s="251" t="s">
        <v>110</v>
      </c>
      <c r="BS85" s="251" t="s">
        <v>110</v>
      </c>
    </row>
    <row r="86" spans="1:71" ht="22.5">
      <c r="A86" s="250" t="s">
        <v>519</v>
      </c>
      <c r="B86" s="251">
        <v>0.50241600000000008</v>
      </c>
      <c r="C86" s="251">
        <v>0</v>
      </c>
      <c r="D86" s="251" t="s">
        <v>110</v>
      </c>
      <c r="E86" s="251" t="s">
        <v>110</v>
      </c>
      <c r="F86" s="251">
        <v>0</v>
      </c>
      <c r="G86" s="251" t="s">
        <v>110</v>
      </c>
      <c r="H86" s="251" t="s">
        <v>110</v>
      </c>
      <c r="I86" s="251" t="s">
        <v>110</v>
      </c>
      <c r="J86" s="251" t="s">
        <v>110</v>
      </c>
      <c r="K86" s="251" t="s">
        <v>110</v>
      </c>
      <c r="L86" s="251" t="s">
        <v>110</v>
      </c>
      <c r="M86" s="251" t="s">
        <v>110</v>
      </c>
      <c r="N86" s="251" t="s">
        <v>110</v>
      </c>
      <c r="O86" s="251" t="s">
        <v>110</v>
      </c>
      <c r="P86" s="251" t="s">
        <v>110</v>
      </c>
      <c r="Q86" s="251" t="s">
        <v>110</v>
      </c>
      <c r="R86" s="251" t="s">
        <v>110</v>
      </c>
      <c r="S86" s="251" t="s">
        <v>110</v>
      </c>
      <c r="T86" s="251" t="s">
        <v>110</v>
      </c>
      <c r="U86" s="251" t="s">
        <v>110</v>
      </c>
      <c r="V86" s="251" t="s">
        <v>110</v>
      </c>
      <c r="W86" s="251" t="s">
        <v>110</v>
      </c>
      <c r="X86" s="251" t="s">
        <v>110</v>
      </c>
      <c r="Y86" s="251" t="s">
        <v>110</v>
      </c>
      <c r="Z86" s="251" t="s">
        <v>110</v>
      </c>
      <c r="AA86" s="251" t="s">
        <v>110</v>
      </c>
      <c r="AB86" s="251" t="s">
        <v>110</v>
      </c>
      <c r="AC86" s="251" t="s">
        <v>110</v>
      </c>
      <c r="AD86" s="251" t="s">
        <v>110</v>
      </c>
      <c r="AE86" s="251" t="s">
        <v>110</v>
      </c>
      <c r="AF86" s="251" t="s">
        <v>110</v>
      </c>
      <c r="AG86" s="251" t="s">
        <v>110</v>
      </c>
      <c r="AH86" s="251" t="s">
        <v>110</v>
      </c>
      <c r="AI86" s="251" t="s">
        <v>110</v>
      </c>
      <c r="AJ86" s="251" t="s">
        <v>110</v>
      </c>
      <c r="AK86" s="251" t="s">
        <v>110</v>
      </c>
      <c r="AL86" s="251" t="s">
        <v>110</v>
      </c>
      <c r="AM86" s="251" t="s">
        <v>110</v>
      </c>
      <c r="AN86" s="251" t="s">
        <v>110</v>
      </c>
      <c r="AO86" s="251" t="s">
        <v>110</v>
      </c>
      <c r="AP86" s="251" t="s">
        <v>110</v>
      </c>
      <c r="AQ86" s="251" t="s">
        <v>110</v>
      </c>
      <c r="AR86" s="251" t="s">
        <v>110</v>
      </c>
      <c r="AS86" s="251" t="s">
        <v>110</v>
      </c>
      <c r="AT86" s="251" t="s">
        <v>110</v>
      </c>
      <c r="AU86" s="251" t="s">
        <v>110</v>
      </c>
      <c r="AV86" s="251" t="s">
        <v>110</v>
      </c>
      <c r="AW86" s="251" t="s">
        <v>110</v>
      </c>
      <c r="AX86" s="251" t="s">
        <v>110</v>
      </c>
      <c r="AY86" s="251" t="s">
        <v>110</v>
      </c>
      <c r="AZ86" s="251" t="s">
        <v>110</v>
      </c>
      <c r="BA86" s="251" t="s">
        <v>110</v>
      </c>
      <c r="BB86" s="251" t="s">
        <v>110</v>
      </c>
      <c r="BC86" s="251" t="s">
        <v>110</v>
      </c>
      <c r="BD86" s="251" t="s">
        <v>110</v>
      </c>
      <c r="BE86" s="251" t="s">
        <v>110</v>
      </c>
      <c r="BF86" s="251" t="s">
        <v>110</v>
      </c>
      <c r="BG86" s="251" t="s">
        <v>110</v>
      </c>
      <c r="BH86" s="251" t="s">
        <v>110</v>
      </c>
      <c r="BI86" s="251" t="s">
        <v>110</v>
      </c>
      <c r="BJ86" s="251" t="s">
        <v>110</v>
      </c>
      <c r="BK86" s="251" t="s">
        <v>110</v>
      </c>
      <c r="BL86" s="251" t="s">
        <v>110</v>
      </c>
      <c r="BM86" s="251" t="s">
        <v>110</v>
      </c>
      <c r="BN86" s="251" t="s">
        <v>110</v>
      </c>
      <c r="BO86" s="251" t="s">
        <v>110</v>
      </c>
      <c r="BP86" s="251" t="s">
        <v>110</v>
      </c>
      <c r="BQ86" s="251" t="s">
        <v>110</v>
      </c>
      <c r="BR86" s="251">
        <v>0</v>
      </c>
      <c r="BS86" s="251">
        <v>0.46054800000000001</v>
      </c>
    </row>
    <row r="87" spans="1:71" ht="22.5">
      <c r="A87" s="250" t="s">
        <v>517</v>
      </c>
      <c r="B87" s="251" t="s">
        <v>110</v>
      </c>
      <c r="C87" s="251" t="s">
        <v>110</v>
      </c>
      <c r="D87" s="251" t="s">
        <v>110</v>
      </c>
      <c r="E87" s="251" t="s">
        <v>110</v>
      </c>
      <c r="F87" s="251" t="s">
        <v>110</v>
      </c>
      <c r="G87" s="251" t="s">
        <v>110</v>
      </c>
      <c r="H87" s="251" t="s">
        <v>110</v>
      </c>
      <c r="I87" s="251" t="s">
        <v>110</v>
      </c>
      <c r="J87" s="251" t="s">
        <v>110</v>
      </c>
      <c r="K87" s="251" t="s">
        <v>110</v>
      </c>
      <c r="L87" s="251" t="s">
        <v>110</v>
      </c>
      <c r="M87" s="251" t="s">
        <v>110</v>
      </c>
      <c r="N87" s="251" t="s">
        <v>110</v>
      </c>
      <c r="O87" s="251" t="s">
        <v>110</v>
      </c>
      <c r="P87" s="251" t="s">
        <v>110</v>
      </c>
      <c r="Q87" s="251" t="s">
        <v>110</v>
      </c>
      <c r="R87" s="251" t="s">
        <v>110</v>
      </c>
      <c r="S87" s="251" t="s">
        <v>110</v>
      </c>
      <c r="T87" s="251" t="s">
        <v>110</v>
      </c>
      <c r="U87" s="251" t="s">
        <v>110</v>
      </c>
      <c r="V87" s="251" t="s">
        <v>110</v>
      </c>
      <c r="W87" s="251" t="s">
        <v>110</v>
      </c>
      <c r="X87" s="251" t="s">
        <v>110</v>
      </c>
      <c r="Y87" s="251" t="s">
        <v>110</v>
      </c>
      <c r="Z87" s="251" t="s">
        <v>110</v>
      </c>
      <c r="AA87" s="251" t="s">
        <v>110</v>
      </c>
      <c r="AB87" s="251" t="s">
        <v>110</v>
      </c>
      <c r="AC87" s="251" t="s">
        <v>110</v>
      </c>
      <c r="AD87" s="251" t="s">
        <v>110</v>
      </c>
      <c r="AE87" s="251" t="s">
        <v>110</v>
      </c>
      <c r="AF87" s="251" t="s">
        <v>110</v>
      </c>
      <c r="AG87" s="251" t="s">
        <v>110</v>
      </c>
      <c r="AH87" s="251" t="s">
        <v>110</v>
      </c>
      <c r="AI87" s="251" t="s">
        <v>110</v>
      </c>
      <c r="AJ87" s="251" t="s">
        <v>110</v>
      </c>
      <c r="AK87" s="251" t="s">
        <v>110</v>
      </c>
      <c r="AL87" s="251" t="s">
        <v>110</v>
      </c>
      <c r="AM87" s="251" t="s">
        <v>110</v>
      </c>
      <c r="AN87" s="251" t="s">
        <v>110</v>
      </c>
      <c r="AO87" s="251" t="s">
        <v>110</v>
      </c>
      <c r="AP87" s="251" t="s">
        <v>110</v>
      </c>
      <c r="AQ87" s="251" t="s">
        <v>110</v>
      </c>
      <c r="AR87" s="251" t="s">
        <v>110</v>
      </c>
      <c r="AS87" s="251" t="s">
        <v>110</v>
      </c>
      <c r="AT87" s="251" t="s">
        <v>110</v>
      </c>
      <c r="AU87" s="251" t="s">
        <v>110</v>
      </c>
      <c r="AV87" s="251" t="s">
        <v>110</v>
      </c>
      <c r="AW87" s="251" t="s">
        <v>110</v>
      </c>
      <c r="AX87" s="251" t="s">
        <v>110</v>
      </c>
      <c r="AY87" s="251" t="s">
        <v>110</v>
      </c>
      <c r="AZ87" s="251" t="s">
        <v>110</v>
      </c>
      <c r="BA87" s="251" t="s">
        <v>110</v>
      </c>
      <c r="BB87" s="251" t="s">
        <v>110</v>
      </c>
      <c r="BC87" s="251" t="s">
        <v>110</v>
      </c>
      <c r="BD87" s="251" t="s">
        <v>110</v>
      </c>
      <c r="BE87" s="251" t="s">
        <v>110</v>
      </c>
      <c r="BF87" s="251" t="s">
        <v>110</v>
      </c>
      <c r="BG87" s="251" t="s">
        <v>110</v>
      </c>
      <c r="BH87" s="251" t="s">
        <v>110</v>
      </c>
      <c r="BI87" s="251" t="s">
        <v>110</v>
      </c>
      <c r="BJ87" s="251" t="s">
        <v>110</v>
      </c>
      <c r="BK87" s="251" t="s">
        <v>110</v>
      </c>
      <c r="BL87" s="251" t="s">
        <v>110</v>
      </c>
      <c r="BM87" s="251" t="s">
        <v>110</v>
      </c>
      <c r="BN87" s="251" t="s">
        <v>110</v>
      </c>
      <c r="BO87" s="251" t="s">
        <v>110</v>
      </c>
      <c r="BP87" s="251" t="s">
        <v>110</v>
      </c>
      <c r="BQ87" s="251" t="s">
        <v>110</v>
      </c>
      <c r="BR87" s="251" t="s">
        <v>110</v>
      </c>
      <c r="BS87" s="251" t="s">
        <v>110</v>
      </c>
    </row>
    <row r="88" spans="1:71" s="236" customFormat="1" ht="22.5">
      <c r="A88" s="254" t="s">
        <v>546</v>
      </c>
      <c r="B88" s="256">
        <v>81.140184000000005</v>
      </c>
      <c r="C88" s="256">
        <v>0.54428399999999999</v>
      </c>
      <c r="D88" s="256" t="s">
        <v>110</v>
      </c>
      <c r="E88" s="256" t="s">
        <v>110</v>
      </c>
      <c r="F88" s="256">
        <v>0.54428399999999999</v>
      </c>
      <c r="G88" s="256" t="s">
        <v>110</v>
      </c>
      <c r="H88" s="256" t="s">
        <v>110</v>
      </c>
      <c r="I88" s="256" t="s">
        <v>110</v>
      </c>
      <c r="J88" s="256" t="s">
        <v>110</v>
      </c>
      <c r="K88" s="256" t="s">
        <v>110</v>
      </c>
      <c r="L88" s="256" t="s">
        <v>110</v>
      </c>
      <c r="M88" s="256" t="s">
        <v>110</v>
      </c>
      <c r="N88" s="256" t="s">
        <v>110</v>
      </c>
      <c r="O88" s="256" t="s">
        <v>110</v>
      </c>
      <c r="P88" s="256" t="s">
        <v>110</v>
      </c>
      <c r="Q88" s="256" t="s">
        <v>110</v>
      </c>
      <c r="R88" s="256" t="s">
        <v>110</v>
      </c>
      <c r="S88" s="256" t="s">
        <v>110</v>
      </c>
      <c r="T88" s="256" t="s">
        <v>110</v>
      </c>
      <c r="U88" s="256" t="s">
        <v>110</v>
      </c>
      <c r="V88" s="256" t="s">
        <v>110</v>
      </c>
      <c r="W88" s="256">
        <v>33.075720000000004</v>
      </c>
      <c r="X88" s="256" t="s">
        <v>110</v>
      </c>
      <c r="Y88" s="256" t="s">
        <v>110</v>
      </c>
      <c r="Z88" s="256" t="s">
        <v>110</v>
      </c>
      <c r="AA88" s="256" t="s">
        <v>110</v>
      </c>
      <c r="AB88" s="256" t="s">
        <v>110</v>
      </c>
      <c r="AC88" s="257">
        <v>15.198084000000001</v>
      </c>
      <c r="AD88" s="256" t="s">
        <v>110</v>
      </c>
      <c r="AE88" s="256">
        <v>0.37681200000000004</v>
      </c>
      <c r="AF88" s="256">
        <v>0</v>
      </c>
      <c r="AG88" s="256" t="s">
        <v>110</v>
      </c>
      <c r="AH88" s="256" t="s">
        <v>110</v>
      </c>
      <c r="AI88" s="256" t="s">
        <v>110</v>
      </c>
      <c r="AJ88" s="256" t="s">
        <v>110</v>
      </c>
      <c r="AK88" s="256" t="s">
        <v>110</v>
      </c>
      <c r="AL88" s="256">
        <v>0</v>
      </c>
      <c r="AM88" s="257">
        <v>16.202916000000002</v>
      </c>
      <c r="AN88" s="256" t="s">
        <v>110</v>
      </c>
      <c r="AO88" s="256" t="s">
        <v>110</v>
      </c>
      <c r="AP88" s="256" t="s">
        <v>110</v>
      </c>
      <c r="AQ88" s="256" t="s">
        <v>110</v>
      </c>
      <c r="AR88" s="256" t="s">
        <v>110</v>
      </c>
      <c r="AS88" s="256">
        <v>1.2979080000000001</v>
      </c>
      <c r="AT88" s="257">
        <v>41.072507999999999</v>
      </c>
      <c r="AU88" s="256" t="s">
        <v>110</v>
      </c>
      <c r="AV88" s="256" t="s">
        <v>110</v>
      </c>
      <c r="AW88" s="256" t="s">
        <v>110</v>
      </c>
      <c r="AX88" s="256" t="s">
        <v>110</v>
      </c>
      <c r="AY88" s="256" t="s">
        <v>110</v>
      </c>
      <c r="AZ88" s="256" t="s">
        <v>110</v>
      </c>
      <c r="BA88" s="256" t="s">
        <v>110</v>
      </c>
      <c r="BB88" s="256" t="s">
        <v>110</v>
      </c>
      <c r="BC88" s="256" t="s">
        <v>110</v>
      </c>
      <c r="BD88" s="256" t="s">
        <v>110</v>
      </c>
      <c r="BE88" s="256" t="s">
        <v>110</v>
      </c>
      <c r="BF88" s="256" t="s">
        <v>110</v>
      </c>
      <c r="BG88" s="256" t="s">
        <v>110</v>
      </c>
      <c r="BH88" s="256" t="s">
        <v>110</v>
      </c>
      <c r="BI88" s="256" t="s">
        <v>110</v>
      </c>
      <c r="BJ88" s="256" t="s">
        <v>110</v>
      </c>
      <c r="BK88" s="256" t="s">
        <v>110</v>
      </c>
      <c r="BL88" s="256" t="s">
        <v>110</v>
      </c>
      <c r="BM88" s="256" t="s">
        <v>110</v>
      </c>
      <c r="BN88" s="256" t="s">
        <v>110</v>
      </c>
      <c r="BO88" s="256" t="s">
        <v>110</v>
      </c>
      <c r="BP88" s="256" t="s">
        <v>110</v>
      </c>
      <c r="BQ88" s="256" t="s">
        <v>110</v>
      </c>
      <c r="BR88" s="257">
        <v>0.33494400000000002</v>
      </c>
      <c r="BS88" s="257">
        <v>6.1127279999999997</v>
      </c>
    </row>
    <row r="89" spans="1:71" ht="22.5">
      <c r="A89" s="250" t="s">
        <v>547</v>
      </c>
      <c r="B89" s="251" t="s">
        <v>110</v>
      </c>
      <c r="C89" s="251" t="s">
        <v>110</v>
      </c>
      <c r="D89" s="251" t="s">
        <v>110</v>
      </c>
      <c r="E89" s="251" t="s">
        <v>110</v>
      </c>
      <c r="F89" s="251" t="s">
        <v>110</v>
      </c>
      <c r="G89" s="251" t="s">
        <v>110</v>
      </c>
      <c r="H89" s="251" t="s">
        <v>110</v>
      </c>
      <c r="I89" s="251" t="s">
        <v>110</v>
      </c>
      <c r="J89" s="251" t="s">
        <v>110</v>
      </c>
      <c r="K89" s="251" t="s">
        <v>110</v>
      </c>
      <c r="L89" s="251" t="s">
        <v>110</v>
      </c>
      <c r="M89" s="251" t="s">
        <v>110</v>
      </c>
      <c r="N89" s="251" t="s">
        <v>110</v>
      </c>
      <c r="O89" s="251" t="s">
        <v>110</v>
      </c>
      <c r="P89" s="251" t="s">
        <v>110</v>
      </c>
      <c r="Q89" s="251" t="s">
        <v>110</v>
      </c>
      <c r="R89" s="251" t="s">
        <v>110</v>
      </c>
      <c r="S89" s="251" t="s">
        <v>110</v>
      </c>
      <c r="T89" s="251" t="s">
        <v>110</v>
      </c>
      <c r="U89" s="251" t="s">
        <v>110</v>
      </c>
      <c r="V89" s="251" t="s">
        <v>110</v>
      </c>
      <c r="W89" s="251" t="s">
        <v>110</v>
      </c>
      <c r="X89" s="251" t="s">
        <v>110</v>
      </c>
      <c r="Y89" s="251" t="s">
        <v>110</v>
      </c>
      <c r="Z89" s="251" t="s">
        <v>110</v>
      </c>
      <c r="AA89" s="251" t="s">
        <v>110</v>
      </c>
      <c r="AB89" s="251" t="s">
        <v>110</v>
      </c>
      <c r="AC89" s="251" t="s">
        <v>110</v>
      </c>
      <c r="AD89" s="251" t="s">
        <v>110</v>
      </c>
      <c r="AE89" s="251" t="s">
        <v>110</v>
      </c>
      <c r="AF89" s="251" t="s">
        <v>110</v>
      </c>
      <c r="AG89" s="251" t="s">
        <v>110</v>
      </c>
      <c r="AH89" s="251" t="s">
        <v>110</v>
      </c>
      <c r="AI89" s="251" t="s">
        <v>110</v>
      </c>
      <c r="AJ89" s="251" t="s">
        <v>110</v>
      </c>
      <c r="AK89" s="251" t="s">
        <v>110</v>
      </c>
      <c r="AL89" s="251" t="s">
        <v>110</v>
      </c>
      <c r="AM89" s="251" t="s">
        <v>110</v>
      </c>
      <c r="AN89" s="251" t="s">
        <v>110</v>
      </c>
      <c r="AO89" s="251" t="s">
        <v>110</v>
      </c>
      <c r="AP89" s="251" t="s">
        <v>110</v>
      </c>
      <c r="AQ89" s="251" t="s">
        <v>110</v>
      </c>
      <c r="AR89" s="251" t="s">
        <v>110</v>
      </c>
      <c r="AS89" s="251" t="s">
        <v>110</v>
      </c>
      <c r="AT89" s="251" t="s">
        <v>110</v>
      </c>
      <c r="AU89" s="251" t="s">
        <v>110</v>
      </c>
      <c r="AV89" s="251" t="s">
        <v>110</v>
      </c>
      <c r="AW89" s="251" t="s">
        <v>110</v>
      </c>
      <c r="AX89" s="251" t="s">
        <v>110</v>
      </c>
      <c r="AY89" s="251" t="s">
        <v>110</v>
      </c>
      <c r="AZ89" s="251" t="s">
        <v>110</v>
      </c>
      <c r="BA89" s="251" t="s">
        <v>110</v>
      </c>
      <c r="BB89" s="251" t="s">
        <v>110</v>
      </c>
      <c r="BC89" s="251" t="s">
        <v>110</v>
      </c>
      <c r="BD89" s="251" t="s">
        <v>110</v>
      </c>
      <c r="BE89" s="251" t="s">
        <v>110</v>
      </c>
      <c r="BF89" s="251" t="s">
        <v>110</v>
      </c>
      <c r="BG89" s="251" t="s">
        <v>110</v>
      </c>
      <c r="BH89" s="251" t="s">
        <v>110</v>
      </c>
      <c r="BI89" s="251" t="s">
        <v>110</v>
      </c>
      <c r="BJ89" s="251" t="s">
        <v>110</v>
      </c>
      <c r="BK89" s="251" t="s">
        <v>110</v>
      </c>
      <c r="BL89" s="251" t="s">
        <v>110</v>
      </c>
      <c r="BM89" s="251" t="s">
        <v>110</v>
      </c>
      <c r="BN89" s="251" t="s">
        <v>110</v>
      </c>
      <c r="BO89" s="251" t="s">
        <v>110</v>
      </c>
      <c r="BP89" s="251" t="s">
        <v>110</v>
      </c>
      <c r="BQ89" s="251" t="s">
        <v>110</v>
      </c>
      <c r="BR89" s="251" t="s">
        <v>110</v>
      </c>
      <c r="BS89" s="251" t="s">
        <v>110</v>
      </c>
    </row>
    <row r="90" spans="1:71" ht="22.5">
      <c r="A90" s="250" t="s">
        <v>530</v>
      </c>
      <c r="B90" s="251" t="s">
        <v>110</v>
      </c>
      <c r="C90" s="251" t="s">
        <v>110</v>
      </c>
      <c r="D90" s="251" t="s">
        <v>110</v>
      </c>
      <c r="E90" s="251" t="s">
        <v>110</v>
      </c>
      <c r="F90" s="251" t="s">
        <v>110</v>
      </c>
      <c r="G90" s="251" t="s">
        <v>110</v>
      </c>
      <c r="H90" s="251" t="s">
        <v>110</v>
      </c>
      <c r="I90" s="251" t="s">
        <v>110</v>
      </c>
      <c r="J90" s="251" t="s">
        <v>110</v>
      </c>
      <c r="K90" s="251" t="s">
        <v>110</v>
      </c>
      <c r="L90" s="251" t="s">
        <v>110</v>
      </c>
      <c r="M90" s="251" t="s">
        <v>110</v>
      </c>
      <c r="N90" s="251" t="s">
        <v>110</v>
      </c>
      <c r="O90" s="251" t="s">
        <v>110</v>
      </c>
      <c r="P90" s="251" t="s">
        <v>110</v>
      </c>
      <c r="Q90" s="251" t="s">
        <v>110</v>
      </c>
      <c r="R90" s="251" t="s">
        <v>110</v>
      </c>
      <c r="S90" s="251" t="s">
        <v>110</v>
      </c>
      <c r="T90" s="251" t="s">
        <v>110</v>
      </c>
      <c r="U90" s="251" t="s">
        <v>110</v>
      </c>
      <c r="V90" s="251" t="s">
        <v>110</v>
      </c>
      <c r="W90" s="251" t="s">
        <v>110</v>
      </c>
      <c r="X90" s="251" t="s">
        <v>110</v>
      </c>
      <c r="Y90" s="251" t="s">
        <v>110</v>
      </c>
      <c r="Z90" s="251" t="s">
        <v>110</v>
      </c>
      <c r="AA90" s="251" t="s">
        <v>110</v>
      </c>
      <c r="AB90" s="251" t="s">
        <v>110</v>
      </c>
      <c r="AC90" s="251" t="s">
        <v>110</v>
      </c>
      <c r="AD90" s="251" t="s">
        <v>110</v>
      </c>
      <c r="AE90" s="251" t="s">
        <v>110</v>
      </c>
      <c r="AF90" s="251" t="s">
        <v>110</v>
      </c>
      <c r="AG90" s="251" t="s">
        <v>110</v>
      </c>
      <c r="AH90" s="251" t="s">
        <v>110</v>
      </c>
      <c r="AI90" s="251" t="s">
        <v>110</v>
      </c>
      <c r="AJ90" s="251" t="s">
        <v>110</v>
      </c>
      <c r="AK90" s="251" t="s">
        <v>110</v>
      </c>
      <c r="AL90" s="251" t="s">
        <v>110</v>
      </c>
      <c r="AM90" s="251" t="s">
        <v>110</v>
      </c>
      <c r="AN90" s="251" t="s">
        <v>110</v>
      </c>
      <c r="AO90" s="251" t="s">
        <v>110</v>
      </c>
      <c r="AP90" s="251" t="s">
        <v>110</v>
      </c>
      <c r="AQ90" s="251" t="s">
        <v>110</v>
      </c>
      <c r="AR90" s="251" t="s">
        <v>110</v>
      </c>
      <c r="AS90" s="251" t="s">
        <v>110</v>
      </c>
      <c r="AT90" s="251" t="s">
        <v>110</v>
      </c>
      <c r="AU90" s="251" t="s">
        <v>110</v>
      </c>
      <c r="AV90" s="251" t="s">
        <v>110</v>
      </c>
      <c r="AW90" s="251" t="s">
        <v>110</v>
      </c>
      <c r="AX90" s="251" t="s">
        <v>110</v>
      </c>
      <c r="AY90" s="251" t="s">
        <v>110</v>
      </c>
      <c r="AZ90" s="251" t="s">
        <v>110</v>
      </c>
      <c r="BA90" s="251" t="s">
        <v>110</v>
      </c>
      <c r="BB90" s="251" t="s">
        <v>110</v>
      </c>
      <c r="BC90" s="251" t="s">
        <v>110</v>
      </c>
      <c r="BD90" s="251" t="s">
        <v>110</v>
      </c>
      <c r="BE90" s="251" t="s">
        <v>110</v>
      </c>
      <c r="BF90" s="251" t="s">
        <v>110</v>
      </c>
      <c r="BG90" s="251" t="s">
        <v>110</v>
      </c>
      <c r="BH90" s="251" t="s">
        <v>110</v>
      </c>
      <c r="BI90" s="251" t="s">
        <v>110</v>
      </c>
      <c r="BJ90" s="251" t="s">
        <v>110</v>
      </c>
      <c r="BK90" s="251" t="s">
        <v>110</v>
      </c>
      <c r="BL90" s="251" t="s">
        <v>110</v>
      </c>
      <c r="BM90" s="251" t="s">
        <v>110</v>
      </c>
      <c r="BN90" s="251" t="s">
        <v>110</v>
      </c>
      <c r="BO90" s="251" t="s">
        <v>110</v>
      </c>
      <c r="BP90" s="251" t="s">
        <v>110</v>
      </c>
      <c r="BQ90" s="251" t="s">
        <v>110</v>
      </c>
      <c r="BR90" s="251" t="s">
        <v>110</v>
      </c>
      <c r="BS90" s="251" t="s">
        <v>110</v>
      </c>
    </row>
    <row r="91" spans="1:71" ht="22.5">
      <c r="A91" s="250" t="s">
        <v>548</v>
      </c>
      <c r="B91" s="251">
        <v>1.800324</v>
      </c>
      <c r="C91" s="251" t="s">
        <v>110</v>
      </c>
      <c r="D91" s="251" t="s">
        <v>110</v>
      </c>
      <c r="E91" s="251" t="s">
        <v>110</v>
      </c>
      <c r="F91" s="251" t="s">
        <v>110</v>
      </c>
      <c r="G91" s="251" t="s">
        <v>110</v>
      </c>
      <c r="H91" s="251" t="s">
        <v>110</v>
      </c>
      <c r="I91" s="251" t="s">
        <v>110</v>
      </c>
      <c r="J91" s="251" t="s">
        <v>110</v>
      </c>
      <c r="K91" s="251" t="s">
        <v>110</v>
      </c>
      <c r="L91" s="251" t="s">
        <v>110</v>
      </c>
      <c r="M91" s="251" t="s">
        <v>110</v>
      </c>
      <c r="N91" s="251" t="s">
        <v>110</v>
      </c>
      <c r="O91" s="251" t="s">
        <v>110</v>
      </c>
      <c r="P91" s="251" t="s">
        <v>110</v>
      </c>
      <c r="Q91" s="251" t="s">
        <v>110</v>
      </c>
      <c r="R91" s="251" t="s">
        <v>110</v>
      </c>
      <c r="S91" s="251" t="s">
        <v>110</v>
      </c>
      <c r="T91" s="251" t="s">
        <v>110</v>
      </c>
      <c r="U91" s="251" t="s">
        <v>110</v>
      </c>
      <c r="V91" s="251" t="s">
        <v>110</v>
      </c>
      <c r="W91" s="251" t="s">
        <v>110</v>
      </c>
      <c r="X91" s="251" t="s">
        <v>110</v>
      </c>
      <c r="Y91" s="251" t="s">
        <v>110</v>
      </c>
      <c r="Z91" s="251" t="s">
        <v>110</v>
      </c>
      <c r="AA91" s="251" t="s">
        <v>110</v>
      </c>
      <c r="AB91" s="251" t="s">
        <v>110</v>
      </c>
      <c r="AC91" s="251" t="s">
        <v>110</v>
      </c>
      <c r="AD91" s="251" t="s">
        <v>110</v>
      </c>
      <c r="AE91" s="251" t="s">
        <v>110</v>
      </c>
      <c r="AF91" s="251" t="s">
        <v>110</v>
      </c>
      <c r="AG91" s="251" t="s">
        <v>110</v>
      </c>
      <c r="AH91" s="251" t="s">
        <v>110</v>
      </c>
      <c r="AI91" s="251" t="s">
        <v>110</v>
      </c>
      <c r="AJ91" s="251" t="s">
        <v>110</v>
      </c>
      <c r="AK91" s="251" t="s">
        <v>110</v>
      </c>
      <c r="AL91" s="251" t="s">
        <v>110</v>
      </c>
      <c r="AM91" s="251" t="s">
        <v>110</v>
      </c>
      <c r="AN91" s="251" t="s">
        <v>110</v>
      </c>
      <c r="AO91" s="251" t="s">
        <v>110</v>
      </c>
      <c r="AP91" s="251" t="s">
        <v>110</v>
      </c>
      <c r="AQ91" s="251" t="s">
        <v>110</v>
      </c>
      <c r="AR91" s="251" t="s">
        <v>110</v>
      </c>
      <c r="AS91" s="251" t="s">
        <v>110</v>
      </c>
      <c r="AT91" s="251">
        <v>1.67472</v>
      </c>
      <c r="AU91" s="251" t="s">
        <v>110</v>
      </c>
      <c r="AV91" s="251" t="s">
        <v>110</v>
      </c>
      <c r="AW91" s="251" t="s">
        <v>110</v>
      </c>
      <c r="AX91" s="251" t="s">
        <v>110</v>
      </c>
      <c r="AY91" s="251" t="s">
        <v>110</v>
      </c>
      <c r="AZ91" s="251" t="s">
        <v>110</v>
      </c>
      <c r="BA91" s="251" t="s">
        <v>110</v>
      </c>
      <c r="BB91" s="251" t="s">
        <v>110</v>
      </c>
      <c r="BC91" s="251" t="s">
        <v>110</v>
      </c>
      <c r="BD91" s="251" t="s">
        <v>110</v>
      </c>
      <c r="BE91" s="251" t="s">
        <v>110</v>
      </c>
      <c r="BF91" s="251" t="s">
        <v>110</v>
      </c>
      <c r="BG91" s="251" t="s">
        <v>110</v>
      </c>
      <c r="BH91" s="251" t="s">
        <v>110</v>
      </c>
      <c r="BI91" s="251" t="s">
        <v>110</v>
      </c>
      <c r="BJ91" s="251" t="s">
        <v>110</v>
      </c>
      <c r="BK91" s="251" t="s">
        <v>110</v>
      </c>
      <c r="BL91" s="251" t="s">
        <v>110</v>
      </c>
      <c r="BM91" s="251" t="s">
        <v>110</v>
      </c>
      <c r="BN91" s="251" t="s">
        <v>110</v>
      </c>
      <c r="BO91" s="251" t="s">
        <v>110</v>
      </c>
      <c r="BP91" s="251" t="s">
        <v>110</v>
      </c>
      <c r="BQ91" s="251" t="s">
        <v>110</v>
      </c>
      <c r="BR91" s="251" t="s">
        <v>110</v>
      </c>
      <c r="BS91" s="251">
        <v>0.12560400000000002</v>
      </c>
    </row>
    <row r="92" spans="1:71" ht="22.5">
      <c r="A92" s="250" t="s">
        <v>549</v>
      </c>
      <c r="B92" s="251" t="s">
        <v>110</v>
      </c>
      <c r="C92" s="251" t="s">
        <v>110</v>
      </c>
      <c r="D92" s="251" t="s">
        <v>110</v>
      </c>
      <c r="E92" s="251" t="s">
        <v>110</v>
      </c>
      <c r="F92" s="251" t="s">
        <v>110</v>
      </c>
      <c r="G92" s="251" t="s">
        <v>110</v>
      </c>
      <c r="H92" s="251" t="s">
        <v>110</v>
      </c>
      <c r="I92" s="251" t="s">
        <v>110</v>
      </c>
      <c r="J92" s="251" t="s">
        <v>110</v>
      </c>
      <c r="K92" s="251" t="s">
        <v>110</v>
      </c>
      <c r="L92" s="251" t="s">
        <v>110</v>
      </c>
      <c r="M92" s="251" t="s">
        <v>110</v>
      </c>
      <c r="N92" s="251" t="s">
        <v>110</v>
      </c>
      <c r="O92" s="251" t="s">
        <v>110</v>
      </c>
      <c r="P92" s="251" t="s">
        <v>110</v>
      </c>
      <c r="Q92" s="251" t="s">
        <v>110</v>
      </c>
      <c r="R92" s="251" t="s">
        <v>110</v>
      </c>
      <c r="S92" s="251" t="s">
        <v>110</v>
      </c>
      <c r="T92" s="251" t="s">
        <v>110</v>
      </c>
      <c r="U92" s="251" t="s">
        <v>110</v>
      </c>
      <c r="V92" s="251" t="s">
        <v>110</v>
      </c>
      <c r="W92" s="251" t="s">
        <v>110</v>
      </c>
      <c r="X92" s="251" t="s">
        <v>110</v>
      </c>
      <c r="Y92" s="251" t="s">
        <v>110</v>
      </c>
      <c r="Z92" s="251" t="s">
        <v>110</v>
      </c>
      <c r="AA92" s="251" t="s">
        <v>110</v>
      </c>
      <c r="AB92" s="251" t="s">
        <v>110</v>
      </c>
      <c r="AC92" s="251" t="s">
        <v>110</v>
      </c>
      <c r="AD92" s="251" t="s">
        <v>110</v>
      </c>
      <c r="AE92" s="251" t="s">
        <v>110</v>
      </c>
      <c r="AF92" s="251" t="s">
        <v>110</v>
      </c>
      <c r="AG92" s="251" t="s">
        <v>110</v>
      </c>
      <c r="AH92" s="251" t="s">
        <v>110</v>
      </c>
      <c r="AI92" s="251" t="s">
        <v>110</v>
      </c>
      <c r="AJ92" s="251" t="s">
        <v>110</v>
      </c>
      <c r="AK92" s="251" t="s">
        <v>110</v>
      </c>
      <c r="AL92" s="251" t="s">
        <v>110</v>
      </c>
      <c r="AM92" s="251" t="s">
        <v>110</v>
      </c>
      <c r="AN92" s="251" t="s">
        <v>110</v>
      </c>
      <c r="AO92" s="251" t="s">
        <v>110</v>
      </c>
      <c r="AP92" s="251" t="s">
        <v>110</v>
      </c>
      <c r="AQ92" s="251" t="s">
        <v>110</v>
      </c>
      <c r="AR92" s="251" t="s">
        <v>110</v>
      </c>
      <c r="AS92" s="251" t="s">
        <v>110</v>
      </c>
      <c r="AT92" s="251" t="s">
        <v>110</v>
      </c>
      <c r="AU92" s="251" t="s">
        <v>110</v>
      </c>
      <c r="AV92" s="251" t="s">
        <v>110</v>
      </c>
      <c r="AW92" s="251" t="s">
        <v>110</v>
      </c>
      <c r="AX92" s="251" t="s">
        <v>110</v>
      </c>
      <c r="AY92" s="251" t="s">
        <v>110</v>
      </c>
      <c r="AZ92" s="251" t="s">
        <v>110</v>
      </c>
      <c r="BA92" s="251" t="s">
        <v>110</v>
      </c>
      <c r="BB92" s="251" t="s">
        <v>110</v>
      </c>
      <c r="BC92" s="251" t="s">
        <v>110</v>
      </c>
      <c r="BD92" s="251" t="s">
        <v>110</v>
      </c>
      <c r="BE92" s="251" t="s">
        <v>110</v>
      </c>
      <c r="BF92" s="251" t="s">
        <v>110</v>
      </c>
      <c r="BG92" s="251" t="s">
        <v>110</v>
      </c>
      <c r="BH92" s="251" t="s">
        <v>110</v>
      </c>
      <c r="BI92" s="251" t="s">
        <v>110</v>
      </c>
      <c r="BJ92" s="251" t="s">
        <v>110</v>
      </c>
      <c r="BK92" s="251" t="s">
        <v>110</v>
      </c>
      <c r="BL92" s="251" t="s">
        <v>110</v>
      </c>
      <c r="BM92" s="251" t="s">
        <v>110</v>
      </c>
      <c r="BN92" s="251" t="s">
        <v>110</v>
      </c>
      <c r="BO92" s="251" t="s">
        <v>110</v>
      </c>
      <c r="BP92" s="251" t="s">
        <v>110</v>
      </c>
      <c r="BQ92" s="251" t="s">
        <v>110</v>
      </c>
      <c r="BR92" s="251" t="s">
        <v>110</v>
      </c>
      <c r="BS92" s="251" t="s">
        <v>110</v>
      </c>
    </row>
    <row r="93" spans="1:71" ht="22.5">
      <c r="A93" s="250" t="s">
        <v>550</v>
      </c>
      <c r="B93" s="251" t="s">
        <v>110</v>
      </c>
      <c r="C93" s="251" t="s">
        <v>110</v>
      </c>
      <c r="D93" s="251" t="s">
        <v>110</v>
      </c>
      <c r="E93" s="251" t="s">
        <v>110</v>
      </c>
      <c r="F93" s="251" t="s">
        <v>110</v>
      </c>
      <c r="G93" s="251" t="s">
        <v>110</v>
      </c>
      <c r="H93" s="251" t="s">
        <v>110</v>
      </c>
      <c r="I93" s="251" t="s">
        <v>110</v>
      </c>
      <c r="J93" s="251" t="s">
        <v>110</v>
      </c>
      <c r="K93" s="251" t="s">
        <v>110</v>
      </c>
      <c r="L93" s="251" t="s">
        <v>110</v>
      </c>
      <c r="M93" s="251" t="s">
        <v>110</v>
      </c>
      <c r="N93" s="251" t="s">
        <v>110</v>
      </c>
      <c r="O93" s="251" t="s">
        <v>110</v>
      </c>
      <c r="P93" s="251" t="s">
        <v>110</v>
      </c>
      <c r="Q93" s="251" t="s">
        <v>110</v>
      </c>
      <c r="R93" s="251" t="s">
        <v>110</v>
      </c>
      <c r="S93" s="251" t="s">
        <v>110</v>
      </c>
      <c r="T93" s="251" t="s">
        <v>110</v>
      </c>
      <c r="U93" s="251" t="s">
        <v>110</v>
      </c>
      <c r="V93" s="251" t="s">
        <v>110</v>
      </c>
      <c r="W93" s="251" t="s">
        <v>110</v>
      </c>
      <c r="X93" s="251" t="s">
        <v>110</v>
      </c>
      <c r="Y93" s="251" t="s">
        <v>110</v>
      </c>
      <c r="Z93" s="251" t="s">
        <v>110</v>
      </c>
      <c r="AA93" s="251" t="s">
        <v>110</v>
      </c>
      <c r="AB93" s="251" t="s">
        <v>110</v>
      </c>
      <c r="AC93" s="251" t="s">
        <v>110</v>
      </c>
      <c r="AD93" s="251" t="s">
        <v>110</v>
      </c>
      <c r="AE93" s="251" t="s">
        <v>110</v>
      </c>
      <c r="AF93" s="251" t="s">
        <v>110</v>
      </c>
      <c r="AG93" s="251" t="s">
        <v>110</v>
      </c>
      <c r="AH93" s="251" t="s">
        <v>110</v>
      </c>
      <c r="AI93" s="251" t="s">
        <v>110</v>
      </c>
      <c r="AJ93" s="251" t="s">
        <v>110</v>
      </c>
      <c r="AK93" s="251" t="s">
        <v>110</v>
      </c>
      <c r="AL93" s="251" t="s">
        <v>110</v>
      </c>
      <c r="AM93" s="251" t="s">
        <v>110</v>
      </c>
      <c r="AN93" s="251" t="s">
        <v>110</v>
      </c>
      <c r="AO93" s="251" t="s">
        <v>110</v>
      </c>
      <c r="AP93" s="251" t="s">
        <v>110</v>
      </c>
      <c r="AQ93" s="251" t="s">
        <v>110</v>
      </c>
      <c r="AR93" s="251" t="s">
        <v>110</v>
      </c>
      <c r="AS93" s="251" t="s">
        <v>110</v>
      </c>
      <c r="AT93" s="251" t="s">
        <v>110</v>
      </c>
      <c r="AU93" s="251" t="s">
        <v>110</v>
      </c>
      <c r="AV93" s="251" t="s">
        <v>110</v>
      </c>
      <c r="AW93" s="251" t="s">
        <v>110</v>
      </c>
      <c r="AX93" s="251" t="s">
        <v>110</v>
      </c>
      <c r="AY93" s="251" t="s">
        <v>110</v>
      </c>
      <c r="AZ93" s="251" t="s">
        <v>110</v>
      </c>
      <c r="BA93" s="251" t="s">
        <v>110</v>
      </c>
      <c r="BB93" s="251" t="s">
        <v>110</v>
      </c>
      <c r="BC93" s="251" t="s">
        <v>110</v>
      </c>
      <c r="BD93" s="251" t="s">
        <v>110</v>
      </c>
      <c r="BE93" s="251" t="s">
        <v>110</v>
      </c>
      <c r="BF93" s="251" t="s">
        <v>110</v>
      </c>
      <c r="BG93" s="251" t="s">
        <v>110</v>
      </c>
      <c r="BH93" s="251" t="s">
        <v>110</v>
      </c>
      <c r="BI93" s="251" t="s">
        <v>110</v>
      </c>
      <c r="BJ93" s="251" t="s">
        <v>110</v>
      </c>
      <c r="BK93" s="251" t="s">
        <v>110</v>
      </c>
      <c r="BL93" s="251" t="s">
        <v>110</v>
      </c>
      <c r="BM93" s="251" t="s">
        <v>110</v>
      </c>
      <c r="BN93" s="251" t="s">
        <v>110</v>
      </c>
      <c r="BO93" s="251" t="s">
        <v>110</v>
      </c>
      <c r="BP93" s="251" t="s">
        <v>110</v>
      </c>
      <c r="BQ93" s="251" t="s">
        <v>110</v>
      </c>
      <c r="BR93" s="251" t="s">
        <v>110</v>
      </c>
      <c r="BS93" s="251" t="s">
        <v>110</v>
      </c>
    </row>
    <row r="94" spans="1:71" ht="22.5">
      <c r="A94" s="250" t="s">
        <v>534</v>
      </c>
      <c r="B94" s="251" t="s">
        <v>110</v>
      </c>
      <c r="C94" s="251" t="s">
        <v>110</v>
      </c>
      <c r="D94" s="251" t="s">
        <v>110</v>
      </c>
      <c r="E94" s="251" t="s">
        <v>110</v>
      </c>
      <c r="F94" s="251" t="s">
        <v>110</v>
      </c>
      <c r="G94" s="251" t="s">
        <v>110</v>
      </c>
      <c r="H94" s="251" t="s">
        <v>110</v>
      </c>
      <c r="I94" s="251" t="s">
        <v>110</v>
      </c>
      <c r="J94" s="251" t="s">
        <v>110</v>
      </c>
      <c r="K94" s="251" t="s">
        <v>110</v>
      </c>
      <c r="L94" s="251" t="s">
        <v>110</v>
      </c>
      <c r="M94" s="251" t="s">
        <v>110</v>
      </c>
      <c r="N94" s="251" t="s">
        <v>110</v>
      </c>
      <c r="O94" s="251" t="s">
        <v>110</v>
      </c>
      <c r="P94" s="251" t="s">
        <v>110</v>
      </c>
      <c r="Q94" s="251" t="s">
        <v>110</v>
      </c>
      <c r="R94" s="251" t="s">
        <v>110</v>
      </c>
      <c r="S94" s="251" t="s">
        <v>110</v>
      </c>
      <c r="T94" s="251" t="s">
        <v>110</v>
      </c>
      <c r="U94" s="251" t="s">
        <v>110</v>
      </c>
      <c r="V94" s="251" t="s">
        <v>110</v>
      </c>
      <c r="W94" s="251" t="s">
        <v>110</v>
      </c>
      <c r="X94" s="251" t="s">
        <v>110</v>
      </c>
      <c r="Y94" s="251" t="s">
        <v>110</v>
      </c>
      <c r="Z94" s="251" t="s">
        <v>110</v>
      </c>
      <c r="AA94" s="251" t="s">
        <v>110</v>
      </c>
      <c r="AB94" s="251" t="s">
        <v>110</v>
      </c>
      <c r="AC94" s="251" t="s">
        <v>110</v>
      </c>
      <c r="AD94" s="251" t="s">
        <v>110</v>
      </c>
      <c r="AE94" s="251" t="s">
        <v>110</v>
      </c>
      <c r="AF94" s="251" t="s">
        <v>110</v>
      </c>
      <c r="AG94" s="251" t="s">
        <v>110</v>
      </c>
      <c r="AH94" s="251" t="s">
        <v>110</v>
      </c>
      <c r="AI94" s="251" t="s">
        <v>110</v>
      </c>
      <c r="AJ94" s="251" t="s">
        <v>110</v>
      </c>
      <c r="AK94" s="251" t="s">
        <v>110</v>
      </c>
      <c r="AL94" s="251" t="s">
        <v>110</v>
      </c>
      <c r="AM94" s="251" t="s">
        <v>110</v>
      </c>
      <c r="AN94" s="251" t="s">
        <v>110</v>
      </c>
      <c r="AO94" s="251" t="s">
        <v>110</v>
      </c>
      <c r="AP94" s="251" t="s">
        <v>110</v>
      </c>
      <c r="AQ94" s="251" t="s">
        <v>110</v>
      </c>
      <c r="AR94" s="251" t="s">
        <v>110</v>
      </c>
      <c r="AS94" s="251" t="s">
        <v>110</v>
      </c>
      <c r="AT94" s="251" t="s">
        <v>110</v>
      </c>
      <c r="AU94" s="251" t="s">
        <v>110</v>
      </c>
      <c r="AV94" s="251" t="s">
        <v>110</v>
      </c>
      <c r="AW94" s="251" t="s">
        <v>110</v>
      </c>
      <c r="AX94" s="251" t="s">
        <v>110</v>
      </c>
      <c r="AY94" s="251" t="s">
        <v>110</v>
      </c>
      <c r="AZ94" s="251" t="s">
        <v>110</v>
      </c>
      <c r="BA94" s="251" t="s">
        <v>110</v>
      </c>
      <c r="BB94" s="251" t="s">
        <v>110</v>
      </c>
      <c r="BC94" s="251" t="s">
        <v>110</v>
      </c>
      <c r="BD94" s="251" t="s">
        <v>110</v>
      </c>
      <c r="BE94" s="251" t="s">
        <v>110</v>
      </c>
      <c r="BF94" s="251" t="s">
        <v>110</v>
      </c>
      <c r="BG94" s="251" t="s">
        <v>110</v>
      </c>
      <c r="BH94" s="251" t="s">
        <v>110</v>
      </c>
      <c r="BI94" s="251" t="s">
        <v>110</v>
      </c>
      <c r="BJ94" s="251" t="s">
        <v>110</v>
      </c>
      <c r="BK94" s="251" t="s">
        <v>110</v>
      </c>
      <c r="BL94" s="251" t="s">
        <v>110</v>
      </c>
      <c r="BM94" s="251" t="s">
        <v>110</v>
      </c>
      <c r="BN94" s="251" t="s">
        <v>110</v>
      </c>
      <c r="BO94" s="251" t="s">
        <v>110</v>
      </c>
      <c r="BP94" s="251" t="s">
        <v>110</v>
      </c>
      <c r="BQ94" s="251" t="s">
        <v>110</v>
      </c>
      <c r="BR94" s="251" t="s">
        <v>110</v>
      </c>
      <c r="BS94" s="251" t="s">
        <v>110</v>
      </c>
    </row>
    <row r="95" spans="1:71" ht="22.5">
      <c r="A95" s="250" t="s">
        <v>551</v>
      </c>
      <c r="B95" s="251">
        <v>33.787476000000005</v>
      </c>
      <c r="C95" s="251" t="s">
        <v>110</v>
      </c>
      <c r="D95" s="251" t="s">
        <v>110</v>
      </c>
      <c r="E95" s="251" t="s">
        <v>110</v>
      </c>
      <c r="F95" s="251" t="s">
        <v>110</v>
      </c>
      <c r="G95" s="251" t="s">
        <v>110</v>
      </c>
      <c r="H95" s="251" t="s">
        <v>110</v>
      </c>
      <c r="I95" s="251" t="s">
        <v>110</v>
      </c>
      <c r="J95" s="251" t="s">
        <v>110</v>
      </c>
      <c r="K95" s="251" t="s">
        <v>110</v>
      </c>
      <c r="L95" s="251" t="s">
        <v>110</v>
      </c>
      <c r="M95" s="251" t="s">
        <v>110</v>
      </c>
      <c r="N95" s="251" t="s">
        <v>110</v>
      </c>
      <c r="O95" s="251" t="s">
        <v>110</v>
      </c>
      <c r="P95" s="251" t="s">
        <v>110</v>
      </c>
      <c r="Q95" s="251" t="s">
        <v>110</v>
      </c>
      <c r="R95" s="251" t="s">
        <v>110</v>
      </c>
      <c r="S95" s="251" t="s">
        <v>110</v>
      </c>
      <c r="T95" s="251" t="s">
        <v>110</v>
      </c>
      <c r="U95" s="251" t="s">
        <v>110</v>
      </c>
      <c r="V95" s="251" t="s">
        <v>110</v>
      </c>
      <c r="W95" s="251" t="s">
        <v>110</v>
      </c>
      <c r="X95" s="251" t="s">
        <v>110</v>
      </c>
      <c r="Y95" s="251" t="s">
        <v>110</v>
      </c>
      <c r="Z95" s="251" t="s">
        <v>110</v>
      </c>
      <c r="AA95" s="251" t="s">
        <v>110</v>
      </c>
      <c r="AB95" s="251" t="s">
        <v>110</v>
      </c>
      <c r="AC95" s="251" t="s">
        <v>110</v>
      </c>
      <c r="AD95" s="251" t="s">
        <v>110</v>
      </c>
      <c r="AE95" s="251" t="s">
        <v>110</v>
      </c>
      <c r="AF95" s="251" t="s">
        <v>110</v>
      </c>
      <c r="AG95" s="251" t="s">
        <v>110</v>
      </c>
      <c r="AH95" s="251" t="s">
        <v>110</v>
      </c>
      <c r="AI95" s="251" t="s">
        <v>110</v>
      </c>
      <c r="AJ95" s="251" t="s">
        <v>110</v>
      </c>
      <c r="AK95" s="251" t="s">
        <v>110</v>
      </c>
      <c r="AL95" s="251" t="s">
        <v>110</v>
      </c>
      <c r="AM95" s="251" t="s">
        <v>110</v>
      </c>
      <c r="AN95" s="251" t="s">
        <v>110</v>
      </c>
      <c r="AO95" s="251" t="s">
        <v>110</v>
      </c>
      <c r="AP95" s="251" t="s">
        <v>110</v>
      </c>
      <c r="AQ95" s="251" t="s">
        <v>110</v>
      </c>
      <c r="AR95" s="251" t="s">
        <v>110</v>
      </c>
      <c r="AS95" s="251" t="s">
        <v>110</v>
      </c>
      <c r="AT95" s="251">
        <v>1.1304360000000002</v>
      </c>
      <c r="AU95" s="251" t="s">
        <v>110</v>
      </c>
      <c r="AV95" s="251" t="s">
        <v>110</v>
      </c>
      <c r="AW95" s="251" t="s">
        <v>110</v>
      </c>
      <c r="AX95" s="251" t="s">
        <v>110</v>
      </c>
      <c r="AY95" s="251" t="s">
        <v>110</v>
      </c>
      <c r="AZ95" s="251" t="s">
        <v>110</v>
      </c>
      <c r="BA95" s="251" t="s">
        <v>110</v>
      </c>
      <c r="BB95" s="251" t="s">
        <v>110</v>
      </c>
      <c r="BC95" s="251" t="s">
        <v>110</v>
      </c>
      <c r="BD95" s="251" t="s">
        <v>110</v>
      </c>
      <c r="BE95" s="251" t="s">
        <v>110</v>
      </c>
      <c r="BF95" s="251" t="s">
        <v>110</v>
      </c>
      <c r="BG95" s="251" t="s">
        <v>110</v>
      </c>
      <c r="BH95" s="251" t="s">
        <v>110</v>
      </c>
      <c r="BI95" s="251" t="s">
        <v>110</v>
      </c>
      <c r="BJ95" s="251" t="s">
        <v>110</v>
      </c>
      <c r="BK95" s="251" t="s">
        <v>110</v>
      </c>
      <c r="BL95" s="251" t="s">
        <v>110</v>
      </c>
      <c r="BM95" s="251" t="s">
        <v>110</v>
      </c>
      <c r="BN95" s="251" t="s">
        <v>110</v>
      </c>
      <c r="BO95" s="251" t="s">
        <v>110</v>
      </c>
      <c r="BP95" s="251" t="s">
        <v>110</v>
      </c>
      <c r="BQ95" s="251" t="s">
        <v>110</v>
      </c>
      <c r="BR95" s="251">
        <v>15.365556</v>
      </c>
      <c r="BS95" s="251">
        <v>17.291484000000001</v>
      </c>
    </row>
    <row r="96" spans="1:71" ht="22.5">
      <c r="A96" s="250" t="s">
        <v>552</v>
      </c>
      <c r="B96" s="251">
        <v>61.755300000000005</v>
      </c>
      <c r="C96" s="251" t="s">
        <v>110</v>
      </c>
      <c r="D96" s="251" t="s">
        <v>110</v>
      </c>
      <c r="E96" s="251" t="s">
        <v>110</v>
      </c>
      <c r="F96" s="251" t="s">
        <v>110</v>
      </c>
      <c r="G96" s="251" t="s">
        <v>110</v>
      </c>
      <c r="H96" s="251" t="s">
        <v>110</v>
      </c>
      <c r="I96" s="251" t="s">
        <v>110</v>
      </c>
      <c r="J96" s="251" t="s">
        <v>110</v>
      </c>
      <c r="K96" s="251" t="s">
        <v>110</v>
      </c>
      <c r="L96" s="251" t="s">
        <v>110</v>
      </c>
      <c r="M96" s="251" t="s">
        <v>110</v>
      </c>
      <c r="N96" s="251" t="s">
        <v>110</v>
      </c>
      <c r="O96" s="251" t="s">
        <v>110</v>
      </c>
      <c r="P96" s="251" t="s">
        <v>110</v>
      </c>
      <c r="Q96" s="251" t="s">
        <v>110</v>
      </c>
      <c r="R96" s="251" t="s">
        <v>110</v>
      </c>
      <c r="S96" s="251" t="s">
        <v>110</v>
      </c>
      <c r="T96" s="251" t="s">
        <v>110</v>
      </c>
      <c r="U96" s="251" t="s">
        <v>110</v>
      </c>
      <c r="V96" s="251" t="s">
        <v>110</v>
      </c>
      <c r="W96" s="251" t="s">
        <v>110</v>
      </c>
      <c r="X96" s="251" t="s">
        <v>110</v>
      </c>
      <c r="Y96" s="251" t="s">
        <v>110</v>
      </c>
      <c r="Z96" s="251" t="s">
        <v>110</v>
      </c>
      <c r="AA96" s="251" t="s">
        <v>110</v>
      </c>
      <c r="AB96" s="251" t="s">
        <v>110</v>
      </c>
      <c r="AC96" s="251" t="s">
        <v>110</v>
      </c>
      <c r="AD96" s="251" t="s">
        <v>110</v>
      </c>
      <c r="AE96" s="251" t="s">
        <v>110</v>
      </c>
      <c r="AF96" s="251" t="s">
        <v>110</v>
      </c>
      <c r="AG96" s="251" t="s">
        <v>110</v>
      </c>
      <c r="AH96" s="251" t="s">
        <v>110</v>
      </c>
      <c r="AI96" s="251" t="s">
        <v>110</v>
      </c>
      <c r="AJ96" s="251" t="s">
        <v>110</v>
      </c>
      <c r="AK96" s="251" t="s">
        <v>110</v>
      </c>
      <c r="AL96" s="251" t="s">
        <v>110</v>
      </c>
      <c r="AM96" s="251" t="s">
        <v>110</v>
      </c>
      <c r="AN96" s="251" t="s">
        <v>110</v>
      </c>
      <c r="AO96" s="251" t="s">
        <v>110</v>
      </c>
      <c r="AP96" s="251" t="s">
        <v>110</v>
      </c>
      <c r="AQ96" s="251" t="s">
        <v>110</v>
      </c>
      <c r="AR96" s="251" t="s">
        <v>110</v>
      </c>
      <c r="AS96" s="251" t="s">
        <v>110</v>
      </c>
      <c r="AT96" s="251">
        <v>0.41868</v>
      </c>
      <c r="AU96" s="251" t="s">
        <v>110</v>
      </c>
      <c r="AV96" s="251" t="s">
        <v>110</v>
      </c>
      <c r="AW96" s="251" t="s">
        <v>110</v>
      </c>
      <c r="AX96" s="251" t="s">
        <v>110</v>
      </c>
      <c r="AY96" s="251" t="s">
        <v>110</v>
      </c>
      <c r="AZ96" s="251" t="s">
        <v>110</v>
      </c>
      <c r="BA96" s="251" t="s">
        <v>110</v>
      </c>
      <c r="BB96" s="251" t="s">
        <v>110</v>
      </c>
      <c r="BC96" s="251" t="s">
        <v>110</v>
      </c>
      <c r="BD96" s="251" t="s">
        <v>110</v>
      </c>
      <c r="BE96" s="251" t="s">
        <v>110</v>
      </c>
      <c r="BF96" s="251" t="s">
        <v>110</v>
      </c>
      <c r="BG96" s="251" t="s">
        <v>110</v>
      </c>
      <c r="BH96" s="251" t="s">
        <v>110</v>
      </c>
      <c r="BI96" s="251" t="s">
        <v>110</v>
      </c>
      <c r="BJ96" s="251" t="s">
        <v>110</v>
      </c>
      <c r="BK96" s="251" t="s">
        <v>110</v>
      </c>
      <c r="BL96" s="251" t="s">
        <v>110</v>
      </c>
      <c r="BM96" s="251" t="s">
        <v>110</v>
      </c>
      <c r="BN96" s="251" t="s">
        <v>110</v>
      </c>
      <c r="BO96" s="251" t="s">
        <v>110</v>
      </c>
      <c r="BP96" s="251" t="s">
        <v>110</v>
      </c>
      <c r="BQ96" s="251" t="s">
        <v>110</v>
      </c>
      <c r="BR96" s="251">
        <v>25.372008000000001</v>
      </c>
      <c r="BS96" s="251">
        <v>35.964612000000002</v>
      </c>
    </row>
    <row r="97" spans="1:80" ht="22.5">
      <c r="A97" s="250" t="s">
        <v>553</v>
      </c>
      <c r="B97" s="251">
        <v>3126.4929000000002</v>
      </c>
      <c r="C97" s="251">
        <v>394.94084400000003</v>
      </c>
      <c r="D97" s="251">
        <v>8.3317320000000006</v>
      </c>
      <c r="E97" s="251">
        <v>15.072480000000001</v>
      </c>
      <c r="F97" s="251">
        <v>362.40940799999998</v>
      </c>
      <c r="G97" s="251" t="s">
        <v>110</v>
      </c>
      <c r="H97" s="251">
        <v>5.9452560000000005</v>
      </c>
      <c r="I97" s="251">
        <v>-4.1868000000000002E-2</v>
      </c>
      <c r="J97" s="251">
        <v>2.5120800000000001</v>
      </c>
      <c r="K97" s="251" t="s">
        <v>110</v>
      </c>
      <c r="L97" s="251">
        <v>0.58615200000000001</v>
      </c>
      <c r="M97" s="251">
        <v>8.3736000000000005E-2</v>
      </c>
      <c r="N97" s="251">
        <v>16.454124</v>
      </c>
      <c r="O97" s="251" t="s">
        <v>110</v>
      </c>
      <c r="P97" s="251">
        <v>6.6151439999999999</v>
      </c>
      <c r="Q97" s="251">
        <v>7.9967880000000005</v>
      </c>
      <c r="R97" s="251">
        <v>1.800324</v>
      </c>
      <c r="S97" s="251" t="s">
        <v>110</v>
      </c>
      <c r="T97" s="251" t="s">
        <v>110</v>
      </c>
      <c r="U97" s="251" t="s">
        <v>110</v>
      </c>
      <c r="V97" s="251" t="s">
        <v>110</v>
      </c>
      <c r="W97" s="251">
        <v>1166.107536</v>
      </c>
      <c r="X97" s="251">
        <v>-7.3687680000000002</v>
      </c>
      <c r="Y97" s="251" t="s">
        <v>110</v>
      </c>
      <c r="Z97" s="251">
        <v>-0.12560400000000002</v>
      </c>
      <c r="AA97" s="251" t="s">
        <v>110</v>
      </c>
      <c r="AB97" s="251" t="s">
        <v>110</v>
      </c>
      <c r="AC97" s="251">
        <v>17.291484000000001</v>
      </c>
      <c r="AD97" s="251" t="s">
        <v>110</v>
      </c>
      <c r="AE97" s="251">
        <v>109.77789600000001</v>
      </c>
      <c r="AF97" s="251">
        <v>177.05977200000001</v>
      </c>
      <c r="AG97" s="251">
        <v>0.16747200000000001</v>
      </c>
      <c r="AH97" s="251" t="s">
        <v>110</v>
      </c>
      <c r="AI97" s="251">
        <v>0.62802000000000002</v>
      </c>
      <c r="AJ97" s="251">
        <v>0</v>
      </c>
      <c r="AK97" s="251">
        <v>50.827752000000004</v>
      </c>
      <c r="AL97" s="251">
        <v>711.37918800000011</v>
      </c>
      <c r="AM97" s="251">
        <v>3.4750440000000005</v>
      </c>
      <c r="AN97" s="251">
        <v>4.2705359999999999</v>
      </c>
      <c r="AO97" s="251">
        <v>11.053152000000001</v>
      </c>
      <c r="AP97" s="251">
        <v>45.887328000000004</v>
      </c>
      <c r="AQ97" s="251">
        <v>3.0144960000000003</v>
      </c>
      <c r="AR97" s="251">
        <v>6.6570120000000008</v>
      </c>
      <c r="AS97" s="251">
        <v>32.070888000000004</v>
      </c>
      <c r="AT97" s="251">
        <v>510.83146800000003</v>
      </c>
      <c r="AU97" s="251">
        <v>279.80384400000003</v>
      </c>
      <c r="AV97" s="251" t="s">
        <v>110</v>
      </c>
      <c r="AW97" s="251" t="s">
        <v>110</v>
      </c>
      <c r="AX97" s="251" t="s">
        <v>110</v>
      </c>
      <c r="AY97" s="251" t="s">
        <v>110</v>
      </c>
      <c r="AZ97" s="251">
        <v>3.34944</v>
      </c>
      <c r="BA97" s="251">
        <v>1.088568</v>
      </c>
      <c r="BB97" s="251">
        <v>213.02438400000003</v>
      </c>
      <c r="BC97" s="251" t="s">
        <v>110</v>
      </c>
      <c r="BD97" s="251">
        <v>3.8518560000000002</v>
      </c>
      <c r="BE97" s="251">
        <v>2.4283440000000001</v>
      </c>
      <c r="BF97" s="251" t="s">
        <v>110</v>
      </c>
      <c r="BG97" s="251">
        <v>7.6618440000000003</v>
      </c>
      <c r="BH97" s="251">
        <v>0.79549200000000009</v>
      </c>
      <c r="BI97" s="251">
        <v>35.043516000000004</v>
      </c>
      <c r="BJ97" s="251" t="s">
        <v>110</v>
      </c>
      <c r="BK97" s="251" t="s">
        <v>110</v>
      </c>
      <c r="BL97" s="251">
        <v>4.1868000000000002E-2</v>
      </c>
      <c r="BM97" s="251">
        <v>12.476664000000001</v>
      </c>
      <c r="BN97" s="251">
        <v>34.792308000000006</v>
      </c>
      <c r="BO97" s="251">
        <v>26.376840000000001</v>
      </c>
      <c r="BP97" s="251">
        <v>8.4154680000000006</v>
      </c>
      <c r="BQ97" s="251" t="s">
        <v>110</v>
      </c>
      <c r="BR97" s="251">
        <v>234.54453600000002</v>
      </c>
      <c r="BS97" s="251">
        <v>488.97637200000003</v>
      </c>
      <c r="BV97" s="235" t="s">
        <v>715</v>
      </c>
      <c r="BW97" s="235" t="s">
        <v>718</v>
      </c>
      <c r="BX97" s="235" t="s">
        <v>719</v>
      </c>
      <c r="BY97" s="235" t="s">
        <v>720</v>
      </c>
      <c r="BZ97" s="235" t="s">
        <v>721</v>
      </c>
      <c r="CA97" s="235" t="s">
        <v>717</v>
      </c>
      <c r="CB97" s="235" t="s">
        <v>132</v>
      </c>
    </row>
    <row r="98" spans="1:80" ht="22.5">
      <c r="A98" s="259" t="s">
        <v>554</v>
      </c>
      <c r="B98" s="260">
        <v>242.49945600000001</v>
      </c>
      <c r="C98" s="260">
        <v>4.3961399999999999</v>
      </c>
      <c r="D98" s="260">
        <v>0.293076</v>
      </c>
      <c r="E98" s="260" t="s">
        <v>110</v>
      </c>
      <c r="F98" s="260">
        <v>2.2608720000000004</v>
      </c>
      <c r="G98" s="260" t="s">
        <v>110</v>
      </c>
      <c r="H98" s="260" t="s">
        <v>110</v>
      </c>
      <c r="I98" s="260" t="s">
        <v>110</v>
      </c>
      <c r="J98" s="260">
        <v>1.3816440000000001</v>
      </c>
      <c r="K98" s="260" t="s">
        <v>110</v>
      </c>
      <c r="L98" s="260">
        <v>0.46054800000000001</v>
      </c>
      <c r="M98" s="260" t="s">
        <v>110</v>
      </c>
      <c r="N98" s="260" t="s">
        <v>110</v>
      </c>
      <c r="O98" s="260" t="s">
        <v>110</v>
      </c>
      <c r="P98" s="260" t="s">
        <v>110</v>
      </c>
      <c r="Q98" s="260" t="s">
        <v>110</v>
      </c>
      <c r="R98" s="260" t="s">
        <v>110</v>
      </c>
      <c r="S98" s="260" t="s">
        <v>110</v>
      </c>
      <c r="T98" s="260" t="s">
        <v>110</v>
      </c>
      <c r="U98" s="260" t="s">
        <v>110</v>
      </c>
      <c r="V98" s="260" t="s">
        <v>110</v>
      </c>
      <c r="W98" s="260">
        <v>152.19018000000003</v>
      </c>
      <c r="X98" s="260" t="s">
        <v>110</v>
      </c>
      <c r="Y98" s="260" t="s">
        <v>110</v>
      </c>
      <c r="Z98" s="260" t="s">
        <v>110</v>
      </c>
      <c r="AA98" s="260" t="s">
        <v>110</v>
      </c>
      <c r="AB98" s="260" t="s">
        <v>110</v>
      </c>
      <c r="AC98" s="260" t="s">
        <v>110</v>
      </c>
      <c r="AD98" s="260" t="s">
        <v>110</v>
      </c>
      <c r="AE98" s="260">
        <v>3.7262520000000006</v>
      </c>
      <c r="AF98" s="260" t="s">
        <v>110</v>
      </c>
      <c r="AG98" s="260" t="s">
        <v>110</v>
      </c>
      <c r="AH98" s="260" t="s">
        <v>110</v>
      </c>
      <c r="AI98" s="260" t="s">
        <v>110</v>
      </c>
      <c r="AJ98" s="260">
        <v>0</v>
      </c>
      <c r="AK98" s="260">
        <v>50.115996000000003</v>
      </c>
      <c r="AL98" s="260" t="s">
        <v>110</v>
      </c>
      <c r="AM98" s="260" t="s">
        <v>110</v>
      </c>
      <c r="AN98" s="260">
        <v>4.2705359999999999</v>
      </c>
      <c r="AO98" s="260">
        <v>10.04832</v>
      </c>
      <c r="AP98" s="260">
        <v>45.887328000000004</v>
      </c>
      <c r="AQ98" s="260" t="s">
        <v>110</v>
      </c>
      <c r="AR98" s="260">
        <v>6.6570120000000008</v>
      </c>
      <c r="AS98" s="260">
        <v>31.484736000000002</v>
      </c>
      <c r="AT98" s="260">
        <v>85.913135999999994</v>
      </c>
      <c r="AU98" s="260" t="s">
        <v>110</v>
      </c>
      <c r="AV98" s="260" t="s">
        <v>110</v>
      </c>
      <c r="AW98" s="260" t="s">
        <v>110</v>
      </c>
      <c r="AX98" s="260" t="s">
        <v>110</v>
      </c>
      <c r="AY98" s="260" t="s">
        <v>110</v>
      </c>
      <c r="AZ98" s="260" t="s">
        <v>110</v>
      </c>
      <c r="BA98" s="260" t="s">
        <v>110</v>
      </c>
      <c r="BB98" s="260" t="s">
        <v>110</v>
      </c>
      <c r="BC98" s="260" t="s">
        <v>110</v>
      </c>
      <c r="BD98" s="260" t="s">
        <v>110</v>
      </c>
      <c r="BE98" s="260" t="s">
        <v>110</v>
      </c>
      <c r="BF98" s="260" t="s">
        <v>110</v>
      </c>
      <c r="BG98" s="260" t="s">
        <v>110</v>
      </c>
      <c r="BH98" s="260" t="s">
        <v>110</v>
      </c>
      <c r="BI98" s="260" t="s">
        <v>110</v>
      </c>
      <c r="BJ98" s="260" t="s">
        <v>110</v>
      </c>
      <c r="BK98" s="260" t="s">
        <v>110</v>
      </c>
      <c r="BL98" s="260" t="s">
        <v>110</v>
      </c>
      <c r="BM98" s="260" t="s">
        <v>110</v>
      </c>
      <c r="BN98" s="260" t="s">
        <v>110</v>
      </c>
      <c r="BO98" s="260" t="s">
        <v>110</v>
      </c>
      <c r="BP98" s="260" t="s">
        <v>110</v>
      </c>
      <c r="BQ98" s="260" t="s">
        <v>110</v>
      </c>
      <c r="BR98" s="260" t="s">
        <v>110</v>
      </c>
      <c r="BS98" s="260" t="s">
        <v>110</v>
      </c>
      <c r="BU98" s="235" t="s">
        <v>555</v>
      </c>
      <c r="BV98" s="235">
        <f>SUMIF($X$2:$AS$2,BV$7,$X98:$AS98)</f>
        <v>0</v>
      </c>
      <c r="BW98" s="235">
        <f t="shared" ref="BW98:CB98" si="1">SUMIF($X$2:$AS$2,BW$7,$X98:$AS98)</f>
        <v>0</v>
      </c>
      <c r="BX98" s="235">
        <f t="shared" si="1"/>
        <v>50.115996000000003</v>
      </c>
      <c r="BY98" s="235">
        <f t="shared" si="1"/>
        <v>4.2705359999999999</v>
      </c>
      <c r="BZ98" s="235">
        <f t="shared" si="1"/>
        <v>94.077396000000007</v>
      </c>
      <c r="CA98" s="235">
        <f t="shared" si="1"/>
        <v>0</v>
      </c>
      <c r="CB98" s="235">
        <f t="shared" si="1"/>
        <v>0</v>
      </c>
    </row>
    <row r="99" spans="1:80" ht="33.75">
      <c r="A99" s="250" t="s">
        <v>556</v>
      </c>
      <c r="B99" s="251">
        <v>224.538084</v>
      </c>
      <c r="C99" s="251">
        <v>4.3961399999999999</v>
      </c>
      <c r="D99" s="251">
        <v>0.293076</v>
      </c>
      <c r="E99" s="251" t="s">
        <v>110</v>
      </c>
      <c r="F99" s="251">
        <v>2.2608720000000004</v>
      </c>
      <c r="G99" s="251" t="s">
        <v>110</v>
      </c>
      <c r="H99" s="251" t="s">
        <v>110</v>
      </c>
      <c r="I99" s="251" t="s">
        <v>110</v>
      </c>
      <c r="J99" s="251">
        <v>1.3816440000000001</v>
      </c>
      <c r="K99" s="251" t="s">
        <v>110</v>
      </c>
      <c r="L99" s="251">
        <v>0.46054800000000001</v>
      </c>
      <c r="M99" s="251" t="s">
        <v>110</v>
      </c>
      <c r="N99" s="251" t="s">
        <v>110</v>
      </c>
      <c r="O99" s="251" t="s">
        <v>110</v>
      </c>
      <c r="P99" s="251" t="s">
        <v>110</v>
      </c>
      <c r="Q99" s="251" t="s">
        <v>110</v>
      </c>
      <c r="R99" s="251" t="s">
        <v>110</v>
      </c>
      <c r="S99" s="251" t="s">
        <v>110</v>
      </c>
      <c r="T99" s="251" t="s">
        <v>110</v>
      </c>
      <c r="U99" s="251" t="s">
        <v>110</v>
      </c>
      <c r="V99" s="251" t="s">
        <v>110</v>
      </c>
      <c r="W99" s="251">
        <v>134.22880800000001</v>
      </c>
      <c r="X99" s="251" t="s">
        <v>110</v>
      </c>
      <c r="Y99" s="251" t="s">
        <v>110</v>
      </c>
      <c r="Z99" s="251" t="s">
        <v>110</v>
      </c>
      <c r="AA99" s="251" t="s">
        <v>110</v>
      </c>
      <c r="AB99" s="251" t="s">
        <v>110</v>
      </c>
      <c r="AC99" s="251" t="s">
        <v>110</v>
      </c>
      <c r="AD99" s="251" t="s">
        <v>110</v>
      </c>
      <c r="AE99" s="251">
        <v>3.7262520000000006</v>
      </c>
      <c r="AF99" s="251" t="s">
        <v>110</v>
      </c>
      <c r="AG99" s="251" t="s">
        <v>110</v>
      </c>
      <c r="AH99" s="251" t="s">
        <v>110</v>
      </c>
      <c r="AI99" s="251" t="s">
        <v>110</v>
      </c>
      <c r="AJ99" s="251">
        <v>0</v>
      </c>
      <c r="AK99" s="251">
        <v>50.115996000000003</v>
      </c>
      <c r="AL99" s="251" t="s">
        <v>110</v>
      </c>
      <c r="AM99" s="251" t="s">
        <v>110</v>
      </c>
      <c r="AN99" s="251">
        <v>0.37681200000000004</v>
      </c>
      <c r="AO99" s="251">
        <v>0.92109600000000003</v>
      </c>
      <c r="AP99" s="251">
        <v>45.887328000000004</v>
      </c>
      <c r="AQ99" s="251" t="s">
        <v>110</v>
      </c>
      <c r="AR99" s="251">
        <v>1.7165880000000002</v>
      </c>
      <c r="AS99" s="251">
        <v>31.484736000000002</v>
      </c>
      <c r="AT99" s="251">
        <v>85.913135999999994</v>
      </c>
      <c r="AU99" s="251" t="s">
        <v>110</v>
      </c>
      <c r="AV99" s="251" t="s">
        <v>110</v>
      </c>
      <c r="AW99" s="251" t="s">
        <v>110</v>
      </c>
      <c r="AX99" s="251" t="s">
        <v>110</v>
      </c>
      <c r="AY99" s="251" t="s">
        <v>110</v>
      </c>
      <c r="AZ99" s="251" t="s">
        <v>110</v>
      </c>
      <c r="BA99" s="251" t="s">
        <v>110</v>
      </c>
      <c r="BB99" s="251" t="s">
        <v>110</v>
      </c>
      <c r="BC99" s="251" t="s">
        <v>110</v>
      </c>
      <c r="BD99" s="251" t="s">
        <v>110</v>
      </c>
      <c r="BE99" s="251" t="s">
        <v>110</v>
      </c>
      <c r="BF99" s="251" t="s">
        <v>110</v>
      </c>
      <c r="BG99" s="251" t="s">
        <v>110</v>
      </c>
      <c r="BH99" s="251" t="s">
        <v>110</v>
      </c>
      <c r="BI99" s="251" t="s">
        <v>110</v>
      </c>
      <c r="BJ99" s="251" t="s">
        <v>110</v>
      </c>
      <c r="BK99" s="251" t="s">
        <v>110</v>
      </c>
      <c r="BL99" s="251" t="s">
        <v>110</v>
      </c>
      <c r="BM99" s="251" t="s">
        <v>110</v>
      </c>
      <c r="BN99" s="251" t="s">
        <v>110</v>
      </c>
      <c r="BO99" s="251" t="s">
        <v>110</v>
      </c>
      <c r="BP99" s="251" t="s">
        <v>110</v>
      </c>
      <c r="BQ99" s="251" t="s">
        <v>110</v>
      </c>
      <c r="BR99" s="251" t="s">
        <v>110</v>
      </c>
      <c r="BS99" s="251" t="s">
        <v>110</v>
      </c>
    </row>
    <row r="100" spans="1:80" ht="22.5">
      <c r="A100" s="250" t="s">
        <v>557</v>
      </c>
      <c r="B100" s="251" t="s">
        <v>110</v>
      </c>
      <c r="C100" s="251" t="s">
        <v>110</v>
      </c>
      <c r="D100" s="251" t="s">
        <v>110</v>
      </c>
      <c r="E100" s="251" t="s">
        <v>110</v>
      </c>
      <c r="F100" s="251" t="s">
        <v>110</v>
      </c>
      <c r="G100" s="251" t="s">
        <v>110</v>
      </c>
      <c r="H100" s="251" t="s">
        <v>110</v>
      </c>
      <c r="I100" s="251" t="s">
        <v>110</v>
      </c>
      <c r="J100" s="251" t="s">
        <v>110</v>
      </c>
      <c r="K100" s="251" t="s">
        <v>110</v>
      </c>
      <c r="L100" s="251" t="s">
        <v>110</v>
      </c>
      <c r="M100" s="251" t="s">
        <v>110</v>
      </c>
      <c r="N100" s="251" t="s">
        <v>110</v>
      </c>
      <c r="O100" s="251" t="s">
        <v>110</v>
      </c>
      <c r="P100" s="251" t="s">
        <v>110</v>
      </c>
      <c r="Q100" s="251" t="s">
        <v>110</v>
      </c>
      <c r="R100" s="251" t="s">
        <v>110</v>
      </c>
      <c r="S100" s="251" t="s">
        <v>110</v>
      </c>
      <c r="T100" s="251" t="s">
        <v>110</v>
      </c>
      <c r="U100" s="251" t="s">
        <v>110</v>
      </c>
      <c r="V100" s="251" t="s">
        <v>110</v>
      </c>
      <c r="W100" s="251" t="s">
        <v>110</v>
      </c>
      <c r="X100" s="251" t="s">
        <v>110</v>
      </c>
      <c r="Y100" s="251" t="s">
        <v>110</v>
      </c>
      <c r="Z100" s="251" t="s">
        <v>110</v>
      </c>
      <c r="AA100" s="251" t="s">
        <v>110</v>
      </c>
      <c r="AB100" s="251" t="s">
        <v>110</v>
      </c>
      <c r="AC100" s="251" t="s">
        <v>110</v>
      </c>
      <c r="AD100" s="251" t="s">
        <v>110</v>
      </c>
      <c r="AE100" s="251" t="s">
        <v>110</v>
      </c>
      <c r="AF100" s="251" t="s">
        <v>110</v>
      </c>
      <c r="AG100" s="251" t="s">
        <v>110</v>
      </c>
      <c r="AH100" s="251" t="s">
        <v>110</v>
      </c>
      <c r="AI100" s="251" t="s">
        <v>110</v>
      </c>
      <c r="AJ100" s="251" t="s">
        <v>110</v>
      </c>
      <c r="AK100" s="251" t="s">
        <v>110</v>
      </c>
      <c r="AL100" s="251" t="s">
        <v>110</v>
      </c>
      <c r="AM100" s="251" t="s">
        <v>110</v>
      </c>
      <c r="AN100" s="251" t="s">
        <v>110</v>
      </c>
      <c r="AO100" s="251" t="s">
        <v>110</v>
      </c>
      <c r="AP100" s="251" t="s">
        <v>110</v>
      </c>
      <c r="AQ100" s="251" t="s">
        <v>110</v>
      </c>
      <c r="AR100" s="251" t="s">
        <v>110</v>
      </c>
      <c r="AS100" s="251" t="s">
        <v>110</v>
      </c>
      <c r="AT100" s="251" t="s">
        <v>110</v>
      </c>
      <c r="AU100" s="251" t="s">
        <v>110</v>
      </c>
      <c r="AV100" s="251" t="s">
        <v>110</v>
      </c>
      <c r="AW100" s="251" t="s">
        <v>110</v>
      </c>
      <c r="AX100" s="251" t="s">
        <v>110</v>
      </c>
      <c r="AY100" s="251" t="s">
        <v>110</v>
      </c>
      <c r="AZ100" s="251" t="s">
        <v>110</v>
      </c>
      <c r="BA100" s="251" t="s">
        <v>110</v>
      </c>
      <c r="BB100" s="251" t="s">
        <v>110</v>
      </c>
      <c r="BC100" s="251" t="s">
        <v>110</v>
      </c>
      <c r="BD100" s="251" t="s">
        <v>110</v>
      </c>
      <c r="BE100" s="251" t="s">
        <v>110</v>
      </c>
      <c r="BF100" s="251" t="s">
        <v>110</v>
      </c>
      <c r="BG100" s="251" t="s">
        <v>110</v>
      </c>
      <c r="BH100" s="251" t="s">
        <v>110</v>
      </c>
      <c r="BI100" s="251" t="s">
        <v>110</v>
      </c>
      <c r="BJ100" s="251" t="s">
        <v>110</v>
      </c>
      <c r="BK100" s="251" t="s">
        <v>110</v>
      </c>
      <c r="BL100" s="251" t="s">
        <v>110</v>
      </c>
      <c r="BM100" s="251" t="s">
        <v>110</v>
      </c>
      <c r="BN100" s="251" t="s">
        <v>110</v>
      </c>
      <c r="BO100" s="251" t="s">
        <v>110</v>
      </c>
      <c r="BP100" s="251" t="s">
        <v>110</v>
      </c>
      <c r="BQ100" s="251" t="s">
        <v>110</v>
      </c>
      <c r="BR100" s="251" t="s">
        <v>110</v>
      </c>
      <c r="BS100" s="251" t="s">
        <v>110</v>
      </c>
    </row>
    <row r="101" spans="1:80" ht="22.5">
      <c r="A101" s="250" t="s">
        <v>558</v>
      </c>
      <c r="B101" s="251">
        <v>0.20934</v>
      </c>
      <c r="C101" s="251" t="s">
        <v>110</v>
      </c>
      <c r="D101" s="251" t="s">
        <v>110</v>
      </c>
      <c r="E101" s="251" t="s">
        <v>110</v>
      </c>
      <c r="F101" s="251" t="s">
        <v>110</v>
      </c>
      <c r="G101" s="251" t="s">
        <v>110</v>
      </c>
      <c r="H101" s="251" t="s">
        <v>110</v>
      </c>
      <c r="I101" s="251" t="s">
        <v>110</v>
      </c>
      <c r="J101" s="251" t="s">
        <v>110</v>
      </c>
      <c r="K101" s="251" t="s">
        <v>110</v>
      </c>
      <c r="L101" s="251" t="s">
        <v>110</v>
      </c>
      <c r="M101" s="251" t="s">
        <v>110</v>
      </c>
      <c r="N101" s="251" t="s">
        <v>110</v>
      </c>
      <c r="O101" s="251" t="s">
        <v>110</v>
      </c>
      <c r="P101" s="251" t="s">
        <v>110</v>
      </c>
      <c r="Q101" s="251" t="s">
        <v>110</v>
      </c>
      <c r="R101" s="251" t="s">
        <v>110</v>
      </c>
      <c r="S101" s="251" t="s">
        <v>110</v>
      </c>
      <c r="T101" s="251" t="s">
        <v>110</v>
      </c>
      <c r="U101" s="251" t="s">
        <v>110</v>
      </c>
      <c r="V101" s="251" t="s">
        <v>110</v>
      </c>
      <c r="W101" s="251">
        <v>0.20934</v>
      </c>
      <c r="X101" s="251" t="s">
        <v>110</v>
      </c>
      <c r="Y101" s="251" t="s">
        <v>110</v>
      </c>
      <c r="Z101" s="251" t="s">
        <v>110</v>
      </c>
      <c r="AA101" s="251" t="s">
        <v>110</v>
      </c>
      <c r="AB101" s="251" t="s">
        <v>110</v>
      </c>
      <c r="AC101" s="251" t="s">
        <v>110</v>
      </c>
      <c r="AD101" s="251" t="s">
        <v>110</v>
      </c>
      <c r="AE101" s="251" t="s">
        <v>110</v>
      </c>
      <c r="AF101" s="251" t="s">
        <v>110</v>
      </c>
      <c r="AG101" s="251" t="s">
        <v>110</v>
      </c>
      <c r="AH101" s="251" t="s">
        <v>110</v>
      </c>
      <c r="AI101" s="251" t="s">
        <v>110</v>
      </c>
      <c r="AJ101" s="251" t="s">
        <v>110</v>
      </c>
      <c r="AK101" s="251" t="s">
        <v>110</v>
      </c>
      <c r="AL101" s="251" t="s">
        <v>110</v>
      </c>
      <c r="AM101" s="251" t="s">
        <v>110</v>
      </c>
      <c r="AN101" s="251">
        <v>0</v>
      </c>
      <c r="AO101" s="251">
        <v>0.20934</v>
      </c>
      <c r="AP101" s="251" t="s">
        <v>110</v>
      </c>
      <c r="AQ101" s="251" t="s">
        <v>110</v>
      </c>
      <c r="AR101" s="251">
        <v>0</v>
      </c>
      <c r="AS101" s="251" t="s">
        <v>110</v>
      </c>
      <c r="AT101" s="251" t="s">
        <v>110</v>
      </c>
      <c r="AU101" s="251" t="s">
        <v>110</v>
      </c>
      <c r="AV101" s="251" t="s">
        <v>110</v>
      </c>
      <c r="AW101" s="251" t="s">
        <v>110</v>
      </c>
      <c r="AX101" s="251" t="s">
        <v>110</v>
      </c>
      <c r="AY101" s="251" t="s">
        <v>110</v>
      </c>
      <c r="AZ101" s="251" t="s">
        <v>110</v>
      </c>
      <c r="BA101" s="251" t="s">
        <v>110</v>
      </c>
      <c r="BB101" s="251" t="s">
        <v>110</v>
      </c>
      <c r="BC101" s="251" t="s">
        <v>110</v>
      </c>
      <c r="BD101" s="251" t="s">
        <v>110</v>
      </c>
      <c r="BE101" s="251" t="s">
        <v>110</v>
      </c>
      <c r="BF101" s="251" t="s">
        <v>110</v>
      </c>
      <c r="BG101" s="251" t="s">
        <v>110</v>
      </c>
      <c r="BH101" s="251" t="s">
        <v>110</v>
      </c>
      <c r="BI101" s="251" t="s">
        <v>110</v>
      </c>
      <c r="BJ101" s="251" t="s">
        <v>110</v>
      </c>
      <c r="BK101" s="251" t="s">
        <v>110</v>
      </c>
      <c r="BL101" s="251" t="s">
        <v>110</v>
      </c>
      <c r="BM101" s="251" t="s">
        <v>110</v>
      </c>
      <c r="BN101" s="251" t="s">
        <v>110</v>
      </c>
      <c r="BO101" s="251" t="s">
        <v>110</v>
      </c>
      <c r="BP101" s="251" t="s">
        <v>110</v>
      </c>
      <c r="BQ101" s="251" t="s">
        <v>110</v>
      </c>
      <c r="BR101" s="251" t="s">
        <v>110</v>
      </c>
      <c r="BS101" s="251" t="s">
        <v>110</v>
      </c>
    </row>
    <row r="102" spans="1:80" ht="22.5">
      <c r="A102" s="250" t="s">
        <v>559</v>
      </c>
      <c r="B102" s="251">
        <v>219.93260400000003</v>
      </c>
      <c r="C102" s="251" t="s">
        <v>110</v>
      </c>
      <c r="D102" s="251" t="s">
        <v>110</v>
      </c>
      <c r="E102" s="251" t="s">
        <v>110</v>
      </c>
      <c r="F102" s="251" t="s">
        <v>110</v>
      </c>
      <c r="G102" s="251" t="s">
        <v>110</v>
      </c>
      <c r="H102" s="251" t="s">
        <v>110</v>
      </c>
      <c r="I102" s="251" t="s">
        <v>110</v>
      </c>
      <c r="J102" s="251" t="s">
        <v>110</v>
      </c>
      <c r="K102" s="251" t="s">
        <v>110</v>
      </c>
      <c r="L102" s="251" t="s">
        <v>110</v>
      </c>
      <c r="M102" s="251" t="s">
        <v>110</v>
      </c>
      <c r="N102" s="251" t="s">
        <v>110</v>
      </c>
      <c r="O102" s="251" t="s">
        <v>110</v>
      </c>
      <c r="P102" s="251" t="s">
        <v>110</v>
      </c>
      <c r="Q102" s="251" t="s">
        <v>110</v>
      </c>
      <c r="R102" s="251" t="s">
        <v>110</v>
      </c>
      <c r="S102" s="251" t="s">
        <v>110</v>
      </c>
      <c r="T102" s="251" t="s">
        <v>110</v>
      </c>
      <c r="U102" s="251" t="s">
        <v>110</v>
      </c>
      <c r="V102" s="251" t="s">
        <v>110</v>
      </c>
      <c r="W102" s="251">
        <v>134.01946799999999</v>
      </c>
      <c r="X102" s="251" t="s">
        <v>110</v>
      </c>
      <c r="Y102" s="251" t="s">
        <v>110</v>
      </c>
      <c r="Z102" s="251" t="s">
        <v>110</v>
      </c>
      <c r="AA102" s="251" t="s">
        <v>110</v>
      </c>
      <c r="AB102" s="251" t="s">
        <v>110</v>
      </c>
      <c r="AC102" s="251" t="s">
        <v>110</v>
      </c>
      <c r="AD102" s="251" t="s">
        <v>110</v>
      </c>
      <c r="AE102" s="251">
        <v>3.7262520000000006</v>
      </c>
      <c r="AF102" s="251" t="s">
        <v>110</v>
      </c>
      <c r="AG102" s="251" t="s">
        <v>110</v>
      </c>
      <c r="AH102" s="251" t="s">
        <v>110</v>
      </c>
      <c r="AI102" s="251" t="s">
        <v>110</v>
      </c>
      <c r="AJ102" s="251">
        <v>0</v>
      </c>
      <c r="AK102" s="251">
        <v>50.115996000000003</v>
      </c>
      <c r="AL102" s="251" t="s">
        <v>110</v>
      </c>
      <c r="AM102" s="251" t="s">
        <v>110</v>
      </c>
      <c r="AN102" s="251">
        <v>0.37681200000000004</v>
      </c>
      <c r="AO102" s="251">
        <v>0.71175600000000006</v>
      </c>
      <c r="AP102" s="251">
        <v>45.887328000000004</v>
      </c>
      <c r="AQ102" s="251" t="s">
        <v>110</v>
      </c>
      <c r="AR102" s="251">
        <v>1.7165880000000002</v>
      </c>
      <c r="AS102" s="251">
        <v>31.484736000000002</v>
      </c>
      <c r="AT102" s="251">
        <v>85.913135999999994</v>
      </c>
      <c r="AU102" s="251" t="s">
        <v>110</v>
      </c>
      <c r="AV102" s="251" t="s">
        <v>110</v>
      </c>
      <c r="AW102" s="251" t="s">
        <v>110</v>
      </c>
      <c r="AX102" s="251" t="s">
        <v>110</v>
      </c>
      <c r="AY102" s="251" t="s">
        <v>110</v>
      </c>
      <c r="AZ102" s="251" t="s">
        <v>110</v>
      </c>
      <c r="BA102" s="251" t="s">
        <v>110</v>
      </c>
      <c r="BB102" s="251" t="s">
        <v>110</v>
      </c>
      <c r="BC102" s="251" t="s">
        <v>110</v>
      </c>
      <c r="BD102" s="251" t="s">
        <v>110</v>
      </c>
      <c r="BE102" s="251" t="s">
        <v>110</v>
      </c>
      <c r="BF102" s="251" t="s">
        <v>110</v>
      </c>
      <c r="BG102" s="251" t="s">
        <v>110</v>
      </c>
      <c r="BH102" s="251" t="s">
        <v>110</v>
      </c>
      <c r="BI102" s="251" t="s">
        <v>110</v>
      </c>
      <c r="BJ102" s="251" t="s">
        <v>110</v>
      </c>
      <c r="BK102" s="251" t="s">
        <v>110</v>
      </c>
      <c r="BL102" s="251" t="s">
        <v>110</v>
      </c>
      <c r="BM102" s="251" t="s">
        <v>110</v>
      </c>
      <c r="BN102" s="251" t="s">
        <v>110</v>
      </c>
      <c r="BO102" s="251" t="s">
        <v>110</v>
      </c>
      <c r="BP102" s="251" t="s">
        <v>110</v>
      </c>
      <c r="BQ102" s="251" t="s">
        <v>110</v>
      </c>
      <c r="BR102" s="251" t="s">
        <v>110</v>
      </c>
      <c r="BS102" s="251" t="s">
        <v>110</v>
      </c>
    </row>
    <row r="103" spans="1:80" ht="33.75">
      <c r="A103" s="250" t="s">
        <v>560</v>
      </c>
      <c r="B103" s="251">
        <v>5.1078960000000002</v>
      </c>
      <c r="C103" s="251" t="s">
        <v>110</v>
      </c>
      <c r="D103" s="251" t="s">
        <v>110</v>
      </c>
      <c r="E103" s="251" t="s">
        <v>110</v>
      </c>
      <c r="F103" s="251" t="s">
        <v>110</v>
      </c>
      <c r="G103" s="251" t="s">
        <v>110</v>
      </c>
      <c r="H103" s="251" t="s">
        <v>110</v>
      </c>
      <c r="I103" s="251" t="s">
        <v>110</v>
      </c>
      <c r="J103" s="251" t="s">
        <v>110</v>
      </c>
      <c r="K103" s="251" t="s">
        <v>110</v>
      </c>
      <c r="L103" s="251" t="s">
        <v>110</v>
      </c>
      <c r="M103" s="251" t="s">
        <v>110</v>
      </c>
      <c r="N103" s="251" t="s">
        <v>110</v>
      </c>
      <c r="O103" s="251" t="s">
        <v>110</v>
      </c>
      <c r="P103" s="251" t="s">
        <v>110</v>
      </c>
      <c r="Q103" s="251" t="s">
        <v>110</v>
      </c>
      <c r="R103" s="251" t="s">
        <v>110</v>
      </c>
      <c r="S103" s="251" t="s">
        <v>110</v>
      </c>
      <c r="T103" s="251" t="s">
        <v>110</v>
      </c>
      <c r="U103" s="251" t="s">
        <v>110</v>
      </c>
      <c r="V103" s="251" t="s">
        <v>110</v>
      </c>
      <c r="W103" s="251">
        <v>5.1078960000000002</v>
      </c>
      <c r="X103" s="251" t="s">
        <v>110</v>
      </c>
      <c r="Y103" s="251" t="s">
        <v>110</v>
      </c>
      <c r="Z103" s="251" t="s">
        <v>110</v>
      </c>
      <c r="AA103" s="251" t="s">
        <v>110</v>
      </c>
      <c r="AB103" s="251" t="s">
        <v>110</v>
      </c>
      <c r="AC103" s="251" t="s">
        <v>110</v>
      </c>
      <c r="AD103" s="251" t="s">
        <v>110</v>
      </c>
      <c r="AE103" s="251" t="s">
        <v>110</v>
      </c>
      <c r="AF103" s="251" t="s">
        <v>110</v>
      </c>
      <c r="AG103" s="251" t="s">
        <v>110</v>
      </c>
      <c r="AH103" s="251" t="s">
        <v>110</v>
      </c>
      <c r="AI103" s="251" t="s">
        <v>110</v>
      </c>
      <c r="AJ103" s="251">
        <v>0</v>
      </c>
      <c r="AK103" s="251" t="s">
        <v>110</v>
      </c>
      <c r="AL103" s="251" t="s">
        <v>110</v>
      </c>
      <c r="AM103" s="251" t="s">
        <v>110</v>
      </c>
      <c r="AN103" s="251" t="s">
        <v>110</v>
      </c>
      <c r="AO103" s="251">
        <v>5.1078960000000002</v>
      </c>
      <c r="AP103" s="251" t="s">
        <v>110</v>
      </c>
      <c r="AQ103" s="251" t="s">
        <v>110</v>
      </c>
      <c r="AR103" s="251" t="s">
        <v>110</v>
      </c>
      <c r="AS103" s="251" t="s">
        <v>110</v>
      </c>
      <c r="AT103" s="251" t="s">
        <v>110</v>
      </c>
      <c r="AU103" s="251" t="s">
        <v>110</v>
      </c>
      <c r="AV103" s="251" t="s">
        <v>110</v>
      </c>
      <c r="AW103" s="251" t="s">
        <v>110</v>
      </c>
      <c r="AX103" s="251" t="s">
        <v>110</v>
      </c>
      <c r="AY103" s="251" t="s">
        <v>110</v>
      </c>
      <c r="AZ103" s="251" t="s">
        <v>110</v>
      </c>
      <c r="BA103" s="251" t="s">
        <v>110</v>
      </c>
      <c r="BB103" s="251" t="s">
        <v>110</v>
      </c>
      <c r="BC103" s="251" t="s">
        <v>110</v>
      </c>
      <c r="BD103" s="251" t="s">
        <v>110</v>
      </c>
      <c r="BE103" s="251" t="s">
        <v>110</v>
      </c>
      <c r="BF103" s="251" t="s">
        <v>110</v>
      </c>
      <c r="BG103" s="251" t="s">
        <v>110</v>
      </c>
      <c r="BH103" s="251" t="s">
        <v>110</v>
      </c>
      <c r="BI103" s="251" t="s">
        <v>110</v>
      </c>
      <c r="BJ103" s="251" t="s">
        <v>110</v>
      </c>
      <c r="BK103" s="251" t="s">
        <v>110</v>
      </c>
      <c r="BL103" s="251" t="s">
        <v>110</v>
      </c>
      <c r="BM103" s="251" t="s">
        <v>110</v>
      </c>
      <c r="BN103" s="251" t="s">
        <v>110</v>
      </c>
      <c r="BO103" s="251" t="s">
        <v>110</v>
      </c>
      <c r="BP103" s="251" t="s">
        <v>110</v>
      </c>
      <c r="BQ103" s="251" t="s">
        <v>110</v>
      </c>
      <c r="BR103" s="251" t="s">
        <v>110</v>
      </c>
      <c r="BS103" s="251" t="s">
        <v>110</v>
      </c>
    </row>
    <row r="104" spans="1:80" ht="33.75">
      <c r="A104" s="250" t="s">
        <v>561</v>
      </c>
      <c r="B104" s="251">
        <v>12.895344000000001</v>
      </c>
      <c r="C104" s="251" t="s">
        <v>110</v>
      </c>
      <c r="D104" s="251" t="s">
        <v>110</v>
      </c>
      <c r="E104" s="251" t="s">
        <v>110</v>
      </c>
      <c r="F104" s="251" t="s">
        <v>110</v>
      </c>
      <c r="G104" s="251" t="s">
        <v>110</v>
      </c>
      <c r="H104" s="251" t="s">
        <v>110</v>
      </c>
      <c r="I104" s="251" t="s">
        <v>110</v>
      </c>
      <c r="J104" s="251" t="s">
        <v>110</v>
      </c>
      <c r="K104" s="251" t="s">
        <v>110</v>
      </c>
      <c r="L104" s="251" t="s">
        <v>110</v>
      </c>
      <c r="M104" s="251" t="s">
        <v>110</v>
      </c>
      <c r="N104" s="251" t="s">
        <v>110</v>
      </c>
      <c r="O104" s="251" t="s">
        <v>110</v>
      </c>
      <c r="P104" s="251" t="s">
        <v>110</v>
      </c>
      <c r="Q104" s="251" t="s">
        <v>110</v>
      </c>
      <c r="R104" s="251" t="s">
        <v>110</v>
      </c>
      <c r="S104" s="251" t="s">
        <v>110</v>
      </c>
      <c r="T104" s="251" t="s">
        <v>110</v>
      </c>
      <c r="U104" s="251" t="s">
        <v>110</v>
      </c>
      <c r="V104" s="251" t="s">
        <v>110</v>
      </c>
      <c r="W104" s="251">
        <v>12.895344000000001</v>
      </c>
      <c r="X104" s="251" t="s">
        <v>110</v>
      </c>
      <c r="Y104" s="251" t="s">
        <v>110</v>
      </c>
      <c r="Z104" s="251" t="s">
        <v>110</v>
      </c>
      <c r="AA104" s="251" t="s">
        <v>110</v>
      </c>
      <c r="AB104" s="251" t="s">
        <v>110</v>
      </c>
      <c r="AC104" s="251" t="s">
        <v>110</v>
      </c>
      <c r="AD104" s="251" t="s">
        <v>110</v>
      </c>
      <c r="AE104" s="251" t="s">
        <v>110</v>
      </c>
      <c r="AF104" s="251" t="s">
        <v>110</v>
      </c>
      <c r="AG104" s="251" t="s">
        <v>110</v>
      </c>
      <c r="AH104" s="251" t="s">
        <v>110</v>
      </c>
      <c r="AI104" s="251" t="s">
        <v>110</v>
      </c>
      <c r="AJ104" s="251" t="s">
        <v>110</v>
      </c>
      <c r="AK104" s="251" t="s">
        <v>110</v>
      </c>
      <c r="AL104" s="251" t="s">
        <v>110</v>
      </c>
      <c r="AM104" s="251" t="s">
        <v>110</v>
      </c>
      <c r="AN104" s="251">
        <v>3.8937240000000002</v>
      </c>
      <c r="AO104" s="251">
        <v>4.0193280000000007</v>
      </c>
      <c r="AP104" s="251">
        <v>0</v>
      </c>
      <c r="AQ104" s="251" t="s">
        <v>110</v>
      </c>
      <c r="AR104" s="251">
        <v>4.9404240000000001</v>
      </c>
      <c r="AS104" s="251" t="s">
        <v>110</v>
      </c>
      <c r="AT104" s="251" t="s">
        <v>110</v>
      </c>
      <c r="AU104" s="251" t="s">
        <v>110</v>
      </c>
      <c r="AV104" s="251" t="s">
        <v>110</v>
      </c>
      <c r="AW104" s="251" t="s">
        <v>110</v>
      </c>
      <c r="AX104" s="251" t="s">
        <v>110</v>
      </c>
      <c r="AY104" s="251" t="s">
        <v>110</v>
      </c>
      <c r="AZ104" s="251" t="s">
        <v>110</v>
      </c>
      <c r="BA104" s="251" t="s">
        <v>110</v>
      </c>
      <c r="BB104" s="251" t="s">
        <v>110</v>
      </c>
      <c r="BC104" s="251" t="s">
        <v>110</v>
      </c>
      <c r="BD104" s="251" t="s">
        <v>110</v>
      </c>
      <c r="BE104" s="251" t="s">
        <v>110</v>
      </c>
      <c r="BF104" s="251" t="s">
        <v>110</v>
      </c>
      <c r="BG104" s="251" t="s">
        <v>110</v>
      </c>
      <c r="BH104" s="251" t="s">
        <v>110</v>
      </c>
      <c r="BI104" s="251" t="s">
        <v>110</v>
      </c>
      <c r="BJ104" s="251" t="s">
        <v>110</v>
      </c>
      <c r="BK104" s="251" t="s">
        <v>110</v>
      </c>
      <c r="BL104" s="251" t="s">
        <v>110</v>
      </c>
      <c r="BM104" s="251" t="s">
        <v>110</v>
      </c>
      <c r="BN104" s="251" t="s">
        <v>110</v>
      </c>
      <c r="BO104" s="251" t="s">
        <v>110</v>
      </c>
      <c r="BP104" s="251" t="s">
        <v>110</v>
      </c>
      <c r="BQ104" s="251" t="s">
        <v>110</v>
      </c>
      <c r="BR104" s="251" t="s">
        <v>110</v>
      </c>
      <c r="BS104" s="251" t="s">
        <v>110</v>
      </c>
    </row>
    <row r="105" spans="1:80" ht="22.5">
      <c r="A105" s="250" t="s">
        <v>562</v>
      </c>
      <c r="B105" s="251">
        <v>2842.9209360000004</v>
      </c>
      <c r="C105" s="251">
        <v>379.19847600000003</v>
      </c>
      <c r="D105" s="251">
        <v>3.4750440000000005</v>
      </c>
      <c r="E105" s="251">
        <v>0.25120800000000004</v>
      </c>
      <c r="F105" s="251">
        <v>360.14853600000004</v>
      </c>
      <c r="G105" s="251" t="s">
        <v>110</v>
      </c>
      <c r="H105" s="251">
        <v>2.2608720000000004</v>
      </c>
      <c r="I105" s="251">
        <v>0</v>
      </c>
      <c r="J105" s="251">
        <v>12.937212000000001</v>
      </c>
      <c r="K105" s="251" t="s">
        <v>110</v>
      </c>
      <c r="L105" s="251" t="s">
        <v>110</v>
      </c>
      <c r="M105" s="251">
        <v>8.3736000000000005E-2</v>
      </c>
      <c r="N105" s="251">
        <v>15.867972000000002</v>
      </c>
      <c r="O105" s="251" t="s">
        <v>110</v>
      </c>
      <c r="P105" s="251">
        <v>6.0289920000000006</v>
      </c>
      <c r="Q105" s="251">
        <v>7.9967880000000005</v>
      </c>
      <c r="R105" s="251">
        <v>1.800324</v>
      </c>
      <c r="S105" s="251" t="s">
        <v>110</v>
      </c>
      <c r="T105" s="251" t="s">
        <v>110</v>
      </c>
      <c r="U105" s="251" t="s">
        <v>110</v>
      </c>
      <c r="V105" s="251" t="s">
        <v>110</v>
      </c>
      <c r="W105" s="251">
        <v>1023.0445800000001</v>
      </c>
      <c r="X105" s="251" t="s">
        <v>110</v>
      </c>
      <c r="Y105" s="251" t="s">
        <v>110</v>
      </c>
      <c r="Z105" s="251" t="s">
        <v>110</v>
      </c>
      <c r="AA105" s="251" t="s">
        <v>110</v>
      </c>
      <c r="AB105" s="251" t="s">
        <v>110</v>
      </c>
      <c r="AC105" s="251">
        <v>17.291484000000001</v>
      </c>
      <c r="AD105" s="251" t="s">
        <v>110</v>
      </c>
      <c r="AE105" s="251">
        <v>111.327012</v>
      </c>
      <c r="AF105" s="251">
        <v>177.05977200000001</v>
      </c>
      <c r="AG105" s="251">
        <v>0.16747200000000001</v>
      </c>
      <c r="AH105" s="251" t="s">
        <v>110</v>
      </c>
      <c r="AI105" s="251">
        <v>0.62802000000000002</v>
      </c>
      <c r="AJ105" s="251">
        <v>0</v>
      </c>
      <c r="AK105" s="251" t="s">
        <v>110</v>
      </c>
      <c r="AL105" s="251">
        <v>710.87677199999996</v>
      </c>
      <c r="AM105" s="251">
        <v>2.8470240000000002</v>
      </c>
      <c r="AN105" s="251" t="s">
        <v>110</v>
      </c>
      <c r="AO105" s="251" t="s">
        <v>110</v>
      </c>
      <c r="AP105" s="251" t="s">
        <v>110</v>
      </c>
      <c r="AQ105" s="251">
        <v>2.7632880000000002</v>
      </c>
      <c r="AR105" s="251" t="s">
        <v>110</v>
      </c>
      <c r="AS105" s="251">
        <v>0</v>
      </c>
      <c r="AT105" s="251">
        <v>386.69284800000003</v>
      </c>
      <c r="AU105" s="251">
        <v>279.80384400000003</v>
      </c>
      <c r="AV105" s="251" t="s">
        <v>110</v>
      </c>
      <c r="AW105" s="251" t="s">
        <v>110</v>
      </c>
      <c r="AX105" s="251" t="s">
        <v>110</v>
      </c>
      <c r="AY105" s="251" t="s">
        <v>110</v>
      </c>
      <c r="AZ105" s="251">
        <v>3.34944</v>
      </c>
      <c r="BA105" s="251">
        <v>1.088568</v>
      </c>
      <c r="BB105" s="251">
        <v>213.02438400000003</v>
      </c>
      <c r="BC105" s="251" t="s">
        <v>110</v>
      </c>
      <c r="BD105" s="251">
        <v>3.8518560000000002</v>
      </c>
      <c r="BE105" s="251">
        <v>2.4283440000000001</v>
      </c>
      <c r="BF105" s="251" t="s">
        <v>110</v>
      </c>
      <c r="BG105" s="251">
        <v>7.6618440000000003</v>
      </c>
      <c r="BH105" s="251">
        <v>0.79549200000000009</v>
      </c>
      <c r="BI105" s="251">
        <v>35.043516000000004</v>
      </c>
      <c r="BJ105" s="251" t="s">
        <v>110</v>
      </c>
      <c r="BK105" s="251" t="s">
        <v>110</v>
      </c>
      <c r="BL105" s="251">
        <v>4.1868000000000002E-2</v>
      </c>
      <c r="BM105" s="251">
        <v>12.476664000000001</v>
      </c>
      <c r="BN105" s="251">
        <v>34.792308000000006</v>
      </c>
      <c r="BO105" s="251">
        <v>26.376840000000001</v>
      </c>
      <c r="BP105" s="251">
        <v>8.4154680000000006</v>
      </c>
      <c r="BQ105" s="251" t="s">
        <v>110</v>
      </c>
      <c r="BR105" s="251">
        <v>234.54453600000002</v>
      </c>
      <c r="BS105" s="251">
        <v>488.97637200000003</v>
      </c>
    </row>
    <row r="106" spans="1:80" ht="22.5">
      <c r="A106" s="250" t="s">
        <v>563</v>
      </c>
      <c r="B106" s="251">
        <v>674.24227199999996</v>
      </c>
      <c r="C106" s="251">
        <v>108.605592</v>
      </c>
      <c r="D106" s="251">
        <v>3.4750440000000005</v>
      </c>
      <c r="E106" s="251">
        <v>0.25120800000000004</v>
      </c>
      <c r="F106" s="251">
        <v>92.151468000000008</v>
      </c>
      <c r="G106" s="251" t="s">
        <v>110</v>
      </c>
      <c r="H106" s="251">
        <v>1.25604</v>
      </c>
      <c r="I106" s="251">
        <v>0</v>
      </c>
      <c r="J106" s="251">
        <v>11.388096000000001</v>
      </c>
      <c r="K106" s="251" t="s">
        <v>110</v>
      </c>
      <c r="L106" s="251" t="s">
        <v>110</v>
      </c>
      <c r="M106" s="251">
        <v>4.1868000000000002E-2</v>
      </c>
      <c r="N106" s="251">
        <v>15.867972000000002</v>
      </c>
      <c r="O106" s="251" t="s">
        <v>110</v>
      </c>
      <c r="P106" s="251">
        <v>6.0289920000000006</v>
      </c>
      <c r="Q106" s="251">
        <v>7.9967880000000005</v>
      </c>
      <c r="R106" s="251">
        <v>1.800324</v>
      </c>
      <c r="S106" s="251" t="s">
        <v>110</v>
      </c>
      <c r="T106" s="251" t="s">
        <v>110</v>
      </c>
      <c r="U106" s="251" t="s">
        <v>110</v>
      </c>
      <c r="V106" s="251" t="s">
        <v>110</v>
      </c>
      <c r="W106" s="251">
        <v>39.314052000000004</v>
      </c>
      <c r="X106" s="251" t="s">
        <v>110</v>
      </c>
      <c r="Y106" s="251" t="s">
        <v>110</v>
      </c>
      <c r="Z106" s="251" t="s">
        <v>110</v>
      </c>
      <c r="AA106" s="251" t="s">
        <v>110</v>
      </c>
      <c r="AB106" s="251" t="s">
        <v>110</v>
      </c>
      <c r="AC106" s="251">
        <v>17.291484000000001</v>
      </c>
      <c r="AD106" s="251" t="s">
        <v>110</v>
      </c>
      <c r="AE106" s="251">
        <v>3.391308</v>
      </c>
      <c r="AF106" s="251">
        <v>8.3736000000000005E-2</v>
      </c>
      <c r="AG106" s="251" t="s">
        <v>110</v>
      </c>
      <c r="AH106" s="251" t="s">
        <v>110</v>
      </c>
      <c r="AI106" s="251">
        <v>0</v>
      </c>
      <c r="AJ106" s="251">
        <v>0</v>
      </c>
      <c r="AK106" s="251" t="s">
        <v>110</v>
      </c>
      <c r="AL106" s="251">
        <v>13.314024000000002</v>
      </c>
      <c r="AM106" s="251">
        <v>2.4283440000000001</v>
      </c>
      <c r="AN106" s="251" t="s">
        <v>110</v>
      </c>
      <c r="AO106" s="251" t="s">
        <v>110</v>
      </c>
      <c r="AP106" s="251" t="s">
        <v>110</v>
      </c>
      <c r="AQ106" s="251">
        <v>2.7632880000000002</v>
      </c>
      <c r="AR106" s="251" t="s">
        <v>110</v>
      </c>
      <c r="AS106" s="251">
        <v>0</v>
      </c>
      <c r="AT106" s="251">
        <v>161.48487600000001</v>
      </c>
      <c r="AU106" s="251">
        <v>84.196548000000007</v>
      </c>
      <c r="AV106" s="251" t="s">
        <v>110</v>
      </c>
      <c r="AW106" s="251" t="s">
        <v>110</v>
      </c>
      <c r="AX106" s="251" t="s">
        <v>110</v>
      </c>
      <c r="AY106" s="251" t="s">
        <v>110</v>
      </c>
      <c r="AZ106" s="251" t="s">
        <v>110</v>
      </c>
      <c r="BA106" s="251" t="s">
        <v>110</v>
      </c>
      <c r="BB106" s="251">
        <v>81.014579999999995</v>
      </c>
      <c r="BC106" s="251" t="s">
        <v>110</v>
      </c>
      <c r="BD106" s="251">
        <v>0.75362400000000007</v>
      </c>
      <c r="BE106" s="251">
        <v>2.4283440000000001</v>
      </c>
      <c r="BF106" s="251" t="s">
        <v>110</v>
      </c>
      <c r="BG106" s="251" t="s">
        <v>110</v>
      </c>
      <c r="BH106" s="251" t="s">
        <v>110</v>
      </c>
      <c r="BI106" s="251" t="s">
        <v>110</v>
      </c>
      <c r="BJ106" s="251" t="s">
        <v>110</v>
      </c>
      <c r="BK106" s="251" t="s">
        <v>110</v>
      </c>
      <c r="BL106" s="251">
        <v>0</v>
      </c>
      <c r="BM106" s="251" t="s">
        <v>110</v>
      </c>
      <c r="BN106" s="251">
        <v>33.410664000000004</v>
      </c>
      <c r="BO106" s="251">
        <v>26.209368000000001</v>
      </c>
      <c r="BP106" s="251">
        <v>7.2012960000000001</v>
      </c>
      <c r="BQ106" s="251" t="s">
        <v>110</v>
      </c>
      <c r="BR106" s="251">
        <v>35.797139999999999</v>
      </c>
      <c r="BS106" s="251">
        <v>195.52356</v>
      </c>
    </row>
    <row r="107" spans="1:80" ht="22.5">
      <c r="A107" s="250" t="s">
        <v>565</v>
      </c>
      <c r="B107" s="251">
        <v>59.368824000000004</v>
      </c>
      <c r="C107" s="251">
        <v>2.219004</v>
      </c>
      <c r="D107" s="251">
        <v>0.96296400000000004</v>
      </c>
      <c r="E107" s="251">
        <v>0.16747200000000001</v>
      </c>
      <c r="F107" s="251">
        <v>0.54428399999999999</v>
      </c>
      <c r="G107" s="251" t="s">
        <v>110</v>
      </c>
      <c r="H107" s="251" t="s">
        <v>110</v>
      </c>
      <c r="I107" s="251" t="s">
        <v>110</v>
      </c>
      <c r="J107" s="251">
        <v>0.54428399999999999</v>
      </c>
      <c r="K107" s="251" t="s">
        <v>110</v>
      </c>
      <c r="L107" s="251" t="s">
        <v>110</v>
      </c>
      <c r="M107" s="251" t="s">
        <v>110</v>
      </c>
      <c r="N107" s="251">
        <v>12.602268</v>
      </c>
      <c r="O107" s="251" t="s">
        <v>110</v>
      </c>
      <c r="P107" s="251">
        <v>4.0611960000000007</v>
      </c>
      <c r="Q107" s="251">
        <v>7.9967880000000005</v>
      </c>
      <c r="R107" s="251">
        <v>0.50241600000000008</v>
      </c>
      <c r="S107" s="251" t="s">
        <v>110</v>
      </c>
      <c r="T107" s="251" t="s">
        <v>110</v>
      </c>
      <c r="U107" s="251" t="s">
        <v>110</v>
      </c>
      <c r="V107" s="251" t="s">
        <v>110</v>
      </c>
      <c r="W107" s="251">
        <v>0.16747200000000001</v>
      </c>
      <c r="X107" s="251" t="s">
        <v>110</v>
      </c>
      <c r="Y107" s="251" t="s">
        <v>110</v>
      </c>
      <c r="Z107" s="251" t="s">
        <v>110</v>
      </c>
      <c r="AA107" s="251" t="s">
        <v>110</v>
      </c>
      <c r="AB107" s="251" t="s">
        <v>110</v>
      </c>
      <c r="AC107" s="251" t="s">
        <v>110</v>
      </c>
      <c r="AD107" s="251" t="s">
        <v>110</v>
      </c>
      <c r="AE107" s="251">
        <v>4.1868000000000002E-2</v>
      </c>
      <c r="AF107" s="251">
        <v>0</v>
      </c>
      <c r="AG107" s="251" t="s">
        <v>110</v>
      </c>
      <c r="AH107" s="251" t="s">
        <v>110</v>
      </c>
      <c r="AI107" s="251" t="s">
        <v>110</v>
      </c>
      <c r="AJ107" s="251" t="s">
        <v>110</v>
      </c>
      <c r="AK107" s="251" t="s">
        <v>110</v>
      </c>
      <c r="AL107" s="251">
        <v>8.3736000000000005E-2</v>
      </c>
      <c r="AM107" s="251" t="s">
        <v>110</v>
      </c>
      <c r="AN107" s="251" t="s">
        <v>110</v>
      </c>
      <c r="AO107" s="251" t="s">
        <v>110</v>
      </c>
      <c r="AP107" s="251" t="s">
        <v>110</v>
      </c>
      <c r="AQ107" s="251">
        <v>4.1868000000000002E-2</v>
      </c>
      <c r="AR107" s="251" t="s">
        <v>110</v>
      </c>
      <c r="AS107" s="251">
        <v>0</v>
      </c>
      <c r="AT107" s="251">
        <v>21.394548000000004</v>
      </c>
      <c r="AU107" s="251" t="s">
        <v>110</v>
      </c>
      <c r="AV107" s="251" t="s">
        <v>110</v>
      </c>
      <c r="AW107" s="251" t="s">
        <v>110</v>
      </c>
      <c r="AX107" s="251" t="s">
        <v>110</v>
      </c>
      <c r="AY107" s="251" t="s">
        <v>110</v>
      </c>
      <c r="AZ107" s="251" t="s">
        <v>110</v>
      </c>
      <c r="BA107" s="251" t="s">
        <v>110</v>
      </c>
      <c r="BB107" s="251" t="s">
        <v>110</v>
      </c>
      <c r="BC107" s="251" t="s">
        <v>110</v>
      </c>
      <c r="BD107" s="251" t="s">
        <v>110</v>
      </c>
      <c r="BE107" s="251" t="s">
        <v>110</v>
      </c>
      <c r="BF107" s="251" t="s">
        <v>110</v>
      </c>
      <c r="BG107" s="251" t="s">
        <v>110</v>
      </c>
      <c r="BH107" s="251" t="s">
        <v>110</v>
      </c>
      <c r="BI107" s="251" t="s">
        <v>110</v>
      </c>
      <c r="BJ107" s="251" t="s">
        <v>110</v>
      </c>
      <c r="BK107" s="251" t="s">
        <v>110</v>
      </c>
      <c r="BL107" s="251" t="s">
        <v>110</v>
      </c>
      <c r="BM107" s="251" t="s">
        <v>110</v>
      </c>
      <c r="BN107" s="251">
        <v>0</v>
      </c>
      <c r="BO107" s="251">
        <v>0</v>
      </c>
      <c r="BP107" s="251" t="s">
        <v>110</v>
      </c>
      <c r="BQ107" s="251" t="s">
        <v>110</v>
      </c>
      <c r="BR107" s="251">
        <v>2.9307600000000003</v>
      </c>
      <c r="BS107" s="251">
        <v>20.054772</v>
      </c>
    </row>
    <row r="108" spans="1:80" ht="22.5">
      <c r="A108" s="250" t="s">
        <v>566</v>
      </c>
      <c r="B108" s="251">
        <v>131.842332</v>
      </c>
      <c r="C108" s="251">
        <v>46.557215999999997</v>
      </c>
      <c r="D108" s="251">
        <v>0.50241600000000008</v>
      </c>
      <c r="E108" s="251" t="s">
        <v>110</v>
      </c>
      <c r="F108" s="251">
        <v>43.249644000000004</v>
      </c>
      <c r="G108" s="251" t="s">
        <v>110</v>
      </c>
      <c r="H108" s="251" t="s">
        <v>110</v>
      </c>
      <c r="I108" s="251" t="s">
        <v>110</v>
      </c>
      <c r="J108" s="251">
        <v>2.8051559999999998</v>
      </c>
      <c r="K108" s="251" t="s">
        <v>110</v>
      </c>
      <c r="L108" s="251" t="s">
        <v>110</v>
      </c>
      <c r="M108" s="251" t="s">
        <v>110</v>
      </c>
      <c r="N108" s="251">
        <v>0.25120800000000004</v>
      </c>
      <c r="O108" s="251" t="s">
        <v>110</v>
      </c>
      <c r="P108" s="251">
        <v>0.25120800000000004</v>
      </c>
      <c r="Q108" s="251" t="s">
        <v>110</v>
      </c>
      <c r="R108" s="251" t="s">
        <v>110</v>
      </c>
      <c r="S108" s="251" t="s">
        <v>110</v>
      </c>
      <c r="T108" s="251" t="s">
        <v>110</v>
      </c>
      <c r="U108" s="251" t="s">
        <v>110</v>
      </c>
      <c r="V108" s="251" t="s">
        <v>110</v>
      </c>
      <c r="W108" s="251">
        <v>19.636092000000001</v>
      </c>
      <c r="X108" s="251" t="s">
        <v>110</v>
      </c>
      <c r="Y108" s="251" t="s">
        <v>110</v>
      </c>
      <c r="Z108" s="251" t="s">
        <v>110</v>
      </c>
      <c r="AA108" s="251" t="s">
        <v>110</v>
      </c>
      <c r="AB108" s="251" t="s">
        <v>110</v>
      </c>
      <c r="AC108" s="251">
        <v>17.291484000000001</v>
      </c>
      <c r="AD108" s="251" t="s">
        <v>110</v>
      </c>
      <c r="AE108" s="251">
        <v>0.25120800000000004</v>
      </c>
      <c r="AF108" s="251">
        <v>0</v>
      </c>
      <c r="AG108" s="251" t="s">
        <v>110</v>
      </c>
      <c r="AH108" s="251" t="s">
        <v>110</v>
      </c>
      <c r="AI108" s="251" t="s">
        <v>110</v>
      </c>
      <c r="AJ108" s="251">
        <v>0</v>
      </c>
      <c r="AK108" s="251" t="s">
        <v>110</v>
      </c>
      <c r="AL108" s="251">
        <v>1.8421920000000001</v>
      </c>
      <c r="AM108" s="251">
        <v>0.20934</v>
      </c>
      <c r="AN108" s="251" t="s">
        <v>110</v>
      </c>
      <c r="AO108" s="251" t="s">
        <v>110</v>
      </c>
      <c r="AP108" s="251" t="s">
        <v>110</v>
      </c>
      <c r="AQ108" s="251" t="s">
        <v>110</v>
      </c>
      <c r="AR108" s="251" t="s">
        <v>110</v>
      </c>
      <c r="AS108" s="251">
        <v>0</v>
      </c>
      <c r="AT108" s="251">
        <v>17.040276000000002</v>
      </c>
      <c r="AU108" s="251">
        <v>0.33494400000000002</v>
      </c>
      <c r="AV108" s="251" t="s">
        <v>110</v>
      </c>
      <c r="AW108" s="251" t="s">
        <v>110</v>
      </c>
      <c r="AX108" s="251" t="s">
        <v>110</v>
      </c>
      <c r="AY108" s="251" t="s">
        <v>110</v>
      </c>
      <c r="AZ108" s="251" t="s">
        <v>110</v>
      </c>
      <c r="BA108" s="251" t="s">
        <v>110</v>
      </c>
      <c r="BB108" s="251">
        <v>0.33494400000000002</v>
      </c>
      <c r="BC108" s="251" t="s">
        <v>110</v>
      </c>
      <c r="BD108" s="251">
        <v>0</v>
      </c>
      <c r="BE108" s="251" t="s">
        <v>110</v>
      </c>
      <c r="BF108" s="251" t="s">
        <v>110</v>
      </c>
      <c r="BG108" s="251" t="s">
        <v>110</v>
      </c>
      <c r="BH108" s="251" t="s">
        <v>110</v>
      </c>
      <c r="BI108" s="251" t="s">
        <v>110</v>
      </c>
      <c r="BJ108" s="251" t="s">
        <v>110</v>
      </c>
      <c r="BK108" s="251" t="s">
        <v>110</v>
      </c>
      <c r="BL108" s="251">
        <v>0</v>
      </c>
      <c r="BM108" s="251" t="s">
        <v>110</v>
      </c>
      <c r="BN108" s="251">
        <v>0.33494400000000002</v>
      </c>
      <c r="BO108" s="251">
        <v>0.33494400000000002</v>
      </c>
      <c r="BP108" s="251" t="s">
        <v>110</v>
      </c>
      <c r="BQ108" s="251" t="s">
        <v>110</v>
      </c>
      <c r="BR108" s="251">
        <v>14.611932000000001</v>
      </c>
      <c r="BS108" s="251">
        <v>33.033851999999996</v>
      </c>
    </row>
    <row r="109" spans="1:80" ht="22.5">
      <c r="A109" s="250" t="s">
        <v>567</v>
      </c>
      <c r="B109" s="251">
        <v>23.948496000000002</v>
      </c>
      <c r="C109" s="251">
        <v>5.2753680000000003</v>
      </c>
      <c r="D109" s="251">
        <v>8.3736000000000005E-2</v>
      </c>
      <c r="E109" s="251" t="s">
        <v>110</v>
      </c>
      <c r="F109" s="251">
        <v>0.37681200000000004</v>
      </c>
      <c r="G109" s="251" t="s">
        <v>110</v>
      </c>
      <c r="H109" s="251" t="s">
        <v>110</v>
      </c>
      <c r="I109" s="251" t="s">
        <v>110</v>
      </c>
      <c r="J109" s="251">
        <v>4.814820000000001</v>
      </c>
      <c r="K109" s="251" t="s">
        <v>110</v>
      </c>
      <c r="L109" s="251" t="s">
        <v>110</v>
      </c>
      <c r="M109" s="251" t="s">
        <v>110</v>
      </c>
      <c r="N109" s="251">
        <v>1.3816440000000001</v>
      </c>
      <c r="O109" s="251" t="s">
        <v>110</v>
      </c>
      <c r="P109" s="251">
        <v>8.3736000000000005E-2</v>
      </c>
      <c r="Q109" s="251" t="s">
        <v>110</v>
      </c>
      <c r="R109" s="251">
        <v>1.2979080000000001</v>
      </c>
      <c r="S109" s="251" t="s">
        <v>110</v>
      </c>
      <c r="T109" s="251" t="s">
        <v>110</v>
      </c>
      <c r="U109" s="251" t="s">
        <v>110</v>
      </c>
      <c r="V109" s="251" t="s">
        <v>110</v>
      </c>
      <c r="W109" s="251">
        <v>0.46054800000000001</v>
      </c>
      <c r="X109" s="251" t="s">
        <v>110</v>
      </c>
      <c r="Y109" s="251" t="s">
        <v>110</v>
      </c>
      <c r="Z109" s="251" t="s">
        <v>110</v>
      </c>
      <c r="AA109" s="251" t="s">
        <v>110</v>
      </c>
      <c r="AB109" s="251" t="s">
        <v>110</v>
      </c>
      <c r="AC109" s="251" t="s">
        <v>110</v>
      </c>
      <c r="AD109" s="251" t="s">
        <v>110</v>
      </c>
      <c r="AE109" s="251">
        <v>4.1868000000000002E-2</v>
      </c>
      <c r="AF109" s="251">
        <v>0</v>
      </c>
      <c r="AG109" s="251" t="s">
        <v>110</v>
      </c>
      <c r="AH109" s="251" t="s">
        <v>110</v>
      </c>
      <c r="AI109" s="251" t="s">
        <v>110</v>
      </c>
      <c r="AJ109" s="251">
        <v>0</v>
      </c>
      <c r="AK109" s="251" t="s">
        <v>110</v>
      </c>
      <c r="AL109" s="251">
        <v>0.12560400000000002</v>
      </c>
      <c r="AM109" s="251">
        <v>0.33494400000000002</v>
      </c>
      <c r="AN109" s="251" t="s">
        <v>110</v>
      </c>
      <c r="AO109" s="251" t="s">
        <v>110</v>
      </c>
      <c r="AP109" s="251" t="s">
        <v>110</v>
      </c>
      <c r="AQ109" s="251">
        <v>0</v>
      </c>
      <c r="AR109" s="251" t="s">
        <v>110</v>
      </c>
      <c r="AS109" s="251" t="s">
        <v>110</v>
      </c>
      <c r="AT109" s="251">
        <v>7.6618440000000003</v>
      </c>
      <c r="AU109" s="251" t="s">
        <v>110</v>
      </c>
      <c r="AV109" s="251" t="s">
        <v>110</v>
      </c>
      <c r="AW109" s="251" t="s">
        <v>110</v>
      </c>
      <c r="AX109" s="251" t="s">
        <v>110</v>
      </c>
      <c r="AY109" s="251" t="s">
        <v>110</v>
      </c>
      <c r="AZ109" s="251" t="s">
        <v>110</v>
      </c>
      <c r="BA109" s="251" t="s">
        <v>110</v>
      </c>
      <c r="BB109" s="251" t="s">
        <v>110</v>
      </c>
      <c r="BC109" s="251" t="s">
        <v>110</v>
      </c>
      <c r="BD109" s="251" t="s">
        <v>110</v>
      </c>
      <c r="BE109" s="251" t="s">
        <v>110</v>
      </c>
      <c r="BF109" s="251" t="s">
        <v>110</v>
      </c>
      <c r="BG109" s="251" t="s">
        <v>110</v>
      </c>
      <c r="BH109" s="251" t="s">
        <v>110</v>
      </c>
      <c r="BI109" s="251" t="s">
        <v>110</v>
      </c>
      <c r="BJ109" s="251" t="s">
        <v>110</v>
      </c>
      <c r="BK109" s="251" t="s">
        <v>110</v>
      </c>
      <c r="BL109" s="251" t="s">
        <v>110</v>
      </c>
      <c r="BM109" s="251" t="s">
        <v>110</v>
      </c>
      <c r="BN109" s="251" t="s">
        <v>110</v>
      </c>
      <c r="BO109" s="251" t="s">
        <v>110</v>
      </c>
      <c r="BP109" s="251" t="s">
        <v>110</v>
      </c>
      <c r="BQ109" s="251" t="s">
        <v>110</v>
      </c>
      <c r="BR109" s="251">
        <v>0.92109600000000003</v>
      </c>
      <c r="BS109" s="251">
        <v>8.2061280000000014</v>
      </c>
    </row>
    <row r="110" spans="1:80" ht="22.5">
      <c r="A110" s="250" t="s">
        <v>568</v>
      </c>
      <c r="B110" s="251">
        <v>126.39949200000001</v>
      </c>
      <c r="C110" s="251">
        <v>19.971036000000002</v>
      </c>
      <c r="D110" s="251">
        <v>1.9677960000000001</v>
      </c>
      <c r="E110" s="251" t="s">
        <v>110</v>
      </c>
      <c r="F110" s="251">
        <v>15.030612000000001</v>
      </c>
      <c r="G110" s="251" t="s">
        <v>110</v>
      </c>
      <c r="H110" s="251">
        <v>0.58615200000000001</v>
      </c>
      <c r="I110" s="251">
        <v>0</v>
      </c>
      <c r="J110" s="251">
        <v>2.4283440000000001</v>
      </c>
      <c r="K110" s="251" t="s">
        <v>110</v>
      </c>
      <c r="L110" s="251" t="s">
        <v>110</v>
      </c>
      <c r="M110" s="251" t="s">
        <v>110</v>
      </c>
      <c r="N110" s="251">
        <v>1.6328520000000002</v>
      </c>
      <c r="O110" s="251" t="s">
        <v>110</v>
      </c>
      <c r="P110" s="251">
        <v>1.6328520000000002</v>
      </c>
      <c r="Q110" s="251" t="s">
        <v>110</v>
      </c>
      <c r="R110" s="251" t="s">
        <v>110</v>
      </c>
      <c r="S110" s="251" t="s">
        <v>110</v>
      </c>
      <c r="T110" s="251" t="s">
        <v>110</v>
      </c>
      <c r="U110" s="251" t="s">
        <v>110</v>
      </c>
      <c r="V110" s="251" t="s">
        <v>110</v>
      </c>
      <c r="W110" s="251">
        <v>4.1030640000000007</v>
      </c>
      <c r="X110" s="251" t="s">
        <v>110</v>
      </c>
      <c r="Y110" s="251" t="s">
        <v>110</v>
      </c>
      <c r="Z110" s="251" t="s">
        <v>110</v>
      </c>
      <c r="AA110" s="251" t="s">
        <v>110</v>
      </c>
      <c r="AB110" s="251" t="s">
        <v>110</v>
      </c>
      <c r="AC110" s="251" t="s">
        <v>110</v>
      </c>
      <c r="AD110" s="251" t="s">
        <v>110</v>
      </c>
      <c r="AE110" s="251">
        <v>0.25120800000000004</v>
      </c>
      <c r="AF110" s="251">
        <v>0</v>
      </c>
      <c r="AG110" s="251" t="s">
        <v>110</v>
      </c>
      <c r="AH110" s="251" t="s">
        <v>110</v>
      </c>
      <c r="AI110" s="251" t="s">
        <v>110</v>
      </c>
      <c r="AJ110" s="251">
        <v>0</v>
      </c>
      <c r="AK110" s="251" t="s">
        <v>110</v>
      </c>
      <c r="AL110" s="251">
        <v>0.96296400000000004</v>
      </c>
      <c r="AM110" s="251">
        <v>0.16747200000000001</v>
      </c>
      <c r="AN110" s="251" t="s">
        <v>110</v>
      </c>
      <c r="AO110" s="251" t="s">
        <v>110</v>
      </c>
      <c r="AP110" s="251" t="s">
        <v>110</v>
      </c>
      <c r="AQ110" s="251">
        <v>2.7214200000000002</v>
      </c>
      <c r="AR110" s="251" t="s">
        <v>110</v>
      </c>
      <c r="AS110" s="251" t="s">
        <v>110</v>
      </c>
      <c r="AT110" s="251">
        <v>44.338211999999999</v>
      </c>
      <c r="AU110" s="251">
        <v>2.7214200000000002</v>
      </c>
      <c r="AV110" s="251" t="s">
        <v>110</v>
      </c>
      <c r="AW110" s="251" t="s">
        <v>110</v>
      </c>
      <c r="AX110" s="251" t="s">
        <v>110</v>
      </c>
      <c r="AY110" s="251" t="s">
        <v>110</v>
      </c>
      <c r="AZ110" s="251" t="s">
        <v>110</v>
      </c>
      <c r="BA110" s="251" t="s">
        <v>110</v>
      </c>
      <c r="BB110" s="251">
        <v>0.293076</v>
      </c>
      <c r="BC110" s="251" t="s">
        <v>110</v>
      </c>
      <c r="BD110" s="251" t="s">
        <v>110</v>
      </c>
      <c r="BE110" s="251">
        <v>2.4283440000000001</v>
      </c>
      <c r="BF110" s="251" t="s">
        <v>110</v>
      </c>
      <c r="BG110" s="251" t="s">
        <v>110</v>
      </c>
      <c r="BH110" s="251" t="s">
        <v>110</v>
      </c>
      <c r="BI110" s="251" t="s">
        <v>110</v>
      </c>
      <c r="BJ110" s="251" t="s">
        <v>110</v>
      </c>
      <c r="BK110" s="251" t="s">
        <v>110</v>
      </c>
      <c r="BL110" s="251" t="s">
        <v>110</v>
      </c>
      <c r="BM110" s="251" t="s">
        <v>110</v>
      </c>
      <c r="BN110" s="251">
        <v>32.489568000000006</v>
      </c>
      <c r="BO110" s="251">
        <v>25.330140000000004</v>
      </c>
      <c r="BP110" s="251">
        <v>7.2012960000000001</v>
      </c>
      <c r="BQ110" s="251" t="s">
        <v>110</v>
      </c>
      <c r="BR110" s="251">
        <v>1.0467</v>
      </c>
      <c r="BS110" s="251">
        <v>20.012904000000002</v>
      </c>
    </row>
    <row r="111" spans="1:80" ht="22.5">
      <c r="A111" s="250" t="s">
        <v>569</v>
      </c>
      <c r="B111" s="251">
        <v>18.798732000000001</v>
      </c>
      <c r="C111" s="251">
        <v>0.46054800000000001</v>
      </c>
      <c r="D111" s="251" t="s">
        <v>110</v>
      </c>
      <c r="E111" s="251" t="s">
        <v>110</v>
      </c>
      <c r="F111" s="251">
        <v>0.46054800000000001</v>
      </c>
      <c r="G111" s="251" t="s">
        <v>110</v>
      </c>
      <c r="H111" s="251" t="s">
        <v>110</v>
      </c>
      <c r="I111" s="251" t="s">
        <v>110</v>
      </c>
      <c r="J111" s="251">
        <v>0</v>
      </c>
      <c r="K111" s="251" t="s">
        <v>110</v>
      </c>
      <c r="L111" s="251" t="s">
        <v>110</v>
      </c>
      <c r="M111" s="251" t="s">
        <v>110</v>
      </c>
      <c r="N111" s="251" t="s">
        <v>110</v>
      </c>
      <c r="O111" s="251" t="s">
        <v>110</v>
      </c>
      <c r="P111" s="251" t="s">
        <v>110</v>
      </c>
      <c r="Q111" s="251" t="s">
        <v>110</v>
      </c>
      <c r="R111" s="251" t="s">
        <v>110</v>
      </c>
      <c r="S111" s="251" t="s">
        <v>110</v>
      </c>
      <c r="T111" s="251" t="s">
        <v>110</v>
      </c>
      <c r="U111" s="251" t="s">
        <v>110</v>
      </c>
      <c r="V111" s="251" t="s">
        <v>110</v>
      </c>
      <c r="W111" s="251">
        <v>0.62802000000000002</v>
      </c>
      <c r="X111" s="251" t="s">
        <v>110</v>
      </c>
      <c r="Y111" s="251" t="s">
        <v>110</v>
      </c>
      <c r="Z111" s="251" t="s">
        <v>110</v>
      </c>
      <c r="AA111" s="251" t="s">
        <v>110</v>
      </c>
      <c r="AB111" s="251" t="s">
        <v>110</v>
      </c>
      <c r="AC111" s="251" t="s">
        <v>110</v>
      </c>
      <c r="AD111" s="251" t="s">
        <v>110</v>
      </c>
      <c r="AE111" s="251">
        <v>0.16747200000000001</v>
      </c>
      <c r="AF111" s="251">
        <v>0</v>
      </c>
      <c r="AG111" s="251" t="s">
        <v>110</v>
      </c>
      <c r="AH111" s="251" t="s">
        <v>110</v>
      </c>
      <c r="AI111" s="251">
        <v>0</v>
      </c>
      <c r="AJ111" s="251">
        <v>0</v>
      </c>
      <c r="AK111" s="251" t="s">
        <v>110</v>
      </c>
      <c r="AL111" s="251">
        <v>0.41868</v>
      </c>
      <c r="AM111" s="251" t="s">
        <v>110</v>
      </c>
      <c r="AN111" s="251" t="s">
        <v>110</v>
      </c>
      <c r="AO111" s="251" t="s">
        <v>110</v>
      </c>
      <c r="AP111" s="251" t="s">
        <v>110</v>
      </c>
      <c r="AQ111" s="251" t="s">
        <v>110</v>
      </c>
      <c r="AR111" s="251" t="s">
        <v>110</v>
      </c>
      <c r="AS111" s="251" t="s">
        <v>110</v>
      </c>
      <c r="AT111" s="251">
        <v>5.3172360000000003</v>
      </c>
      <c r="AU111" s="251">
        <v>4.1868000000000002E-2</v>
      </c>
      <c r="AV111" s="251" t="s">
        <v>110</v>
      </c>
      <c r="AW111" s="251" t="s">
        <v>110</v>
      </c>
      <c r="AX111" s="251" t="s">
        <v>110</v>
      </c>
      <c r="AY111" s="251" t="s">
        <v>110</v>
      </c>
      <c r="AZ111" s="251" t="s">
        <v>110</v>
      </c>
      <c r="BA111" s="251" t="s">
        <v>110</v>
      </c>
      <c r="BB111" s="251">
        <v>4.1868000000000002E-2</v>
      </c>
      <c r="BC111" s="251" t="s">
        <v>110</v>
      </c>
      <c r="BD111" s="251" t="s">
        <v>110</v>
      </c>
      <c r="BE111" s="251" t="s">
        <v>110</v>
      </c>
      <c r="BF111" s="251" t="s">
        <v>110</v>
      </c>
      <c r="BG111" s="251" t="s">
        <v>110</v>
      </c>
      <c r="BH111" s="251" t="s">
        <v>110</v>
      </c>
      <c r="BI111" s="251" t="s">
        <v>110</v>
      </c>
      <c r="BJ111" s="251" t="s">
        <v>110</v>
      </c>
      <c r="BK111" s="251" t="s">
        <v>110</v>
      </c>
      <c r="BL111" s="251" t="s">
        <v>110</v>
      </c>
      <c r="BM111" s="251" t="s">
        <v>110</v>
      </c>
      <c r="BN111" s="251">
        <v>0</v>
      </c>
      <c r="BO111" s="251">
        <v>0</v>
      </c>
      <c r="BP111" s="251" t="s">
        <v>110</v>
      </c>
      <c r="BQ111" s="251" t="s">
        <v>110</v>
      </c>
      <c r="BR111" s="251">
        <v>1.7165880000000002</v>
      </c>
      <c r="BS111" s="251">
        <v>10.67634</v>
      </c>
    </row>
    <row r="112" spans="1:80" ht="22.5">
      <c r="A112" s="250" t="s">
        <v>570</v>
      </c>
      <c r="B112" s="251">
        <v>30.479904000000001</v>
      </c>
      <c r="C112" s="251">
        <v>1.0048320000000002</v>
      </c>
      <c r="D112" s="251" t="s">
        <v>110</v>
      </c>
      <c r="E112" s="251" t="s">
        <v>110</v>
      </c>
      <c r="F112" s="251">
        <v>0.92109600000000003</v>
      </c>
      <c r="G112" s="251" t="s">
        <v>110</v>
      </c>
      <c r="H112" s="251">
        <v>0</v>
      </c>
      <c r="I112" s="251" t="s">
        <v>110</v>
      </c>
      <c r="J112" s="251">
        <v>8.3736000000000005E-2</v>
      </c>
      <c r="K112" s="251" t="s">
        <v>110</v>
      </c>
      <c r="L112" s="251" t="s">
        <v>110</v>
      </c>
      <c r="M112" s="251" t="s">
        <v>110</v>
      </c>
      <c r="N112" s="251">
        <v>0</v>
      </c>
      <c r="O112" s="251" t="s">
        <v>110</v>
      </c>
      <c r="P112" s="251">
        <v>0</v>
      </c>
      <c r="Q112" s="251" t="s">
        <v>110</v>
      </c>
      <c r="R112" s="251" t="s">
        <v>110</v>
      </c>
      <c r="S112" s="251" t="s">
        <v>110</v>
      </c>
      <c r="T112" s="251" t="s">
        <v>110</v>
      </c>
      <c r="U112" s="251" t="s">
        <v>110</v>
      </c>
      <c r="V112" s="251" t="s">
        <v>110</v>
      </c>
      <c r="W112" s="251">
        <v>0.96296400000000004</v>
      </c>
      <c r="X112" s="251" t="s">
        <v>110</v>
      </c>
      <c r="Y112" s="251" t="s">
        <v>110</v>
      </c>
      <c r="Z112" s="251" t="s">
        <v>110</v>
      </c>
      <c r="AA112" s="251" t="s">
        <v>110</v>
      </c>
      <c r="AB112" s="251" t="s">
        <v>110</v>
      </c>
      <c r="AC112" s="251" t="s">
        <v>110</v>
      </c>
      <c r="AD112" s="251" t="s">
        <v>110</v>
      </c>
      <c r="AE112" s="251">
        <v>0.41868</v>
      </c>
      <c r="AF112" s="251">
        <v>0</v>
      </c>
      <c r="AG112" s="251" t="s">
        <v>110</v>
      </c>
      <c r="AH112" s="251" t="s">
        <v>110</v>
      </c>
      <c r="AI112" s="251">
        <v>0</v>
      </c>
      <c r="AJ112" s="251">
        <v>0</v>
      </c>
      <c r="AK112" s="251" t="s">
        <v>110</v>
      </c>
      <c r="AL112" s="251">
        <v>0.50241600000000008</v>
      </c>
      <c r="AM112" s="251">
        <v>0</v>
      </c>
      <c r="AN112" s="251" t="s">
        <v>110</v>
      </c>
      <c r="AO112" s="251" t="s">
        <v>110</v>
      </c>
      <c r="AP112" s="251" t="s">
        <v>110</v>
      </c>
      <c r="AQ112" s="251" t="s">
        <v>110</v>
      </c>
      <c r="AR112" s="251" t="s">
        <v>110</v>
      </c>
      <c r="AS112" s="251">
        <v>0</v>
      </c>
      <c r="AT112" s="251">
        <v>9.420300000000001</v>
      </c>
      <c r="AU112" s="251">
        <v>4.1868000000000002E-2</v>
      </c>
      <c r="AV112" s="251" t="s">
        <v>110</v>
      </c>
      <c r="AW112" s="251" t="s">
        <v>110</v>
      </c>
      <c r="AX112" s="251" t="s">
        <v>110</v>
      </c>
      <c r="AY112" s="251" t="s">
        <v>110</v>
      </c>
      <c r="AZ112" s="251" t="s">
        <v>110</v>
      </c>
      <c r="BA112" s="251" t="s">
        <v>110</v>
      </c>
      <c r="BB112" s="251">
        <v>4.1868000000000002E-2</v>
      </c>
      <c r="BC112" s="251" t="s">
        <v>110</v>
      </c>
      <c r="BD112" s="251" t="s">
        <v>110</v>
      </c>
      <c r="BE112" s="251" t="s">
        <v>110</v>
      </c>
      <c r="BF112" s="251" t="s">
        <v>110</v>
      </c>
      <c r="BG112" s="251" t="s">
        <v>110</v>
      </c>
      <c r="BH112" s="251" t="s">
        <v>110</v>
      </c>
      <c r="BI112" s="251" t="s">
        <v>110</v>
      </c>
      <c r="BJ112" s="251" t="s">
        <v>110</v>
      </c>
      <c r="BK112" s="251" t="s">
        <v>110</v>
      </c>
      <c r="BL112" s="251" t="s">
        <v>110</v>
      </c>
      <c r="BM112" s="251" t="s">
        <v>110</v>
      </c>
      <c r="BN112" s="251">
        <v>0</v>
      </c>
      <c r="BO112" s="251">
        <v>0</v>
      </c>
      <c r="BP112" s="251" t="s">
        <v>110</v>
      </c>
      <c r="BQ112" s="251" t="s">
        <v>110</v>
      </c>
      <c r="BR112" s="251">
        <v>2.0096640000000003</v>
      </c>
      <c r="BS112" s="251">
        <v>16.998407999999998</v>
      </c>
    </row>
    <row r="113" spans="1:71" ht="22.5">
      <c r="A113" s="250" t="s">
        <v>571</v>
      </c>
      <c r="B113" s="251">
        <v>17.793900000000001</v>
      </c>
      <c r="C113" s="251">
        <v>0.37681200000000004</v>
      </c>
      <c r="D113" s="251" t="s">
        <v>110</v>
      </c>
      <c r="E113" s="251" t="s">
        <v>110</v>
      </c>
      <c r="F113" s="251">
        <v>0.37681200000000004</v>
      </c>
      <c r="G113" s="251" t="s">
        <v>110</v>
      </c>
      <c r="H113" s="251" t="s">
        <v>110</v>
      </c>
      <c r="I113" s="251" t="s">
        <v>110</v>
      </c>
      <c r="J113" s="251">
        <v>0</v>
      </c>
      <c r="K113" s="251" t="s">
        <v>110</v>
      </c>
      <c r="L113" s="251" t="s">
        <v>110</v>
      </c>
      <c r="M113" s="251" t="s">
        <v>110</v>
      </c>
      <c r="N113" s="251" t="s">
        <v>110</v>
      </c>
      <c r="O113" s="251" t="s">
        <v>110</v>
      </c>
      <c r="P113" s="251" t="s">
        <v>110</v>
      </c>
      <c r="Q113" s="251" t="s">
        <v>110</v>
      </c>
      <c r="R113" s="251" t="s">
        <v>110</v>
      </c>
      <c r="S113" s="251" t="s">
        <v>110</v>
      </c>
      <c r="T113" s="251" t="s">
        <v>110</v>
      </c>
      <c r="U113" s="251" t="s">
        <v>110</v>
      </c>
      <c r="V113" s="251" t="s">
        <v>110</v>
      </c>
      <c r="W113" s="251">
        <v>3.4331760000000004</v>
      </c>
      <c r="X113" s="251" t="s">
        <v>110</v>
      </c>
      <c r="Y113" s="251" t="s">
        <v>110</v>
      </c>
      <c r="Z113" s="251" t="s">
        <v>110</v>
      </c>
      <c r="AA113" s="251" t="s">
        <v>110</v>
      </c>
      <c r="AB113" s="251" t="s">
        <v>110</v>
      </c>
      <c r="AC113" s="251" t="s">
        <v>110</v>
      </c>
      <c r="AD113" s="251" t="s">
        <v>110</v>
      </c>
      <c r="AE113" s="251">
        <v>0.25120800000000004</v>
      </c>
      <c r="AF113" s="251">
        <v>0</v>
      </c>
      <c r="AG113" s="251" t="s">
        <v>110</v>
      </c>
      <c r="AH113" s="251" t="s">
        <v>110</v>
      </c>
      <c r="AI113" s="251" t="s">
        <v>110</v>
      </c>
      <c r="AJ113" s="251">
        <v>0</v>
      </c>
      <c r="AK113" s="251" t="s">
        <v>110</v>
      </c>
      <c r="AL113" s="251">
        <v>3.1819680000000004</v>
      </c>
      <c r="AM113" s="251" t="s">
        <v>110</v>
      </c>
      <c r="AN113" s="251" t="s">
        <v>110</v>
      </c>
      <c r="AO113" s="251" t="s">
        <v>110</v>
      </c>
      <c r="AP113" s="251" t="s">
        <v>110</v>
      </c>
      <c r="AQ113" s="251" t="s">
        <v>110</v>
      </c>
      <c r="AR113" s="251" t="s">
        <v>110</v>
      </c>
      <c r="AS113" s="251">
        <v>0</v>
      </c>
      <c r="AT113" s="251">
        <v>1.4653800000000001</v>
      </c>
      <c r="AU113" s="251">
        <v>0</v>
      </c>
      <c r="AV113" s="251" t="s">
        <v>110</v>
      </c>
      <c r="AW113" s="251" t="s">
        <v>110</v>
      </c>
      <c r="AX113" s="251" t="s">
        <v>110</v>
      </c>
      <c r="AY113" s="251" t="s">
        <v>110</v>
      </c>
      <c r="AZ113" s="251" t="s">
        <v>110</v>
      </c>
      <c r="BA113" s="251" t="s">
        <v>110</v>
      </c>
      <c r="BB113" s="251">
        <v>0</v>
      </c>
      <c r="BC113" s="251" t="s">
        <v>110</v>
      </c>
      <c r="BD113" s="251" t="s">
        <v>110</v>
      </c>
      <c r="BE113" s="251" t="s">
        <v>110</v>
      </c>
      <c r="BF113" s="251" t="s">
        <v>110</v>
      </c>
      <c r="BG113" s="251" t="s">
        <v>110</v>
      </c>
      <c r="BH113" s="251" t="s">
        <v>110</v>
      </c>
      <c r="BI113" s="251" t="s">
        <v>110</v>
      </c>
      <c r="BJ113" s="251" t="s">
        <v>110</v>
      </c>
      <c r="BK113" s="251" t="s">
        <v>110</v>
      </c>
      <c r="BL113" s="251" t="s">
        <v>110</v>
      </c>
      <c r="BM113" s="251" t="s">
        <v>110</v>
      </c>
      <c r="BN113" s="251">
        <v>4.1868000000000002E-2</v>
      </c>
      <c r="BO113" s="251">
        <v>4.1868000000000002E-2</v>
      </c>
      <c r="BP113" s="251" t="s">
        <v>110</v>
      </c>
      <c r="BQ113" s="251" t="s">
        <v>110</v>
      </c>
      <c r="BR113" s="251">
        <v>2.4702120000000001</v>
      </c>
      <c r="BS113" s="251">
        <v>9.9645840000000003</v>
      </c>
    </row>
    <row r="114" spans="1:71" ht="22.5">
      <c r="A114" s="250" t="s">
        <v>572</v>
      </c>
      <c r="B114" s="251">
        <v>89.220708000000002</v>
      </c>
      <c r="C114" s="251">
        <v>22.106304000000002</v>
      </c>
      <c r="D114" s="251" t="s">
        <v>110</v>
      </c>
      <c r="E114" s="251">
        <v>8.3736000000000005E-2</v>
      </c>
      <c r="F114" s="251">
        <v>21.310812000000002</v>
      </c>
      <c r="G114" s="251" t="s">
        <v>110</v>
      </c>
      <c r="H114" s="251" t="s">
        <v>110</v>
      </c>
      <c r="I114" s="251">
        <v>0</v>
      </c>
      <c r="J114" s="251">
        <v>0.66988800000000004</v>
      </c>
      <c r="K114" s="251" t="s">
        <v>110</v>
      </c>
      <c r="L114" s="251" t="s">
        <v>110</v>
      </c>
      <c r="M114" s="251" t="s">
        <v>110</v>
      </c>
      <c r="N114" s="251" t="s">
        <v>110</v>
      </c>
      <c r="O114" s="251" t="s">
        <v>110</v>
      </c>
      <c r="P114" s="251" t="s">
        <v>110</v>
      </c>
      <c r="Q114" s="251" t="s">
        <v>110</v>
      </c>
      <c r="R114" s="251" t="s">
        <v>110</v>
      </c>
      <c r="S114" s="251" t="s">
        <v>110</v>
      </c>
      <c r="T114" s="251" t="s">
        <v>110</v>
      </c>
      <c r="U114" s="251" t="s">
        <v>110</v>
      </c>
      <c r="V114" s="251" t="s">
        <v>110</v>
      </c>
      <c r="W114" s="251">
        <v>2.5120800000000001</v>
      </c>
      <c r="X114" s="251" t="s">
        <v>110</v>
      </c>
      <c r="Y114" s="251" t="s">
        <v>110</v>
      </c>
      <c r="Z114" s="251" t="s">
        <v>110</v>
      </c>
      <c r="AA114" s="251" t="s">
        <v>110</v>
      </c>
      <c r="AB114" s="251" t="s">
        <v>110</v>
      </c>
      <c r="AC114" s="251" t="s">
        <v>110</v>
      </c>
      <c r="AD114" s="251" t="s">
        <v>110</v>
      </c>
      <c r="AE114" s="251">
        <v>1.0467</v>
      </c>
      <c r="AF114" s="251">
        <v>0</v>
      </c>
      <c r="AG114" s="251" t="s">
        <v>110</v>
      </c>
      <c r="AH114" s="251" t="s">
        <v>110</v>
      </c>
      <c r="AI114" s="251" t="s">
        <v>110</v>
      </c>
      <c r="AJ114" s="251">
        <v>0</v>
      </c>
      <c r="AK114" s="251" t="s">
        <v>110</v>
      </c>
      <c r="AL114" s="251">
        <v>0.92109600000000003</v>
      </c>
      <c r="AM114" s="251">
        <v>0.50241600000000008</v>
      </c>
      <c r="AN114" s="251" t="s">
        <v>110</v>
      </c>
      <c r="AO114" s="251" t="s">
        <v>110</v>
      </c>
      <c r="AP114" s="251" t="s">
        <v>110</v>
      </c>
      <c r="AQ114" s="251" t="s">
        <v>110</v>
      </c>
      <c r="AR114" s="251" t="s">
        <v>110</v>
      </c>
      <c r="AS114" s="251">
        <v>0</v>
      </c>
      <c r="AT114" s="251">
        <v>34.289892000000002</v>
      </c>
      <c r="AU114" s="251">
        <v>1.25604</v>
      </c>
      <c r="AV114" s="251" t="s">
        <v>110</v>
      </c>
      <c r="AW114" s="251" t="s">
        <v>110</v>
      </c>
      <c r="AX114" s="251" t="s">
        <v>110</v>
      </c>
      <c r="AY114" s="251" t="s">
        <v>110</v>
      </c>
      <c r="AZ114" s="251" t="s">
        <v>110</v>
      </c>
      <c r="BA114" s="251" t="s">
        <v>110</v>
      </c>
      <c r="BB114" s="251">
        <v>0.66988800000000004</v>
      </c>
      <c r="BC114" s="251" t="s">
        <v>110</v>
      </c>
      <c r="BD114" s="251">
        <v>0.58615200000000001</v>
      </c>
      <c r="BE114" s="251" t="s">
        <v>110</v>
      </c>
      <c r="BF114" s="251" t="s">
        <v>110</v>
      </c>
      <c r="BG114" s="251" t="s">
        <v>110</v>
      </c>
      <c r="BH114" s="251" t="s">
        <v>110</v>
      </c>
      <c r="BI114" s="251" t="s">
        <v>110</v>
      </c>
      <c r="BJ114" s="251" t="s">
        <v>110</v>
      </c>
      <c r="BK114" s="251" t="s">
        <v>110</v>
      </c>
      <c r="BL114" s="251" t="s">
        <v>110</v>
      </c>
      <c r="BM114" s="251" t="s">
        <v>110</v>
      </c>
      <c r="BN114" s="251">
        <v>0</v>
      </c>
      <c r="BO114" s="251">
        <v>0</v>
      </c>
      <c r="BP114" s="251" t="s">
        <v>110</v>
      </c>
      <c r="BQ114" s="251" t="s">
        <v>110</v>
      </c>
      <c r="BR114" s="251">
        <v>2.386476</v>
      </c>
      <c r="BS114" s="251">
        <v>26.753652000000002</v>
      </c>
    </row>
    <row r="115" spans="1:71" ht="22.5">
      <c r="A115" s="250" t="s">
        <v>573</v>
      </c>
      <c r="B115" s="251">
        <v>79.256124000000014</v>
      </c>
      <c r="C115" s="251">
        <v>6.6570120000000008</v>
      </c>
      <c r="D115" s="251" t="s">
        <v>110</v>
      </c>
      <c r="E115" s="251" t="s">
        <v>110</v>
      </c>
      <c r="F115" s="251">
        <v>6.6570120000000008</v>
      </c>
      <c r="G115" s="251" t="s">
        <v>110</v>
      </c>
      <c r="H115" s="251" t="s">
        <v>110</v>
      </c>
      <c r="I115" s="251" t="s">
        <v>110</v>
      </c>
      <c r="J115" s="251" t="s">
        <v>110</v>
      </c>
      <c r="K115" s="251" t="s">
        <v>110</v>
      </c>
      <c r="L115" s="251" t="s">
        <v>110</v>
      </c>
      <c r="M115" s="251" t="s">
        <v>110</v>
      </c>
      <c r="N115" s="251" t="s">
        <v>110</v>
      </c>
      <c r="O115" s="251" t="s">
        <v>110</v>
      </c>
      <c r="P115" s="251" t="s">
        <v>110</v>
      </c>
      <c r="Q115" s="251" t="s">
        <v>110</v>
      </c>
      <c r="R115" s="251" t="s">
        <v>110</v>
      </c>
      <c r="S115" s="251" t="s">
        <v>110</v>
      </c>
      <c r="T115" s="251" t="s">
        <v>110</v>
      </c>
      <c r="U115" s="251" t="s">
        <v>110</v>
      </c>
      <c r="V115" s="251" t="s">
        <v>110</v>
      </c>
      <c r="W115" s="251">
        <v>1.5072480000000001</v>
      </c>
      <c r="X115" s="251" t="s">
        <v>110</v>
      </c>
      <c r="Y115" s="251" t="s">
        <v>110</v>
      </c>
      <c r="Z115" s="251" t="s">
        <v>110</v>
      </c>
      <c r="AA115" s="251" t="s">
        <v>110</v>
      </c>
      <c r="AB115" s="251" t="s">
        <v>110</v>
      </c>
      <c r="AC115" s="251" t="s">
        <v>110</v>
      </c>
      <c r="AD115" s="251" t="s">
        <v>110</v>
      </c>
      <c r="AE115" s="251">
        <v>0.12560400000000002</v>
      </c>
      <c r="AF115" s="251">
        <v>0</v>
      </c>
      <c r="AG115" s="251" t="s">
        <v>110</v>
      </c>
      <c r="AH115" s="251" t="s">
        <v>110</v>
      </c>
      <c r="AI115" s="251" t="s">
        <v>110</v>
      </c>
      <c r="AJ115" s="251">
        <v>0</v>
      </c>
      <c r="AK115" s="251" t="s">
        <v>110</v>
      </c>
      <c r="AL115" s="251">
        <v>0.41868</v>
      </c>
      <c r="AM115" s="251">
        <v>0.96296400000000004</v>
      </c>
      <c r="AN115" s="251" t="s">
        <v>110</v>
      </c>
      <c r="AO115" s="251" t="s">
        <v>110</v>
      </c>
      <c r="AP115" s="251" t="s">
        <v>110</v>
      </c>
      <c r="AQ115" s="251" t="s">
        <v>110</v>
      </c>
      <c r="AR115" s="251" t="s">
        <v>110</v>
      </c>
      <c r="AS115" s="251">
        <v>0</v>
      </c>
      <c r="AT115" s="251">
        <v>9.2946960000000001</v>
      </c>
      <c r="AU115" s="251">
        <v>40.528224000000002</v>
      </c>
      <c r="AV115" s="251" t="s">
        <v>110</v>
      </c>
      <c r="AW115" s="251" t="s">
        <v>110</v>
      </c>
      <c r="AX115" s="251" t="s">
        <v>110</v>
      </c>
      <c r="AY115" s="251" t="s">
        <v>110</v>
      </c>
      <c r="AZ115" s="251" t="s">
        <v>110</v>
      </c>
      <c r="BA115" s="251" t="s">
        <v>110</v>
      </c>
      <c r="BB115" s="251">
        <v>40.402620000000006</v>
      </c>
      <c r="BC115" s="251" t="s">
        <v>110</v>
      </c>
      <c r="BD115" s="251">
        <v>0.12560400000000002</v>
      </c>
      <c r="BE115" s="251" t="s">
        <v>110</v>
      </c>
      <c r="BF115" s="251" t="s">
        <v>110</v>
      </c>
      <c r="BG115" s="251" t="s">
        <v>110</v>
      </c>
      <c r="BH115" s="251" t="s">
        <v>110</v>
      </c>
      <c r="BI115" s="251" t="s">
        <v>110</v>
      </c>
      <c r="BJ115" s="251" t="s">
        <v>110</v>
      </c>
      <c r="BK115" s="251" t="s">
        <v>110</v>
      </c>
      <c r="BL115" s="251" t="s">
        <v>110</v>
      </c>
      <c r="BM115" s="251" t="s">
        <v>110</v>
      </c>
      <c r="BN115" s="251">
        <v>0.54428399999999999</v>
      </c>
      <c r="BO115" s="251">
        <v>0.54428399999999999</v>
      </c>
      <c r="BP115" s="251" t="s">
        <v>110</v>
      </c>
      <c r="BQ115" s="251" t="s">
        <v>110</v>
      </c>
      <c r="BR115" s="251">
        <v>3.0563639999999999</v>
      </c>
      <c r="BS115" s="251">
        <v>17.710163999999999</v>
      </c>
    </row>
    <row r="116" spans="1:71" ht="22.5">
      <c r="A116" s="250" t="s">
        <v>574</v>
      </c>
      <c r="B116" s="251">
        <v>49.906656000000005</v>
      </c>
      <c r="C116" s="251">
        <v>1.172304</v>
      </c>
      <c r="D116" s="251" t="s">
        <v>110</v>
      </c>
      <c r="E116" s="251" t="s">
        <v>110</v>
      </c>
      <c r="F116" s="251">
        <v>1.172304</v>
      </c>
      <c r="G116" s="251" t="s">
        <v>110</v>
      </c>
      <c r="H116" s="251" t="s">
        <v>110</v>
      </c>
      <c r="I116" s="251" t="s">
        <v>110</v>
      </c>
      <c r="J116" s="251" t="s">
        <v>110</v>
      </c>
      <c r="K116" s="251" t="s">
        <v>110</v>
      </c>
      <c r="L116" s="251" t="s">
        <v>110</v>
      </c>
      <c r="M116" s="251" t="s">
        <v>110</v>
      </c>
      <c r="N116" s="251" t="s">
        <v>110</v>
      </c>
      <c r="O116" s="251" t="s">
        <v>110</v>
      </c>
      <c r="P116" s="251" t="s">
        <v>110</v>
      </c>
      <c r="Q116" s="251" t="s">
        <v>110</v>
      </c>
      <c r="R116" s="251" t="s">
        <v>110</v>
      </c>
      <c r="S116" s="251" t="s">
        <v>110</v>
      </c>
      <c r="T116" s="251" t="s">
        <v>110</v>
      </c>
      <c r="U116" s="251" t="s">
        <v>110</v>
      </c>
      <c r="V116" s="251" t="s">
        <v>110</v>
      </c>
      <c r="W116" s="251">
        <v>0.46054800000000001</v>
      </c>
      <c r="X116" s="251" t="s">
        <v>110</v>
      </c>
      <c r="Y116" s="251" t="s">
        <v>110</v>
      </c>
      <c r="Z116" s="251" t="s">
        <v>110</v>
      </c>
      <c r="AA116" s="251" t="s">
        <v>110</v>
      </c>
      <c r="AB116" s="251" t="s">
        <v>110</v>
      </c>
      <c r="AC116" s="251" t="s">
        <v>110</v>
      </c>
      <c r="AD116" s="251" t="s">
        <v>110</v>
      </c>
      <c r="AE116" s="251">
        <v>0.12560400000000002</v>
      </c>
      <c r="AF116" s="251">
        <v>0</v>
      </c>
      <c r="AG116" s="251" t="s">
        <v>110</v>
      </c>
      <c r="AH116" s="251" t="s">
        <v>110</v>
      </c>
      <c r="AI116" s="251" t="s">
        <v>110</v>
      </c>
      <c r="AJ116" s="251">
        <v>0</v>
      </c>
      <c r="AK116" s="251" t="s">
        <v>110</v>
      </c>
      <c r="AL116" s="251">
        <v>0.25120800000000004</v>
      </c>
      <c r="AM116" s="251">
        <v>8.3736000000000005E-2</v>
      </c>
      <c r="AN116" s="251" t="s">
        <v>110</v>
      </c>
      <c r="AO116" s="251" t="s">
        <v>110</v>
      </c>
      <c r="AP116" s="251" t="s">
        <v>110</v>
      </c>
      <c r="AQ116" s="251" t="s">
        <v>110</v>
      </c>
      <c r="AR116" s="251" t="s">
        <v>110</v>
      </c>
      <c r="AS116" s="251">
        <v>0</v>
      </c>
      <c r="AT116" s="251">
        <v>1.6328520000000002</v>
      </c>
      <c r="AU116" s="251">
        <v>34.792308000000006</v>
      </c>
      <c r="AV116" s="251" t="s">
        <v>110</v>
      </c>
      <c r="AW116" s="251" t="s">
        <v>110</v>
      </c>
      <c r="AX116" s="251" t="s">
        <v>110</v>
      </c>
      <c r="AY116" s="251" t="s">
        <v>110</v>
      </c>
      <c r="AZ116" s="251" t="s">
        <v>110</v>
      </c>
      <c r="BA116" s="251" t="s">
        <v>110</v>
      </c>
      <c r="BB116" s="251">
        <v>34.750440000000005</v>
      </c>
      <c r="BC116" s="251" t="s">
        <v>110</v>
      </c>
      <c r="BD116" s="251">
        <v>4.1868000000000002E-2</v>
      </c>
      <c r="BE116" s="251" t="s">
        <v>110</v>
      </c>
      <c r="BF116" s="251" t="s">
        <v>110</v>
      </c>
      <c r="BG116" s="251" t="s">
        <v>110</v>
      </c>
      <c r="BH116" s="251" t="s">
        <v>110</v>
      </c>
      <c r="BI116" s="251" t="s">
        <v>110</v>
      </c>
      <c r="BJ116" s="251" t="s">
        <v>110</v>
      </c>
      <c r="BK116" s="251" t="s">
        <v>110</v>
      </c>
      <c r="BL116" s="251" t="s">
        <v>110</v>
      </c>
      <c r="BM116" s="251" t="s">
        <v>110</v>
      </c>
      <c r="BN116" s="251" t="s">
        <v>110</v>
      </c>
      <c r="BO116" s="251" t="s">
        <v>110</v>
      </c>
      <c r="BP116" s="251" t="s">
        <v>110</v>
      </c>
      <c r="BQ116" s="251" t="s">
        <v>110</v>
      </c>
      <c r="BR116" s="251">
        <v>3.0144960000000003</v>
      </c>
      <c r="BS116" s="251">
        <v>8.7922799999999999</v>
      </c>
    </row>
    <row r="117" spans="1:71" ht="22.5">
      <c r="A117" s="250" t="s">
        <v>575</v>
      </c>
      <c r="B117" s="251">
        <v>8.2061280000000014</v>
      </c>
      <c r="C117" s="251">
        <v>1.0048320000000002</v>
      </c>
      <c r="D117" s="251" t="s">
        <v>110</v>
      </c>
      <c r="E117" s="251" t="s">
        <v>110</v>
      </c>
      <c r="F117" s="251">
        <v>0.33494400000000002</v>
      </c>
      <c r="G117" s="251" t="s">
        <v>110</v>
      </c>
      <c r="H117" s="251">
        <v>0.62802000000000002</v>
      </c>
      <c r="I117" s="251">
        <v>0</v>
      </c>
      <c r="J117" s="251" t="s">
        <v>110</v>
      </c>
      <c r="K117" s="251" t="s">
        <v>110</v>
      </c>
      <c r="L117" s="251" t="s">
        <v>110</v>
      </c>
      <c r="M117" s="251">
        <v>4.1868000000000002E-2</v>
      </c>
      <c r="N117" s="251" t="s">
        <v>110</v>
      </c>
      <c r="O117" s="251" t="s">
        <v>110</v>
      </c>
      <c r="P117" s="251" t="s">
        <v>110</v>
      </c>
      <c r="Q117" s="251" t="s">
        <v>110</v>
      </c>
      <c r="R117" s="251" t="s">
        <v>110</v>
      </c>
      <c r="S117" s="251" t="s">
        <v>110</v>
      </c>
      <c r="T117" s="251" t="s">
        <v>110</v>
      </c>
      <c r="U117" s="251" t="s">
        <v>110</v>
      </c>
      <c r="V117" s="251" t="s">
        <v>110</v>
      </c>
      <c r="W117" s="251">
        <v>4.5217440000000009</v>
      </c>
      <c r="X117" s="251" t="s">
        <v>110</v>
      </c>
      <c r="Y117" s="251" t="s">
        <v>110</v>
      </c>
      <c r="Z117" s="251" t="s">
        <v>110</v>
      </c>
      <c r="AA117" s="251" t="s">
        <v>110</v>
      </c>
      <c r="AB117" s="251" t="s">
        <v>110</v>
      </c>
      <c r="AC117" s="251" t="s">
        <v>110</v>
      </c>
      <c r="AD117" s="251" t="s">
        <v>110</v>
      </c>
      <c r="AE117" s="251">
        <v>0.12560400000000002</v>
      </c>
      <c r="AF117" s="251">
        <v>0</v>
      </c>
      <c r="AG117" s="251" t="s">
        <v>110</v>
      </c>
      <c r="AH117" s="251" t="s">
        <v>110</v>
      </c>
      <c r="AI117" s="251" t="s">
        <v>110</v>
      </c>
      <c r="AJ117" s="251">
        <v>0</v>
      </c>
      <c r="AK117" s="251" t="s">
        <v>110</v>
      </c>
      <c r="AL117" s="251">
        <v>4.2286680000000008</v>
      </c>
      <c r="AM117" s="251">
        <v>0.12560400000000002</v>
      </c>
      <c r="AN117" s="251" t="s">
        <v>110</v>
      </c>
      <c r="AO117" s="251" t="s">
        <v>110</v>
      </c>
      <c r="AP117" s="251" t="s">
        <v>110</v>
      </c>
      <c r="AQ117" s="251" t="s">
        <v>110</v>
      </c>
      <c r="AR117" s="251" t="s">
        <v>110</v>
      </c>
      <c r="AS117" s="251" t="s">
        <v>110</v>
      </c>
      <c r="AT117" s="251">
        <v>0.96296400000000004</v>
      </c>
      <c r="AU117" s="251">
        <v>0</v>
      </c>
      <c r="AV117" s="251" t="s">
        <v>110</v>
      </c>
      <c r="AW117" s="251" t="s">
        <v>110</v>
      </c>
      <c r="AX117" s="251" t="s">
        <v>110</v>
      </c>
      <c r="AY117" s="251" t="s">
        <v>110</v>
      </c>
      <c r="AZ117" s="251" t="s">
        <v>110</v>
      </c>
      <c r="BA117" s="251" t="s">
        <v>110</v>
      </c>
      <c r="BB117" s="251">
        <v>0</v>
      </c>
      <c r="BC117" s="251" t="s">
        <v>110</v>
      </c>
      <c r="BD117" s="251" t="s">
        <v>110</v>
      </c>
      <c r="BE117" s="251" t="s">
        <v>110</v>
      </c>
      <c r="BF117" s="251" t="s">
        <v>110</v>
      </c>
      <c r="BG117" s="251" t="s">
        <v>110</v>
      </c>
      <c r="BH117" s="251" t="s">
        <v>110</v>
      </c>
      <c r="BI117" s="251" t="s">
        <v>110</v>
      </c>
      <c r="BJ117" s="251" t="s">
        <v>110</v>
      </c>
      <c r="BK117" s="251" t="s">
        <v>110</v>
      </c>
      <c r="BL117" s="251" t="s">
        <v>110</v>
      </c>
      <c r="BM117" s="251" t="s">
        <v>110</v>
      </c>
      <c r="BN117" s="251">
        <v>0</v>
      </c>
      <c r="BO117" s="251">
        <v>0</v>
      </c>
      <c r="BP117" s="251" t="s">
        <v>110</v>
      </c>
      <c r="BQ117" s="251" t="s">
        <v>110</v>
      </c>
      <c r="BR117" s="251">
        <v>0.293076</v>
      </c>
      <c r="BS117" s="251">
        <v>1.3816440000000001</v>
      </c>
    </row>
    <row r="118" spans="1:71" ht="22.5">
      <c r="A118" s="250" t="s">
        <v>576</v>
      </c>
      <c r="B118" s="251">
        <v>4.8566880000000001</v>
      </c>
      <c r="C118" s="251">
        <v>0.33494400000000002</v>
      </c>
      <c r="D118" s="251" t="s">
        <v>110</v>
      </c>
      <c r="E118" s="251" t="s">
        <v>110</v>
      </c>
      <c r="F118" s="251">
        <v>0.33494400000000002</v>
      </c>
      <c r="G118" s="251" t="s">
        <v>110</v>
      </c>
      <c r="H118" s="251">
        <v>0</v>
      </c>
      <c r="I118" s="251">
        <v>0</v>
      </c>
      <c r="J118" s="251">
        <v>0</v>
      </c>
      <c r="K118" s="251" t="s">
        <v>110</v>
      </c>
      <c r="L118" s="251" t="s">
        <v>110</v>
      </c>
      <c r="M118" s="251" t="s">
        <v>110</v>
      </c>
      <c r="N118" s="251" t="s">
        <v>110</v>
      </c>
      <c r="O118" s="251" t="s">
        <v>110</v>
      </c>
      <c r="P118" s="251" t="s">
        <v>110</v>
      </c>
      <c r="Q118" s="251" t="s">
        <v>110</v>
      </c>
      <c r="R118" s="251" t="s">
        <v>110</v>
      </c>
      <c r="S118" s="251" t="s">
        <v>110</v>
      </c>
      <c r="T118" s="251" t="s">
        <v>110</v>
      </c>
      <c r="U118" s="251" t="s">
        <v>110</v>
      </c>
      <c r="V118" s="251" t="s">
        <v>110</v>
      </c>
      <c r="W118" s="251">
        <v>0.16747200000000001</v>
      </c>
      <c r="X118" s="251" t="s">
        <v>110</v>
      </c>
      <c r="Y118" s="251" t="s">
        <v>110</v>
      </c>
      <c r="Z118" s="251" t="s">
        <v>110</v>
      </c>
      <c r="AA118" s="251" t="s">
        <v>110</v>
      </c>
      <c r="AB118" s="251" t="s">
        <v>110</v>
      </c>
      <c r="AC118" s="251" t="s">
        <v>110</v>
      </c>
      <c r="AD118" s="251" t="s">
        <v>110</v>
      </c>
      <c r="AE118" s="251">
        <v>4.1868000000000002E-2</v>
      </c>
      <c r="AF118" s="251">
        <v>0</v>
      </c>
      <c r="AG118" s="251" t="s">
        <v>110</v>
      </c>
      <c r="AH118" s="251" t="s">
        <v>110</v>
      </c>
      <c r="AI118" s="251" t="s">
        <v>110</v>
      </c>
      <c r="AJ118" s="251" t="s">
        <v>110</v>
      </c>
      <c r="AK118" s="251" t="s">
        <v>110</v>
      </c>
      <c r="AL118" s="251">
        <v>0.12560400000000002</v>
      </c>
      <c r="AM118" s="251">
        <v>0</v>
      </c>
      <c r="AN118" s="251" t="s">
        <v>110</v>
      </c>
      <c r="AO118" s="251" t="s">
        <v>110</v>
      </c>
      <c r="AP118" s="251" t="s">
        <v>110</v>
      </c>
      <c r="AQ118" s="251" t="s">
        <v>110</v>
      </c>
      <c r="AR118" s="251" t="s">
        <v>110</v>
      </c>
      <c r="AS118" s="251">
        <v>0</v>
      </c>
      <c r="AT118" s="251">
        <v>1.9677960000000001</v>
      </c>
      <c r="AU118" s="251">
        <v>0</v>
      </c>
      <c r="AV118" s="251" t="s">
        <v>110</v>
      </c>
      <c r="AW118" s="251" t="s">
        <v>110</v>
      </c>
      <c r="AX118" s="251" t="s">
        <v>110</v>
      </c>
      <c r="AY118" s="251" t="s">
        <v>110</v>
      </c>
      <c r="AZ118" s="251" t="s">
        <v>110</v>
      </c>
      <c r="BA118" s="251" t="s">
        <v>110</v>
      </c>
      <c r="BB118" s="251">
        <v>0</v>
      </c>
      <c r="BC118" s="251" t="s">
        <v>110</v>
      </c>
      <c r="BD118" s="251" t="s">
        <v>110</v>
      </c>
      <c r="BE118" s="251" t="s">
        <v>110</v>
      </c>
      <c r="BF118" s="251" t="s">
        <v>110</v>
      </c>
      <c r="BG118" s="251" t="s">
        <v>110</v>
      </c>
      <c r="BH118" s="251" t="s">
        <v>110</v>
      </c>
      <c r="BI118" s="251" t="s">
        <v>110</v>
      </c>
      <c r="BJ118" s="251" t="s">
        <v>110</v>
      </c>
      <c r="BK118" s="251" t="s">
        <v>110</v>
      </c>
      <c r="BL118" s="251" t="s">
        <v>110</v>
      </c>
      <c r="BM118" s="251" t="s">
        <v>110</v>
      </c>
      <c r="BN118" s="251" t="s">
        <v>110</v>
      </c>
      <c r="BO118" s="251" t="s">
        <v>110</v>
      </c>
      <c r="BP118" s="251" t="s">
        <v>110</v>
      </c>
      <c r="BQ118" s="251" t="s">
        <v>110</v>
      </c>
      <c r="BR118" s="251">
        <v>0.293076</v>
      </c>
      <c r="BS118" s="251">
        <v>2.0933999999999999</v>
      </c>
    </row>
    <row r="119" spans="1:71" ht="22.5">
      <c r="A119" s="250" t="s">
        <v>577</v>
      </c>
      <c r="B119" s="251">
        <v>34.122419999999998</v>
      </c>
      <c r="C119" s="251">
        <v>1.3816440000000001</v>
      </c>
      <c r="D119" s="251" t="s">
        <v>110</v>
      </c>
      <c r="E119" s="251" t="s">
        <v>110</v>
      </c>
      <c r="F119" s="251">
        <v>1.3816440000000001</v>
      </c>
      <c r="G119" s="251" t="s">
        <v>110</v>
      </c>
      <c r="H119" s="251">
        <v>0</v>
      </c>
      <c r="I119" s="251" t="s">
        <v>110</v>
      </c>
      <c r="J119" s="251" t="s">
        <v>110</v>
      </c>
      <c r="K119" s="251" t="s">
        <v>110</v>
      </c>
      <c r="L119" s="251" t="s">
        <v>110</v>
      </c>
      <c r="M119" s="251" t="s">
        <v>110</v>
      </c>
      <c r="N119" s="251" t="s">
        <v>110</v>
      </c>
      <c r="O119" s="251" t="s">
        <v>110</v>
      </c>
      <c r="P119" s="251" t="s">
        <v>110</v>
      </c>
      <c r="Q119" s="251" t="s">
        <v>110</v>
      </c>
      <c r="R119" s="251" t="s">
        <v>110</v>
      </c>
      <c r="S119" s="251" t="s">
        <v>110</v>
      </c>
      <c r="T119" s="251" t="s">
        <v>110</v>
      </c>
      <c r="U119" s="251" t="s">
        <v>110</v>
      </c>
      <c r="V119" s="251" t="s">
        <v>110</v>
      </c>
      <c r="W119" s="251">
        <v>0.75362400000000007</v>
      </c>
      <c r="X119" s="251" t="s">
        <v>110</v>
      </c>
      <c r="Y119" s="251" t="s">
        <v>110</v>
      </c>
      <c r="Z119" s="251" t="s">
        <v>110</v>
      </c>
      <c r="AA119" s="251" t="s">
        <v>110</v>
      </c>
      <c r="AB119" s="251" t="s">
        <v>110</v>
      </c>
      <c r="AC119" s="251" t="s">
        <v>110</v>
      </c>
      <c r="AD119" s="251" t="s">
        <v>110</v>
      </c>
      <c r="AE119" s="251">
        <v>0.46054800000000001</v>
      </c>
      <c r="AF119" s="251">
        <v>0</v>
      </c>
      <c r="AG119" s="251" t="s">
        <v>110</v>
      </c>
      <c r="AH119" s="251" t="s">
        <v>110</v>
      </c>
      <c r="AI119" s="251" t="s">
        <v>110</v>
      </c>
      <c r="AJ119" s="251" t="s">
        <v>110</v>
      </c>
      <c r="AK119" s="251" t="s">
        <v>110</v>
      </c>
      <c r="AL119" s="251">
        <v>0.25120800000000004</v>
      </c>
      <c r="AM119" s="251">
        <v>4.1868000000000002E-2</v>
      </c>
      <c r="AN119" s="251" t="s">
        <v>110</v>
      </c>
      <c r="AO119" s="251" t="s">
        <v>110</v>
      </c>
      <c r="AP119" s="251" t="s">
        <v>110</v>
      </c>
      <c r="AQ119" s="251" t="s">
        <v>110</v>
      </c>
      <c r="AR119" s="251" t="s">
        <v>110</v>
      </c>
      <c r="AS119" s="251">
        <v>0</v>
      </c>
      <c r="AT119" s="251">
        <v>6.6570120000000008</v>
      </c>
      <c r="AU119" s="251">
        <v>4.479876</v>
      </c>
      <c r="AV119" s="251" t="s">
        <v>110</v>
      </c>
      <c r="AW119" s="251" t="s">
        <v>110</v>
      </c>
      <c r="AX119" s="251" t="s">
        <v>110</v>
      </c>
      <c r="AY119" s="251" t="s">
        <v>110</v>
      </c>
      <c r="AZ119" s="251" t="s">
        <v>110</v>
      </c>
      <c r="BA119" s="251" t="s">
        <v>110</v>
      </c>
      <c r="BB119" s="251">
        <v>4.479876</v>
      </c>
      <c r="BC119" s="251" t="s">
        <v>110</v>
      </c>
      <c r="BD119" s="251" t="s">
        <v>110</v>
      </c>
      <c r="BE119" s="251" t="s">
        <v>110</v>
      </c>
      <c r="BF119" s="251" t="s">
        <v>110</v>
      </c>
      <c r="BG119" s="251" t="s">
        <v>110</v>
      </c>
      <c r="BH119" s="251" t="s">
        <v>110</v>
      </c>
      <c r="BI119" s="251" t="s">
        <v>110</v>
      </c>
      <c r="BJ119" s="251" t="s">
        <v>110</v>
      </c>
      <c r="BK119" s="251" t="s">
        <v>110</v>
      </c>
      <c r="BL119" s="251" t="s">
        <v>110</v>
      </c>
      <c r="BM119" s="251" t="s">
        <v>110</v>
      </c>
      <c r="BN119" s="251">
        <v>0</v>
      </c>
      <c r="BO119" s="251">
        <v>0</v>
      </c>
      <c r="BP119" s="251" t="s">
        <v>110</v>
      </c>
      <c r="BQ119" s="251" t="s">
        <v>110</v>
      </c>
      <c r="BR119" s="251">
        <v>1.0048320000000002</v>
      </c>
      <c r="BS119" s="251">
        <v>19.803564000000001</v>
      </c>
    </row>
    <row r="120" spans="1:71" ht="22.5">
      <c r="A120" s="250" t="s">
        <v>578</v>
      </c>
      <c r="B120" s="251">
        <v>912.68053199999997</v>
      </c>
      <c r="C120" s="251" t="s">
        <v>110</v>
      </c>
      <c r="D120" s="251" t="s">
        <v>110</v>
      </c>
      <c r="E120" s="251" t="s">
        <v>110</v>
      </c>
      <c r="F120" s="251" t="s">
        <v>110</v>
      </c>
      <c r="G120" s="251" t="s">
        <v>110</v>
      </c>
      <c r="H120" s="251" t="s">
        <v>110</v>
      </c>
      <c r="I120" s="251" t="s">
        <v>110</v>
      </c>
      <c r="J120" s="251" t="s">
        <v>110</v>
      </c>
      <c r="K120" s="251" t="s">
        <v>110</v>
      </c>
      <c r="L120" s="251" t="s">
        <v>110</v>
      </c>
      <c r="M120" s="251" t="s">
        <v>110</v>
      </c>
      <c r="N120" s="251" t="s">
        <v>110</v>
      </c>
      <c r="O120" s="251" t="s">
        <v>110</v>
      </c>
      <c r="P120" s="251" t="s">
        <v>110</v>
      </c>
      <c r="Q120" s="251" t="s">
        <v>110</v>
      </c>
      <c r="R120" s="251" t="s">
        <v>110</v>
      </c>
      <c r="S120" s="251" t="s">
        <v>110</v>
      </c>
      <c r="T120" s="251" t="s">
        <v>110</v>
      </c>
      <c r="U120" s="251" t="s">
        <v>110</v>
      </c>
      <c r="V120" s="251" t="s">
        <v>110</v>
      </c>
      <c r="W120" s="251">
        <v>843.0959160000001</v>
      </c>
      <c r="X120" s="251" t="s">
        <v>110</v>
      </c>
      <c r="Y120" s="251" t="s">
        <v>110</v>
      </c>
      <c r="Z120" s="251" t="s">
        <v>110</v>
      </c>
      <c r="AA120" s="251" t="s">
        <v>110</v>
      </c>
      <c r="AB120" s="251" t="s">
        <v>110</v>
      </c>
      <c r="AC120" s="251" t="s">
        <v>110</v>
      </c>
      <c r="AD120" s="251" t="s">
        <v>110</v>
      </c>
      <c r="AE120" s="251">
        <v>79.800408000000004</v>
      </c>
      <c r="AF120" s="251">
        <v>176.97603600000002</v>
      </c>
      <c r="AG120" s="251">
        <v>0.16747200000000001</v>
      </c>
      <c r="AH120" s="251" t="s">
        <v>110</v>
      </c>
      <c r="AI120" s="251">
        <v>0.58615200000000001</v>
      </c>
      <c r="AJ120" s="251" t="s">
        <v>110</v>
      </c>
      <c r="AK120" s="251" t="s">
        <v>110</v>
      </c>
      <c r="AL120" s="251">
        <v>585.56584799999996</v>
      </c>
      <c r="AM120" s="251" t="s">
        <v>110</v>
      </c>
      <c r="AN120" s="251" t="s">
        <v>110</v>
      </c>
      <c r="AO120" s="251" t="s">
        <v>110</v>
      </c>
      <c r="AP120" s="251" t="s">
        <v>110</v>
      </c>
      <c r="AQ120" s="251" t="s">
        <v>110</v>
      </c>
      <c r="AR120" s="251" t="s">
        <v>110</v>
      </c>
      <c r="AS120" s="251" t="s">
        <v>110</v>
      </c>
      <c r="AT120" s="251">
        <v>14.6538</v>
      </c>
      <c r="AU120" s="251">
        <v>43.542720000000003</v>
      </c>
      <c r="AV120" s="251" t="s">
        <v>110</v>
      </c>
      <c r="AW120" s="251" t="s">
        <v>110</v>
      </c>
      <c r="AX120" s="251" t="s">
        <v>110</v>
      </c>
      <c r="AY120" s="251" t="s">
        <v>110</v>
      </c>
      <c r="AZ120" s="251" t="s">
        <v>110</v>
      </c>
      <c r="BA120" s="251" t="s">
        <v>110</v>
      </c>
      <c r="BB120" s="251" t="s">
        <v>110</v>
      </c>
      <c r="BC120" s="251" t="s">
        <v>110</v>
      </c>
      <c r="BD120" s="251" t="s">
        <v>110</v>
      </c>
      <c r="BE120" s="251" t="s">
        <v>110</v>
      </c>
      <c r="BF120" s="251" t="s">
        <v>110</v>
      </c>
      <c r="BG120" s="251">
        <v>7.6618440000000003</v>
      </c>
      <c r="BH120" s="251">
        <v>0.79549200000000009</v>
      </c>
      <c r="BI120" s="251">
        <v>35.043516000000004</v>
      </c>
      <c r="BJ120" s="251" t="s">
        <v>110</v>
      </c>
      <c r="BK120" s="251" t="s">
        <v>110</v>
      </c>
      <c r="BL120" s="251" t="s">
        <v>110</v>
      </c>
      <c r="BM120" s="251" t="s">
        <v>110</v>
      </c>
      <c r="BN120" s="251" t="s">
        <v>110</v>
      </c>
      <c r="BO120" s="251" t="s">
        <v>110</v>
      </c>
      <c r="BP120" s="251" t="s">
        <v>110</v>
      </c>
      <c r="BQ120" s="251" t="s">
        <v>110</v>
      </c>
      <c r="BR120" s="251" t="s">
        <v>110</v>
      </c>
      <c r="BS120" s="251">
        <v>11.429964</v>
      </c>
    </row>
    <row r="121" spans="1:71" ht="22.5">
      <c r="A121" s="250" t="s">
        <v>579</v>
      </c>
      <c r="B121" s="251">
        <v>13.900176000000002</v>
      </c>
      <c r="C121" s="251" t="s">
        <v>110</v>
      </c>
      <c r="D121" s="251" t="s">
        <v>110</v>
      </c>
      <c r="E121" s="251" t="s">
        <v>110</v>
      </c>
      <c r="F121" s="251" t="s">
        <v>110</v>
      </c>
      <c r="G121" s="251" t="s">
        <v>110</v>
      </c>
      <c r="H121" s="251" t="s">
        <v>110</v>
      </c>
      <c r="I121" s="251" t="s">
        <v>110</v>
      </c>
      <c r="J121" s="251" t="s">
        <v>110</v>
      </c>
      <c r="K121" s="251" t="s">
        <v>110</v>
      </c>
      <c r="L121" s="251" t="s">
        <v>110</v>
      </c>
      <c r="M121" s="251" t="s">
        <v>110</v>
      </c>
      <c r="N121" s="251" t="s">
        <v>110</v>
      </c>
      <c r="O121" s="251" t="s">
        <v>110</v>
      </c>
      <c r="P121" s="251" t="s">
        <v>110</v>
      </c>
      <c r="Q121" s="251" t="s">
        <v>110</v>
      </c>
      <c r="R121" s="251" t="s">
        <v>110</v>
      </c>
      <c r="S121" s="251" t="s">
        <v>110</v>
      </c>
      <c r="T121" s="251" t="s">
        <v>110</v>
      </c>
      <c r="U121" s="251" t="s">
        <v>110</v>
      </c>
      <c r="V121" s="251" t="s">
        <v>110</v>
      </c>
      <c r="W121" s="251">
        <v>3.4750440000000005</v>
      </c>
      <c r="X121" s="251" t="s">
        <v>110</v>
      </c>
      <c r="Y121" s="251" t="s">
        <v>110</v>
      </c>
      <c r="Z121" s="251" t="s">
        <v>110</v>
      </c>
      <c r="AA121" s="251" t="s">
        <v>110</v>
      </c>
      <c r="AB121" s="251" t="s">
        <v>110</v>
      </c>
      <c r="AC121" s="251" t="s">
        <v>110</v>
      </c>
      <c r="AD121" s="251" t="s">
        <v>110</v>
      </c>
      <c r="AE121" s="251" t="s">
        <v>110</v>
      </c>
      <c r="AF121" s="251" t="s">
        <v>110</v>
      </c>
      <c r="AG121" s="251" t="s">
        <v>110</v>
      </c>
      <c r="AH121" s="251" t="s">
        <v>110</v>
      </c>
      <c r="AI121" s="251" t="s">
        <v>110</v>
      </c>
      <c r="AJ121" s="251" t="s">
        <v>110</v>
      </c>
      <c r="AK121" s="251" t="s">
        <v>110</v>
      </c>
      <c r="AL121" s="251">
        <v>3.4750440000000005</v>
      </c>
      <c r="AM121" s="251" t="s">
        <v>110</v>
      </c>
      <c r="AN121" s="251" t="s">
        <v>110</v>
      </c>
      <c r="AO121" s="251" t="s">
        <v>110</v>
      </c>
      <c r="AP121" s="251" t="s">
        <v>110</v>
      </c>
      <c r="AQ121" s="251" t="s">
        <v>110</v>
      </c>
      <c r="AR121" s="251" t="s">
        <v>110</v>
      </c>
      <c r="AS121" s="251" t="s">
        <v>110</v>
      </c>
      <c r="AT121" s="251" t="s">
        <v>110</v>
      </c>
      <c r="AU121" s="251" t="s">
        <v>110</v>
      </c>
      <c r="AV121" s="251" t="s">
        <v>110</v>
      </c>
      <c r="AW121" s="251" t="s">
        <v>110</v>
      </c>
      <c r="AX121" s="251" t="s">
        <v>110</v>
      </c>
      <c r="AY121" s="251" t="s">
        <v>110</v>
      </c>
      <c r="AZ121" s="251" t="s">
        <v>110</v>
      </c>
      <c r="BA121" s="251" t="s">
        <v>110</v>
      </c>
      <c r="BB121" s="251" t="s">
        <v>110</v>
      </c>
      <c r="BC121" s="251" t="s">
        <v>110</v>
      </c>
      <c r="BD121" s="251" t="s">
        <v>110</v>
      </c>
      <c r="BE121" s="251" t="s">
        <v>110</v>
      </c>
      <c r="BF121" s="251" t="s">
        <v>110</v>
      </c>
      <c r="BG121" s="251" t="s">
        <v>110</v>
      </c>
      <c r="BH121" s="251" t="s">
        <v>110</v>
      </c>
      <c r="BI121" s="251" t="s">
        <v>110</v>
      </c>
      <c r="BJ121" s="251" t="s">
        <v>110</v>
      </c>
      <c r="BK121" s="251" t="s">
        <v>110</v>
      </c>
      <c r="BL121" s="251" t="s">
        <v>110</v>
      </c>
      <c r="BM121" s="251" t="s">
        <v>110</v>
      </c>
      <c r="BN121" s="251" t="s">
        <v>110</v>
      </c>
      <c r="BO121" s="251" t="s">
        <v>110</v>
      </c>
      <c r="BP121" s="251" t="s">
        <v>110</v>
      </c>
      <c r="BQ121" s="251" t="s">
        <v>110</v>
      </c>
      <c r="BR121" s="251" t="s">
        <v>110</v>
      </c>
      <c r="BS121" s="251">
        <v>10.425132000000001</v>
      </c>
    </row>
    <row r="122" spans="1:71" ht="22.5">
      <c r="A122" s="250" t="s">
        <v>580</v>
      </c>
      <c r="B122" s="251">
        <v>883.41480000000001</v>
      </c>
      <c r="C122" s="251" t="s">
        <v>110</v>
      </c>
      <c r="D122" s="251" t="s">
        <v>110</v>
      </c>
      <c r="E122" s="251" t="s">
        <v>110</v>
      </c>
      <c r="F122" s="251" t="s">
        <v>110</v>
      </c>
      <c r="G122" s="251" t="s">
        <v>110</v>
      </c>
      <c r="H122" s="251" t="s">
        <v>110</v>
      </c>
      <c r="I122" s="251" t="s">
        <v>110</v>
      </c>
      <c r="J122" s="251" t="s">
        <v>110</v>
      </c>
      <c r="K122" s="251" t="s">
        <v>110</v>
      </c>
      <c r="L122" s="251" t="s">
        <v>110</v>
      </c>
      <c r="M122" s="251" t="s">
        <v>110</v>
      </c>
      <c r="N122" s="251" t="s">
        <v>110</v>
      </c>
      <c r="O122" s="251" t="s">
        <v>110</v>
      </c>
      <c r="P122" s="251" t="s">
        <v>110</v>
      </c>
      <c r="Q122" s="251" t="s">
        <v>110</v>
      </c>
      <c r="R122" s="251" t="s">
        <v>110</v>
      </c>
      <c r="S122" s="251" t="s">
        <v>110</v>
      </c>
      <c r="T122" s="251" t="s">
        <v>110</v>
      </c>
      <c r="U122" s="251" t="s">
        <v>110</v>
      </c>
      <c r="V122" s="251" t="s">
        <v>110</v>
      </c>
      <c r="W122" s="251">
        <v>838.78351199999997</v>
      </c>
      <c r="X122" s="251" t="s">
        <v>110</v>
      </c>
      <c r="Y122" s="251" t="s">
        <v>110</v>
      </c>
      <c r="Z122" s="251" t="s">
        <v>110</v>
      </c>
      <c r="AA122" s="251" t="s">
        <v>110</v>
      </c>
      <c r="AB122" s="251" t="s">
        <v>110</v>
      </c>
      <c r="AC122" s="251" t="s">
        <v>110</v>
      </c>
      <c r="AD122" s="251" t="s">
        <v>110</v>
      </c>
      <c r="AE122" s="251">
        <v>79.800408000000004</v>
      </c>
      <c r="AF122" s="251">
        <v>176.97603600000002</v>
      </c>
      <c r="AG122" s="251" t="s">
        <v>110</v>
      </c>
      <c r="AH122" s="251" t="s">
        <v>110</v>
      </c>
      <c r="AI122" s="251" t="s">
        <v>110</v>
      </c>
      <c r="AJ122" s="251" t="s">
        <v>110</v>
      </c>
      <c r="AK122" s="251" t="s">
        <v>110</v>
      </c>
      <c r="AL122" s="251">
        <v>582.00706800000012</v>
      </c>
      <c r="AM122" s="251" t="s">
        <v>110</v>
      </c>
      <c r="AN122" s="251" t="s">
        <v>110</v>
      </c>
      <c r="AO122" s="251" t="s">
        <v>110</v>
      </c>
      <c r="AP122" s="251" t="s">
        <v>110</v>
      </c>
      <c r="AQ122" s="251" t="s">
        <v>110</v>
      </c>
      <c r="AR122" s="251" t="s">
        <v>110</v>
      </c>
      <c r="AS122" s="251" t="s">
        <v>110</v>
      </c>
      <c r="AT122" s="251">
        <v>0.83735999999999999</v>
      </c>
      <c r="AU122" s="251">
        <v>43.542720000000003</v>
      </c>
      <c r="AV122" s="251" t="s">
        <v>110</v>
      </c>
      <c r="AW122" s="251" t="s">
        <v>110</v>
      </c>
      <c r="AX122" s="251" t="s">
        <v>110</v>
      </c>
      <c r="AY122" s="251" t="s">
        <v>110</v>
      </c>
      <c r="AZ122" s="251" t="s">
        <v>110</v>
      </c>
      <c r="BA122" s="251" t="s">
        <v>110</v>
      </c>
      <c r="BB122" s="251" t="s">
        <v>110</v>
      </c>
      <c r="BC122" s="251" t="s">
        <v>110</v>
      </c>
      <c r="BD122" s="251" t="s">
        <v>110</v>
      </c>
      <c r="BE122" s="251" t="s">
        <v>110</v>
      </c>
      <c r="BF122" s="251" t="s">
        <v>110</v>
      </c>
      <c r="BG122" s="261">
        <v>7.6618440000000003</v>
      </c>
      <c r="BH122" s="261">
        <v>0.79549200000000009</v>
      </c>
      <c r="BI122" s="261">
        <v>35.043516000000004</v>
      </c>
      <c r="BJ122" s="251" t="s">
        <v>110</v>
      </c>
      <c r="BK122" s="251" t="s">
        <v>110</v>
      </c>
      <c r="BL122" s="251" t="s">
        <v>110</v>
      </c>
      <c r="BM122" s="251" t="s">
        <v>110</v>
      </c>
      <c r="BN122" s="251" t="s">
        <v>110</v>
      </c>
      <c r="BO122" s="251" t="s">
        <v>110</v>
      </c>
      <c r="BP122" s="251" t="s">
        <v>110</v>
      </c>
      <c r="BQ122" s="251" t="s">
        <v>110</v>
      </c>
      <c r="BR122" s="251" t="s">
        <v>110</v>
      </c>
      <c r="BS122" s="251">
        <v>0.25120800000000004</v>
      </c>
    </row>
    <row r="123" spans="1:71" ht="22.5">
      <c r="A123" s="250" t="s">
        <v>581</v>
      </c>
      <c r="B123" s="251">
        <v>0.75362400000000007</v>
      </c>
      <c r="C123" s="251" t="s">
        <v>110</v>
      </c>
      <c r="D123" s="251" t="s">
        <v>110</v>
      </c>
      <c r="E123" s="251" t="s">
        <v>110</v>
      </c>
      <c r="F123" s="251" t="s">
        <v>110</v>
      </c>
      <c r="G123" s="251" t="s">
        <v>110</v>
      </c>
      <c r="H123" s="251" t="s">
        <v>110</v>
      </c>
      <c r="I123" s="251" t="s">
        <v>110</v>
      </c>
      <c r="J123" s="251" t="s">
        <v>110</v>
      </c>
      <c r="K123" s="251" t="s">
        <v>110</v>
      </c>
      <c r="L123" s="251" t="s">
        <v>110</v>
      </c>
      <c r="M123" s="251" t="s">
        <v>110</v>
      </c>
      <c r="N123" s="251" t="s">
        <v>110</v>
      </c>
      <c r="O123" s="251" t="s">
        <v>110</v>
      </c>
      <c r="P123" s="251" t="s">
        <v>110</v>
      </c>
      <c r="Q123" s="251" t="s">
        <v>110</v>
      </c>
      <c r="R123" s="251" t="s">
        <v>110</v>
      </c>
      <c r="S123" s="251" t="s">
        <v>110</v>
      </c>
      <c r="T123" s="251" t="s">
        <v>110</v>
      </c>
      <c r="U123" s="251" t="s">
        <v>110</v>
      </c>
      <c r="V123" s="251" t="s">
        <v>110</v>
      </c>
      <c r="W123" s="251">
        <v>0.75362400000000007</v>
      </c>
      <c r="X123" s="251" t="s">
        <v>110</v>
      </c>
      <c r="Y123" s="251" t="s">
        <v>110</v>
      </c>
      <c r="Z123" s="251" t="s">
        <v>110</v>
      </c>
      <c r="AA123" s="251" t="s">
        <v>110</v>
      </c>
      <c r="AB123" s="251" t="s">
        <v>110</v>
      </c>
      <c r="AC123" s="251" t="s">
        <v>110</v>
      </c>
      <c r="AD123" s="251" t="s">
        <v>110</v>
      </c>
      <c r="AE123" s="251" t="s">
        <v>110</v>
      </c>
      <c r="AF123" s="251" t="s">
        <v>110</v>
      </c>
      <c r="AG123" s="251">
        <v>0.16747200000000001</v>
      </c>
      <c r="AH123" s="251" t="s">
        <v>110</v>
      </c>
      <c r="AI123" s="251">
        <v>0.58615200000000001</v>
      </c>
      <c r="AJ123" s="251" t="s">
        <v>110</v>
      </c>
      <c r="AK123" s="251" t="s">
        <v>110</v>
      </c>
      <c r="AL123" s="251" t="s">
        <v>110</v>
      </c>
      <c r="AM123" s="251" t="s">
        <v>110</v>
      </c>
      <c r="AN123" s="251" t="s">
        <v>110</v>
      </c>
      <c r="AO123" s="251" t="s">
        <v>110</v>
      </c>
      <c r="AP123" s="251" t="s">
        <v>110</v>
      </c>
      <c r="AQ123" s="251" t="s">
        <v>110</v>
      </c>
      <c r="AR123" s="251" t="s">
        <v>110</v>
      </c>
      <c r="AS123" s="251" t="s">
        <v>110</v>
      </c>
      <c r="AT123" s="251" t="s">
        <v>110</v>
      </c>
      <c r="AU123" s="251" t="s">
        <v>110</v>
      </c>
      <c r="AV123" s="251" t="s">
        <v>110</v>
      </c>
      <c r="AW123" s="251" t="s">
        <v>110</v>
      </c>
      <c r="AX123" s="251" t="s">
        <v>110</v>
      </c>
      <c r="AY123" s="251" t="s">
        <v>110</v>
      </c>
      <c r="AZ123" s="251" t="s">
        <v>110</v>
      </c>
      <c r="BA123" s="251" t="s">
        <v>110</v>
      </c>
      <c r="BB123" s="251" t="s">
        <v>110</v>
      </c>
      <c r="BC123" s="251" t="s">
        <v>110</v>
      </c>
      <c r="BD123" s="251" t="s">
        <v>110</v>
      </c>
      <c r="BE123" s="251" t="s">
        <v>110</v>
      </c>
      <c r="BF123" s="251" t="s">
        <v>110</v>
      </c>
      <c r="BG123" s="251" t="s">
        <v>110</v>
      </c>
      <c r="BH123" s="251" t="s">
        <v>110</v>
      </c>
      <c r="BI123" s="251" t="s">
        <v>110</v>
      </c>
      <c r="BJ123" s="251" t="s">
        <v>110</v>
      </c>
      <c r="BK123" s="251" t="s">
        <v>110</v>
      </c>
      <c r="BL123" s="251" t="s">
        <v>110</v>
      </c>
      <c r="BM123" s="251" t="s">
        <v>110</v>
      </c>
      <c r="BN123" s="251" t="s">
        <v>110</v>
      </c>
      <c r="BO123" s="251" t="s">
        <v>110</v>
      </c>
      <c r="BP123" s="251" t="s">
        <v>110</v>
      </c>
      <c r="BQ123" s="251" t="s">
        <v>110</v>
      </c>
      <c r="BR123" s="251" t="s">
        <v>110</v>
      </c>
      <c r="BS123" s="251" t="s">
        <v>110</v>
      </c>
    </row>
    <row r="124" spans="1:71" ht="22.5">
      <c r="A124" s="250" t="s">
        <v>582</v>
      </c>
      <c r="B124" s="251">
        <v>4.1868000000000002E-2</v>
      </c>
      <c r="C124" s="251" t="s">
        <v>110</v>
      </c>
      <c r="D124" s="251" t="s">
        <v>110</v>
      </c>
      <c r="E124" s="251" t="s">
        <v>110</v>
      </c>
      <c r="F124" s="251" t="s">
        <v>110</v>
      </c>
      <c r="G124" s="251" t="s">
        <v>110</v>
      </c>
      <c r="H124" s="251" t="s">
        <v>110</v>
      </c>
      <c r="I124" s="251" t="s">
        <v>110</v>
      </c>
      <c r="J124" s="251" t="s">
        <v>110</v>
      </c>
      <c r="K124" s="251" t="s">
        <v>110</v>
      </c>
      <c r="L124" s="251" t="s">
        <v>110</v>
      </c>
      <c r="M124" s="251" t="s">
        <v>110</v>
      </c>
      <c r="N124" s="251" t="s">
        <v>110</v>
      </c>
      <c r="O124" s="251" t="s">
        <v>110</v>
      </c>
      <c r="P124" s="251" t="s">
        <v>110</v>
      </c>
      <c r="Q124" s="251" t="s">
        <v>110</v>
      </c>
      <c r="R124" s="251" t="s">
        <v>110</v>
      </c>
      <c r="S124" s="251" t="s">
        <v>110</v>
      </c>
      <c r="T124" s="251" t="s">
        <v>110</v>
      </c>
      <c r="U124" s="251" t="s">
        <v>110</v>
      </c>
      <c r="V124" s="251" t="s">
        <v>110</v>
      </c>
      <c r="W124" s="251">
        <v>4.1868000000000002E-2</v>
      </c>
      <c r="X124" s="251" t="s">
        <v>110</v>
      </c>
      <c r="Y124" s="251" t="s">
        <v>110</v>
      </c>
      <c r="Z124" s="251" t="s">
        <v>110</v>
      </c>
      <c r="AA124" s="251" t="s">
        <v>110</v>
      </c>
      <c r="AB124" s="251" t="s">
        <v>110</v>
      </c>
      <c r="AC124" s="251" t="s">
        <v>110</v>
      </c>
      <c r="AD124" s="251" t="s">
        <v>110</v>
      </c>
      <c r="AE124" s="251" t="s">
        <v>110</v>
      </c>
      <c r="AF124" s="251" t="s">
        <v>110</v>
      </c>
      <c r="AG124" s="251" t="s">
        <v>110</v>
      </c>
      <c r="AH124" s="251" t="s">
        <v>110</v>
      </c>
      <c r="AI124" s="251" t="s">
        <v>110</v>
      </c>
      <c r="AJ124" s="251" t="s">
        <v>110</v>
      </c>
      <c r="AK124" s="251" t="s">
        <v>110</v>
      </c>
      <c r="AL124" s="251">
        <v>4.1868000000000002E-2</v>
      </c>
      <c r="AM124" s="251" t="s">
        <v>110</v>
      </c>
      <c r="AN124" s="251" t="s">
        <v>110</v>
      </c>
      <c r="AO124" s="251" t="s">
        <v>110</v>
      </c>
      <c r="AP124" s="251" t="s">
        <v>110</v>
      </c>
      <c r="AQ124" s="251" t="s">
        <v>110</v>
      </c>
      <c r="AR124" s="251" t="s">
        <v>110</v>
      </c>
      <c r="AS124" s="251" t="s">
        <v>110</v>
      </c>
      <c r="AT124" s="251" t="s">
        <v>110</v>
      </c>
      <c r="AU124" s="251" t="s">
        <v>110</v>
      </c>
      <c r="AV124" s="251" t="s">
        <v>110</v>
      </c>
      <c r="AW124" s="251" t="s">
        <v>110</v>
      </c>
      <c r="AX124" s="251" t="s">
        <v>110</v>
      </c>
      <c r="AY124" s="251" t="s">
        <v>110</v>
      </c>
      <c r="AZ124" s="251" t="s">
        <v>110</v>
      </c>
      <c r="BA124" s="251" t="s">
        <v>110</v>
      </c>
      <c r="BB124" s="251" t="s">
        <v>110</v>
      </c>
      <c r="BC124" s="251" t="s">
        <v>110</v>
      </c>
      <c r="BD124" s="251" t="s">
        <v>110</v>
      </c>
      <c r="BE124" s="251" t="s">
        <v>110</v>
      </c>
      <c r="BF124" s="251" t="s">
        <v>110</v>
      </c>
      <c r="BG124" s="251" t="s">
        <v>110</v>
      </c>
      <c r="BH124" s="251" t="s">
        <v>110</v>
      </c>
      <c r="BI124" s="251" t="s">
        <v>110</v>
      </c>
      <c r="BJ124" s="251" t="s">
        <v>110</v>
      </c>
      <c r="BK124" s="251" t="s">
        <v>110</v>
      </c>
      <c r="BL124" s="251" t="s">
        <v>110</v>
      </c>
      <c r="BM124" s="251" t="s">
        <v>110</v>
      </c>
      <c r="BN124" s="251" t="s">
        <v>110</v>
      </c>
      <c r="BO124" s="251" t="s">
        <v>110</v>
      </c>
      <c r="BP124" s="251" t="s">
        <v>110</v>
      </c>
      <c r="BQ124" s="251" t="s">
        <v>110</v>
      </c>
      <c r="BR124" s="251" t="s">
        <v>110</v>
      </c>
      <c r="BS124" s="251" t="s">
        <v>110</v>
      </c>
    </row>
    <row r="125" spans="1:71" ht="22.5">
      <c r="A125" s="250" t="s">
        <v>583</v>
      </c>
      <c r="B125" s="251">
        <v>14.570064</v>
      </c>
      <c r="C125" s="251" t="s">
        <v>110</v>
      </c>
      <c r="D125" s="251" t="s">
        <v>110</v>
      </c>
      <c r="E125" s="251" t="s">
        <v>110</v>
      </c>
      <c r="F125" s="251" t="s">
        <v>110</v>
      </c>
      <c r="G125" s="251" t="s">
        <v>110</v>
      </c>
      <c r="H125" s="251" t="s">
        <v>110</v>
      </c>
      <c r="I125" s="251" t="s">
        <v>110</v>
      </c>
      <c r="J125" s="251" t="s">
        <v>110</v>
      </c>
      <c r="K125" s="251" t="s">
        <v>110</v>
      </c>
      <c r="L125" s="251" t="s">
        <v>110</v>
      </c>
      <c r="M125" s="251" t="s">
        <v>110</v>
      </c>
      <c r="N125" s="251" t="s">
        <v>110</v>
      </c>
      <c r="O125" s="251" t="s">
        <v>110</v>
      </c>
      <c r="P125" s="251" t="s">
        <v>110</v>
      </c>
      <c r="Q125" s="251" t="s">
        <v>110</v>
      </c>
      <c r="R125" s="251" t="s">
        <v>110</v>
      </c>
      <c r="S125" s="251" t="s">
        <v>110</v>
      </c>
      <c r="T125" s="251" t="s">
        <v>110</v>
      </c>
      <c r="U125" s="251" t="s">
        <v>110</v>
      </c>
      <c r="V125" s="251" t="s">
        <v>110</v>
      </c>
      <c r="W125" s="251">
        <v>0</v>
      </c>
      <c r="X125" s="251" t="s">
        <v>110</v>
      </c>
      <c r="Y125" s="251" t="s">
        <v>110</v>
      </c>
      <c r="Z125" s="251" t="s">
        <v>110</v>
      </c>
      <c r="AA125" s="251" t="s">
        <v>110</v>
      </c>
      <c r="AB125" s="251" t="s">
        <v>110</v>
      </c>
      <c r="AC125" s="251" t="s">
        <v>110</v>
      </c>
      <c r="AD125" s="251" t="s">
        <v>110</v>
      </c>
      <c r="AE125" s="251" t="s">
        <v>110</v>
      </c>
      <c r="AF125" s="251" t="s">
        <v>110</v>
      </c>
      <c r="AG125" s="251" t="s">
        <v>110</v>
      </c>
      <c r="AH125" s="251" t="s">
        <v>110</v>
      </c>
      <c r="AI125" s="251" t="s">
        <v>110</v>
      </c>
      <c r="AJ125" s="251" t="s">
        <v>110</v>
      </c>
      <c r="AK125" s="251" t="s">
        <v>110</v>
      </c>
      <c r="AL125" s="251">
        <v>0</v>
      </c>
      <c r="AM125" s="251" t="s">
        <v>110</v>
      </c>
      <c r="AN125" s="251" t="s">
        <v>110</v>
      </c>
      <c r="AO125" s="251" t="s">
        <v>110</v>
      </c>
      <c r="AP125" s="251" t="s">
        <v>110</v>
      </c>
      <c r="AQ125" s="251" t="s">
        <v>110</v>
      </c>
      <c r="AR125" s="251" t="s">
        <v>110</v>
      </c>
      <c r="AS125" s="251" t="s">
        <v>110</v>
      </c>
      <c r="AT125" s="251">
        <v>13.81644</v>
      </c>
      <c r="AU125" s="251" t="s">
        <v>110</v>
      </c>
      <c r="AV125" s="251" t="s">
        <v>110</v>
      </c>
      <c r="AW125" s="251" t="s">
        <v>110</v>
      </c>
      <c r="AX125" s="251" t="s">
        <v>110</v>
      </c>
      <c r="AY125" s="251" t="s">
        <v>110</v>
      </c>
      <c r="AZ125" s="251" t="s">
        <v>110</v>
      </c>
      <c r="BA125" s="251" t="s">
        <v>110</v>
      </c>
      <c r="BB125" s="251" t="s">
        <v>110</v>
      </c>
      <c r="BC125" s="251" t="s">
        <v>110</v>
      </c>
      <c r="BD125" s="251" t="s">
        <v>110</v>
      </c>
      <c r="BE125" s="251" t="s">
        <v>110</v>
      </c>
      <c r="BF125" s="251" t="s">
        <v>110</v>
      </c>
      <c r="BG125" s="251" t="s">
        <v>110</v>
      </c>
      <c r="BH125" s="251" t="s">
        <v>110</v>
      </c>
      <c r="BI125" s="251" t="s">
        <v>110</v>
      </c>
      <c r="BJ125" s="251" t="s">
        <v>110</v>
      </c>
      <c r="BK125" s="251" t="s">
        <v>110</v>
      </c>
      <c r="BL125" s="251" t="s">
        <v>110</v>
      </c>
      <c r="BM125" s="251" t="s">
        <v>110</v>
      </c>
      <c r="BN125" s="251" t="s">
        <v>110</v>
      </c>
      <c r="BO125" s="251" t="s">
        <v>110</v>
      </c>
      <c r="BP125" s="251" t="s">
        <v>110</v>
      </c>
      <c r="BQ125" s="251" t="s">
        <v>110</v>
      </c>
      <c r="BR125" s="251" t="s">
        <v>110</v>
      </c>
      <c r="BS125" s="251">
        <v>0.75362400000000007</v>
      </c>
    </row>
    <row r="126" spans="1:71" ht="22.5">
      <c r="A126" s="250" t="s">
        <v>723</v>
      </c>
      <c r="B126" s="251" t="s">
        <v>110</v>
      </c>
      <c r="C126" s="251" t="s">
        <v>110</v>
      </c>
      <c r="D126" s="251" t="s">
        <v>110</v>
      </c>
      <c r="E126" s="251" t="s">
        <v>110</v>
      </c>
      <c r="F126" s="251" t="s">
        <v>110</v>
      </c>
      <c r="G126" s="251" t="s">
        <v>110</v>
      </c>
      <c r="H126" s="251" t="s">
        <v>110</v>
      </c>
      <c r="I126" s="251" t="s">
        <v>110</v>
      </c>
      <c r="J126" s="251" t="s">
        <v>110</v>
      </c>
      <c r="K126" s="251" t="s">
        <v>110</v>
      </c>
      <c r="L126" s="251" t="s">
        <v>110</v>
      </c>
      <c r="M126" s="251" t="s">
        <v>110</v>
      </c>
      <c r="N126" s="251" t="s">
        <v>110</v>
      </c>
      <c r="O126" s="251" t="s">
        <v>110</v>
      </c>
      <c r="P126" s="251" t="s">
        <v>110</v>
      </c>
      <c r="Q126" s="251" t="s">
        <v>110</v>
      </c>
      <c r="R126" s="251" t="s">
        <v>110</v>
      </c>
      <c r="S126" s="251" t="s">
        <v>110</v>
      </c>
      <c r="T126" s="251" t="s">
        <v>110</v>
      </c>
      <c r="U126" s="251" t="s">
        <v>110</v>
      </c>
      <c r="V126" s="251" t="s">
        <v>110</v>
      </c>
      <c r="W126" s="251" t="s">
        <v>110</v>
      </c>
      <c r="X126" s="251" t="s">
        <v>110</v>
      </c>
      <c r="Y126" s="251" t="s">
        <v>110</v>
      </c>
      <c r="Z126" s="251" t="s">
        <v>110</v>
      </c>
      <c r="AA126" s="251" t="s">
        <v>110</v>
      </c>
      <c r="AB126" s="251" t="s">
        <v>110</v>
      </c>
      <c r="AC126" s="251" t="s">
        <v>110</v>
      </c>
      <c r="AD126" s="251" t="s">
        <v>110</v>
      </c>
      <c r="AE126" s="251" t="s">
        <v>110</v>
      </c>
      <c r="AF126" s="251" t="s">
        <v>110</v>
      </c>
      <c r="AG126" s="251" t="s">
        <v>110</v>
      </c>
      <c r="AH126" s="251" t="s">
        <v>110</v>
      </c>
      <c r="AI126" s="251" t="s">
        <v>110</v>
      </c>
      <c r="AJ126" s="251" t="s">
        <v>110</v>
      </c>
      <c r="AK126" s="251" t="s">
        <v>110</v>
      </c>
      <c r="AL126" s="251" t="s">
        <v>110</v>
      </c>
      <c r="AM126" s="251" t="s">
        <v>110</v>
      </c>
      <c r="AN126" s="251" t="s">
        <v>110</v>
      </c>
      <c r="AO126" s="251" t="s">
        <v>110</v>
      </c>
      <c r="AP126" s="251" t="s">
        <v>110</v>
      </c>
      <c r="AQ126" s="251" t="s">
        <v>110</v>
      </c>
      <c r="AR126" s="251" t="s">
        <v>110</v>
      </c>
      <c r="AS126" s="251" t="s">
        <v>110</v>
      </c>
      <c r="AT126" s="251" t="s">
        <v>110</v>
      </c>
      <c r="AU126" s="251" t="s">
        <v>110</v>
      </c>
      <c r="AV126" s="251" t="s">
        <v>110</v>
      </c>
      <c r="AW126" s="251" t="s">
        <v>110</v>
      </c>
      <c r="AX126" s="251" t="s">
        <v>110</v>
      </c>
      <c r="AY126" s="251" t="s">
        <v>110</v>
      </c>
      <c r="AZ126" s="251" t="s">
        <v>110</v>
      </c>
      <c r="BA126" s="251" t="s">
        <v>110</v>
      </c>
      <c r="BB126" s="251" t="s">
        <v>110</v>
      </c>
      <c r="BC126" s="251" t="s">
        <v>110</v>
      </c>
      <c r="BD126" s="251" t="s">
        <v>110</v>
      </c>
      <c r="BE126" s="251" t="s">
        <v>110</v>
      </c>
      <c r="BF126" s="251" t="s">
        <v>110</v>
      </c>
      <c r="BG126" s="251" t="s">
        <v>110</v>
      </c>
      <c r="BH126" s="251" t="s">
        <v>110</v>
      </c>
      <c r="BI126" s="251" t="s">
        <v>110</v>
      </c>
      <c r="BJ126" s="251" t="s">
        <v>110</v>
      </c>
      <c r="BK126" s="251" t="s">
        <v>110</v>
      </c>
      <c r="BL126" s="251" t="s">
        <v>110</v>
      </c>
      <c r="BM126" s="251" t="s">
        <v>110</v>
      </c>
      <c r="BN126" s="251" t="s">
        <v>110</v>
      </c>
      <c r="BO126" s="251" t="s">
        <v>110</v>
      </c>
      <c r="BP126" s="251" t="s">
        <v>110</v>
      </c>
      <c r="BQ126" s="251" t="s">
        <v>110</v>
      </c>
      <c r="BR126" s="251" t="s">
        <v>110</v>
      </c>
      <c r="BS126" s="251" t="s">
        <v>110</v>
      </c>
    </row>
    <row r="127" spans="1:71" ht="22.5">
      <c r="A127" s="250" t="s">
        <v>585</v>
      </c>
      <c r="B127" s="251">
        <v>1255.9981319999999</v>
      </c>
      <c r="C127" s="251">
        <v>270.551016</v>
      </c>
      <c r="D127" s="251" t="s">
        <v>110</v>
      </c>
      <c r="E127" s="251">
        <v>0</v>
      </c>
      <c r="F127" s="251">
        <v>267.99706800000001</v>
      </c>
      <c r="G127" s="251" t="s">
        <v>110</v>
      </c>
      <c r="H127" s="251">
        <v>1.0048320000000002</v>
      </c>
      <c r="I127" s="251">
        <v>0</v>
      </c>
      <c r="J127" s="251">
        <v>1.5491159999999999</v>
      </c>
      <c r="K127" s="251" t="s">
        <v>110</v>
      </c>
      <c r="L127" s="251" t="s">
        <v>110</v>
      </c>
      <c r="M127" s="251">
        <v>4.1868000000000002E-2</v>
      </c>
      <c r="N127" s="251" t="s">
        <v>110</v>
      </c>
      <c r="O127" s="251" t="s">
        <v>110</v>
      </c>
      <c r="P127" s="251" t="s">
        <v>110</v>
      </c>
      <c r="Q127" s="251" t="s">
        <v>110</v>
      </c>
      <c r="R127" s="251" t="s">
        <v>110</v>
      </c>
      <c r="S127" s="251" t="s">
        <v>110</v>
      </c>
      <c r="T127" s="251" t="s">
        <v>110</v>
      </c>
      <c r="U127" s="251" t="s">
        <v>110</v>
      </c>
      <c r="V127" s="251" t="s">
        <v>110</v>
      </c>
      <c r="W127" s="251">
        <v>140.634612</v>
      </c>
      <c r="X127" s="251" t="s">
        <v>110</v>
      </c>
      <c r="Y127" s="251" t="s">
        <v>110</v>
      </c>
      <c r="Z127" s="251" t="s">
        <v>110</v>
      </c>
      <c r="AA127" s="251" t="s">
        <v>110</v>
      </c>
      <c r="AB127" s="251" t="s">
        <v>110</v>
      </c>
      <c r="AC127" s="251" t="s">
        <v>110</v>
      </c>
      <c r="AD127" s="251" t="s">
        <v>110</v>
      </c>
      <c r="AE127" s="251">
        <v>28.135296000000004</v>
      </c>
      <c r="AF127" s="251">
        <v>4.1868000000000002E-2</v>
      </c>
      <c r="AG127" s="251" t="s">
        <v>110</v>
      </c>
      <c r="AH127" s="251" t="s">
        <v>110</v>
      </c>
      <c r="AI127" s="251" t="s">
        <v>110</v>
      </c>
      <c r="AJ127" s="251">
        <v>0</v>
      </c>
      <c r="AK127" s="251" t="s">
        <v>110</v>
      </c>
      <c r="AL127" s="251">
        <v>111.99690000000001</v>
      </c>
      <c r="AM127" s="251">
        <v>0.41868</v>
      </c>
      <c r="AN127" s="251" t="s">
        <v>110</v>
      </c>
      <c r="AO127" s="251" t="s">
        <v>110</v>
      </c>
      <c r="AP127" s="251" t="s">
        <v>110</v>
      </c>
      <c r="AQ127" s="251" t="s">
        <v>110</v>
      </c>
      <c r="AR127" s="251" t="s">
        <v>110</v>
      </c>
      <c r="AS127" s="251" t="s">
        <v>110</v>
      </c>
      <c r="AT127" s="251">
        <v>210.55417200000002</v>
      </c>
      <c r="AU127" s="251">
        <v>152.10644400000001</v>
      </c>
      <c r="AV127" s="251" t="s">
        <v>110</v>
      </c>
      <c r="AW127" s="251" t="s">
        <v>110</v>
      </c>
      <c r="AX127" s="251" t="s">
        <v>110</v>
      </c>
      <c r="AY127" s="251" t="s">
        <v>110</v>
      </c>
      <c r="AZ127" s="251">
        <v>3.34944</v>
      </c>
      <c r="BA127" s="251">
        <v>1.088568</v>
      </c>
      <c r="BB127" s="251">
        <v>132.009804</v>
      </c>
      <c r="BC127" s="251" t="s">
        <v>110</v>
      </c>
      <c r="BD127" s="251">
        <v>3.0982319999999999</v>
      </c>
      <c r="BE127" s="251">
        <v>0</v>
      </c>
      <c r="BF127" s="251" t="s">
        <v>110</v>
      </c>
      <c r="BG127" s="251" t="s">
        <v>110</v>
      </c>
      <c r="BH127" s="251" t="s">
        <v>110</v>
      </c>
      <c r="BI127" s="251" t="s">
        <v>110</v>
      </c>
      <c r="BJ127" s="251" t="s">
        <v>110</v>
      </c>
      <c r="BK127" s="251" t="s">
        <v>110</v>
      </c>
      <c r="BL127" s="251">
        <v>4.1868000000000002E-2</v>
      </c>
      <c r="BM127" s="251">
        <v>12.476664000000001</v>
      </c>
      <c r="BN127" s="251">
        <v>1.3816440000000001</v>
      </c>
      <c r="BO127" s="251">
        <v>0.16747200000000001</v>
      </c>
      <c r="BP127" s="251">
        <v>1.214172</v>
      </c>
      <c r="BQ127" s="251" t="s">
        <v>110</v>
      </c>
      <c r="BR127" s="251">
        <v>198.74739600000001</v>
      </c>
      <c r="BS127" s="251">
        <v>282.06471600000003</v>
      </c>
    </row>
    <row r="128" spans="1:71" ht="22.5">
      <c r="A128" s="250" t="s">
        <v>586</v>
      </c>
      <c r="B128" s="251">
        <v>310.11627600000003</v>
      </c>
      <c r="C128" s="251">
        <v>21.268944000000001</v>
      </c>
      <c r="D128" s="251" t="s">
        <v>110</v>
      </c>
      <c r="E128" s="251">
        <v>0</v>
      </c>
      <c r="F128" s="251">
        <v>20.808396000000002</v>
      </c>
      <c r="G128" s="251" t="s">
        <v>110</v>
      </c>
      <c r="H128" s="251">
        <v>4.1868000000000002E-2</v>
      </c>
      <c r="I128" s="251" t="s">
        <v>110</v>
      </c>
      <c r="J128" s="251">
        <v>0.41868</v>
      </c>
      <c r="K128" s="251" t="s">
        <v>110</v>
      </c>
      <c r="L128" s="251" t="s">
        <v>110</v>
      </c>
      <c r="M128" s="251" t="s">
        <v>110</v>
      </c>
      <c r="N128" s="251" t="s">
        <v>110</v>
      </c>
      <c r="O128" s="251" t="s">
        <v>110</v>
      </c>
      <c r="P128" s="251" t="s">
        <v>110</v>
      </c>
      <c r="Q128" s="251" t="s">
        <v>110</v>
      </c>
      <c r="R128" s="251" t="s">
        <v>110</v>
      </c>
      <c r="S128" s="251" t="s">
        <v>110</v>
      </c>
      <c r="T128" s="251" t="s">
        <v>110</v>
      </c>
      <c r="U128" s="251" t="s">
        <v>110</v>
      </c>
      <c r="V128" s="251" t="s">
        <v>110</v>
      </c>
      <c r="W128" s="251">
        <v>14.905008000000002</v>
      </c>
      <c r="X128" s="251" t="s">
        <v>110</v>
      </c>
      <c r="Y128" s="251" t="s">
        <v>110</v>
      </c>
      <c r="Z128" s="251" t="s">
        <v>110</v>
      </c>
      <c r="AA128" s="251" t="s">
        <v>110</v>
      </c>
      <c r="AB128" s="251" t="s">
        <v>110</v>
      </c>
      <c r="AC128" s="251" t="s">
        <v>110</v>
      </c>
      <c r="AD128" s="251" t="s">
        <v>110</v>
      </c>
      <c r="AE128" s="251">
        <v>2.3027400000000005</v>
      </c>
      <c r="AF128" s="251" t="s">
        <v>110</v>
      </c>
      <c r="AG128" s="251" t="s">
        <v>110</v>
      </c>
      <c r="AH128" s="251" t="s">
        <v>110</v>
      </c>
      <c r="AI128" s="251" t="s">
        <v>110</v>
      </c>
      <c r="AJ128" s="251">
        <v>0</v>
      </c>
      <c r="AK128" s="251" t="s">
        <v>110</v>
      </c>
      <c r="AL128" s="251">
        <v>12.602268</v>
      </c>
      <c r="AM128" s="251" t="s">
        <v>110</v>
      </c>
      <c r="AN128" s="251" t="s">
        <v>110</v>
      </c>
      <c r="AO128" s="251" t="s">
        <v>110</v>
      </c>
      <c r="AP128" s="251" t="s">
        <v>110</v>
      </c>
      <c r="AQ128" s="251" t="s">
        <v>110</v>
      </c>
      <c r="AR128" s="251" t="s">
        <v>110</v>
      </c>
      <c r="AS128" s="251" t="s">
        <v>110</v>
      </c>
      <c r="AT128" s="251">
        <v>47.896992000000004</v>
      </c>
      <c r="AU128" s="251">
        <v>11.597436</v>
      </c>
      <c r="AV128" s="251" t="s">
        <v>110</v>
      </c>
      <c r="AW128" s="251" t="s">
        <v>110</v>
      </c>
      <c r="AX128" s="251" t="s">
        <v>110</v>
      </c>
      <c r="AY128" s="251" t="s">
        <v>110</v>
      </c>
      <c r="AZ128" s="251">
        <v>0.25120800000000004</v>
      </c>
      <c r="BA128" s="251">
        <v>0.25120800000000004</v>
      </c>
      <c r="BB128" s="251">
        <v>7.4525040000000011</v>
      </c>
      <c r="BC128" s="251" t="s">
        <v>110</v>
      </c>
      <c r="BD128" s="251">
        <v>2.7214200000000002</v>
      </c>
      <c r="BE128" s="251">
        <v>0</v>
      </c>
      <c r="BF128" s="251" t="s">
        <v>110</v>
      </c>
      <c r="BG128" s="251" t="s">
        <v>110</v>
      </c>
      <c r="BH128" s="251" t="s">
        <v>110</v>
      </c>
      <c r="BI128" s="251" t="s">
        <v>110</v>
      </c>
      <c r="BJ128" s="251" t="s">
        <v>110</v>
      </c>
      <c r="BK128" s="251" t="s">
        <v>110</v>
      </c>
      <c r="BL128" s="251">
        <v>4.1868000000000002E-2</v>
      </c>
      <c r="BM128" s="251">
        <v>0.83735999999999999</v>
      </c>
      <c r="BN128" s="251">
        <v>1.3816440000000001</v>
      </c>
      <c r="BO128" s="251">
        <v>0.16747200000000001</v>
      </c>
      <c r="BP128" s="251">
        <v>1.214172</v>
      </c>
      <c r="BQ128" s="251" t="s">
        <v>110</v>
      </c>
      <c r="BR128" s="251">
        <v>45.719856</v>
      </c>
      <c r="BS128" s="251">
        <v>167.38826399999999</v>
      </c>
    </row>
    <row r="129" spans="1:73" ht="22.5">
      <c r="A129" s="250" t="s">
        <v>587</v>
      </c>
      <c r="B129" s="251">
        <v>784.73192400000005</v>
      </c>
      <c r="C129" s="251">
        <v>217.71360000000001</v>
      </c>
      <c r="D129" s="251" t="s">
        <v>110</v>
      </c>
      <c r="E129" s="251" t="s">
        <v>110</v>
      </c>
      <c r="F129" s="251">
        <v>216.03888000000001</v>
      </c>
      <c r="G129" s="251" t="s">
        <v>110</v>
      </c>
      <c r="H129" s="251">
        <v>0.71175600000000006</v>
      </c>
      <c r="I129" s="251" t="s">
        <v>110</v>
      </c>
      <c r="J129" s="251">
        <v>0.96296400000000004</v>
      </c>
      <c r="K129" s="251" t="s">
        <v>110</v>
      </c>
      <c r="L129" s="251" t="s">
        <v>110</v>
      </c>
      <c r="M129" s="251" t="s">
        <v>110</v>
      </c>
      <c r="N129" s="251" t="s">
        <v>110</v>
      </c>
      <c r="O129" s="251" t="s">
        <v>110</v>
      </c>
      <c r="P129" s="251" t="s">
        <v>110</v>
      </c>
      <c r="Q129" s="251" t="s">
        <v>110</v>
      </c>
      <c r="R129" s="251" t="s">
        <v>110</v>
      </c>
      <c r="S129" s="251" t="s">
        <v>110</v>
      </c>
      <c r="T129" s="251" t="s">
        <v>110</v>
      </c>
      <c r="U129" s="251" t="s">
        <v>110</v>
      </c>
      <c r="V129" s="251" t="s">
        <v>110</v>
      </c>
      <c r="W129" s="251">
        <v>25.832556</v>
      </c>
      <c r="X129" s="251" t="s">
        <v>110</v>
      </c>
      <c r="Y129" s="251" t="s">
        <v>110</v>
      </c>
      <c r="Z129" s="251" t="s">
        <v>110</v>
      </c>
      <c r="AA129" s="251" t="s">
        <v>110</v>
      </c>
      <c r="AB129" s="251" t="s">
        <v>110</v>
      </c>
      <c r="AC129" s="251" t="s">
        <v>110</v>
      </c>
      <c r="AD129" s="251" t="s">
        <v>110</v>
      </c>
      <c r="AE129" s="251">
        <v>22.985532000000003</v>
      </c>
      <c r="AF129" s="251" t="s">
        <v>110</v>
      </c>
      <c r="AG129" s="251" t="s">
        <v>110</v>
      </c>
      <c r="AH129" s="251" t="s">
        <v>110</v>
      </c>
      <c r="AI129" s="251" t="s">
        <v>110</v>
      </c>
      <c r="AJ129" s="251" t="s">
        <v>110</v>
      </c>
      <c r="AK129" s="251" t="s">
        <v>110</v>
      </c>
      <c r="AL129" s="251">
        <v>2.8470240000000002</v>
      </c>
      <c r="AM129" s="251" t="s">
        <v>110</v>
      </c>
      <c r="AN129" s="251" t="s">
        <v>110</v>
      </c>
      <c r="AO129" s="251" t="s">
        <v>110</v>
      </c>
      <c r="AP129" s="251" t="s">
        <v>110</v>
      </c>
      <c r="AQ129" s="251" t="s">
        <v>110</v>
      </c>
      <c r="AR129" s="251" t="s">
        <v>110</v>
      </c>
      <c r="AS129" s="251" t="s">
        <v>110</v>
      </c>
      <c r="AT129" s="251">
        <v>160.814988</v>
      </c>
      <c r="AU129" s="251">
        <v>120.07742399999999</v>
      </c>
      <c r="AV129" s="251" t="s">
        <v>110</v>
      </c>
      <c r="AW129" s="251" t="s">
        <v>110</v>
      </c>
      <c r="AX129" s="251" t="s">
        <v>110</v>
      </c>
      <c r="AY129" s="251" t="s">
        <v>110</v>
      </c>
      <c r="AZ129" s="251">
        <v>3.1401000000000003</v>
      </c>
      <c r="BA129" s="251">
        <v>0.79549200000000009</v>
      </c>
      <c r="BB129" s="251">
        <v>104.50252800000001</v>
      </c>
      <c r="BC129" s="251" t="s">
        <v>110</v>
      </c>
      <c r="BD129" s="251" t="s">
        <v>110</v>
      </c>
      <c r="BE129" s="251" t="s">
        <v>110</v>
      </c>
      <c r="BF129" s="251" t="s">
        <v>110</v>
      </c>
      <c r="BG129" s="251" t="s">
        <v>110</v>
      </c>
      <c r="BH129" s="251" t="s">
        <v>110</v>
      </c>
      <c r="BI129" s="251" t="s">
        <v>110</v>
      </c>
      <c r="BJ129" s="251" t="s">
        <v>110</v>
      </c>
      <c r="BK129" s="251" t="s">
        <v>110</v>
      </c>
      <c r="BL129" s="251" t="s">
        <v>110</v>
      </c>
      <c r="BM129" s="251">
        <v>11.639303999999999</v>
      </c>
      <c r="BN129" s="251" t="s">
        <v>110</v>
      </c>
      <c r="BO129" s="251" t="s">
        <v>110</v>
      </c>
      <c r="BP129" s="251" t="s">
        <v>110</v>
      </c>
      <c r="BQ129" s="251" t="s">
        <v>110</v>
      </c>
      <c r="BR129" s="251">
        <v>152.27391599999999</v>
      </c>
      <c r="BS129" s="251">
        <v>108.01944</v>
      </c>
      <c r="BU129" s="235">
        <f>BS129/3.6</f>
        <v>30.005400000000002</v>
      </c>
    </row>
    <row r="130" spans="1:73" ht="22.5">
      <c r="A130" s="250" t="s">
        <v>588</v>
      </c>
      <c r="B130" s="251">
        <v>161.06619599999999</v>
      </c>
      <c r="C130" s="251">
        <v>31.568472</v>
      </c>
      <c r="D130" s="251" t="s">
        <v>110</v>
      </c>
      <c r="E130" s="251" t="s">
        <v>110</v>
      </c>
      <c r="F130" s="251">
        <v>31.149792000000001</v>
      </c>
      <c r="G130" s="251" t="s">
        <v>110</v>
      </c>
      <c r="H130" s="251">
        <v>0.20934</v>
      </c>
      <c r="I130" s="251">
        <v>0</v>
      </c>
      <c r="J130" s="251">
        <v>0.16747200000000001</v>
      </c>
      <c r="K130" s="251" t="s">
        <v>110</v>
      </c>
      <c r="L130" s="251" t="s">
        <v>110</v>
      </c>
      <c r="M130" s="251">
        <v>4.1868000000000002E-2</v>
      </c>
      <c r="N130" s="251" t="s">
        <v>110</v>
      </c>
      <c r="O130" s="251" t="s">
        <v>110</v>
      </c>
      <c r="P130" s="251" t="s">
        <v>110</v>
      </c>
      <c r="Q130" s="251" t="s">
        <v>110</v>
      </c>
      <c r="R130" s="251" t="s">
        <v>110</v>
      </c>
      <c r="S130" s="251" t="s">
        <v>110</v>
      </c>
      <c r="T130" s="251" t="s">
        <v>110</v>
      </c>
      <c r="U130" s="251" t="s">
        <v>110</v>
      </c>
      <c r="V130" s="251" t="s">
        <v>110</v>
      </c>
      <c r="W130" s="251">
        <v>99.897048000000012</v>
      </c>
      <c r="X130" s="251" t="s">
        <v>110</v>
      </c>
      <c r="Y130" s="251" t="s">
        <v>110</v>
      </c>
      <c r="Z130" s="251" t="s">
        <v>110</v>
      </c>
      <c r="AA130" s="251" t="s">
        <v>110</v>
      </c>
      <c r="AB130" s="251" t="s">
        <v>110</v>
      </c>
      <c r="AC130" s="251" t="s">
        <v>110</v>
      </c>
      <c r="AD130" s="251" t="s">
        <v>110</v>
      </c>
      <c r="AE130" s="251">
        <v>2.8470240000000002</v>
      </c>
      <c r="AF130" s="251">
        <v>4.1868000000000002E-2</v>
      </c>
      <c r="AG130" s="251" t="s">
        <v>110</v>
      </c>
      <c r="AH130" s="251" t="s">
        <v>110</v>
      </c>
      <c r="AI130" s="251" t="s">
        <v>110</v>
      </c>
      <c r="AJ130" s="251" t="s">
        <v>110</v>
      </c>
      <c r="AK130" s="251" t="s">
        <v>110</v>
      </c>
      <c r="AL130" s="251">
        <v>96.589476000000005</v>
      </c>
      <c r="AM130" s="251">
        <v>0.41868</v>
      </c>
      <c r="AN130" s="251" t="s">
        <v>110</v>
      </c>
      <c r="AO130" s="251" t="s">
        <v>110</v>
      </c>
      <c r="AP130" s="251" t="s">
        <v>110</v>
      </c>
      <c r="AQ130" s="251" t="s">
        <v>110</v>
      </c>
      <c r="AR130" s="251" t="s">
        <v>110</v>
      </c>
      <c r="AS130" s="251" t="s">
        <v>110</v>
      </c>
      <c r="AT130" s="251">
        <v>1.800324</v>
      </c>
      <c r="AU130" s="251">
        <v>20.431584000000001</v>
      </c>
      <c r="AV130" s="251" t="s">
        <v>110</v>
      </c>
      <c r="AW130" s="251" t="s">
        <v>110</v>
      </c>
      <c r="AX130" s="251" t="s">
        <v>110</v>
      </c>
      <c r="AY130" s="251" t="s">
        <v>110</v>
      </c>
      <c r="AZ130" s="251" t="s">
        <v>110</v>
      </c>
      <c r="BA130" s="251" t="s">
        <v>110</v>
      </c>
      <c r="BB130" s="251">
        <v>20.054772</v>
      </c>
      <c r="BC130" s="251" t="s">
        <v>110</v>
      </c>
      <c r="BD130" s="251">
        <v>0.37681200000000004</v>
      </c>
      <c r="BE130" s="251" t="s">
        <v>110</v>
      </c>
      <c r="BF130" s="251" t="s">
        <v>110</v>
      </c>
      <c r="BG130" s="251" t="s">
        <v>110</v>
      </c>
      <c r="BH130" s="251" t="s">
        <v>110</v>
      </c>
      <c r="BI130" s="251" t="s">
        <v>110</v>
      </c>
      <c r="BJ130" s="251" t="s">
        <v>110</v>
      </c>
      <c r="BK130" s="251" t="s">
        <v>110</v>
      </c>
      <c r="BL130" s="251" t="s">
        <v>110</v>
      </c>
      <c r="BM130" s="251" t="s">
        <v>110</v>
      </c>
      <c r="BN130" s="251" t="s">
        <v>110</v>
      </c>
      <c r="BO130" s="251" t="s">
        <v>110</v>
      </c>
      <c r="BP130" s="251" t="s">
        <v>110</v>
      </c>
      <c r="BQ130" s="251" t="s">
        <v>110</v>
      </c>
      <c r="BR130" s="251">
        <v>0.79549200000000009</v>
      </c>
      <c r="BS130" s="251">
        <v>6.6151439999999999</v>
      </c>
    </row>
    <row r="131" spans="1:73" ht="22.5">
      <c r="A131" s="250" t="s">
        <v>589</v>
      </c>
      <c r="B131" s="251">
        <v>4.1868000000000002E-2</v>
      </c>
      <c r="C131" s="251" t="s">
        <v>110</v>
      </c>
      <c r="D131" s="251" t="s">
        <v>110</v>
      </c>
      <c r="E131" s="251" t="s">
        <v>110</v>
      </c>
      <c r="F131" s="251" t="s">
        <v>110</v>
      </c>
      <c r="G131" s="251" t="s">
        <v>110</v>
      </c>
      <c r="H131" s="251" t="s">
        <v>110</v>
      </c>
      <c r="I131" s="251" t="s">
        <v>110</v>
      </c>
      <c r="J131" s="251" t="s">
        <v>110</v>
      </c>
      <c r="K131" s="251" t="s">
        <v>110</v>
      </c>
      <c r="L131" s="251" t="s">
        <v>110</v>
      </c>
      <c r="M131" s="251" t="s">
        <v>110</v>
      </c>
      <c r="N131" s="251" t="s">
        <v>110</v>
      </c>
      <c r="O131" s="251" t="s">
        <v>110</v>
      </c>
      <c r="P131" s="251" t="s">
        <v>110</v>
      </c>
      <c r="Q131" s="251" t="s">
        <v>110</v>
      </c>
      <c r="R131" s="251" t="s">
        <v>110</v>
      </c>
      <c r="S131" s="251" t="s">
        <v>110</v>
      </c>
      <c r="T131" s="251" t="s">
        <v>110</v>
      </c>
      <c r="U131" s="251" t="s">
        <v>110</v>
      </c>
      <c r="V131" s="251" t="s">
        <v>110</v>
      </c>
      <c r="W131" s="251" t="s">
        <v>110</v>
      </c>
      <c r="X131" s="251" t="s">
        <v>110</v>
      </c>
      <c r="Y131" s="251" t="s">
        <v>110</v>
      </c>
      <c r="Z131" s="251" t="s">
        <v>110</v>
      </c>
      <c r="AA131" s="251" t="s">
        <v>110</v>
      </c>
      <c r="AB131" s="251" t="s">
        <v>110</v>
      </c>
      <c r="AC131" s="251" t="s">
        <v>110</v>
      </c>
      <c r="AD131" s="251" t="s">
        <v>110</v>
      </c>
      <c r="AE131" s="251" t="s">
        <v>110</v>
      </c>
      <c r="AF131" s="251" t="s">
        <v>110</v>
      </c>
      <c r="AG131" s="251" t="s">
        <v>110</v>
      </c>
      <c r="AH131" s="251" t="s">
        <v>110</v>
      </c>
      <c r="AI131" s="251" t="s">
        <v>110</v>
      </c>
      <c r="AJ131" s="251" t="s">
        <v>110</v>
      </c>
      <c r="AK131" s="251" t="s">
        <v>110</v>
      </c>
      <c r="AL131" s="251" t="s">
        <v>110</v>
      </c>
      <c r="AM131" s="251" t="s">
        <v>110</v>
      </c>
      <c r="AN131" s="251" t="s">
        <v>110</v>
      </c>
      <c r="AO131" s="251" t="s">
        <v>110</v>
      </c>
      <c r="AP131" s="251" t="s">
        <v>110</v>
      </c>
      <c r="AQ131" s="251" t="s">
        <v>110</v>
      </c>
      <c r="AR131" s="251" t="s">
        <v>110</v>
      </c>
      <c r="AS131" s="251" t="s">
        <v>110</v>
      </c>
      <c r="AT131" s="251" t="s">
        <v>110</v>
      </c>
      <c r="AU131" s="251" t="s">
        <v>110</v>
      </c>
      <c r="AV131" s="251" t="s">
        <v>110</v>
      </c>
      <c r="AW131" s="251" t="s">
        <v>110</v>
      </c>
      <c r="AX131" s="251" t="s">
        <v>110</v>
      </c>
      <c r="AY131" s="251" t="s">
        <v>110</v>
      </c>
      <c r="AZ131" s="251" t="s">
        <v>110</v>
      </c>
      <c r="BA131" s="251" t="s">
        <v>110</v>
      </c>
      <c r="BB131" s="251" t="s">
        <v>110</v>
      </c>
      <c r="BC131" s="251" t="s">
        <v>110</v>
      </c>
      <c r="BD131" s="251" t="s">
        <v>110</v>
      </c>
      <c r="BE131" s="251" t="s">
        <v>110</v>
      </c>
      <c r="BF131" s="251" t="s">
        <v>110</v>
      </c>
      <c r="BG131" s="251" t="s">
        <v>110</v>
      </c>
      <c r="BH131" s="251" t="s">
        <v>110</v>
      </c>
      <c r="BI131" s="251" t="s">
        <v>110</v>
      </c>
      <c r="BJ131" s="251" t="s">
        <v>110</v>
      </c>
      <c r="BK131" s="251" t="s">
        <v>110</v>
      </c>
      <c r="BL131" s="251" t="s">
        <v>110</v>
      </c>
      <c r="BM131" s="251" t="s">
        <v>110</v>
      </c>
      <c r="BN131" s="251" t="s">
        <v>110</v>
      </c>
      <c r="BO131" s="251" t="s">
        <v>110</v>
      </c>
      <c r="BP131" s="251" t="s">
        <v>110</v>
      </c>
      <c r="BQ131" s="251" t="s">
        <v>110</v>
      </c>
      <c r="BR131" s="251" t="s">
        <v>110</v>
      </c>
      <c r="BS131" s="251">
        <v>4.1868000000000002E-2</v>
      </c>
    </row>
    <row r="132" spans="1:73" ht="22.5">
      <c r="A132" s="250" t="s">
        <v>724</v>
      </c>
      <c r="B132" s="251">
        <v>0</v>
      </c>
      <c r="C132" s="251" t="s">
        <v>110</v>
      </c>
      <c r="D132" s="251" t="s">
        <v>110</v>
      </c>
      <c r="E132" s="251" t="s">
        <v>110</v>
      </c>
      <c r="F132" s="251" t="s">
        <v>110</v>
      </c>
      <c r="G132" s="251" t="s">
        <v>110</v>
      </c>
      <c r="H132" s="251" t="s">
        <v>110</v>
      </c>
      <c r="I132" s="251" t="s">
        <v>110</v>
      </c>
      <c r="J132" s="251" t="s">
        <v>110</v>
      </c>
      <c r="K132" s="251" t="s">
        <v>110</v>
      </c>
      <c r="L132" s="251" t="s">
        <v>110</v>
      </c>
      <c r="M132" s="251" t="s">
        <v>110</v>
      </c>
      <c r="N132" s="251" t="s">
        <v>110</v>
      </c>
      <c r="O132" s="251" t="s">
        <v>110</v>
      </c>
      <c r="P132" s="251" t="s">
        <v>110</v>
      </c>
      <c r="Q132" s="251" t="s">
        <v>110</v>
      </c>
      <c r="R132" s="251" t="s">
        <v>110</v>
      </c>
      <c r="S132" s="251" t="s">
        <v>110</v>
      </c>
      <c r="T132" s="251" t="s">
        <v>110</v>
      </c>
      <c r="U132" s="251" t="s">
        <v>110</v>
      </c>
      <c r="V132" s="251" t="s">
        <v>110</v>
      </c>
      <c r="W132" s="251">
        <v>0</v>
      </c>
      <c r="X132" s="251" t="s">
        <v>110</v>
      </c>
      <c r="Y132" s="251" t="s">
        <v>110</v>
      </c>
      <c r="Z132" s="251" t="s">
        <v>110</v>
      </c>
      <c r="AA132" s="251" t="s">
        <v>110</v>
      </c>
      <c r="AB132" s="251" t="s">
        <v>110</v>
      </c>
      <c r="AC132" s="251" t="s">
        <v>110</v>
      </c>
      <c r="AD132" s="251" t="s">
        <v>110</v>
      </c>
      <c r="AE132" s="251" t="s">
        <v>110</v>
      </c>
      <c r="AF132" s="251" t="s">
        <v>110</v>
      </c>
      <c r="AG132" s="251" t="s">
        <v>110</v>
      </c>
      <c r="AH132" s="251" t="s">
        <v>110</v>
      </c>
      <c r="AI132" s="251" t="s">
        <v>110</v>
      </c>
      <c r="AJ132" s="251">
        <v>0</v>
      </c>
      <c r="AK132" s="251" t="s">
        <v>110</v>
      </c>
      <c r="AL132" s="251" t="s">
        <v>110</v>
      </c>
      <c r="AM132" s="251" t="s">
        <v>110</v>
      </c>
      <c r="AN132" s="251" t="s">
        <v>110</v>
      </c>
      <c r="AO132" s="251" t="s">
        <v>110</v>
      </c>
      <c r="AP132" s="251" t="s">
        <v>110</v>
      </c>
      <c r="AQ132" s="251" t="s">
        <v>110</v>
      </c>
      <c r="AR132" s="251" t="s">
        <v>110</v>
      </c>
      <c r="AS132" s="251" t="s">
        <v>110</v>
      </c>
      <c r="AT132" s="251" t="s">
        <v>110</v>
      </c>
      <c r="AU132" s="251" t="s">
        <v>110</v>
      </c>
      <c r="AV132" s="251" t="s">
        <v>110</v>
      </c>
      <c r="AW132" s="251" t="s">
        <v>110</v>
      </c>
      <c r="AX132" s="251" t="s">
        <v>110</v>
      </c>
      <c r="AY132" s="251" t="s">
        <v>110</v>
      </c>
      <c r="AZ132" s="251" t="s">
        <v>110</v>
      </c>
      <c r="BA132" s="251" t="s">
        <v>110</v>
      </c>
      <c r="BB132" s="251" t="s">
        <v>110</v>
      </c>
      <c r="BC132" s="251" t="s">
        <v>110</v>
      </c>
      <c r="BD132" s="251" t="s">
        <v>110</v>
      </c>
      <c r="BE132" s="251" t="s">
        <v>110</v>
      </c>
      <c r="BF132" s="251" t="s">
        <v>110</v>
      </c>
      <c r="BG132" s="251" t="s">
        <v>110</v>
      </c>
      <c r="BH132" s="251" t="s">
        <v>110</v>
      </c>
      <c r="BI132" s="251" t="s">
        <v>110</v>
      </c>
      <c r="BJ132" s="251" t="s">
        <v>110</v>
      </c>
      <c r="BK132" s="251" t="s">
        <v>110</v>
      </c>
      <c r="BL132" s="251" t="s">
        <v>110</v>
      </c>
      <c r="BM132" s="251" t="s">
        <v>110</v>
      </c>
      <c r="BN132" s="251" t="s">
        <v>110</v>
      </c>
      <c r="BO132" s="251" t="s">
        <v>110</v>
      </c>
      <c r="BP132" s="251" t="s">
        <v>110</v>
      </c>
      <c r="BQ132" s="251" t="s">
        <v>110</v>
      </c>
      <c r="BR132" s="251" t="s">
        <v>110</v>
      </c>
      <c r="BS132" s="251" t="s">
        <v>110</v>
      </c>
    </row>
    <row r="133" spans="1:73" ht="22.5">
      <c r="A133" s="250" t="s">
        <v>591</v>
      </c>
      <c r="B133" s="251">
        <v>41.030639999999998</v>
      </c>
      <c r="C133" s="251">
        <v>11.346228000000002</v>
      </c>
      <c r="D133" s="251">
        <v>4.563612</v>
      </c>
      <c r="E133" s="251">
        <v>14.779404000000001</v>
      </c>
      <c r="F133" s="251">
        <v>0</v>
      </c>
      <c r="G133" s="251" t="s">
        <v>110</v>
      </c>
      <c r="H133" s="251">
        <v>3.6843840000000001</v>
      </c>
      <c r="I133" s="251">
        <v>-4.1868000000000002E-2</v>
      </c>
      <c r="J133" s="251">
        <v>-11.806775999999999</v>
      </c>
      <c r="K133" s="251" t="s">
        <v>110</v>
      </c>
      <c r="L133" s="251">
        <v>0.12560400000000002</v>
      </c>
      <c r="M133" s="251">
        <v>0</v>
      </c>
      <c r="N133" s="251">
        <v>0.58615200000000001</v>
      </c>
      <c r="O133" s="251" t="s">
        <v>110</v>
      </c>
      <c r="P133" s="251">
        <v>0.58615200000000001</v>
      </c>
      <c r="Q133" s="251" t="s">
        <v>110</v>
      </c>
      <c r="R133" s="251" t="s">
        <v>110</v>
      </c>
      <c r="S133" s="251" t="s">
        <v>110</v>
      </c>
      <c r="T133" s="251" t="s">
        <v>110</v>
      </c>
      <c r="U133" s="251" t="s">
        <v>110</v>
      </c>
      <c r="V133" s="251" t="s">
        <v>110</v>
      </c>
      <c r="W133" s="251">
        <v>-9.127224</v>
      </c>
      <c r="X133" s="251">
        <v>-7.3687680000000002</v>
      </c>
      <c r="Y133" s="251" t="s">
        <v>110</v>
      </c>
      <c r="Z133" s="251">
        <v>-0.12560400000000002</v>
      </c>
      <c r="AA133" s="251" t="s">
        <v>110</v>
      </c>
      <c r="AB133" s="251" t="s">
        <v>110</v>
      </c>
      <c r="AC133" s="251" t="s">
        <v>110</v>
      </c>
      <c r="AD133" s="251" t="s">
        <v>110</v>
      </c>
      <c r="AE133" s="251">
        <v>-5.2753680000000003</v>
      </c>
      <c r="AF133" s="251" t="s">
        <v>110</v>
      </c>
      <c r="AG133" s="251" t="s">
        <v>110</v>
      </c>
      <c r="AH133" s="251" t="s">
        <v>110</v>
      </c>
      <c r="AI133" s="251">
        <v>0</v>
      </c>
      <c r="AJ133" s="251" t="s">
        <v>110</v>
      </c>
      <c r="AK133" s="251">
        <v>0.71175600000000006</v>
      </c>
      <c r="AL133" s="251">
        <v>0.50241600000000008</v>
      </c>
      <c r="AM133" s="251">
        <v>0.62802000000000002</v>
      </c>
      <c r="AN133" s="251" t="s">
        <v>110</v>
      </c>
      <c r="AO133" s="251">
        <v>1.0048320000000002</v>
      </c>
      <c r="AP133" s="251" t="s">
        <v>110</v>
      </c>
      <c r="AQ133" s="251">
        <v>0.20934</v>
      </c>
      <c r="AR133" s="251" t="s">
        <v>110</v>
      </c>
      <c r="AS133" s="251">
        <v>0.58615200000000001</v>
      </c>
      <c r="AT133" s="251">
        <v>38.267352000000002</v>
      </c>
      <c r="AU133" s="251" t="s">
        <v>110</v>
      </c>
      <c r="AV133" s="251" t="s">
        <v>110</v>
      </c>
      <c r="AW133" s="251" t="s">
        <v>110</v>
      </c>
      <c r="AX133" s="251" t="s">
        <v>110</v>
      </c>
      <c r="AY133" s="251" t="s">
        <v>110</v>
      </c>
      <c r="AZ133" s="251" t="s">
        <v>110</v>
      </c>
      <c r="BA133" s="251" t="s">
        <v>110</v>
      </c>
      <c r="BB133" s="251" t="s">
        <v>110</v>
      </c>
      <c r="BC133" s="251" t="s">
        <v>110</v>
      </c>
      <c r="BD133" s="251" t="s">
        <v>110</v>
      </c>
      <c r="BE133" s="251" t="s">
        <v>110</v>
      </c>
      <c r="BF133" s="251" t="s">
        <v>110</v>
      </c>
      <c r="BG133" s="251" t="s">
        <v>110</v>
      </c>
      <c r="BH133" s="251">
        <v>0</v>
      </c>
      <c r="BI133" s="251" t="s">
        <v>110</v>
      </c>
      <c r="BJ133" s="251" t="s">
        <v>110</v>
      </c>
      <c r="BK133" s="251" t="s">
        <v>110</v>
      </c>
      <c r="BL133" s="251" t="s">
        <v>110</v>
      </c>
      <c r="BM133" s="251" t="s">
        <v>110</v>
      </c>
      <c r="BN133" s="251" t="s">
        <v>110</v>
      </c>
      <c r="BO133" s="251" t="s">
        <v>110</v>
      </c>
      <c r="BP133" s="251" t="s">
        <v>110</v>
      </c>
      <c r="BQ133" s="251" t="s">
        <v>110</v>
      </c>
      <c r="BR133" s="251">
        <v>0</v>
      </c>
      <c r="BS133" s="251" t="s">
        <v>110</v>
      </c>
    </row>
  </sheetData>
  <mergeCells count="19">
    <mergeCell ref="AP5:AS5"/>
    <mergeCell ref="A4:A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BR5:BS5"/>
    <mergeCell ref="AT5:AW5"/>
    <mergeCell ref="AX5:BA5"/>
    <mergeCell ref="BB5:BE5"/>
    <mergeCell ref="BF5:BI5"/>
    <mergeCell ref="BJ5:BM5"/>
    <mergeCell ref="BN5:BQ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24CC1C22-BD20-41BF-8FA1-CF03E388B6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8BC9D-CA1E-4882-A79A-9ACE59033202}"/>
</file>

<file path=customXml/itemProps3.xml><?xml version="1.0" encoding="utf-8"?>
<ds:datastoreItem xmlns:ds="http://schemas.openxmlformats.org/officeDocument/2006/customXml" ds:itemID="{4076ADD5-C8DF-4D2B-8EAD-4CCDF2B8E83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Metadane</vt:lpstr>
      <vt:lpstr>SEC_Comm</vt:lpstr>
      <vt:lpstr>SEC_Processes</vt:lpstr>
      <vt:lpstr>SECTF</vt:lpstr>
      <vt:lpstr>IMP_RAW_MAT</vt:lpstr>
      <vt:lpstr>STEEL</vt:lpstr>
      <vt:lpstr>EMI</vt:lpstr>
      <vt:lpstr>OTH_IND_EUROSTAT</vt:lpstr>
      <vt:lpstr>GUS_2020</vt:lpstr>
      <vt:lpstr>GUS_2020_PJ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2024-06-10T12:37:26Z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2100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SaveCode">
    <vt:r8>116491973400115</vt:r8>
  </property>
</Properties>
</file>