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disco\ProgramasPic\Transf7.00-26k22\"/>
    </mc:Choice>
  </mc:AlternateContent>
  <xr:revisionPtr revIDLastSave="0" documentId="13_ncr:1_{8CBB8EB5-3105-4C0A-A582-C8C738AF66F4}" xr6:coauthVersionLast="45" xr6:coauthVersionMax="45" xr10:uidLastSave="{00000000-0000-0000-0000-000000000000}"/>
  <bookViews>
    <workbookView xWindow="-108" yWindow="-108" windowWidth="23256" windowHeight="12576" xr2:uid="{25AC8B15-3C99-40B8-A6C0-330E279E5BBE}"/>
  </bookViews>
  <sheets>
    <sheet name="Calibracion" sheetId="1" r:id="rId1"/>
    <sheet name="Materiales 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G24" i="2"/>
  <c r="G23" i="2"/>
  <c r="G22" i="2" l="1"/>
  <c r="G21" i="2"/>
  <c r="G19" i="2"/>
  <c r="G14" i="2"/>
  <c r="G15" i="2"/>
  <c r="G16" i="2"/>
  <c r="G18" i="2"/>
  <c r="G20" i="2"/>
  <c r="G4" i="2"/>
  <c r="G5" i="2"/>
  <c r="G6" i="2"/>
  <c r="G7" i="2"/>
  <c r="G8" i="2"/>
  <c r="G9" i="2"/>
  <c r="G10" i="2"/>
  <c r="G11" i="2"/>
  <c r="G12" i="2"/>
  <c r="G13" i="2"/>
  <c r="G3" i="2"/>
  <c r="H26" i="2" l="1"/>
  <c r="S27" i="1"/>
  <c r="AA8" i="1"/>
  <c r="AB8" i="1" s="1"/>
  <c r="AA9" i="1"/>
  <c r="AB9" i="1" s="1"/>
  <c r="AA10" i="1"/>
  <c r="AA11" i="1"/>
  <c r="AA12" i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7" i="1"/>
  <c r="AB7" i="1" s="1"/>
  <c r="AB10" i="1"/>
  <c r="AB11" i="1"/>
  <c r="AB12" i="1"/>
  <c r="X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7" i="1"/>
  <c r="W7" i="1" s="1"/>
  <c r="K28" i="1" l="1"/>
  <c r="B27" i="1"/>
  <c r="D24" i="1"/>
  <c r="D2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6" i="1"/>
  <c r="M6" i="1"/>
</calcChain>
</file>

<file path=xl/sharedStrings.xml><?xml version="1.0" encoding="utf-8"?>
<sst xmlns="http://schemas.openxmlformats.org/spreadsheetml/2006/main" count="115" uniqueCount="87">
  <si>
    <t>voltaje</t>
  </si>
  <si>
    <t>AD</t>
  </si>
  <si>
    <t>CORRECCION</t>
  </si>
  <si>
    <t>VOLTAJE</t>
  </si>
  <si>
    <t>Tensión de entrada</t>
  </si>
  <si>
    <t>Vcc</t>
  </si>
  <si>
    <t>aprox lineal</t>
  </si>
  <si>
    <t>error</t>
  </si>
  <si>
    <t>calculo</t>
  </si>
  <si>
    <t>aprox cuad</t>
  </si>
  <si>
    <t>calc</t>
  </si>
  <si>
    <t>y=0,312x-31,132</t>
  </si>
  <si>
    <t>y=-7,05e-5*x2+0,4156x-61,273</t>
  </si>
  <si>
    <t>con factor</t>
  </si>
  <si>
    <t>factor</t>
  </si>
  <si>
    <t>item</t>
  </si>
  <si>
    <t>desc</t>
  </si>
  <si>
    <t xml:space="preserve">cant </t>
  </si>
  <si>
    <t xml:space="preserve">precio </t>
  </si>
  <si>
    <t>total</t>
  </si>
  <si>
    <t>Borne portafusible a tornillo</t>
  </si>
  <si>
    <t>codigo</t>
  </si>
  <si>
    <t>BKNP520</t>
  </si>
  <si>
    <t>Marca</t>
  </si>
  <si>
    <t>zoloda</t>
  </si>
  <si>
    <t>Extremo bornera</t>
  </si>
  <si>
    <t>EKN1</t>
  </si>
  <si>
    <t>Borne de paso 4mm</t>
  </si>
  <si>
    <t>BPN04</t>
  </si>
  <si>
    <t>BPN2.5</t>
  </si>
  <si>
    <t>BPN10</t>
  </si>
  <si>
    <t>CKN040-60</t>
  </si>
  <si>
    <t>Cablecanal ranurado 40x60 X mts</t>
  </si>
  <si>
    <t xml:space="preserve">Riel DIN </t>
  </si>
  <si>
    <t>NS35P</t>
  </si>
  <si>
    <t>Borne de paso 2.5mm</t>
  </si>
  <si>
    <t>Borne de paso 10mm</t>
  </si>
  <si>
    <t>BPN06</t>
  </si>
  <si>
    <t>Borne de paso 6mm</t>
  </si>
  <si>
    <t>Tapa para borne BPN</t>
  </si>
  <si>
    <t>D-BPN-2,5/10</t>
  </si>
  <si>
    <t>Luz piloto 22mm led rojo</t>
  </si>
  <si>
    <t>KPLR</t>
  </si>
  <si>
    <t>AEA</t>
  </si>
  <si>
    <t xml:space="preserve">Selectora 3 posiciones </t>
  </si>
  <si>
    <t>Rele doble inversor</t>
  </si>
  <si>
    <t>ABB</t>
  </si>
  <si>
    <t>Gabinete 450x600x225</t>
  </si>
  <si>
    <t>GENROD</t>
  </si>
  <si>
    <t>Contactor 11KW</t>
  </si>
  <si>
    <t>SIEMENS</t>
  </si>
  <si>
    <t>Contactor 15kw</t>
  </si>
  <si>
    <t>Termica 2x10</t>
  </si>
  <si>
    <t>WEG</t>
  </si>
  <si>
    <t>Zocalo rele doble inversor</t>
  </si>
  <si>
    <t>TA380</t>
  </si>
  <si>
    <t>CARGADOR FLOTE</t>
  </si>
  <si>
    <t>MONTAJE</t>
  </si>
  <si>
    <t>inicio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</si>
  <si>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</si>
  <si>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</si>
  <si>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</si>
  <si>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</si>
  <si>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</si>
  <si>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</si>
  <si>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</si>
  <si>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</si>
  <si>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</si>
  <si>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</si>
  <si>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</si>
  <si>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</si>
  <si>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</si>
  <si>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</si>
  <si>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</si>
  <si>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</si>
  <si>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H</t>
  </si>
  <si>
    <t>I</t>
  </si>
  <si>
    <t>S</t>
  </si>
  <si>
    <t>T</t>
  </si>
  <si>
    <t>E</t>
  </si>
  <si>
    <t>R</t>
  </si>
  <si>
    <t>A</t>
  </si>
  <si>
    <t>J</t>
  </si>
  <si>
    <t>U</t>
  </si>
  <si>
    <t>L</t>
  </si>
  <si>
    <t>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</si>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</sst>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1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Calibracion!$R$7:$R$24</c:f>
              <c:numCache>
                <c:formatCode>General</c:formatCode>
                <c:ptCount val="18"/>
                <c:pt idx="0">
                  <c:v>424</c:v>
                </c:pt>
                <c:pt idx="1">
                  <c:v>445</c:v>
                </c:pt>
                <c:pt idx="2">
                  <c:v>471</c:v>
                </c:pt>
                <c:pt idx="3">
                  <c:v>500</c:v>
                </c:pt>
                <c:pt idx="4">
                  <c:v>529</c:v>
                </c:pt>
                <c:pt idx="5">
                  <c:v>560</c:v>
                </c:pt>
                <c:pt idx="6">
                  <c:v>590</c:v>
                </c:pt>
                <c:pt idx="7">
                  <c:v>621</c:v>
                </c:pt>
                <c:pt idx="8">
                  <c:v>652</c:v>
                </c:pt>
                <c:pt idx="9">
                  <c:v>682</c:v>
                </c:pt>
                <c:pt idx="10">
                  <c:v>715</c:v>
                </c:pt>
                <c:pt idx="11">
                  <c:v>748</c:v>
                </c:pt>
                <c:pt idx="12">
                  <c:v>779</c:v>
                </c:pt>
                <c:pt idx="13">
                  <c:v>810</c:v>
                </c:pt>
                <c:pt idx="14">
                  <c:v>845</c:v>
                </c:pt>
                <c:pt idx="15">
                  <c:v>877</c:v>
                </c:pt>
                <c:pt idx="16">
                  <c:v>912</c:v>
                </c:pt>
                <c:pt idx="17">
                  <c:v>945</c:v>
                </c:pt>
              </c:numCache>
            </c:numRef>
          </c:xVal>
          <c:yVal>
            <c:numRef>
              <c:f>Calibracion!$S$7:$S$24</c:f>
              <c:numCache>
                <c:formatCode>General</c:formatCode>
                <c:ptCount val="18"/>
                <c:pt idx="0">
                  <c:v>100.5</c:v>
                </c:pt>
                <c:pt idx="1">
                  <c:v>110</c:v>
                </c:pt>
                <c:pt idx="2">
                  <c:v>120.4</c:v>
                </c:pt>
                <c:pt idx="3">
                  <c:v>130</c:v>
                </c:pt>
                <c:pt idx="4">
                  <c:v>139.9</c:v>
                </c:pt>
                <c:pt idx="5">
                  <c:v>150.1</c:v>
                </c:pt>
                <c:pt idx="6">
                  <c:v>160.1</c:v>
                </c:pt>
                <c:pt idx="7">
                  <c:v>169.9</c:v>
                </c:pt>
                <c:pt idx="8">
                  <c:v>180</c:v>
                </c:pt>
                <c:pt idx="9">
                  <c:v>190.1</c:v>
                </c:pt>
                <c:pt idx="10">
                  <c:v>200.1</c:v>
                </c:pt>
                <c:pt idx="11">
                  <c:v>210.5</c:v>
                </c:pt>
                <c:pt idx="12">
                  <c:v>220.12</c:v>
                </c:pt>
                <c:pt idx="13">
                  <c:v>230</c:v>
                </c:pt>
                <c:pt idx="14">
                  <c:v>240</c:v>
                </c:pt>
                <c:pt idx="15">
                  <c:v>250.3</c:v>
                </c:pt>
                <c:pt idx="16">
                  <c:v>260.10000000000002</c:v>
                </c:pt>
                <c:pt idx="17">
                  <c:v>270.3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4-4B1A-9F83-37B771DC4C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Calibracion!$R$7:$R$24</c:f>
              <c:numCache>
                <c:formatCode>General</c:formatCode>
                <c:ptCount val="18"/>
                <c:pt idx="0">
                  <c:v>424</c:v>
                </c:pt>
                <c:pt idx="1">
                  <c:v>445</c:v>
                </c:pt>
                <c:pt idx="2">
                  <c:v>471</c:v>
                </c:pt>
                <c:pt idx="3">
                  <c:v>500</c:v>
                </c:pt>
                <c:pt idx="4">
                  <c:v>529</c:v>
                </c:pt>
                <c:pt idx="5">
                  <c:v>560</c:v>
                </c:pt>
                <c:pt idx="6">
                  <c:v>590</c:v>
                </c:pt>
                <c:pt idx="7">
                  <c:v>621</c:v>
                </c:pt>
                <c:pt idx="8">
                  <c:v>652</c:v>
                </c:pt>
                <c:pt idx="9">
                  <c:v>682</c:v>
                </c:pt>
                <c:pt idx="10">
                  <c:v>715</c:v>
                </c:pt>
                <c:pt idx="11">
                  <c:v>748</c:v>
                </c:pt>
                <c:pt idx="12">
                  <c:v>779</c:v>
                </c:pt>
                <c:pt idx="13">
                  <c:v>810</c:v>
                </c:pt>
                <c:pt idx="14">
                  <c:v>845</c:v>
                </c:pt>
                <c:pt idx="15">
                  <c:v>877</c:v>
                </c:pt>
                <c:pt idx="16">
                  <c:v>912</c:v>
                </c:pt>
                <c:pt idx="17">
                  <c:v>945</c:v>
                </c:pt>
              </c:numCache>
            </c:numRef>
          </c:xVal>
          <c:yVal>
            <c:numRef>
              <c:f>Calibracion!$T$7:$T$24</c:f>
              <c:numCache>
                <c:formatCode>General</c:formatCode>
                <c:ptCount val="18"/>
                <c:pt idx="0">
                  <c:v>1.64</c:v>
                </c:pt>
                <c:pt idx="1">
                  <c:v>1.8</c:v>
                </c:pt>
                <c:pt idx="2">
                  <c:v>2</c:v>
                </c:pt>
                <c:pt idx="3">
                  <c:v>2.12</c:v>
                </c:pt>
                <c:pt idx="4">
                  <c:v>2.2799999999999998</c:v>
                </c:pt>
                <c:pt idx="5">
                  <c:v>2.48</c:v>
                </c:pt>
                <c:pt idx="6">
                  <c:v>2.64</c:v>
                </c:pt>
                <c:pt idx="7">
                  <c:v>2.8</c:v>
                </c:pt>
                <c:pt idx="8">
                  <c:v>2.96</c:v>
                </c:pt>
                <c:pt idx="9">
                  <c:v>3.12</c:v>
                </c:pt>
                <c:pt idx="10">
                  <c:v>3.28</c:v>
                </c:pt>
                <c:pt idx="11">
                  <c:v>3.44</c:v>
                </c:pt>
                <c:pt idx="12">
                  <c:v>3.6</c:v>
                </c:pt>
                <c:pt idx="13">
                  <c:v>3.76</c:v>
                </c:pt>
                <c:pt idx="14">
                  <c:v>3.92</c:v>
                </c:pt>
                <c:pt idx="15">
                  <c:v>4.08</c:v>
                </c:pt>
                <c:pt idx="16">
                  <c:v>4.24</c:v>
                </c:pt>
                <c:pt idx="17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4-4B1A-9F83-37B771DC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58064"/>
        <c:axId val="962292416"/>
      </c:scatterChart>
      <c:valAx>
        <c:axId val="14026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2292416"/>
        <c:crosses val="autoZero"/>
        <c:crossBetween val="midCat"/>
      </c:valAx>
      <c:valAx>
        <c:axId val="9622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26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3</xdr:row>
      <xdr:rowOff>60960</xdr:rowOff>
    </xdr:from>
    <xdr:to>
      <xdr:col>16</xdr:col>
      <xdr:colOff>472440</xdr:colOff>
      <xdr:row>27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8F5F81-EF7E-434B-98C9-DFB52C7E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83B3-7BBA-474F-BDB7-46CFB071AA46}">
  <dimension ref="B2:AT58"/>
  <sheetViews>
    <sheetView tabSelected="1" topLeftCell="AA1" workbookViewId="0">
      <selection activeCell="AF4" sqref="AF4:AM4"/>
    </sheetView>
  </sheetViews>
  <sheetFormatPr baseColWidth="10" defaultRowHeight="14.4" x14ac:dyDescent="0.3"/>
  <cols>
    <col min="2" max="3" width="11.5546875" style="1"/>
    <col min="6" max="6" width="11.5546875" style="1"/>
    <col min="19" max="19" width="16.6640625" style="1" bestFit="1" customWidth="1"/>
    <col min="20" max="21" width="7" style="1" customWidth="1"/>
    <col min="31" max="46" width="3.77734375" style="6" customWidth="1"/>
  </cols>
  <sheetData>
    <row r="2" spans="2:46" x14ac:dyDescent="0.3">
      <c r="W2" s="3">
        <v>6.9999999999999999E-4</v>
      </c>
      <c r="AE2" s="6" t="s">
        <v>59</v>
      </c>
      <c r="AF2" s="6" t="s">
        <v>60</v>
      </c>
      <c r="AG2" s="6" t="s">
        <v>61</v>
      </c>
      <c r="AH2" s="6" t="s">
        <v>62</v>
      </c>
      <c r="AI2" s="6" t="s">
        <v>63</v>
      </c>
      <c r="AJ2" s="6" t="s">
        <v>64</v>
      </c>
      <c r="AK2" s="6" t="s">
        <v>65</v>
      </c>
      <c r="AL2" s="6" t="s">
        <v>66</v>
      </c>
      <c r="AM2" s="6" t="s">
        <v>67</v>
      </c>
      <c r="AN2" s="6" t="s">
        <v>68</v>
      </c>
      <c r="AO2" s="6" t="s">
        <v>69</v>
      </c>
      <c r="AP2" s="6" t="s">
        <v>70</v>
      </c>
      <c r="AQ2" s="6" t="s">
        <v>71</v>
      </c>
      <c r="AR2" s="6" t="s">
        <v>72</v>
      </c>
      <c r="AS2" s="6" t="s">
        <v>73</v>
      </c>
      <c r="AT2" s="6" t="s">
        <v>74</v>
      </c>
    </row>
    <row r="3" spans="2:46" x14ac:dyDescent="0.3">
      <c r="AH3" s="6" t="s">
        <v>75</v>
      </c>
      <c r="AI3" s="6" t="s">
        <v>76</v>
      </c>
      <c r="AJ3" s="6" t="s">
        <v>77</v>
      </c>
      <c r="AK3" s="6" t="s">
        <v>78</v>
      </c>
      <c r="AL3" s="6" t="s">
        <v>79</v>
      </c>
      <c r="AM3" s="6" t="s">
        <v>80</v>
      </c>
      <c r="AN3" s="6" t="s">
        <v>79</v>
      </c>
      <c r="AO3" s="6" t="s">
        <v>77</v>
      </c>
      <c r="AP3" s="6" t="s">
        <v>76</v>
      </c>
      <c r="AQ3" s="6" t="s">
        <v>77</v>
      </c>
    </row>
    <row r="4" spans="2:46" x14ac:dyDescent="0.3">
      <c r="V4" s="5" t="s">
        <v>6</v>
      </c>
      <c r="W4" s="5"/>
      <c r="X4" s="5" t="s">
        <v>9</v>
      </c>
      <c r="Y4" s="5"/>
      <c r="AF4" s="6" t="s">
        <v>81</v>
      </c>
      <c r="AG4" s="6" t="s">
        <v>82</v>
      </c>
      <c r="AH4" s="6" t="s">
        <v>83</v>
      </c>
      <c r="AI4" s="6" t="s">
        <v>77</v>
      </c>
      <c r="AJ4" s="6" t="s">
        <v>78</v>
      </c>
      <c r="AK4" s="6" t="s">
        <v>79</v>
      </c>
      <c r="AM4" s="6" t="s">
        <v>86</v>
      </c>
      <c r="AO4" s="6" t="s">
        <v>84</v>
      </c>
      <c r="AP4" s="6" t="s">
        <v>76</v>
      </c>
      <c r="AQ4" s="6" t="s">
        <v>85</v>
      </c>
      <c r="AR4" s="6" t="s">
        <v>79</v>
      </c>
      <c r="AS4" s="6" t="s">
        <v>81</v>
      </c>
    </row>
    <row r="5" spans="2:46" x14ac:dyDescent="0.3">
      <c r="B5" s="1" t="s">
        <v>0</v>
      </c>
      <c r="C5" s="1" t="s">
        <v>1</v>
      </c>
      <c r="F5" s="1" t="s">
        <v>1</v>
      </c>
      <c r="G5" s="1" t="s">
        <v>2</v>
      </c>
      <c r="H5" s="1" t="s">
        <v>3</v>
      </c>
      <c r="V5" s="5" t="s">
        <v>11</v>
      </c>
      <c r="W5" s="5"/>
      <c r="X5" s="5" t="s">
        <v>12</v>
      </c>
      <c r="Y5" s="5"/>
    </row>
    <row r="6" spans="2:46" x14ac:dyDescent="0.3">
      <c r="B6" s="1">
        <v>14000</v>
      </c>
      <c r="C6" s="1">
        <v>530</v>
      </c>
      <c r="D6">
        <f>B6/C6</f>
        <v>26.415094339622641</v>
      </c>
      <c r="F6" s="1">
        <v>570</v>
      </c>
      <c r="G6" s="1">
        <v>284</v>
      </c>
      <c r="H6">
        <f>(F6*$G$6)</f>
        <v>161880</v>
      </c>
      <c r="K6">
        <v>185</v>
      </c>
      <c r="L6">
        <v>123</v>
      </c>
      <c r="M6">
        <f>K6*L6</f>
        <v>22755</v>
      </c>
      <c r="R6" s="1" t="s">
        <v>1</v>
      </c>
      <c r="S6" s="1" t="s">
        <v>4</v>
      </c>
      <c r="T6" s="1" t="s">
        <v>5</v>
      </c>
      <c r="V6" s="1" t="s">
        <v>8</v>
      </c>
      <c r="W6" s="1" t="s">
        <v>7</v>
      </c>
      <c r="X6" s="1" t="s">
        <v>10</v>
      </c>
      <c r="Y6" s="1" t="s">
        <v>7</v>
      </c>
      <c r="Z6" s="2" t="s">
        <v>14</v>
      </c>
      <c r="AA6" s="2" t="s">
        <v>13</v>
      </c>
      <c r="AB6" s="2" t="s">
        <v>7</v>
      </c>
    </row>
    <row r="7" spans="2:46" x14ac:dyDescent="0.3">
      <c r="B7" s="1">
        <v>15000</v>
      </c>
      <c r="C7" s="1">
        <v>557</v>
      </c>
      <c r="D7">
        <f t="shared" ref="D7:D19" si="0">B7/C7</f>
        <v>26.929982046678635</v>
      </c>
      <c r="F7" s="1">
        <v>501</v>
      </c>
      <c r="G7" s="1"/>
      <c r="H7">
        <f t="shared" ref="H7:H58" si="1">(F7*$G$6)</f>
        <v>142284</v>
      </c>
      <c r="R7" s="1">
        <v>424</v>
      </c>
      <c r="S7" s="1">
        <v>100.5</v>
      </c>
      <c r="T7" s="1">
        <v>1.64</v>
      </c>
      <c r="V7">
        <f>0.3216*R7-31.132</f>
        <v>105.22639999999998</v>
      </c>
      <c r="W7">
        <f>S7-V7</f>
        <v>-4.7263999999999839</v>
      </c>
      <c r="X7" s="1">
        <f>-0.00007*R7^2+0.4156*R7-61.273</f>
        <v>102.35708000000002</v>
      </c>
      <c r="Y7">
        <f>S7-X7</f>
        <v>-1.8570800000000247</v>
      </c>
      <c r="Z7">
        <v>-2</v>
      </c>
      <c r="AA7">
        <f>(X7*$Z$7/1000)+X7</f>
        <v>102.15236584000003</v>
      </c>
      <c r="AB7">
        <f>AA7-S7</f>
        <v>1.6523658400000301</v>
      </c>
    </row>
    <row r="8" spans="2:46" x14ac:dyDescent="0.3">
      <c r="B8" s="1">
        <v>16000</v>
      </c>
      <c r="C8" s="1">
        <v>586</v>
      </c>
      <c r="D8">
        <f t="shared" si="0"/>
        <v>27.303754266211605</v>
      </c>
      <c r="F8" s="1">
        <v>520</v>
      </c>
      <c r="H8">
        <f t="shared" si="1"/>
        <v>147680</v>
      </c>
      <c r="R8" s="1">
        <v>445</v>
      </c>
      <c r="S8" s="1">
        <v>110</v>
      </c>
      <c r="T8" s="1">
        <v>1.8</v>
      </c>
      <c r="V8">
        <f t="shared" ref="V8:V24" si="2">0.3216*R8-31.132</f>
        <v>111.97999999999999</v>
      </c>
      <c r="W8">
        <f t="shared" ref="W8:W24" si="3">S8-V8</f>
        <v>-1.9799999999999898</v>
      </c>
      <c r="X8" s="1">
        <f t="shared" ref="X8:X24" si="4">-0.00007*R8^2+0.4156*R8-61.273</f>
        <v>109.80725000000001</v>
      </c>
      <c r="Y8">
        <f t="shared" ref="Y8:Y24" si="5">S8-X8</f>
        <v>0.19274999999998954</v>
      </c>
      <c r="AA8">
        <f t="shared" ref="AA8:AA24" si="6">(X8*$Z$7/1000)+X8</f>
        <v>109.5876355</v>
      </c>
      <c r="AB8">
        <f t="shared" ref="AB8:AB24" si="7">AA8-S8</f>
        <v>-0.41236449999999536</v>
      </c>
    </row>
    <row r="9" spans="2:46" x14ac:dyDescent="0.3">
      <c r="B9" s="1">
        <v>17000</v>
      </c>
      <c r="C9" s="1">
        <v>620</v>
      </c>
      <c r="D9">
        <f t="shared" si="0"/>
        <v>27.419354838709676</v>
      </c>
      <c r="F9" s="1">
        <v>530</v>
      </c>
      <c r="H9">
        <f t="shared" si="1"/>
        <v>150520</v>
      </c>
      <c r="R9" s="1">
        <v>471</v>
      </c>
      <c r="S9" s="1">
        <v>120.4</v>
      </c>
      <c r="T9" s="1">
        <v>2</v>
      </c>
      <c r="V9">
        <f t="shared" si="2"/>
        <v>120.3416</v>
      </c>
      <c r="W9">
        <f t="shared" si="3"/>
        <v>5.8400000000006003E-2</v>
      </c>
      <c r="X9" s="1">
        <f t="shared" si="4"/>
        <v>118.94573</v>
      </c>
      <c r="Y9">
        <f t="shared" si="5"/>
        <v>1.4542700000000082</v>
      </c>
      <c r="AA9">
        <f t="shared" si="6"/>
        <v>118.70783854</v>
      </c>
      <c r="AB9">
        <f t="shared" si="7"/>
        <v>-1.6921614600000083</v>
      </c>
    </row>
    <row r="10" spans="2:46" x14ac:dyDescent="0.3">
      <c r="B10" s="1">
        <v>18000</v>
      </c>
      <c r="C10" s="1">
        <v>650</v>
      </c>
      <c r="D10">
        <f t="shared" si="0"/>
        <v>27.692307692307693</v>
      </c>
      <c r="F10" s="1">
        <v>540</v>
      </c>
      <c r="H10">
        <f t="shared" si="1"/>
        <v>153360</v>
      </c>
      <c r="R10" s="1">
        <v>500</v>
      </c>
      <c r="S10" s="1">
        <v>130</v>
      </c>
      <c r="T10" s="1">
        <v>2.12</v>
      </c>
      <c r="V10">
        <f t="shared" si="2"/>
        <v>129.66800000000001</v>
      </c>
      <c r="W10">
        <f t="shared" si="3"/>
        <v>0.33199999999999363</v>
      </c>
      <c r="X10" s="1">
        <f t="shared" si="4"/>
        <v>129.02700000000002</v>
      </c>
      <c r="Y10">
        <f t="shared" si="5"/>
        <v>0.97299999999998477</v>
      </c>
      <c r="AA10">
        <f t="shared" si="6"/>
        <v>128.76894600000003</v>
      </c>
      <c r="AB10">
        <f t="shared" si="7"/>
        <v>-1.2310539999999719</v>
      </c>
    </row>
    <row r="11" spans="2:46" x14ac:dyDescent="0.3">
      <c r="B11" s="1">
        <v>19000</v>
      </c>
      <c r="C11" s="1">
        <v>680</v>
      </c>
      <c r="D11">
        <f t="shared" si="0"/>
        <v>27.941176470588236</v>
      </c>
      <c r="F11" s="1">
        <v>550</v>
      </c>
      <c r="H11">
        <f t="shared" si="1"/>
        <v>156200</v>
      </c>
      <c r="R11" s="1">
        <v>529</v>
      </c>
      <c r="S11" s="1">
        <v>139.9</v>
      </c>
      <c r="T11" s="1">
        <v>2.2799999999999998</v>
      </c>
      <c r="V11">
        <f t="shared" si="2"/>
        <v>138.99439999999998</v>
      </c>
      <c r="W11">
        <f t="shared" si="3"/>
        <v>0.90560000000002105</v>
      </c>
      <c r="X11" s="1">
        <f t="shared" si="4"/>
        <v>138.99053000000001</v>
      </c>
      <c r="Y11">
        <f t="shared" si="5"/>
        <v>0.90946999999999889</v>
      </c>
      <c r="AA11">
        <f t="shared" si="6"/>
        <v>138.71254894</v>
      </c>
      <c r="AB11">
        <f t="shared" si="7"/>
        <v>-1.1874510600000008</v>
      </c>
    </row>
    <row r="12" spans="2:46" x14ac:dyDescent="0.3">
      <c r="B12" s="1">
        <v>20000</v>
      </c>
      <c r="C12" s="1">
        <v>714</v>
      </c>
      <c r="D12">
        <f t="shared" si="0"/>
        <v>28.011204481792717</v>
      </c>
      <c r="F12" s="1">
        <v>560</v>
      </c>
      <c r="H12">
        <f t="shared" si="1"/>
        <v>159040</v>
      </c>
      <c r="R12" s="1">
        <v>560</v>
      </c>
      <c r="S12" s="1">
        <v>150.1</v>
      </c>
      <c r="T12" s="1">
        <v>2.48</v>
      </c>
      <c r="V12">
        <f t="shared" si="2"/>
        <v>148.964</v>
      </c>
      <c r="W12">
        <f t="shared" si="3"/>
        <v>1.1359999999999957</v>
      </c>
      <c r="X12" s="1">
        <f t="shared" si="4"/>
        <v>149.51100000000002</v>
      </c>
      <c r="Y12">
        <f t="shared" si="5"/>
        <v>0.58899999999997021</v>
      </c>
      <c r="AA12">
        <f t="shared" si="6"/>
        <v>149.21197800000002</v>
      </c>
      <c r="AB12">
        <f t="shared" si="7"/>
        <v>-0.88802199999997811</v>
      </c>
    </row>
    <row r="13" spans="2:46" x14ac:dyDescent="0.3">
      <c r="B13" s="1">
        <v>21000</v>
      </c>
      <c r="C13" s="1">
        <v>741</v>
      </c>
      <c r="D13">
        <f t="shared" si="0"/>
        <v>28.340080971659919</v>
      </c>
      <c r="F13" s="1">
        <v>570</v>
      </c>
      <c r="H13">
        <f t="shared" si="1"/>
        <v>161880</v>
      </c>
      <c r="R13" s="1">
        <v>590</v>
      </c>
      <c r="S13" s="1">
        <v>160.1</v>
      </c>
      <c r="T13" s="1">
        <v>2.64</v>
      </c>
      <c r="V13">
        <f t="shared" si="2"/>
        <v>158.61199999999999</v>
      </c>
      <c r="W13">
        <f t="shared" si="3"/>
        <v>1.4879999999999995</v>
      </c>
      <c r="X13" s="1">
        <f t="shared" si="4"/>
        <v>159.56400000000002</v>
      </c>
      <c r="Y13">
        <f t="shared" si="5"/>
        <v>0.53599999999997294</v>
      </c>
      <c r="AA13">
        <f t="shared" si="6"/>
        <v>159.24487200000002</v>
      </c>
      <c r="AB13">
        <f t="shared" si="7"/>
        <v>-0.85512799999997924</v>
      </c>
    </row>
    <row r="14" spans="2:46" x14ac:dyDescent="0.3">
      <c r="B14" s="1">
        <v>22000</v>
      </c>
      <c r="C14" s="1">
        <v>773</v>
      </c>
      <c r="D14">
        <f t="shared" si="0"/>
        <v>28.460543337645536</v>
      </c>
      <c r="F14" s="1">
        <v>580</v>
      </c>
      <c r="H14">
        <f t="shared" si="1"/>
        <v>164720</v>
      </c>
      <c r="R14" s="1">
        <v>621</v>
      </c>
      <c r="S14" s="1">
        <v>169.9</v>
      </c>
      <c r="T14" s="1">
        <v>2.8</v>
      </c>
      <c r="V14">
        <f t="shared" si="2"/>
        <v>168.58159999999998</v>
      </c>
      <c r="W14">
        <f t="shared" si="3"/>
        <v>1.3184000000000253</v>
      </c>
      <c r="X14" s="1">
        <f t="shared" si="4"/>
        <v>169.81973000000002</v>
      </c>
      <c r="Y14">
        <f t="shared" si="5"/>
        <v>8.026999999998452E-2</v>
      </c>
      <c r="AA14">
        <f t="shared" si="6"/>
        <v>169.48009054000002</v>
      </c>
      <c r="AB14">
        <f t="shared" si="7"/>
        <v>-0.4199094599999853</v>
      </c>
      <c r="AE14" s="7"/>
      <c r="AG14" s="7"/>
      <c r="AI14" s="7"/>
      <c r="AK14" s="7"/>
      <c r="AM14" s="7"/>
      <c r="AO14" s="7"/>
      <c r="AQ14" s="7"/>
      <c r="AS14" s="7"/>
    </row>
    <row r="15" spans="2:46" x14ac:dyDescent="0.3">
      <c r="B15" s="1">
        <v>23000</v>
      </c>
      <c r="C15" s="1">
        <v>810</v>
      </c>
      <c r="D15">
        <f t="shared" si="0"/>
        <v>28.395061728395063</v>
      </c>
      <c r="F15" s="1">
        <v>590</v>
      </c>
      <c r="H15">
        <f t="shared" si="1"/>
        <v>167560</v>
      </c>
      <c r="R15" s="1">
        <v>652</v>
      </c>
      <c r="S15" s="1">
        <v>180</v>
      </c>
      <c r="T15" s="1">
        <v>2.96</v>
      </c>
      <c r="V15">
        <f t="shared" si="2"/>
        <v>178.55119999999999</v>
      </c>
      <c r="W15">
        <f t="shared" si="3"/>
        <v>1.4488000000000056</v>
      </c>
      <c r="X15" s="1">
        <f t="shared" si="4"/>
        <v>179.94092000000001</v>
      </c>
      <c r="Y15">
        <f t="shared" si="5"/>
        <v>5.907999999999447E-2</v>
      </c>
      <c r="AA15">
        <f t="shared" si="6"/>
        <v>179.58103815999999</v>
      </c>
      <c r="AB15">
        <f t="shared" si="7"/>
        <v>-0.41896184000000858</v>
      </c>
    </row>
    <row r="16" spans="2:46" x14ac:dyDescent="0.3">
      <c r="B16" s="1">
        <v>24000</v>
      </c>
      <c r="C16" s="1">
        <v>840</v>
      </c>
      <c r="D16">
        <f t="shared" si="0"/>
        <v>28.571428571428573</v>
      </c>
      <c r="F16" s="1">
        <v>600</v>
      </c>
      <c r="H16">
        <f t="shared" si="1"/>
        <v>170400</v>
      </c>
      <c r="R16" s="1">
        <v>682</v>
      </c>
      <c r="S16" s="1">
        <v>190.1</v>
      </c>
      <c r="T16" s="1">
        <v>3.12</v>
      </c>
      <c r="V16">
        <f t="shared" si="2"/>
        <v>188.19919999999999</v>
      </c>
      <c r="W16">
        <f t="shared" si="3"/>
        <v>1.9008000000000038</v>
      </c>
      <c r="X16" s="1">
        <f t="shared" si="4"/>
        <v>189.60752000000005</v>
      </c>
      <c r="Y16">
        <f t="shared" si="5"/>
        <v>0.49247999999994363</v>
      </c>
      <c r="AA16">
        <f t="shared" si="6"/>
        <v>189.22830496000006</v>
      </c>
      <c r="AB16">
        <f t="shared" si="7"/>
        <v>-0.87169503999993481</v>
      </c>
    </row>
    <row r="17" spans="2:28" x14ac:dyDescent="0.3">
      <c r="B17" s="1">
        <v>25000</v>
      </c>
      <c r="C17" s="1">
        <v>875</v>
      </c>
      <c r="D17">
        <f t="shared" si="0"/>
        <v>28.571428571428573</v>
      </c>
      <c r="F17" s="1">
        <v>610</v>
      </c>
      <c r="H17">
        <f t="shared" si="1"/>
        <v>173240</v>
      </c>
      <c r="R17" s="1">
        <v>715</v>
      </c>
      <c r="S17" s="1">
        <v>200.1</v>
      </c>
      <c r="T17" s="1">
        <v>3.28</v>
      </c>
      <c r="V17">
        <f t="shared" si="2"/>
        <v>198.81199999999998</v>
      </c>
      <c r="W17">
        <f t="shared" si="3"/>
        <v>1.2880000000000109</v>
      </c>
      <c r="X17" s="1">
        <f t="shared" si="4"/>
        <v>200.09524999999999</v>
      </c>
      <c r="Y17">
        <f t="shared" si="5"/>
        <v>4.7500000000013642E-3</v>
      </c>
      <c r="AA17">
        <f t="shared" si="6"/>
        <v>199.69505949999999</v>
      </c>
      <c r="AB17">
        <f t="shared" si="7"/>
        <v>-0.40494050000000925</v>
      </c>
    </row>
    <row r="18" spans="2:28" x14ac:dyDescent="0.3">
      <c r="B18" s="1">
        <v>26000</v>
      </c>
      <c r="C18" s="1">
        <v>908</v>
      </c>
      <c r="D18">
        <f t="shared" si="0"/>
        <v>28.634361233480178</v>
      </c>
      <c r="F18" s="1">
        <v>620</v>
      </c>
      <c r="H18">
        <f t="shared" si="1"/>
        <v>176080</v>
      </c>
      <c r="R18" s="1">
        <v>748</v>
      </c>
      <c r="S18" s="1">
        <v>210.5</v>
      </c>
      <c r="T18" s="1">
        <v>3.44</v>
      </c>
      <c r="V18">
        <f t="shared" si="2"/>
        <v>209.4248</v>
      </c>
      <c r="W18">
        <f t="shared" si="3"/>
        <v>1.0751999999999953</v>
      </c>
      <c r="X18" s="1">
        <f t="shared" si="4"/>
        <v>210.43052000000003</v>
      </c>
      <c r="Y18">
        <f t="shared" si="5"/>
        <v>6.9479999999970232E-2</v>
      </c>
      <c r="AA18">
        <f t="shared" si="6"/>
        <v>210.00965896000002</v>
      </c>
      <c r="AB18">
        <f t="shared" si="7"/>
        <v>-0.49034103999997569</v>
      </c>
    </row>
    <row r="19" spans="2:28" x14ac:dyDescent="0.3">
      <c r="B19" s="1">
        <v>27000</v>
      </c>
      <c r="C19" s="1">
        <v>940</v>
      </c>
      <c r="D19">
        <f t="shared" si="0"/>
        <v>28.723404255319149</v>
      </c>
      <c r="F19" s="1">
        <v>630</v>
      </c>
      <c r="H19">
        <f t="shared" si="1"/>
        <v>178920</v>
      </c>
      <c r="R19" s="1">
        <v>779</v>
      </c>
      <c r="S19" s="1">
        <v>220.12</v>
      </c>
      <c r="T19" s="1">
        <v>3.6</v>
      </c>
      <c r="V19">
        <f t="shared" si="2"/>
        <v>219.39439999999999</v>
      </c>
      <c r="W19">
        <f t="shared" si="3"/>
        <v>0.72560000000001423</v>
      </c>
      <c r="X19" s="1">
        <f t="shared" si="4"/>
        <v>220.00053000000005</v>
      </c>
      <c r="Y19">
        <f t="shared" si="5"/>
        <v>0.11946999999995001</v>
      </c>
      <c r="AA19">
        <f t="shared" si="6"/>
        <v>219.56052894000007</v>
      </c>
      <c r="AB19">
        <f t="shared" si="7"/>
        <v>-0.55947105999993596</v>
      </c>
    </row>
    <row r="20" spans="2:28" x14ac:dyDescent="0.3">
      <c r="F20" s="1">
        <v>640</v>
      </c>
      <c r="H20">
        <f t="shared" si="1"/>
        <v>181760</v>
      </c>
      <c r="R20" s="1">
        <v>810</v>
      </c>
      <c r="S20" s="1">
        <v>230</v>
      </c>
      <c r="T20" s="1">
        <v>3.76</v>
      </c>
      <c r="V20">
        <f t="shared" si="2"/>
        <v>229.36399999999998</v>
      </c>
      <c r="W20">
        <f t="shared" si="3"/>
        <v>0.6360000000000241</v>
      </c>
      <c r="X20" s="1">
        <f t="shared" si="4"/>
        <v>229.43600000000006</v>
      </c>
      <c r="Y20">
        <f t="shared" si="5"/>
        <v>0.56399999999993611</v>
      </c>
      <c r="AA20">
        <f t="shared" si="6"/>
        <v>228.97712800000005</v>
      </c>
      <c r="AB20">
        <f t="shared" si="7"/>
        <v>-1.0228719999999498</v>
      </c>
    </row>
    <row r="21" spans="2:28" x14ac:dyDescent="0.3">
      <c r="F21" s="1">
        <v>650</v>
      </c>
      <c r="H21">
        <f t="shared" si="1"/>
        <v>184600</v>
      </c>
      <c r="R21" s="1">
        <v>845</v>
      </c>
      <c r="S21" s="1">
        <v>240</v>
      </c>
      <c r="T21" s="1">
        <v>3.92</v>
      </c>
      <c r="V21">
        <f t="shared" si="2"/>
        <v>240.62</v>
      </c>
      <c r="W21">
        <f t="shared" si="3"/>
        <v>-0.62000000000000455</v>
      </c>
      <c r="X21" s="1">
        <f t="shared" si="4"/>
        <v>239.92725000000004</v>
      </c>
      <c r="Y21">
        <f t="shared" si="5"/>
        <v>7.2749999999956572E-2</v>
      </c>
      <c r="AA21">
        <f t="shared" si="6"/>
        <v>239.44739550000006</v>
      </c>
      <c r="AB21">
        <f t="shared" si="7"/>
        <v>-0.55260449999994421</v>
      </c>
    </row>
    <row r="22" spans="2:28" x14ac:dyDescent="0.3">
      <c r="F22" s="1">
        <v>660</v>
      </c>
      <c r="H22">
        <f t="shared" si="1"/>
        <v>187440</v>
      </c>
      <c r="R22" s="1">
        <v>877</v>
      </c>
      <c r="S22" s="1">
        <v>250.3</v>
      </c>
      <c r="T22" s="1">
        <v>4.08</v>
      </c>
      <c r="V22">
        <f t="shared" si="2"/>
        <v>250.91120000000001</v>
      </c>
      <c r="W22">
        <f t="shared" si="3"/>
        <v>-0.61119999999999663</v>
      </c>
      <c r="X22" s="1">
        <f t="shared" si="4"/>
        <v>249.36917000000003</v>
      </c>
      <c r="Y22">
        <f t="shared" si="5"/>
        <v>0.93082999999998606</v>
      </c>
      <c r="AA22">
        <f t="shared" si="6"/>
        <v>248.87043166000004</v>
      </c>
      <c r="AB22">
        <f t="shared" si="7"/>
        <v>-1.4295683399999746</v>
      </c>
    </row>
    <row r="23" spans="2:28" x14ac:dyDescent="0.3">
      <c r="B23" s="1">
        <v>3.94</v>
      </c>
      <c r="D23">
        <f>5/1024</f>
        <v>4.8828125E-3</v>
      </c>
      <c r="F23" s="1">
        <v>670</v>
      </c>
      <c r="H23">
        <f t="shared" si="1"/>
        <v>190280</v>
      </c>
      <c r="R23" s="1">
        <v>912</v>
      </c>
      <c r="S23" s="1">
        <v>260.10000000000002</v>
      </c>
      <c r="T23" s="1">
        <v>4.24</v>
      </c>
      <c r="V23">
        <f t="shared" si="2"/>
        <v>262.16719999999998</v>
      </c>
      <c r="W23">
        <f t="shared" si="3"/>
        <v>-2.0671999999999571</v>
      </c>
      <c r="X23" s="1">
        <f t="shared" si="4"/>
        <v>259.53212000000002</v>
      </c>
      <c r="Y23">
        <f t="shared" si="5"/>
        <v>0.56788000000000238</v>
      </c>
      <c r="AA23">
        <f t="shared" si="6"/>
        <v>259.01305576000004</v>
      </c>
      <c r="AB23">
        <f t="shared" si="7"/>
        <v>-1.0869442399999798</v>
      </c>
    </row>
    <row r="24" spans="2:28" x14ac:dyDescent="0.3">
      <c r="D24">
        <f>B23/D23</f>
        <v>806.91200000000003</v>
      </c>
      <c r="F24" s="1">
        <v>680</v>
      </c>
      <c r="H24">
        <f t="shared" si="1"/>
        <v>193120</v>
      </c>
      <c r="R24" s="1">
        <v>945</v>
      </c>
      <c r="S24" s="1">
        <v>270.3</v>
      </c>
      <c r="T24" s="1">
        <v>4.4000000000000004</v>
      </c>
      <c r="V24">
        <f t="shared" si="2"/>
        <v>272.77999999999997</v>
      </c>
      <c r="W24">
        <f t="shared" si="3"/>
        <v>-2.4799999999999613</v>
      </c>
      <c r="X24" s="1">
        <f t="shared" si="4"/>
        <v>268.95724999999999</v>
      </c>
      <c r="Y24">
        <f t="shared" si="5"/>
        <v>1.3427500000000236</v>
      </c>
      <c r="AA24">
        <f t="shared" si="6"/>
        <v>268.41933549999999</v>
      </c>
      <c r="AB24">
        <f t="shared" si="7"/>
        <v>-1.8806645000000231</v>
      </c>
    </row>
    <row r="25" spans="2:28" x14ac:dyDescent="0.3">
      <c r="F25" s="1">
        <v>690</v>
      </c>
      <c r="H25">
        <f t="shared" si="1"/>
        <v>195960</v>
      </c>
    </row>
    <row r="26" spans="2:28" x14ac:dyDescent="0.3">
      <c r="F26" s="1">
        <v>700</v>
      </c>
      <c r="H26">
        <f t="shared" si="1"/>
        <v>198800</v>
      </c>
    </row>
    <row r="27" spans="2:28" x14ac:dyDescent="0.3">
      <c r="B27" s="1">
        <f>D27*D23</f>
        <v>4.4921875</v>
      </c>
      <c r="D27">
        <v>920</v>
      </c>
      <c r="F27" s="1">
        <v>710</v>
      </c>
      <c r="H27">
        <f t="shared" si="1"/>
        <v>201640</v>
      </c>
      <c r="S27" s="1">
        <f>35000*190+3000000</f>
        <v>9650000</v>
      </c>
    </row>
    <row r="28" spans="2:28" x14ac:dyDescent="0.3">
      <c r="F28" s="1">
        <v>720</v>
      </c>
      <c r="H28">
        <f t="shared" si="1"/>
        <v>204480</v>
      </c>
      <c r="K28">
        <f>1024*1024</f>
        <v>1048576</v>
      </c>
    </row>
    <row r="29" spans="2:28" x14ac:dyDescent="0.3">
      <c r="F29" s="1">
        <v>730</v>
      </c>
      <c r="H29">
        <f t="shared" si="1"/>
        <v>207320</v>
      </c>
    </row>
    <row r="30" spans="2:28" x14ac:dyDescent="0.3">
      <c r="F30" s="1">
        <v>740</v>
      </c>
      <c r="H30">
        <f t="shared" si="1"/>
        <v>210160</v>
      </c>
    </row>
    <row r="31" spans="2:28" x14ac:dyDescent="0.3">
      <c r="F31" s="1">
        <v>750</v>
      </c>
      <c r="H31">
        <f t="shared" si="1"/>
        <v>213000</v>
      </c>
    </row>
    <row r="32" spans="2:28" x14ac:dyDescent="0.3">
      <c r="F32" s="1">
        <v>760</v>
      </c>
      <c r="H32">
        <f t="shared" si="1"/>
        <v>215840</v>
      </c>
    </row>
    <row r="33" spans="6:13" x14ac:dyDescent="0.3">
      <c r="F33" s="1">
        <v>770</v>
      </c>
      <c r="H33">
        <f t="shared" si="1"/>
        <v>218680</v>
      </c>
      <c r="L33" t="s">
        <v>58</v>
      </c>
      <c r="M33">
        <v>78740</v>
      </c>
    </row>
    <row r="34" spans="6:13" x14ac:dyDescent="0.3">
      <c r="F34" s="1">
        <v>780</v>
      </c>
      <c r="H34">
        <f t="shared" si="1"/>
        <v>221520</v>
      </c>
      <c r="M34">
        <v>77276</v>
      </c>
    </row>
    <row r="35" spans="6:13" x14ac:dyDescent="0.3">
      <c r="F35" s="1">
        <v>790</v>
      </c>
      <c r="H35">
        <f t="shared" si="1"/>
        <v>224360</v>
      </c>
      <c r="M35">
        <v>77156</v>
      </c>
    </row>
    <row r="36" spans="6:13" x14ac:dyDescent="0.3">
      <c r="F36" s="1">
        <v>800</v>
      </c>
      <c r="H36">
        <f t="shared" si="1"/>
        <v>227200</v>
      </c>
    </row>
    <row r="37" spans="6:13" x14ac:dyDescent="0.3">
      <c r="F37" s="1">
        <v>810</v>
      </c>
      <c r="H37">
        <f t="shared" si="1"/>
        <v>230040</v>
      </c>
    </row>
    <row r="38" spans="6:13" x14ac:dyDescent="0.3">
      <c r="F38" s="1">
        <v>820</v>
      </c>
      <c r="H38">
        <f t="shared" si="1"/>
        <v>232880</v>
      </c>
    </row>
    <row r="39" spans="6:13" x14ac:dyDescent="0.3">
      <c r="F39" s="1">
        <v>830</v>
      </c>
      <c r="H39">
        <f t="shared" si="1"/>
        <v>235720</v>
      </c>
    </row>
    <row r="40" spans="6:13" x14ac:dyDescent="0.3">
      <c r="F40" s="1">
        <v>840</v>
      </c>
      <c r="H40">
        <f t="shared" si="1"/>
        <v>238560</v>
      </c>
    </row>
    <row r="41" spans="6:13" x14ac:dyDescent="0.3">
      <c r="F41" s="1">
        <v>850</v>
      </c>
      <c r="H41">
        <f t="shared" si="1"/>
        <v>241400</v>
      </c>
    </row>
    <row r="42" spans="6:13" x14ac:dyDescent="0.3">
      <c r="F42" s="1">
        <v>860</v>
      </c>
      <c r="H42">
        <f t="shared" si="1"/>
        <v>244240</v>
      </c>
    </row>
    <row r="43" spans="6:13" x14ac:dyDescent="0.3">
      <c r="F43" s="1">
        <v>870</v>
      </c>
      <c r="H43">
        <f t="shared" si="1"/>
        <v>247080</v>
      </c>
    </row>
    <row r="44" spans="6:13" x14ac:dyDescent="0.3">
      <c r="F44" s="1">
        <v>880</v>
      </c>
      <c r="H44">
        <f t="shared" si="1"/>
        <v>249920</v>
      </c>
    </row>
    <row r="45" spans="6:13" x14ac:dyDescent="0.3">
      <c r="F45" s="1">
        <v>890</v>
      </c>
      <c r="H45">
        <f t="shared" si="1"/>
        <v>252760</v>
      </c>
    </row>
    <row r="46" spans="6:13" x14ac:dyDescent="0.3">
      <c r="F46" s="1">
        <v>900</v>
      </c>
      <c r="H46">
        <f t="shared" si="1"/>
        <v>255600</v>
      </c>
    </row>
    <row r="47" spans="6:13" x14ac:dyDescent="0.3">
      <c r="F47" s="1">
        <v>910</v>
      </c>
      <c r="H47">
        <f t="shared" si="1"/>
        <v>258440</v>
      </c>
    </row>
    <row r="48" spans="6:13" x14ac:dyDescent="0.3">
      <c r="F48" s="1">
        <v>920</v>
      </c>
      <c r="H48">
        <f t="shared" si="1"/>
        <v>261280</v>
      </c>
    </row>
    <row r="49" spans="6:8" x14ac:dyDescent="0.3">
      <c r="F49" s="1">
        <v>930</v>
      </c>
      <c r="H49">
        <f t="shared" si="1"/>
        <v>264120</v>
      </c>
    </row>
    <row r="50" spans="6:8" x14ac:dyDescent="0.3">
      <c r="F50" s="1">
        <v>940</v>
      </c>
      <c r="H50">
        <f t="shared" si="1"/>
        <v>266960</v>
      </c>
    </row>
    <row r="51" spans="6:8" x14ac:dyDescent="0.3">
      <c r="F51" s="1">
        <v>950</v>
      </c>
      <c r="H51">
        <f t="shared" si="1"/>
        <v>269800</v>
      </c>
    </row>
    <row r="52" spans="6:8" x14ac:dyDescent="0.3">
      <c r="F52" s="1">
        <v>960</v>
      </c>
      <c r="H52">
        <f t="shared" si="1"/>
        <v>272640</v>
      </c>
    </row>
    <row r="53" spans="6:8" x14ac:dyDescent="0.3">
      <c r="F53" s="1">
        <v>970</v>
      </c>
      <c r="H53">
        <f t="shared" si="1"/>
        <v>275480</v>
      </c>
    </row>
    <row r="54" spans="6:8" x14ac:dyDescent="0.3">
      <c r="F54" s="1">
        <v>980</v>
      </c>
      <c r="H54">
        <f t="shared" si="1"/>
        <v>278320</v>
      </c>
    </row>
    <row r="55" spans="6:8" x14ac:dyDescent="0.3">
      <c r="F55" s="1">
        <v>990</v>
      </c>
      <c r="H55">
        <f t="shared" si="1"/>
        <v>281160</v>
      </c>
    </row>
    <row r="56" spans="6:8" x14ac:dyDescent="0.3">
      <c r="F56" s="1">
        <v>1000</v>
      </c>
      <c r="H56">
        <f t="shared" si="1"/>
        <v>284000</v>
      </c>
    </row>
    <row r="57" spans="6:8" x14ac:dyDescent="0.3">
      <c r="F57" s="1">
        <v>1010</v>
      </c>
      <c r="H57">
        <f t="shared" si="1"/>
        <v>286840</v>
      </c>
    </row>
    <row r="58" spans="6:8" x14ac:dyDescent="0.3">
      <c r="F58" s="1">
        <v>1020</v>
      </c>
      <c r="H58">
        <f t="shared" si="1"/>
        <v>289680</v>
      </c>
    </row>
  </sheetData>
  <mergeCells count="4">
    <mergeCell ref="V4:W4"/>
    <mergeCell ref="X4:Y4"/>
    <mergeCell ref="V5:W5"/>
    <mergeCell ref="X5:Y5"/>
  </mergeCells>
  <phoneticPr fontId="2" type="noConversion"/>
  <hyperlinks>
    <hyperlink ref="A1" r:id="rId1" display="1@" xr:uid="{2A300936-1FD4-4D7C-9639-41D32B7F3A1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F166-FC43-40B6-A4BD-EC871194F367}">
  <dimension ref="A2:H26"/>
  <sheetViews>
    <sheetView workbookViewId="0">
      <selection activeCell="G26" sqref="G26"/>
    </sheetView>
  </sheetViews>
  <sheetFormatPr baseColWidth="10" defaultRowHeight="14.4" x14ac:dyDescent="0.3"/>
  <cols>
    <col min="1" max="1" width="11.5546875" style="4"/>
    <col min="2" max="2" width="28.33203125" bestFit="1" customWidth="1"/>
    <col min="3" max="4" width="9.109375" style="4" customWidth="1"/>
    <col min="5" max="5" width="6.77734375" style="4" customWidth="1"/>
    <col min="6" max="7" width="9.6640625" style="4" customWidth="1"/>
  </cols>
  <sheetData>
    <row r="2" spans="1:7" x14ac:dyDescent="0.3">
      <c r="A2" s="4" t="s">
        <v>15</v>
      </c>
      <c r="B2" t="s">
        <v>16</v>
      </c>
      <c r="C2" s="4" t="s">
        <v>21</v>
      </c>
      <c r="D2" s="4" t="s">
        <v>23</v>
      </c>
      <c r="E2" s="4" t="s">
        <v>17</v>
      </c>
      <c r="F2" s="4" t="s">
        <v>18</v>
      </c>
      <c r="G2" s="4" t="s">
        <v>19</v>
      </c>
    </row>
    <row r="3" spans="1:7" x14ac:dyDescent="0.3">
      <c r="A3" s="4">
        <v>1</v>
      </c>
      <c r="B3" t="s">
        <v>20</v>
      </c>
      <c r="C3" s="4" t="s">
        <v>22</v>
      </c>
      <c r="D3" s="4" t="s">
        <v>24</v>
      </c>
      <c r="E3" s="4">
        <v>8</v>
      </c>
      <c r="F3" s="4">
        <v>152.65</v>
      </c>
      <c r="G3" s="4">
        <f>E3*F3</f>
        <v>1221.2</v>
      </c>
    </row>
    <row r="4" spans="1:7" x14ac:dyDescent="0.3">
      <c r="A4" s="4">
        <v>2</v>
      </c>
      <c r="B4" t="s">
        <v>27</v>
      </c>
      <c r="C4" s="4" t="s">
        <v>28</v>
      </c>
      <c r="D4" s="4" t="s">
        <v>24</v>
      </c>
      <c r="F4" s="4">
        <v>42.2</v>
      </c>
      <c r="G4" s="4">
        <f t="shared" ref="G4:G24" si="0">E4*F4</f>
        <v>0</v>
      </c>
    </row>
    <row r="5" spans="1:7" x14ac:dyDescent="0.3">
      <c r="A5" s="4">
        <v>3</v>
      </c>
      <c r="B5" t="s">
        <v>35</v>
      </c>
      <c r="C5" s="4" t="s">
        <v>29</v>
      </c>
      <c r="D5" s="4" t="s">
        <v>24</v>
      </c>
      <c r="E5" s="4">
        <v>0</v>
      </c>
      <c r="F5" s="4">
        <v>40.840000000000003</v>
      </c>
      <c r="G5" s="4">
        <f t="shared" si="0"/>
        <v>0</v>
      </c>
    </row>
    <row r="6" spans="1:7" x14ac:dyDescent="0.3">
      <c r="A6" s="4">
        <v>4</v>
      </c>
      <c r="B6" t="s">
        <v>36</v>
      </c>
      <c r="C6" s="4" t="s">
        <v>30</v>
      </c>
      <c r="D6" s="4" t="s">
        <v>24</v>
      </c>
      <c r="E6" s="4">
        <v>0</v>
      </c>
      <c r="F6" s="4">
        <v>70.790000000000006</v>
      </c>
      <c r="G6" s="4">
        <f t="shared" si="0"/>
        <v>0</v>
      </c>
    </row>
    <row r="7" spans="1:7" x14ac:dyDescent="0.3">
      <c r="A7" s="4">
        <v>5</v>
      </c>
      <c r="B7" t="s">
        <v>38</v>
      </c>
      <c r="C7" s="4" t="s">
        <v>37</v>
      </c>
      <c r="D7" s="4" t="s">
        <v>24</v>
      </c>
      <c r="F7" s="4">
        <v>55.13</v>
      </c>
      <c r="G7" s="4">
        <f t="shared" si="0"/>
        <v>0</v>
      </c>
    </row>
    <row r="8" spans="1:7" x14ac:dyDescent="0.3">
      <c r="A8" s="4">
        <v>6</v>
      </c>
      <c r="B8" t="s">
        <v>25</v>
      </c>
      <c r="C8" s="4" t="s">
        <v>26</v>
      </c>
      <c r="D8" s="4" t="s">
        <v>24</v>
      </c>
      <c r="E8" s="4">
        <v>11</v>
      </c>
      <c r="F8" s="4">
        <v>33.72</v>
      </c>
      <c r="G8" s="4">
        <f t="shared" si="0"/>
        <v>370.91999999999996</v>
      </c>
    </row>
    <row r="9" spans="1:7" x14ac:dyDescent="0.3">
      <c r="A9" s="4">
        <v>7</v>
      </c>
      <c r="B9" t="s">
        <v>39</v>
      </c>
      <c r="C9" s="4" t="s">
        <v>40</v>
      </c>
      <c r="D9" s="4" t="s">
        <v>24</v>
      </c>
      <c r="E9" s="4">
        <v>5</v>
      </c>
      <c r="F9" s="4">
        <v>14.51</v>
      </c>
      <c r="G9" s="4">
        <f t="shared" si="0"/>
        <v>72.55</v>
      </c>
    </row>
    <row r="10" spans="1:7" x14ac:dyDescent="0.3">
      <c r="A10" s="4">
        <v>8</v>
      </c>
      <c r="B10" t="s">
        <v>32</v>
      </c>
      <c r="C10" s="4" t="s">
        <v>31</v>
      </c>
      <c r="D10" s="4" t="s">
        <v>24</v>
      </c>
      <c r="E10" s="4">
        <v>2</v>
      </c>
      <c r="F10" s="4">
        <v>242.7</v>
      </c>
      <c r="G10" s="4">
        <f t="shared" si="0"/>
        <v>485.4</v>
      </c>
    </row>
    <row r="11" spans="1:7" x14ac:dyDescent="0.3">
      <c r="A11" s="4">
        <v>9</v>
      </c>
      <c r="B11" t="s">
        <v>33</v>
      </c>
      <c r="C11" s="4" t="s">
        <v>34</v>
      </c>
      <c r="D11" s="4" t="s">
        <v>24</v>
      </c>
      <c r="E11" s="4">
        <v>1</v>
      </c>
      <c r="F11" s="4">
        <v>229.62</v>
      </c>
      <c r="G11" s="4">
        <f t="shared" si="0"/>
        <v>229.62</v>
      </c>
    </row>
    <row r="12" spans="1:7" x14ac:dyDescent="0.3">
      <c r="A12" s="4">
        <v>10</v>
      </c>
      <c r="B12" t="s">
        <v>41</v>
      </c>
      <c r="C12" s="4" t="s">
        <v>42</v>
      </c>
      <c r="D12" s="4" t="s">
        <v>43</v>
      </c>
      <c r="E12" s="4">
        <v>6</v>
      </c>
      <c r="F12" s="4">
        <v>181.58</v>
      </c>
      <c r="G12" s="4">
        <f t="shared" si="0"/>
        <v>1089.48</v>
      </c>
    </row>
    <row r="13" spans="1:7" x14ac:dyDescent="0.3">
      <c r="A13" s="4">
        <v>11</v>
      </c>
      <c r="B13" t="s">
        <v>44</v>
      </c>
      <c r="C13" s="4" t="s">
        <v>46</v>
      </c>
      <c r="D13" s="4" t="s">
        <v>46</v>
      </c>
      <c r="E13" s="4">
        <v>1</v>
      </c>
      <c r="F13" s="4">
        <v>513.79</v>
      </c>
      <c r="G13" s="4">
        <f t="shared" si="0"/>
        <v>513.79</v>
      </c>
    </row>
    <row r="14" spans="1:7" x14ac:dyDescent="0.3">
      <c r="A14" s="4">
        <v>12</v>
      </c>
      <c r="B14" t="s">
        <v>49</v>
      </c>
      <c r="D14" s="4" t="s">
        <v>50</v>
      </c>
      <c r="E14" s="4">
        <v>0</v>
      </c>
      <c r="F14" s="4">
        <v>3490.35</v>
      </c>
      <c r="G14" s="4">
        <f t="shared" si="0"/>
        <v>0</v>
      </c>
    </row>
    <row r="15" spans="1:7" x14ac:dyDescent="0.3">
      <c r="A15" s="4">
        <v>13</v>
      </c>
      <c r="B15" t="s">
        <v>51</v>
      </c>
      <c r="D15" s="4" t="s">
        <v>50</v>
      </c>
      <c r="F15" s="4">
        <v>6168.98</v>
      </c>
      <c r="G15" s="4">
        <f t="shared" si="0"/>
        <v>0</v>
      </c>
    </row>
    <row r="16" spans="1:7" x14ac:dyDescent="0.3">
      <c r="A16" s="4">
        <v>14</v>
      </c>
      <c r="B16" t="s">
        <v>52</v>
      </c>
      <c r="D16" s="4" t="s">
        <v>53</v>
      </c>
      <c r="E16" s="4">
        <v>0</v>
      </c>
      <c r="F16" s="4">
        <v>484.51</v>
      </c>
      <c r="G16" s="4">
        <f t="shared" si="0"/>
        <v>0</v>
      </c>
    </row>
    <row r="17" spans="1:8" x14ac:dyDescent="0.3">
      <c r="A17" s="4">
        <v>15</v>
      </c>
      <c r="B17" t="s">
        <v>52</v>
      </c>
      <c r="D17" s="4" t="s">
        <v>50</v>
      </c>
      <c r="F17" s="4">
        <v>753.1</v>
      </c>
    </row>
    <row r="18" spans="1:8" x14ac:dyDescent="0.3">
      <c r="A18" s="4">
        <v>16</v>
      </c>
      <c r="B18" t="s">
        <v>45</v>
      </c>
      <c r="D18" s="4" t="s">
        <v>43</v>
      </c>
      <c r="E18" s="4">
        <v>3</v>
      </c>
      <c r="F18" s="4">
        <v>717.26</v>
      </c>
      <c r="G18" s="4">
        <f t="shared" si="0"/>
        <v>2151.7799999999997</v>
      </c>
    </row>
    <row r="19" spans="1:8" x14ac:dyDescent="0.3">
      <c r="A19" s="4">
        <v>17</v>
      </c>
      <c r="B19" t="s">
        <v>54</v>
      </c>
      <c r="E19" s="4">
        <v>3</v>
      </c>
      <c r="F19" s="4">
        <v>442.06</v>
      </c>
      <c r="G19" s="4">
        <f t="shared" si="0"/>
        <v>1326.18</v>
      </c>
    </row>
    <row r="20" spans="1:8" x14ac:dyDescent="0.3">
      <c r="A20" s="4">
        <v>18</v>
      </c>
      <c r="B20" t="s">
        <v>47</v>
      </c>
      <c r="D20" s="4" t="s">
        <v>48</v>
      </c>
      <c r="E20" s="4">
        <v>1</v>
      </c>
      <c r="F20" s="4">
        <v>7937.73</v>
      </c>
      <c r="G20" s="4">
        <f t="shared" si="0"/>
        <v>7937.73</v>
      </c>
    </row>
    <row r="21" spans="1:8" x14ac:dyDescent="0.3">
      <c r="A21" s="4">
        <v>19</v>
      </c>
      <c r="B21" t="s">
        <v>55</v>
      </c>
      <c r="E21" s="4">
        <v>1</v>
      </c>
      <c r="F21" s="4">
        <v>30000</v>
      </c>
      <c r="G21" s="4">
        <f t="shared" si="0"/>
        <v>30000</v>
      </c>
    </row>
    <row r="22" spans="1:8" x14ac:dyDescent="0.3">
      <c r="A22" s="4">
        <v>20</v>
      </c>
      <c r="B22" t="s">
        <v>56</v>
      </c>
      <c r="E22" s="4">
        <v>0</v>
      </c>
      <c r="F22" s="4">
        <v>6500</v>
      </c>
      <c r="G22" s="4">
        <f t="shared" si="0"/>
        <v>0</v>
      </c>
    </row>
    <row r="23" spans="1:8" x14ac:dyDescent="0.3">
      <c r="A23" s="4">
        <v>21</v>
      </c>
      <c r="B23" t="s">
        <v>57</v>
      </c>
      <c r="E23" s="4">
        <v>1</v>
      </c>
      <c r="F23" s="4">
        <v>5000</v>
      </c>
      <c r="G23" s="4">
        <f t="shared" si="0"/>
        <v>5000</v>
      </c>
    </row>
    <row r="24" spans="1:8" x14ac:dyDescent="0.3">
      <c r="A24" s="4">
        <v>22</v>
      </c>
      <c r="B24" t="s">
        <v>57</v>
      </c>
      <c r="E24" s="4">
        <v>1</v>
      </c>
      <c r="F24" s="4">
        <v>10000</v>
      </c>
      <c r="G24" s="4">
        <f t="shared" si="0"/>
        <v>10000</v>
      </c>
    </row>
    <row r="26" spans="1:8" x14ac:dyDescent="0.3">
      <c r="G26" s="4">
        <f>SUM(G3:G25)</f>
        <v>60398.65</v>
      </c>
      <c r="H26">
        <f>G26/85</f>
        <v>710.57235294117652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Calibracion</vt:lpstr>
      <vt:lpstr>Materiales 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2020-11-05T19:12:05Z</dcterms:created>
  <dcterms:modified xsi:type="dcterms:W3CDTF">2020-12-03T18:20:16Z</dcterms:modified>
</cp:coreProperties>
</file>