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C/Desktop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0" i="1" l="1"/>
  <c r="E15" i="1"/>
  <c r="D15" i="1"/>
  <c r="C15" i="1"/>
  <c r="B15" i="1"/>
  <c r="E9" i="1"/>
  <c r="E8" i="1"/>
  <c r="D9" i="1"/>
  <c r="D8" i="1"/>
  <c r="C9" i="1"/>
  <c r="C8" i="1"/>
  <c r="B9" i="1"/>
  <c r="B8" i="1"/>
  <c r="C60" i="1"/>
  <c r="B60" i="1"/>
  <c r="C59" i="1"/>
  <c r="B59" i="1"/>
  <c r="C55" i="1"/>
  <c r="B55" i="1"/>
  <c r="C54" i="1"/>
  <c r="B54" i="1"/>
  <c r="D50" i="1"/>
  <c r="C50" i="1"/>
  <c r="B50" i="1"/>
  <c r="C49" i="1"/>
  <c r="B49" i="1"/>
  <c r="B45" i="1"/>
  <c r="C44" i="1"/>
  <c r="B44" i="1"/>
  <c r="E14" i="1"/>
  <c r="E5" i="1"/>
  <c r="E4" i="1"/>
  <c r="C40" i="1"/>
  <c r="C39" i="1"/>
  <c r="B39" i="1"/>
  <c r="D5" i="1"/>
  <c r="D4" i="1"/>
  <c r="D35" i="1"/>
  <c r="C35" i="1"/>
  <c r="B35" i="1"/>
  <c r="D30" i="1"/>
  <c r="C30" i="1"/>
  <c r="B34" i="1"/>
  <c r="H5" i="1"/>
  <c r="H4" i="1"/>
  <c r="C5" i="1"/>
  <c r="B30" i="1"/>
  <c r="C4" i="1"/>
  <c r="C29" i="1"/>
  <c r="B29" i="1"/>
  <c r="B25" i="1"/>
  <c r="B5" i="1"/>
  <c r="D25" i="1"/>
  <c r="C25" i="1"/>
  <c r="B4" i="1"/>
  <c r="D24" i="1"/>
  <c r="C24" i="1"/>
  <c r="B24" i="1"/>
</calcChain>
</file>

<file path=xl/sharedStrings.xml><?xml version="1.0" encoding="utf-8"?>
<sst xmlns="http://schemas.openxmlformats.org/spreadsheetml/2006/main" count="70" uniqueCount="25">
  <si>
    <t>TCP</t>
  </si>
  <si>
    <t>UDP</t>
  </si>
  <si>
    <t>20KB</t>
  </si>
  <si>
    <t>60KB</t>
  </si>
  <si>
    <t>10-packets</t>
  </si>
  <si>
    <t>100-packets</t>
  </si>
  <si>
    <t>packets lost</t>
  </si>
  <si>
    <t>avg time</t>
  </si>
  <si>
    <t>avg packets lost</t>
  </si>
  <si>
    <t>tcp</t>
  </si>
  <si>
    <t>udp</t>
  </si>
  <si>
    <t>1KB</t>
  </si>
  <si>
    <t>4KB</t>
  </si>
  <si>
    <t>run</t>
  </si>
  <si>
    <t>1KB-10packets</t>
  </si>
  <si>
    <t>time(ms)</t>
  </si>
  <si>
    <t>4KB-10packets</t>
  </si>
  <si>
    <t>20KB-10packets</t>
  </si>
  <si>
    <t>60KB-10packets</t>
  </si>
  <si>
    <t>UDP-10packets</t>
  </si>
  <si>
    <t>UDP-100packets</t>
  </si>
  <si>
    <t>1KB-100packets</t>
  </si>
  <si>
    <t>4KB-100packets</t>
  </si>
  <si>
    <t>20KB-100packets</t>
  </si>
  <si>
    <t>60KB-100packets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</si>
</sst>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Transfer Time (10 packets)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1KB</c:v>
                </c:pt>
                <c:pt idx="1">
                  <c:v>4KB</c:v>
                </c:pt>
                <c:pt idx="2">
                  <c:v>20KB</c:v>
                </c:pt>
                <c:pt idx="3">
                  <c:v>60KB</c:v>
                </c:pt>
              </c:strCache>
            </c:strRef>
          </c:cat>
          <c:val>
            <c:numRef>
              <c:f>Sheet1!$B$4:$E$4</c:f>
              <c:numCache>
                <c:formatCode>0.0</c:formatCode>
                <c:ptCount val="4"/>
                <c:pt idx="0">
                  <c:v>107.0</c:v>
                </c:pt>
                <c:pt idx="1">
                  <c:v>121.3333333333333</c:v>
                </c:pt>
                <c:pt idx="2">
                  <c:v>118.3333333333333</c:v>
                </c:pt>
                <c:pt idx="3">
                  <c:v>134.6666666666667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1KB</c:v>
                </c:pt>
                <c:pt idx="1">
                  <c:v>4KB</c:v>
                </c:pt>
                <c:pt idx="2">
                  <c:v>20KB</c:v>
                </c:pt>
                <c:pt idx="3">
                  <c:v>60KB</c:v>
                </c:pt>
              </c:strCache>
            </c:strRef>
          </c:cat>
          <c:val>
            <c:numRef>
              <c:f>Sheet1!$B$5:$E$5</c:f>
              <c:numCache>
                <c:formatCode>0.0</c:formatCode>
                <c:ptCount val="4"/>
                <c:pt idx="0">
                  <c:v>127.3333333333333</c:v>
                </c:pt>
                <c:pt idx="1">
                  <c:v>120.0</c:v>
                </c:pt>
                <c:pt idx="2">
                  <c:v>120.6666666666667</c:v>
                </c:pt>
                <c:pt idx="3">
                  <c:v>120.3333333333333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21239680"/>
        <c:axId val="-1021185616"/>
      </c:barChart>
      <c:catAx>
        <c:axId val="-10212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185616"/>
        <c:crosses val="autoZero"/>
        <c:auto val="1"/>
        <c:lblAlgn val="ctr"/>
        <c:lblOffset val="100"/>
        <c:noMultiLvlLbl val="0"/>
      </c:catAx>
      <c:valAx>
        <c:axId val="-10211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Transfer Time (100 packets)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Sheet1!$B$7:$E$7</c:f>
              <c:strCache>
                <c:ptCount val="4"/>
                <c:pt idx="0">
                  <c:v>1KB</c:v>
                </c:pt>
                <c:pt idx="1">
                  <c:v>4KB</c:v>
                </c:pt>
                <c:pt idx="2">
                  <c:v>20KB</c:v>
                </c:pt>
                <c:pt idx="3">
                  <c:v>60KB</c:v>
                </c:pt>
              </c:strCache>
            </c:strRef>
          </c:cat>
          <c:val>
            <c:numRef>
              <c:f>Sheet1!$B$8:$E$8</c:f>
              <c:numCache>
                <c:formatCode>0.0</c:formatCode>
                <c:ptCount val="4"/>
                <c:pt idx="0">
                  <c:v>117.0</c:v>
                </c:pt>
                <c:pt idx="1">
                  <c:v>133.0</c:v>
                </c:pt>
                <c:pt idx="2">
                  <c:v>162.6666666666667</c:v>
                </c:pt>
                <c:pt idx="3">
                  <c:v>195.3333333333333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Sheet1!$B$7:$E$7</c:f>
              <c:strCache>
                <c:ptCount val="4"/>
                <c:pt idx="0">
                  <c:v>1KB</c:v>
                </c:pt>
                <c:pt idx="1">
                  <c:v>4KB</c:v>
                </c:pt>
                <c:pt idx="2">
                  <c:v>20KB</c:v>
                </c:pt>
                <c:pt idx="3">
                  <c:v>60KB</c:v>
                </c:pt>
              </c:strCache>
            </c:strRef>
          </c:cat>
          <c:val>
            <c:numRef>
              <c:f>Sheet1!$B$9:$E$9</c:f>
              <c:numCache>
                <c:formatCode>0.0</c:formatCode>
                <c:ptCount val="4"/>
                <c:pt idx="0">
                  <c:v>156.6666666666667</c:v>
                </c:pt>
                <c:pt idx="1">
                  <c:v>144.6666666666667</c:v>
                </c:pt>
                <c:pt idx="2">
                  <c:v>134.6666666666667</c:v>
                </c:pt>
                <c:pt idx="3">
                  <c:v>137.0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20940640"/>
        <c:axId val="-1020905552"/>
      </c:barChart>
      <c:catAx>
        <c:axId val="-102094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905552"/>
        <c:crosses val="autoZero"/>
        <c:auto val="1"/>
        <c:lblAlgn val="ctr"/>
        <c:lblOffset val="100"/>
        <c:noMultiLvlLbl val="0"/>
      </c:catAx>
      <c:valAx>
        <c:axId val="-10209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09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Packets lost UDP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UDP-10packets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Sheet1!$B$13:$E$13</c:f>
              <c:strCache>
                <c:ptCount val="4"/>
                <c:pt idx="0">
                  <c:v>1KB</c:v>
                </c:pt>
                <c:pt idx="1">
                  <c:v>4KB</c:v>
                </c:pt>
                <c:pt idx="2">
                  <c:v>20KB</c:v>
                </c:pt>
                <c:pt idx="3">
                  <c:v>60KB</c:v>
                </c:pt>
              </c:strCache>
            </c:strRef>
          </c:cat>
          <c:val>
            <c:numRef>
              <c:f>Sheet1!$B$14:$E$14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20.0</c:v>
                </c:pt>
                <c:pt idx="3">
                  <c:v>53.33333333333334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UDP-100packets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Sheet1!$B$13:$E$13</c:f>
              <c:strCache>
                <c:ptCount val="4"/>
                <c:pt idx="0">
                  <c:v>1KB</c:v>
                </c:pt>
                <c:pt idx="1">
                  <c:v>4KB</c:v>
                </c:pt>
                <c:pt idx="2">
                  <c:v>20KB</c:v>
                </c:pt>
                <c:pt idx="3">
                  <c:v>60KB</c:v>
                </c:pt>
              </c:strCache>
            </c:strRef>
          </c:cat>
          <c:val>
            <c:numRef>
              <c:f>Sheet1!$B$15:$E$15</c:f>
              <c:numCache>
                <c:formatCode>0.0</c:formatCode>
                <c:ptCount val="4"/>
                <c:pt idx="0">
                  <c:v>0.0</c:v>
                </c:pt>
                <c:pt idx="1">
                  <c:v>36.0</c:v>
                </c:pt>
                <c:pt idx="2">
                  <c:v>70.33333333333333</c:v>
                </c:pt>
                <c:pt idx="3">
                  <c:v>81.33333333333333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42282128"/>
        <c:axId val="-972123728"/>
      </c:barChart>
      <c:catAx>
        <c:axId val="-94228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2123728"/>
        <c:crosses val="autoZero"/>
        <c:auto val="1"/>
        <c:lblAlgn val="ctr"/>
        <c:lblOffset val="100"/>
        <c:noMultiLvlLbl val="0"/>
      </c:catAx>
      <c:valAx>
        <c:axId val="-9721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Lost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22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1</xdr:row>
      <xdr:rowOff>107950</xdr:rowOff>
    </xdr:from>
    <xdr:to>
      <xdr:col>15</xdr:col>
      <xdr:colOff>660400</xdr:colOff>
      <xdr:row>15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15</xdr:row>
      <xdr:rowOff>139700</xdr:rowOff>
    </xdr:from>
    <xdr:to>
      <xdr:col>15</xdr:col>
      <xdr:colOff>596900</xdr:colOff>
      <xdr:row>29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30</xdr:row>
      <xdr:rowOff>38100</xdr:rowOff>
    </xdr:from>
    <xdr:to>
      <xdr:col>15</xdr:col>
      <xdr:colOff>431800</xdr:colOff>
      <xdr:row>43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31" workbookViewId="0">
      <selection activeCell="I61" sqref="I61"/>
    </sheetView>
  </sheetViews>
  <sheetFormatPr baseColWidth="10" defaultRowHeight="16" x14ac:dyDescent="0.2"/>
  <sheetData>
    <row r="1" spans="1:8" x14ac:dyDescent="0.2">
      <c r="A1" t="s">
        <v>7</v>
      </c>
    </row>
    <row r="2" spans="1:8" x14ac:dyDescent="0.2">
      <c r="H2">
        <v>1024</v>
      </c>
    </row>
    <row r="3" spans="1:8" x14ac:dyDescent="0.2">
      <c r="A3" t="s">
        <v>4</v>
      </c>
      <c r="B3" t="s">
        <v>11</v>
      </c>
      <c r="C3" t="s">
        <v>12</v>
      </c>
      <c r="D3" t="s">
        <v>2</v>
      </c>
      <c r="E3" t="s">
        <v>3</v>
      </c>
      <c r="H3">
        <v>4096</v>
      </c>
    </row>
    <row r="4" spans="1:8" x14ac:dyDescent="0.2">
      <c r="A4" t="s">
        <v>0</v>
      </c>
      <c r="B4" s="2">
        <f>AVERAGE(B24:D24)</f>
        <v>107</v>
      </c>
      <c r="C4" s="2">
        <f>AVERAGE(B29:D29)</f>
        <v>121.33333333333333</v>
      </c>
      <c r="D4" s="2">
        <f>AVERAGE(B34:D34)</f>
        <v>118.33333333333333</v>
      </c>
      <c r="E4" s="2">
        <f>AVERAGE(B39:D39)</f>
        <v>134.66666666666666</v>
      </c>
      <c r="H4">
        <f>4096*5</f>
        <v>20480</v>
      </c>
    </row>
    <row r="5" spans="1:8" x14ac:dyDescent="0.2">
      <c r="A5" t="s">
        <v>1</v>
      </c>
      <c r="B5" s="2">
        <f>AVERAGE(B25:D25)</f>
        <v>127.33333333333333</v>
      </c>
      <c r="C5" s="2">
        <f>AVERAGE(B30:D30)</f>
        <v>120</v>
      </c>
      <c r="D5" s="2">
        <f>AVERAGE(B35:D35)</f>
        <v>120.66666666666667</v>
      </c>
      <c r="E5" s="2">
        <f>AVERAGE(B40:D40)</f>
        <v>120.33333333333333</v>
      </c>
      <c r="H5">
        <f>20480*3</f>
        <v>61440</v>
      </c>
    </row>
    <row r="6" spans="1:8" x14ac:dyDescent="0.2">
      <c r="B6" s="2"/>
      <c r="C6" s="2"/>
      <c r="D6" s="2"/>
      <c r="E6" s="2"/>
    </row>
    <row r="7" spans="1:8" x14ac:dyDescent="0.2">
      <c r="A7" s="1" t="s">
        <v>5</v>
      </c>
      <c r="B7" s="2" t="s">
        <v>11</v>
      </c>
      <c r="C7" s="2" t="s">
        <v>12</v>
      </c>
      <c r="D7" s="2" t="s">
        <v>2</v>
      </c>
      <c r="E7" s="2" t="s">
        <v>3</v>
      </c>
    </row>
    <row r="8" spans="1:8" x14ac:dyDescent="0.2">
      <c r="A8" s="1" t="s">
        <v>0</v>
      </c>
      <c r="B8" s="3">
        <f>B44:D44</f>
        <v>117</v>
      </c>
      <c r="C8" s="3">
        <f>AVERAGE(B49:D49)</f>
        <v>133</v>
      </c>
      <c r="D8" s="3">
        <f>AVERAGE(B54:D54)</f>
        <v>162.66666666666666</v>
      </c>
      <c r="E8" s="3">
        <f>AVERAGE(B59:D59)</f>
        <v>195.33333333333334</v>
      </c>
    </row>
    <row r="9" spans="1:8" x14ac:dyDescent="0.2">
      <c r="A9" s="1" t="s">
        <v>1</v>
      </c>
      <c r="B9" s="3">
        <f>AVERAGE(B45:D45)</f>
        <v>156.66666666666666</v>
      </c>
      <c r="C9" s="3">
        <f>AVERAGE(B50:D50)</f>
        <v>144.66666666666666</v>
      </c>
      <c r="D9" s="3">
        <f>AVERAGE(B55:D55)</f>
        <v>134.66666666666666</v>
      </c>
      <c r="E9" s="3">
        <f>AVERAGE(B60:D60)</f>
        <v>137</v>
      </c>
    </row>
    <row r="10" spans="1:8" x14ac:dyDescent="0.2">
      <c r="A10" s="1"/>
      <c r="B10" s="3"/>
      <c r="C10" s="3"/>
      <c r="D10" s="3"/>
      <c r="E10" s="3"/>
    </row>
    <row r="11" spans="1:8" x14ac:dyDescent="0.2">
      <c r="B11" s="2"/>
      <c r="C11" s="2"/>
      <c r="D11" s="2"/>
      <c r="E11" s="2"/>
    </row>
    <row r="12" spans="1:8" x14ac:dyDescent="0.2">
      <c r="A12" s="1" t="s">
        <v>8</v>
      </c>
      <c r="B12" s="2"/>
      <c r="C12" s="2"/>
      <c r="D12" s="2"/>
      <c r="E12" s="2"/>
    </row>
    <row r="13" spans="1:8" x14ac:dyDescent="0.2">
      <c r="A13" s="1"/>
      <c r="B13" s="2" t="s">
        <v>11</v>
      </c>
      <c r="C13" s="2" t="s">
        <v>12</v>
      </c>
      <c r="D13" s="2" t="s">
        <v>2</v>
      </c>
      <c r="E13" s="2" t="s">
        <v>3</v>
      </c>
    </row>
    <row r="14" spans="1:8" x14ac:dyDescent="0.2">
      <c r="A14" t="s">
        <v>19</v>
      </c>
      <c r="B14" s="2">
        <v>0</v>
      </c>
      <c r="C14" s="2">
        <v>0</v>
      </c>
      <c r="D14" s="2">
        <v>20</v>
      </c>
      <c r="E14" s="2">
        <f>AVERAGE(E40:G40)</f>
        <v>53.333333333333336</v>
      </c>
    </row>
    <row r="15" spans="1:8" x14ac:dyDescent="0.2">
      <c r="A15" t="s">
        <v>20</v>
      </c>
      <c r="B15" s="2">
        <f>AVERAGE(E45:G45)</f>
        <v>0</v>
      </c>
      <c r="C15" s="2">
        <f>AVERAGE(E50:G50)</f>
        <v>36</v>
      </c>
      <c r="D15" s="2">
        <f>AVERAGE(E55:G55)</f>
        <v>70.333333333333329</v>
      </c>
      <c r="E15" s="2">
        <f>AVERAGE(E60:G60)</f>
        <v>81.333333333333329</v>
      </c>
    </row>
    <row r="22" spans="1:7" x14ac:dyDescent="0.2">
      <c r="A22" t="s">
        <v>14</v>
      </c>
      <c r="B22" t="s">
        <v>15</v>
      </c>
      <c r="E22" t="s">
        <v>6</v>
      </c>
    </row>
    <row r="23" spans="1:7" x14ac:dyDescent="0.2">
      <c r="A23" t="s">
        <v>13</v>
      </c>
      <c r="B23">
        <v>1</v>
      </c>
      <c r="C23">
        <v>2</v>
      </c>
      <c r="D23">
        <v>3</v>
      </c>
      <c r="E23">
        <v>1</v>
      </c>
      <c r="F23">
        <v>2</v>
      </c>
      <c r="G23">
        <v>3</v>
      </c>
    </row>
    <row r="24" spans="1:7" x14ac:dyDescent="0.2">
      <c r="A24" t="s">
        <v>9</v>
      </c>
      <c r="B24">
        <f>576-499</f>
        <v>77</v>
      </c>
      <c r="C24">
        <f>608-486</f>
        <v>122</v>
      </c>
      <c r="D24">
        <f>343-221</f>
        <v>122</v>
      </c>
      <c r="E24">
        <v>0</v>
      </c>
      <c r="F24">
        <v>0</v>
      </c>
      <c r="G24">
        <v>0</v>
      </c>
    </row>
    <row r="25" spans="1:7" x14ac:dyDescent="0.2">
      <c r="A25" t="s">
        <v>10</v>
      </c>
      <c r="B25">
        <f>24075-23950</f>
        <v>125</v>
      </c>
      <c r="C25">
        <f>908-779</f>
        <v>129</v>
      </c>
      <c r="D25">
        <f>754-626</f>
        <v>128</v>
      </c>
      <c r="E25">
        <v>0</v>
      </c>
      <c r="F25">
        <v>0</v>
      </c>
      <c r="G25">
        <v>0</v>
      </c>
    </row>
    <row r="27" spans="1:7" x14ac:dyDescent="0.2">
      <c r="A27" t="s">
        <v>16</v>
      </c>
      <c r="B27" t="s">
        <v>15</v>
      </c>
      <c r="E27" t="s">
        <v>6</v>
      </c>
    </row>
    <row r="28" spans="1:7" x14ac:dyDescent="0.2">
      <c r="A28" t="s">
        <v>13</v>
      </c>
      <c r="B28">
        <v>1</v>
      </c>
      <c r="C28">
        <v>2</v>
      </c>
      <c r="D28">
        <v>3</v>
      </c>
      <c r="E28">
        <v>1</v>
      </c>
      <c r="F28">
        <v>2</v>
      </c>
      <c r="G28">
        <v>3</v>
      </c>
    </row>
    <row r="29" spans="1:7" x14ac:dyDescent="0.2">
      <c r="A29" t="s">
        <v>9</v>
      </c>
      <c r="B29">
        <f>42073-41954</f>
        <v>119</v>
      </c>
      <c r="C29">
        <f>232-108</f>
        <v>124</v>
      </c>
      <c r="D29">
        <v>121</v>
      </c>
      <c r="E29">
        <v>0</v>
      </c>
      <c r="F29">
        <v>0</v>
      </c>
      <c r="G29">
        <v>0</v>
      </c>
    </row>
    <row r="30" spans="1:7" x14ac:dyDescent="0.2">
      <c r="A30" t="s">
        <v>10</v>
      </c>
      <c r="B30">
        <f>492-371</f>
        <v>121</v>
      </c>
      <c r="C30">
        <f>500-381</f>
        <v>119</v>
      </c>
      <c r="D30">
        <f>403-283</f>
        <v>120</v>
      </c>
      <c r="E30">
        <v>0</v>
      </c>
      <c r="F30">
        <v>0</v>
      </c>
      <c r="G30">
        <v>0</v>
      </c>
    </row>
    <row r="32" spans="1:7" x14ac:dyDescent="0.2">
      <c r="A32" t="s">
        <v>17</v>
      </c>
      <c r="B32" t="s">
        <v>15</v>
      </c>
      <c r="E32" t="s">
        <v>6</v>
      </c>
    </row>
    <row r="33" spans="1:7" x14ac:dyDescent="0.2">
      <c r="A33" t="s">
        <v>13</v>
      </c>
      <c r="B33">
        <v>1</v>
      </c>
      <c r="C33">
        <v>2</v>
      </c>
      <c r="D33">
        <v>3</v>
      </c>
      <c r="E33">
        <v>1</v>
      </c>
      <c r="F33">
        <v>2</v>
      </c>
      <c r="G33">
        <v>3</v>
      </c>
    </row>
    <row r="34" spans="1:7" x14ac:dyDescent="0.2">
      <c r="A34" t="s">
        <v>9</v>
      </c>
      <c r="B34">
        <f>265-147</f>
        <v>118</v>
      </c>
      <c r="C34">
        <v>118</v>
      </c>
      <c r="D34">
        <v>119</v>
      </c>
      <c r="E34">
        <v>0</v>
      </c>
      <c r="F34">
        <v>0</v>
      </c>
      <c r="G34">
        <v>0</v>
      </c>
    </row>
    <row r="35" spans="1:7" x14ac:dyDescent="0.2">
      <c r="A35" t="s">
        <v>10</v>
      </c>
      <c r="B35">
        <f>604-482</f>
        <v>122</v>
      </c>
      <c r="C35">
        <f>482-361</f>
        <v>121</v>
      </c>
      <c r="D35">
        <f>120-1</f>
        <v>119</v>
      </c>
      <c r="E35">
        <v>20</v>
      </c>
      <c r="F35">
        <v>20</v>
      </c>
      <c r="G35">
        <v>20</v>
      </c>
    </row>
    <row r="37" spans="1:7" x14ac:dyDescent="0.2">
      <c r="A37" t="s">
        <v>18</v>
      </c>
      <c r="B37" t="s">
        <v>15</v>
      </c>
      <c r="E37" t="s">
        <v>6</v>
      </c>
    </row>
    <row r="38" spans="1:7" x14ac:dyDescent="0.2">
      <c r="A38" t="s">
        <v>13</v>
      </c>
      <c r="B38">
        <v>1</v>
      </c>
      <c r="C38">
        <v>2</v>
      </c>
      <c r="D38">
        <v>3</v>
      </c>
      <c r="E38">
        <v>1</v>
      </c>
      <c r="F38">
        <v>2</v>
      </c>
      <c r="G38">
        <v>3</v>
      </c>
    </row>
    <row r="39" spans="1:7" x14ac:dyDescent="0.2">
      <c r="A39" t="s">
        <v>9</v>
      </c>
      <c r="B39">
        <f>17032-16898</f>
        <v>134</v>
      </c>
      <c r="C39">
        <f>206-71</f>
        <v>135</v>
      </c>
      <c r="D39">
        <v>135</v>
      </c>
      <c r="E39">
        <v>0</v>
      </c>
      <c r="F39">
        <v>0</v>
      </c>
      <c r="G39">
        <v>0</v>
      </c>
    </row>
    <row r="40" spans="1:7" x14ac:dyDescent="0.2">
      <c r="A40" t="s">
        <v>10</v>
      </c>
      <c r="B40">
        <v>119</v>
      </c>
      <c r="C40">
        <f>985-864</f>
        <v>121</v>
      </c>
      <c r="D40">
        <v>121</v>
      </c>
      <c r="E40">
        <v>60</v>
      </c>
      <c r="F40">
        <v>50</v>
      </c>
      <c r="G40">
        <v>50</v>
      </c>
    </row>
    <row r="42" spans="1:7" x14ac:dyDescent="0.2">
      <c r="A42" t="s">
        <v>21</v>
      </c>
      <c r="B42" t="s">
        <v>15</v>
      </c>
      <c r="E42" t="s">
        <v>6</v>
      </c>
    </row>
    <row r="43" spans="1:7" x14ac:dyDescent="0.2">
      <c r="A43" t="s">
        <v>13</v>
      </c>
      <c r="B43">
        <v>1</v>
      </c>
      <c r="C43">
        <v>2</v>
      </c>
      <c r="D43">
        <v>3</v>
      </c>
      <c r="E43">
        <v>1</v>
      </c>
      <c r="F43">
        <v>2</v>
      </c>
      <c r="G43">
        <v>3</v>
      </c>
    </row>
    <row r="44" spans="1:7" x14ac:dyDescent="0.2">
      <c r="A44" t="s">
        <v>9</v>
      </c>
      <c r="B44">
        <f>140-23</f>
        <v>117</v>
      </c>
      <c r="C44">
        <f>23017-22894</f>
        <v>123</v>
      </c>
      <c r="D44">
        <v>122</v>
      </c>
      <c r="E44">
        <v>0</v>
      </c>
      <c r="F44">
        <v>0</v>
      </c>
      <c r="G44">
        <v>0</v>
      </c>
    </row>
    <row r="45" spans="1:7" x14ac:dyDescent="0.2">
      <c r="A45" t="s">
        <v>10</v>
      </c>
      <c r="B45">
        <f>878-718</f>
        <v>160</v>
      </c>
      <c r="C45">
        <v>153</v>
      </c>
      <c r="D45">
        <v>157</v>
      </c>
      <c r="E45">
        <v>0</v>
      </c>
      <c r="F45">
        <v>0</v>
      </c>
      <c r="G45">
        <v>0</v>
      </c>
    </row>
    <row r="47" spans="1:7" x14ac:dyDescent="0.2">
      <c r="A47" t="s">
        <v>22</v>
      </c>
      <c r="B47" t="s">
        <v>15</v>
      </c>
      <c r="E47" t="s">
        <v>6</v>
      </c>
    </row>
    <row r="48" spans="1:7" x14ac:dyDescent="0.2">
      <c r="A48" t="s">
        <v>13</v>
      </c>
      <c r="B48">
        <v>1</v>
      </c>
      <c r="C48">
        <v>2</v>
      </c>
      <c r="D48">
        <v>3</v>
      </c>
      <c r="E48">
        <v>1</v>
      </c>
      <c r="F48">
        <v>2</v>
      </c>
      <c r="G48">
        <v>3</v>
      </c>
    </row>
    <row r="49" spans="1:9" x14ac:dyDescent="0.2">
      <c r="A49" t="s">
        <v>9</v>
      </c>
      <c r="B49">
        <f>155-22</f>
        <v>133</v>
      </c>
      <c r="C49">
        <f>579-447</f>
        <v>132</v>
      </c>
      <c r="D49">
        <v>134</v>
      </c>
      <c r="E49">
        <v>0</v>
      </c>
      <c r="F49">
        <v>0</v>
      </c>
      <c r="G49">
        <v>0</v>
      </c>
    </row>
    <row r="50" spans="1:9" x14ac:dyDescent="0.2">
      <c r="A50" t="s">
        <v>10</v>
      </c>
      <c r="B50">
        <f>514-365</f>
        <v>149</v>
      </c>
      <c r="C50">
        <f>521-373</f>
        <v>148</v>
      </c>
      <c r="D50">
        <f>430-293</f>
        <v>137</v>
      </c>
      <c r="E50">
        <v>36</v>
      </c>
      <c r="F50">
        <v>36</v>
      </c>
      <c r="G50">
        <v>36</v>
      </c>
    </row>
    <row r="52" spans="1:9" x14ac:dyDescent="0.2">
      <c r="A52" t="s">
        <v>23</v>
      </c>
      <c r="B52" t="s">
        <v>15</v>
      </c>
      <c r="E52" t="s">
        <v>6</v>
      </c>
    </row>
    <row r="53" spans="1:9" x14ac:dyDescent="0.2">
      <c r="A53" t="s">
        <v>13</v>
      </c>
      <c r="B53">
        <v>1</v>
      </c>
      <c r="C53">
        <v>2</v>
      </c>
      <c r="D53">
        <v>3</v>
      </c>
      <c r="E53">
        <v>1</v>
      </c>
      <c r="F53">
        <v>2</v>
      </c>
      <c r="G53">
        <v>3</v>
      </c>
    </row>
    <row r="54" spans="1:9" x14ac:dyDescent="0.2">
      <c r="A54" t="s">
        <v>9</v>
      </c>
      <c r="B54">
        <f>718-557</f>
        <v>161</v>
      </c>
      <c r="C54">
        <f>880-717</f>
        <v>163</v>
      </c>
      <c r="D54">
        <v>164</v>
      </c>
      <c r="E54">
        <v>0</v>
      </c>
      <c r="F54">
        <v>0</v>
      </c>
      <c r="G54">
        <v>0</v>
      </c>
    </row>
    <row r="55" spans="1:9" x14ac:dyDescent="0.2">
      <c r="A55" t="s">
        <v>10</v>
      </c>
      <c r="B55">
        <f>788-652</f>
        <v>136</v>
      </c>
      <c r="C55">
        <f>249-116</f>
        <v>133</v>
      </c>
      <c r="D55">
        <v>135</v>
      </c>
      <c r="E55">
        <v>65</v>
      </c>
      <c r="F55">
        <v>65</v>
      </c>
      <c r="G55">
        <v>81</v>
      </c>
    </row>
    <row r="57" spans="1:9" x14ac:dyDescent="0.2">
      <c r="A57" t="s">
        <v>24</v>
      </c>
      <c r="B57" t="s">
        <v>15</v>
      </c>
      <c r="E57" t="s">
        <v>6</v>
      </c>
    </row>
    <row r="58" spans="1:9" x14ac:dyDescent="0.2">
      <c r="A58" t="s">
        <v>13</v>
      </c>
      <c r="B58">
        <v>1</v>
      </c>
      <c r="C58">
        <v>2</v>
      </c>
      <c r="D58">
        <v>3</v>
      </c>
      <c r="E58">
        <v>1</v>
      </c>
      <c r="F58">
        <v>2</v>
      </c>
      <c r="G58">
        <v>3</v>
      </c>
    </row>
    <row r="59" spans="1:9" x14ac:dyDescent="0.2">
      <c r="A59" t="s">
        <v>9</v>
      </c>
      <c r="B59">
        <f>927-732</f>
        <v>195</v>
      </c>
      <c r="C59">
        <f>301-107</f>
        <v>194</v>
      </c>
      <c r="D59">
        <v>197</v>
      </c>
      <c r="E59">
        <v>0</v>
      </c>
      <c r="F59">
        <v>0</v>
      </c>
      <c r="G59">
        <v>0</v>
      </c>
    </row>
    <row r="60" spans="1:9" x14ac:dyDescent="0.2">
      <c r="A60" t="s">
        <v>10</v>
      </c>
      <c r="B60">
        <f>44288-44146</f>
        <v>142</v>
      </c>
      <c r="C60">
        <f>630-497</f>
        <v>133</v>
      </c>
      <c r="D60">
        <v>136</v>
      </c>
      <c r="E60">
        <v>81</v>
      </c>
      <c r="F60">
        <v>82</v>
      </c>
      <c r="G60">
        <v>81</v>
      </c>
      <c r="I60">
        <f>1167360/6144000</f>
        <v>0.19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2018-02-14T08:24:08Z</dcterms:created>
  <dcterms:modified xsi:type="dcterms:W3CDTF">2018-02-15T02:34:29Z</dcterms:modified>
</cp:coreProperties>
</file>