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pejo/Documents/reveal/Witt/"/>
    </mc:Choice>
  </mc:AlternateContent>
  <xr:revisionPtr revIDLastSave="0" documentId="13_ncr:1_{A2BFF61D-BD07-8945-A9D6-36A2E94CC90C}" xr6:coauthVersionLast="43" xr6:coauthVersionMax="43" xr10:uidLastSave="{00000000-0000-0000-0000-000000000000}"/>
  <bookViews>
    <workbookView xWindow="0" yWindow="8220" windowWidth="25600" windowHeight="7780" activeTab="4" xr2:uid="{92AD9A07-1A21-864F-8FD9-98EB9AF3C646}"/>
  </bookViews>
  <sheets>
    <sheet name="Sheet1" sheetId="1" r:id="rId1"/>
    <sheet name="primer corte" sheetId="2" r:id="rId2"/>
    <sheet name="estudiantes" sheetId="3" r:id="rId3"/>
    <sheet name="segundo corte" sheetId="4" r:id="rId4"/>
    <sheet name="tercer corte" sheetId="5" r:id="rId5"/>
  </sheets>
  <definedNames>
    <definedName name="page\x2dtotal">estudiantes!$A$15</definedName>
    <definedName name="page\x2dtotal\x2dmaster0">estudiantes!$A$15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5" l="1"/>
  <c r="I8" i="5"/>
  <c r="H4" i="5"/>
  <c r="H5" i="5"/>
  <c r="I5" i="5" s="1"/>
  <c r="H6" i="5"/>
  <c r="I6" i="5" s="1"/>
  <c r="H7" i="5"/>
  <c r="I7" i="5" s="1"/>
  <c r="H8" i="5"/>
  <c r="H9" i="5"/>
  <c r="I9" i="5" s="1"/>
  <c r="H3" i="5"/>
  <c r="I3" i="5" s="1"/>
  <c r="N7" i="4" l="1"/>
  <c r="N4" i="4"/>
  <c r="N5" i="4" l="1"/>
  <c r="N6" i="4"/>
  <c r="N8" i="4"/>
  <c r="N9" i="4"/>
  <c r="N10" i="4"/>
  <c r="L5" i="4"/>
  <c r="L6" i="4"/>
  <c r="L7" i="4"/>
  <c r="L8" i="4"/>
  <c r="L9" i="4"/>
  <c r="L10" i="4"/>
  <c r="L4" i="4"/>
  <c r="F13" i="2" l="1"/>
  <c r="K13" i="2"/>
  <c r="G13" i="2"/>
  <c r="H13" i="2"/>
  <c r="I13" i="2"/>
  <c r="J13" i="2"/>
  <c r="E13" i="2"/>
  <c r="G33" i="2"/>
  <c r="E33" i="2"/>
  <c r="F33" i="2"/>
  <c r="H33" i="2"/>
  <c r="K33" i="2"/>
  <c r="J33" i="2"/>
  <c r="I33" i="2"/>
  <c r="D8" i="1" l="1"/>
  <c r="E7" i="1" l="1"/>
  <c r="D6" i="1"/>
  <c r="D5" i="1"/>
  <c r="D4" i="1"/>
  <c r="E5" i="1"/>
  <c r="E4" i="1"/>
  <c r="E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E15" i="1" l="1"/>
  <c r="E16" i="1"/>
  <c r="E17" i="1"/>
  <c r="E14" i="1"/>
  <c r="D15" i="1"/>
  <c r="D16" i="1"/>
  <c r="D17" i="1"/>
  <c r="D18" i="1"/>
  <c r="D9" i="1"/>
  <c r="D10" i="1"/>
  <c r="D11" i="1"/>
  <c r="D12" i="1"/>
  <c r="D13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<sst xmlns="http://schemas.openxmlformats.org/spreadsheetml/2006/main" count="210" uniqueCount="128">
  <si>
    <t>Tema</t>
  </si>
  <si>
    <t>-</t>
  </si>
  <si>
    <t>Stern (2003)</t>
  </si>
  <si>
    <t>Ontología y lógica</t>
  </si>
  <si>
    <t>Lógica, matemáticas y ciencia</t>
  </si>
  <si>
    <t>Solipsismo, misticismo y filosofía</t>
  </si>
  <si>
    <t>Tomasini, Cap 2</t>
  </si>
  <si>
    <t>Tomasini, Cap 4</t>
  </si>
  <si>
    <t>Tomasini, Cap 6</t>
  </si>
  <si>
    <t>Tomasini, Cap 3</t>
  </si>
  <si>
    <t>Tomasini, Cap 5</t>
  </si>
  <si>
    <t>Tomasini, Cap 7</t>
  </si>
  <si>
    <t>Tomasini, Cap 8</t>
  </si>
  <si>
    <t>*Tractatus*</t>
  </si>
  <si>
    <t>JCES</t>
  </si>
  <si>
    <t>Texto1</t>
  </si>
  <si>
    <t>R3</t>
  </si>
  <si>
    <t>R1</t>
  </si>
  <si>
    <t>R2</t>
  </si>
  <si>
    <t>Texto2</t>
  </si>
  <si>
    <t>Texto3</t>
  </si>
  <si>
    <t>FechaNum</t>
  </si>
  <si>
    <t>FechaText</t>
  </si>
  <si>
    <t>Actividades</t>
  </si>
  <si>
    <t>Tareas</t>
  </si>
  <si>
    <t xml:space="preserve">Auto-evaluación y co-evaluación del taller de recortes. </t>
  </si>
  <si>
    <t>Segunda versión del taller de filosofía por recortes.</t>
  </si>
  <si>
    <t>Leer **todo** el *Tractatus Logico-Philosophicus*.</t>
  </si>
  <si>
    <t>La noción de filosofía</t>
  </si>
  <si>
    <t>Seguimiento de reglas</t>
  </si>
  <si>
    <t>Lenguaje privado</t>
  </si>
  <si>
    <t>Lo interno y lo externo.</t>
  </si>
  <si>
    <t>IF Parte I, §§1-88</t>
  </si>
  <si>
    <t>IF Parte I, §§ 89-133</t>
  </si>
  <si>
    <t>IF Parte I, §§ 134 - 242</t>
  </si>
  <si>
    <t>IF Parte I, §§ 243 - 275</t>
  </si>
  <si>
    <t>IF Parte I, §§276 - 307</t>
  </si>
  <si>
    <t>IF Parte II, 11</t>
  </si>
  <si>
    <t>Ver y ver como</t>
  </si>
  <si>
    <t>Interpretaciones propias del *TLP*</t>
  </si>
  <si>
    <t>La multiplicidad de interpretaciones del *TLP*.</t>
  </si>
  <si>
    <t>(Por definir)</t>
  </si>
  <si>
    <t>Escribir **dos páginas** en respuesta a alguna de las preguntas pre-establecidas.</t>
  </si>
  <si>
    <t>(Comentarista)</t>
  </si>
  <si>
    <t>Entrega de ensayo final</t>
  </si>
  <si>
    <t>Revisión final del ensayo final.</t>
  </si>
  <si>
    <t>NO HAY SESIÓN (Semana Santa)</t>
  </si>
  <si>
    <t>–</t>
  </si>
  <si>
    <t>Vida y obra de Ludwig Wittgenstein. &lt;br&gt;Presentación del programa y las reglas de juego del seminario.</t>
  </si>
  <si>
    <t>Taller sobre el orden del TLP.  Presentación a cargo del profesor.</t>
  </si>
  <si>
    <t>Presentación a cargo del profesor: las introducciones del TLP y las IF. &lt;br&gt;Taller de filosofía por recortes.  &lt;br&gt;Taller sobre el programa.</t>
  </si>
  <si>
    <t>Taller sobre el programa</t>
  </si>
  <si>
    <t>Presentación oral</t>
  </si>
  <si>
    <t>Actividad</t>
  </si>
  <si>
    <t>Corte</t>
  </si>
  <si>
    <t>Controles de lectura</t>
  </si>
  <si>
    <t>Ensayo final</t>
  </si>
  <si>
    <t>Primer borrador ensayo final</t>
  </si>
  <si>
    <t/>
  </si>
  <si>
    <t>0</t>
  </si>
  <si>
    <t>FILOSOFIA</t>
  </si>
  <si>
    <t>derlyruro@unisabana.edu.co</t>
  </si>
  <si>
    <t>RUIZ RODRIGUEZ, DERLY YOHANA</t>
  </si>
  <si>
    <t>0000133707</t>
  </si>
  <si>
    <t>yeimmyroco@unisabana.edu.co</t>
  </si>
  <si>
    <t>ROJAS CORTES, YEIMMY DANIELA</t>
  </si>
  <si>
    <t>0000017802</t>
  </si>
  <si>
    <t>santiagoralo@unisabana.edu.co</t>
  </si>
  <si>
    <t>RAMÍREZ LOZADA, SANTIAGO</t>
  </si>
  <si>
    <t>0000150299</t>
  </si>
  <si>
    <t>nicolasmuro@unisabana.edu.co</t>
  </si>
  <si>
    <t>MURCIA RODRIGUEZ, NICOLAS</t>
  </si>
  <si>
    <t>0000040943</t>
  </si>
  <si>
    <t>haroldlosa@unisabana.edu.co</t>
  </si>
  <si>
    <t>LOZANO SANTA, HAROLD ALEJANDRO</t>
  </si>
  <si>
    <t>0000110213</t>
  </si>
  <si>
    <t>katherinede@unisabana.edu.co</t>
  </si>
  <si>
    <t>DELGADO  , KATHERINE</t>
  </si>
  <si>
    <t>0000131924</t>
  </si>
  <si>
    <t>juanamhe@unisabana.edu.co</t>
  </si>
  <si>
    <t>AMAYA HERNANDEZ, JUAN ESTEBAN</t>
  </si>
  <si>
    <t>0000140176</t>
  </si>
  <si>
    <t>Nota Final</t>
  </si>
  <si>
    <t>Acumulado</t>
  </si>
  <si>
    <t>Inasis.</t>
  </si>
  <si>
    <t>Nota Única</t>
  </si>
  <si>
    <t>Examen Final</t>
  </si>
  <si>
    <t>Segundo Parcial</t>
  </si>
  <si>
    <t>Primer Parcial</t>
  </si>
  <si>
    <t>Programa</t>
  </si>
  <si>
    <t>Correo Unisabana</t>
  </si>
  <si>
    <t>Nombre Estudiante</t>
  </si>
  <si>
    <t>ID Estudiante</t>
  </si>
  <si>
    <t>WITTGENSTEIN</t>
  </si>
  <si>
    <t>Clase:</t>
  </si>
  <si>
    <t>JUAN CAMILO ESPEJO SERNA</t>
  </si>
  <si>
    <t>Profesor:</t>
  </si>
  <si>
    <t>2019-1</t>
  </si>
  <si>
    <t>UNIVERSIDAD DE LA SABANA</t>
  </si>
  <si>
    <t>Porcentaje en número</t>
  </si>
  <si>
    <t>%</t>
  </si>
  <si>
    <t>3%</t>
  </si>
  <si>
    <t>6%</t>
  </si>
  <si>
    <t>15%</t>
  </si>
  <si>
    <t>8%</t>
  </si>
  <si>
    <t>24%</t>
  </si>
  <si>
    <t>Derly</t>
  </si>
  <si>
    <t>Laura</t>
  </si>
  <si>
    <t>Nicolás</t>
  </si>
  <si>
    <t>Daniela</t>
  </si>
  <si>
    <t>Esteban</t>
  </si>
  <si>
    <t>Katherin</t>
  </si>
  <si>
    <t>Santiago</t>
  </si>
  <si>
    <t>Crítica a la definición ostensiva</t>
  </si>
  <si>
    <t>Taller filosofía por recortes</t>
  </si>
  <si>
    <t>Taller orden del TLP</t>
  </si>
  <si>
    <t>Ramirez, Laura</t>
  </si>
  <si>
    <t>Ensayo</t>
  </si>
  <si>
    <t>Suma</t>
  </si>
  <si>
    <t>Nota controles</t>
  </si>
  <si>
    <t>Segundo corte</t>
  </si>
  <si>
    <t>IV</t>
  </si>
  <si>
    <t>III</t>
  </si>
  <si>
    <t>II</t>
  </si>
  <si>
    <t>I</t>
  </si>
  <si>
    <t>Puntuaación</t>
  </si>
  <si>
    <t>Total puntos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</si>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</sst>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COP&quot;* #,##0_);_(&quot;COP&quot;* \(#,##0\);_(&quot;COP&quot;* &quot;-&quot;_);_(@_)"/>
    <numFmt numFmtId="164" formatCode="[$-240A]dddd\ d&quot; de &quot;mmmm&quot; de &quot;yyyy;@"/>
    <numFmt numFmtId="165" formatCode="dd/mm/yyyy;@"/>
    <numFmt numFmtId="166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</cellStyleXfs>
  <cellXfs count="49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164" fontId="0" fillId="0" borderId="0" xfId="1" applyNumberFormat="1" applyFont="1" applyAlignment="1">
      <alignment vertical="top"/>
    </xf>
    <xf numFmtId="0" fontId="2" fillId="0" borderId="0" xfId="0" applyFont="1" applyAlignment="1">
      <alignment vertical="top"/>
    </xf>
    <xf numFmtId="165" fontId="0" fillId="0" borderId="0" xfId="1" applyNumberFormat="1" applyFont="1" applyAlignment="1">
      <alignment vertical="top"/>
    </xf>
    <xf numFmtId="0" fontId="0" fillId="2" borderId="0" xfId="0" applyFill="1" applyAlignment="1">
      <alignment vertical="top" wrapText="1"/>
    </xf>
    <xf numFmtId="0" fontId="4" fillId="0" borderId="0" xfId="3"/>
    <xf numFmtId="0" fontId="4" fillId="0" borderId="4" xfId="3" applyBorder="1" applyAlignment="1">
      <alignment vertical="top" wrapText="1"/>
    </xf>
    <xf numFmtId="0" fontId="5" fillId="0" borderId="4" xfId="3" applyFont="1" applyBorder="1" applyAlignment="1">
      <alignment horizontal="right" vertical="top" wrapText="1"/>
    </xf>
    <xf numFmtId="0" fontId="5" fillId="0" borderId="4" xfId="3" applyFont="1" applyBorder="1" applyAlignment="1">
      <alignment horizontal="left" vertical="top" wrapText="1"/>
    </xf>
    <xf numFmtId="0" fontId="6" fillId="0" borderId="4" xfId="3" applyFont="1" applyBorder="1" applyAlignment="1">
      <alignment horizontal="center" vertical="center" wrapText="1"/>
    </xf>
    <xf numFmtId="0" fontId="3" fillId="6" borderId="3" xfId="0" applyFont="1" applyFill="1" applyBorder="1" applyAlignment="1">
      <alignment vertical="top"/>
    </xf>
    <xf numFmtId="0" fontId="3" fillId="6" borderId="0" xfId="0" applyFont="1" applyFill="1" applyAlignment="1">
      <alignment vertical="top" wrapText="1"/>
    </xf>
    <xf numFmtId="0" fontId="3" fillId="6" borderId="2" xfId="0" applyFont="1" applyFill="1" applyBorder="1" applyAlignment="1">
      <alignment vertical="top" wrapText="1"/>
    </xf>
    <xf numFmtId="0" fontId="3" fillId="6" borderId="1" xfId="0" applyFont="1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0" fontId="0" fillId="3" borderId="0" xfId="0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0" fontId="0" fillId="0" borderId="0" xfId="0" applyAlignment="1">
      <alignment horizontal="center"/>
    </xf>
    <xf numFmtId="166" fontId="0" fillId="4" borderId="0" xfId="2" applyNumberFormat="1" applyFont="1" applyFill="1" applyBorder="1" applyAlignment="1">
      <alignment horizontal="center" vertical="top"/>
    </xf>
    <xf numFmtId="166" fontId="0" fillId="3" borderId="0" xfId="2" applyNumberFormat="1" applyFont="1" applyFill="1" applyBorder="1" applyAlignment="1">
      <alignment horizontal="center" vertical="top"/>
    </xf>
    <xf numFmtId="166" fontId="0" fillId="5" borderId="0" xfId="2" applyNumberFormat="1" applyFont="1" applyFill="1" applyBorder="1" applyAlignment="1">
      <alignment horizontal="center" vertical="top"/>
    </xf>
    <xf numFmtId="49" fontId="0" fillId="4" borderId="0" xfId="0" applyNumberFormat="1" applyFill="1" applyBorder="1" applyAlignment="1">
      <alignment horizontal="center" vertical="top" wrapText="1"/>
    </xf>
    <xf numFmtId="49" fontId="0" fillId="3" borderId="0" xfId="0" applyNumberFormat="1" applyFill="1" applyBorder="1" applyAlignment="1">
      <alignment horizontal="center" vertical="top" wrapText="1"/>
    </xf>
    <xf numFmtId="49" fontId="0" fillId="5" borderId="0" xfId="0" applyNumberFormat="1" applyFill="1" applyBorder="1" applyAlignment="1">
      <alignment horizontal="center" vertical="top" wrapText="1"/>
    </xf>
    <xf numFmtId="0" fontId="0" fillId="4" borderId="0" xfId="0" applyFill="1" applyAlignment="1">
      <alignment vertical="top"/>
    </xf>
    <xf numFmtId="0" fontId="0" fillId="3" borderId="0" xfId="0" applyFill="1" applyAlignment="1">
      <alignment vertical="top"/>
    </xf>
    <xf numFmtId="0" fontId="0" fillId="5" borderId="0" xfId="0" applyFill="1" applyAlignment="1">
      <alignment vertical="top"/>
    </xf>
    <xf numFmtId="166" fontId="0" fillId="0" borderId="0" xfId="0" applyNumberFormat="1"/>
    <xf numFmtId="0" fontId="0" fillId="0" borderId="0" xfId="0" applyAlignment="1">
      <alignment horizontal="right" vertical="top"/>
    </xf>
    <xf numFmtId="166" fontId="8" fillId="0" borderId="0" xfId="0" applyNumberFormat="1" applyFont="1" applyAlignment="1">
      <alignment horizontal="right"/>
    </xf>
    <xf numFmtId="0" fontId="5" fillId="0" borderId="6" xfId="3" applyFont="1" applyBorder="1" applyAlignment="1">
      <alignment horizontal="left" vertical="top" wrapText="1"/>
    </xf>
    <xf numFmtId="0" fontId="5" fillId="0" borderId="7" xfId="3" applyFont="1" applyBorder="1" applyAlignment="1">
      <alignment horizontal="left" vertical="top" wrapText="1"/>
    </xf>
    <xf numFmtId="0" fontId="5" fillId="0" borderId="5" xfId="3" applyFont="1" applyBorder="1" applyAlignment="1">
      <alignment horizontal="left" vertical="top" wrapText="1"/>
    </xf>
    <xf numFmtId="0" fontId="4" fillId="0" borderId="6" xfId="3" applyBorder="1" applyAlignment="1">
      <alignment vertical="top" wrapText="1"/>
    </xf>
    <xf numFmtId="0" fontId="4" fillId="0" borderId="5" xfId="3" applyBorder="1" applyAlignment="1">
      <alignment vertical="top" wrapText="1"/>
    </xf>
    <xf numFmtId="0" fontId="4" fillId="0" borderId="0" xfId="3" applyAlignment="1">
      <alignment horizontal="left" indent="1"/>
    </xf>
    <xf numFmtId="0" fontId="4" fillId="0" borderId="8" xfId="3" applyBorder="1" applyAlignment="1">
      <alignment horizontal="left" vertical="top" wrapText="1"/>
    </xf>
    <xf numFmtId="0" fontId="6" fillId="0" borderId="6" xfId="3" applyFont="1" applyBorder="1" applyAlignment="1">
      <alignment horizontal="center" vertical="center" wrapText="1"/>
    </xf>
    <xf numFmtId="0" fontId="6" fillId="0" borderId="7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0" fontId="6" fillId="0" borderId="6" xfId="3" applyFont="1" applyBorder="1" applyAlignment="1">
      <alignment horizontal="center" vertical="top" wrapText="1"/>
    </xf>
    <xf numFmtId="0" fontId="6" fillId="0" borderId="5" xfId="3" applyFont="1" applyBorder="1" applyAlignment="1">
      <alignment horizontal="center" vertical="top" wrapText="1"/>
    </xf>
    <xf numFmtId="0" fontId="7" fillId="0" borderId="0" xfId="3" applyFont="1" applyAlignment="1">
      <alignment horizontal="left" vertical="top" wrapText="1"/>
    </xf>
    <xf numFmtId="0" fontId="4" fillId="0" borderId="0" xfId="3" applyAlignment="1">
      <alignment horizontal="left" vertical="top" wrapText="1"/>
    </xf>
    <xf numFmtId="0" fontId="7" fillId="0" borderId="0" xfId="3" applyFont="1" applyAlignment="1">
      <alignment horizontal="center" vertical="top" wrapText="1"/>
    </xf>
    <xf numFmtId="0" fontId="0" fillId="0" borderId="9" xfId="0" applyBorder="1"/>
  </cellXfs>
  <cellStyles count="4">
    <cellStyle name="Currency [0]" xfId="1" builtinId="7"/>
    <cellStyle name="Normal" xfId="0" builtinId="0"/>
    <cellStyle name="Normal 2" xfId="3" xr:uid="{EFFFCAF1-F9EB-7848-BE81-435053A1612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E7679-38D8-C743-97BF-FED867349053}">
  <dimension ref="A1:L20"/>
  <sheetViews>
    <sheetView topLeftCell="A3" workbookViewId="0">
      <selection activeCell="C8" sqref="C8"/>
    </sheetView>
  </sheetViews>
  <sheetFormatPr baseColWidth="10" defaultRowHeight="16" x14ac:dyDescent="0.2"/>
  <cols>
    <col min="1" max="1" width="12.5" customWidth="1"/>
    <col min="2" max="2" width="19.33203125" customWidth="1"/>
    <col min="3" max="3" width="36.1640625" customWidth="1"/>
    <col min="4" max="4" width="37.1640625" customWidth="1"/>
    <col min="5" max="6" width="21.5" customWidth="1"/>
    <col min="7" max="7" width="25.5" customWidth="1"/>
    <col min="8" max="8" width="20.6640625" customWidth="1"/>
    <col min="9" max="9" width="17.1640625" customWidth="1"/>
    <col min="10" max="10" width="21.6640625" customWidth="1"/>
    <col min="11" max="11" width="17.33203125" customWidth="1"/>
  </cols>
  <sheetData>
    <row r="1" spans="1:12" x14ac:dyDescent="0.2">
      <c r="A1" s="5" t="s">
        <v>21</v>
      </c>
      <c r="B1" s="5" t="s">
        <v>22</v>
      </c>
      <c r="C1" s="5" t="s">
        <v>0</v>
      </c>
      <c r="D1" s="5" t="s">
        <v>23</v>
      </c>
      <c r="E1" s="5" t="s">
        <v>24</v>
      </c>
      <c r="F1" s="5" t="s">
        <v>15</v>
      </c>
      <c r="G1" s="5" t="s">
        <v>17</v>
      </c>
      <c r="H1" s="5" t="s">
        <v>19</v>
      </c>
      <c r="I1" s="5" t="s">
        <v>18</v>
      </c>
      <c r="J1" s="5" t="s">
        <v>20</v>
      </c>
      <c r="K1" s="5" t="s">
        <v>16</v>
      </c>
      <c r="L1" s="5"/>
    </row>
    <row r="2" spans="1:12" ht="68" x14ac:dyDescent="0.2">
      <c r="A2" s="6">
        <v>43487</v>
      </c>
      <c r="B2" s="4" t="str">
        <f>PROPER(TEXT(A2,"[$-240a] dddd dd mmmm"))</f>
        <v xml:space="preserve"> Martes 22 Enero</v>
      </c>
      <c r="C2" s="2" t="s">
        <v>48</v>
      </c>
      <c r="D2" s="7" t="s">
        <v>50</v>
      </c>
      <c r="E2" s="2" t="s">
        <v>27</v>
      </c>
      <c r="F2" s="1" t="s">
        <v>1</v>
      </c>
      <c r="G2" s="1" t="s">
        <v>14</v>
      </c>
      <c r="H2" s="1" t="s">
        <v>1</v>
      </c>
      <c r="I2" s="1" t="s">
        <v>1</v>
      </c>
      <c r="J2" s="1" t="s">
        <v>1</v>
      </c>
      <c r="K2" s="1" t="s">
        <v>1</v>
      </c>
    </row>
    <row r="3" spans="1:12" ht="51" x14ac:dyDescent="0.2">
      <c r="A3" s="6">
        <v>43494</v>
      </c>
      <c r="B3" s="4" t="str">
        <f t="shared" ref="B3:B19" si="0">PROPER(TEXT(A3,"[$-240a] dddd dd mmmm"))</f>
        <v xml:space="preserve"> Martes 29 Enero</v>
      </c>
      <c r="C3" s="2" t="s">
        <v>40</v>
      </c>
      <c r="D3" s="7" t="s">
        <v>49</v>
      </c>
      <c r="E3" s="2" t="str">
        <f>_xlfn.CONCAT("Leer ",F4, " y ", H4, ". &lt;br&gt; Control de lectura.")</f>
        <v>Leer Tomasini, Cap 2 y Tomasini, Cap 3. &lt;br&gt; Control de lectura.</v>
      </c>
      <c r="F3" s="1" t="s">
        <v>13</v>
      </c>
      <c r="G3" s="1" t="s">
        <v>14</v>
      </c>
      <c r="H3" s="1" t="s">
        <v>2</v>
      </c>
      <c r="I3" s="1" t="s">
        <v>1</v>
      </c>
      <c r="J3" s="1" t="s">
        <v>1</v>
      </c>
      <c r="K3" s="1" t="s">
        <v>1</v>
      </c>
    </row>
    <row r="4" spans="1:12" ht="51" x14ac:dyDescent="0.2">
      <c r="A4" s="6">
        <v>43501</v>
      </c>
      <c r="B4" s="4" t="str">
        <f t="shared" si="0"/>
        <v xml:space="preserve"> Martes 05 Febrero</v>
      </c>
      <c r="C4" s="2" t="s">
        <v>3</v>
      </c>
      <c r="D4" s="2" t="str">
        <f>_xlfn.CONCAT("Presentación de ",F4, " a cargo de ",G4, ".&lt;br&gt; Presentación de ",H4, " a cargo de ", I4, ".")</f>
        <v>Presentación de Tomasini, Cap 2 a cargo de (Por definir).&lt;br&gt; Presentación de Tomasini, Cap 3 a cargo de (Por definir).</v>
      </c>
      <c r="E4" s="2" t="str">
        <f>_xlfn.CONCAT("Leer ",F5, " y ", H5, ". &lt;br&gt; Control de lectura.")</f>
        <v>Leer Tomasini, Cap 4 y Tomasini, Cap 5. &lt;br&gt; Control de lectura.</v>
      </c>
      <c r="F4" s="1" t="s">
        <v>6</v>
      </c>
      <c r="G4" s="1" t="s">
        <v>41</v>
      </c>
      <c r="H4" s="1" t="s">
        <v>9</v>
      </c>
      <c r="I4" s="1" t="s">
        <v>41</v>
      </c>
      <c r="J4" s="1" t="s">
        <v>1</v>
      </c>
      <c r="K4" s="1" t="s">
        <v>1</v>
      </c>
    </row>
    <row r="5" spans="1:12" ht="51" x14ac:dyDescent="0.2">
      <c r="A5" s="6">
        <v>43508</v>
      </c>
      <c r="B5" s="4" t="str">
        <f t="shared" si="0"/>
        <v xml:space="preserve"> Martes 12 Febrero</v>
      </c>
      <c r="C5" s="2" t="s">
        <v>4</v>
      </c>
      <c r="D5" s="2" t="str">
        <f>_xlfn.CONCAT("Presentación de ",F5, " a cargo de ",G5, ".&lt;br&gt; Presentación de ",H5, " a cargo de ", I5, ".")</f>
        <v>Presentación de Tomasini, Cap 4 a cargo de (Por definir).&lt;br&gt; Presentación de Tomasini, Cap 5 a cargo de (Por definir).</v>
      </c>
      <c r="E5" s="2" t="str">
        <f>_xlfn.CONCAT("Leer ",F6, " y ", H6, ". &lt;br&gt; Control de lectura.")</f>
        <v>Leer Tomasini, Cap 6 y Tomasini, Cap 7. &lt;br&gt; Control de lectura.</v>
      </c>
      <c r="F5" s="1" t="s">
        <v>7</v>
      </c>
      <c r="G5" s="1" t="s">
        <v>41</v>
      </c>
      <c r="H5" s="1" t="s">
        <v>10</v>
      </c>
      <c r="I5" s="1" t="s">
        <v>41</v>
      </c>
      <c r="J5" s="1" t="s">
        <v>1</v>
      </c>
      <c r="K5" s="1" t="s">
        <v>1</v>
      </c>
    </row>
    <row r="6" spans="1:12" ht="85" x14ac:dyDescent="0.2">
      <c r="A6" s="6">
        <v>43515</v>
      </c>
      <c r="B6" s="4" t="str">
        <f t="shared" si="0"/>
        <v xml:space="preserve"> Martes 19 Febrero</v>
      </c>
      <c r="C6" s="2" t="s">
        <v>5</v>
      </c>
      <c r="D6" s="2" t="str">
        <f>_xlfn.CONCAT("Presentación de ",F6, " a cargo de ",G6, ".&lt;br&gt; Presentación de ",H6, " a cargo de ", I6,  ".&lt;br&gt; Presentación de ",J6, " a cargo de ", K6, ".")</f>
        <v>Presentación de Tomasini, Cap 6 a cargo de (Por definir).&lt;br&gt; Presentación de Tomasini, Cap 7 a cargo de (Por definir).&lt;br&gt; Presentación de Tomasini, Cap 8 a cargo de (Por definir).</v>
      </c>
      <c r="E6" s="2" t="s">
        <v>26</v>
      </c>
      <c r="F6" s="1" t="s">
        <v>8</v>
      </c>
      <c r="G6" s="1" t="s">
        <v>41</v>
      </c>
      <c r="H6" s="1" t="s">
        <v>11</v>
      </c>
      <c r="I6" s="1" t="s">
        <v>41</v>
      </c>
      <c r="J6" s="1" t="s">
        <v>12</v>
      </c>
      <c r="K6" s="1" t="s">
        <v>41</v>
      </c>
    </row>
    <row r="7" spans="1:12" ht="34" x14ac:dyDescent="0.2">
      <c r="A7" s="6">
        <v>43522</v>
      </c>
      <c r="B7" s="4" t="str">
        <f t="shared" si="0"/>
        <v xml:space="preserve"> Martes 26 Febrero</v>
      </c>
      <c r="C7" s="2" t="s">
        <v>39</v>
      </c>
      <c r="D7" s="7" t="s">
        <v>25</v>
      </c>
      <c r="E7" s="2" t="str">
        <f>_xlfn.CONCAT("Leer ", F8, ". &lt;br&gt; Control de lectura")</f>
        <v>Leer IF Parte I, §§1-88. &lt;br&gt; Control de lectura</v>
      </c>
      <c r="F7" s="1"/>
      <c r="G7" s="1"/>
      <c r="H7" s="1"/>
      <c r="I7" s="1"/>
      <c r="J7" s="1"/>
      <c r="K7" s="1"/>
    </row>
    <row r="8" spans="1:12" ht="51" x14ac:dyDescent="0.2">
      <c r="A8" s="6">
        <v>43529</v>
      </c>
      <c r="B8" s="4" t="str">
        <f t="shared" si="0"/>
        <v xml:space="preserve"> Martes 05 Marzo</v>
      </c>
      <c r="C8" s="2" t="s">
        <v>113</v>
      </c>
      <c r="D8" s="2" t="str">
        <f>_xlfn.CONCAT("Presentación de ",F8, " a cargo de ",G8, " y ", H8)</f>
        <v>Presentación de IF Parte I, §§1-88 a cargo de Derly y Laura</v>
      </c>
      <c r="E8" s="2" t="str">
        <f t="shared" ref="E8:E12" si="1">_xlfn.CONCAT("Leer ", F9, ". &lt;br&gt;Control de lectura")</f>
        <v>Leer IF Parte I, §§ 89-133. &lt;br&gt;Control de lectura</v>
      </c>
      <c r="F8" s="1" t="s">
        <v>32</v>
      </c>
      <c r="G8" s="1" t="s">
        <v>106</v>
      </c>
      <c r="H8" s="1" t="s">
        <v>107</v>
      </c>
      <c r="I8" s="1"/>
      <c r="J8" s="1"/>
      <c r="K8" s="1"/>
    </row>
    <row r="9" spans="1:12" ht="51" x14ac:dyDescent="0.2">
      <c r="A9" s="6">
        <v>43536</v>
      </c>
      <c r="B9" s="4" t="str">
        <f t="shared" si="0"/>
        <v xml:space="preserve"> Martes 12 Marzo</v>
      </c>
      <c r="C9" s="2" t="s">
        <v>28</v>
      </c>
      <c r="D9" s="2" t="str">
        <f t="shared" ref="D9:D13" si="2">_xlfn.CONCAT("Presentación de ",F9, " a cargo de ",G9, ".")</f>
        <v>Presentación de IF Parte I, §§ 89-133 a cargo de Nicolás.</v>
      </c>
      <c r="E9" s="2" t="str">
        <f t="shared" si="1"/>
        <v>Leer IF Parte I, §§ 134 - 242. &lt;br&gt;Control de lectura</v>
      </c>
      <c r="F9" s="1" t="s">
        <v>33</v>
      </c>
      <c r="G9" s="1" t="s">
        <v>108</v>
      </c>
      <c r="H9" s="1"/>
      <c r="I9" s="1"/>
      <c r="J9" s="1"/>
      <c r="K9" s="1"/>
    </row>
    <row r="10" spans="1:12" ht="51" x14ac:dyDescent="0.2">
      <c r="A10" s="6">
        <v>43543</v>
      </c>
      <c r="B10" s="4" t="str">
        <f t="shared" si="0"/>
        <v xml:space="preserve"> Martes 19 Marzo</v>
      </c>
      <c r="C10" s="2" t="s">
        <v>29</v>
      </c>
      <c r="D10" s="2" t="str">
        <f t="shared" si="2"/>
        <v>Presentación de IF Parte I, §§ 134 - 242 a cargo de Daniela.</v>
      </c>
      <c r="E10" s="2" t="str">
        <f t="shared" si="1"/>
        <v>Leer IF Parte I, §§ 243 - 275. &lt;br&gt;Control de lectura</v>
      </c>
      <c r="F10" s="1" t="s">
        <v>34</v>
      </c>
      <c r="G10" s="1" t="s">
        <v>109</v>
      </c>
      <c r="H10" s="1"/>
      <c r="I10" s="1"/>
      <c r="J10" s="1"/>
      <c r="K10" s="1"/>
    </row>
    <row r="11" spans="1:12" ht="51" x14ac:dyDescent="0.2">
      <c r="A11" s="6">
        <v>43550</v>
      </c>
      <c r="B11" s="4" t="str">
        <f t="shared" si="0"/>
        <v xml:space="preserve"> Martes 26 Marzo</v>
      </c>
      <c r="C11" s="2" t="s">
        <v>30</v>
      </c>
      <c r="D11" s="2" t="str">
        <f t="shared" si="2"/>
        <v>Presentación de IF Parte I, §§ 243 - 275 a cargo de Esteban.</v>
      </c>
      <c r="E11" s="2" t="str">
        <f t="shared" si="1"/>
        <v>Leer IF Parte I, §§276 - 307. &lt;br&gt;Control de lectura</v>
      </c>
      <c r="F11" s="1" t="s">
        <v>35</v>
      </c>
      <c r="G11" s="1" t="s">
        <v>110</v>
      </c>
      <c r="H11" s="1"/>
      <c r="I11" s="1"/>
      <c r="J11" s="1"/>
      <c r="K11" s="1"/>
    </row>
    <row r="12" spans="1:12" ht="34" x14ac:dyDescent="0.2">
      <c r="A12" s="6">
        <v>43557</v>
      </c>
      <c r="B12" s="4" t="str">
        <f t="shared" si="0"/>
        <v xml:space="preserve"> Martes 02 Abril</v>
      </c>
      <c r="C12" s="2" t="s">
        <v>31</v>
      </c>
      <c r="D12" s="2" t="str">
        <f t="shared" si="2"/>
        <v>Presentación de IF Parte I, §§276 - 307 a cargo de Katherin.</v>
      </c>
      <c r="E12" s="2" t="str">
        <f t="shared" si="1"/>
        <v>Leer IF Parte II, 11. &lt;br&gt;Control de lectura</v>
      </c>
      <c r="F12" s="1" t="s">
        <v>36</v>
      </c>
      <c r="G12" s="1" t="s">
        <v>111</v>
      </c>
      <c r="H12" s="1"/>
      <c r="I12" s="1"/>
      <c r="J12" s="1"/>
      <c r="K12" s="1"/>
    </row>
    <row r="13" spans="1:12" ht="85" x14ac:dyDescent="0.2">
      <c r="A13" s="6">
        <v>43564</v>
      </c>
      <c r="B13" s="4" t="str">
        <f t="shared" si="0"/>
        <v xml:space="preserve"> Martes 09 Abril</v>
      </c>
      <c r="C13" s="2" t="s">
        <v>38</v>
      </c>
      <c r="D13" s="2" t="str">
        <f t="shared" si="2"/>
        <v>Presentación de IF Parte II, 11 a cargo de Santiago.</v>
      </c>
      <c r="E13" s="7" t="s">
        <v>42</v>
      </c>
      <c r="F13" s="1" t="s">
        <v>37</v>
      </c>
      <c r="G13" s="1" t="s">
        <v>112</v>
      </c>
      <c r="H13" s="1"/>
      <c r="I13" s="1"/>
      <c r="J13" s="1"/>
      <c r="K13" s="1"/>
    </row>
    <row r="14" spans="1:12" ht="34" x14ac:dyDescent="0.2">
      <c r="A14" s="6">
        <v>43571</v>
      </c>
      <c r="B14" s="4" t="str">
        <f t="shared" si="0"/>
        <v xml:space="preserve"> Martes 16 Abril</v>
      </c>
      <c r="C14" s="3" t="s">
        <v>46</v>
      </c>
      <c r="D14" s="2" t="s">
        <v>47</v>
      </c>
      <c r="E14" s="3" t="str">
        <f>_xlfn.CONCAT("Leer ", F15, ". &lt;br&gt;Control de lectura")</f>
        <v>Leer (Comentarista). &lt;br&gt;Control de lectura</v>
      </c>
      <c r="F14" s="1"/>
      <c r="G14" s="1"/>
      <c r="H14" s="1"/>
      <c r="I14" s="1"/>
      <c r="J14" s="1"/>
      <c r="K14" s="1"/>
    </row>
    <row r="15" spans="1:12" ht="34" x14ac:dyDescent="0.2">
      <c r="A15" s="6">
        <v>43578</v>
      </c>
      <c r="B15" s="4" t="str">
        <f t="shared" si="0"/>
        <v xml:space="preserve"> Martes 23 Abril</v>
      </c>
      <c r="C15" s="1" t="s">
        <v>41</v>
      </c>
      <c r="D15" s="2" t="str">
        <f>_xlfn.CONCAT("Presentación de ",F15, " a cargo de ",G15, ".")</f>
        <v>Presentación de (Comentarista) a cargo de (Por definir).</v>
      </c>
      <c r="E15" s="3" t="str">
        <f t="shared" ref="E15:E17" si="3">_xlfn.CONCAT("Leer ", F16, ". &lt;br&gt;Control de lectura")</f>
        <v>Leer (Comentarista). &lt;br&gt;Control de lectura</v>
      </c>
      <c r="F15" s="2" t="s">
        <v>43</v>
      </c>
      <c r="G15" s="1" t="s">
        <v>41</v>
      </c>
      <c r="H15" s="1"/>
      <c r="I15" s="1"/>
      <c r="J15" s="1"/>
      <c r="K15" s="1"/>
    </row>
    <row r="16" spans="1:12" ht="34" x14ac:dyDescent="0.2">
      <c r="A16" s="6">
        <v>43585</v>
      </c>
      <c r="B16" s="4" t="str">
        <f t="shared" si="0"/>
        <v xml:space="preserve"> Martes 30 Abril</v>
      </c>
      <c r="C16" s="1" t="s">
        <v>41</v>
      </c>
      <c r="D16" s="2" t="str">
        <f>_xlfn.CONCAT("Presentación de ",F16, " a cargo de ",G16, ".")</f>
        <v>Presentación de (Comentarista) a cargo de (Por definir).</v>
      </c>
      <c r="E16" s="3" t="str">
        <f t="shared" si="3"/>
        <v>Leer (Comentarista). &lt;br&gt;Control de lectura</v>
      </c>
      <c r="F16" s="2" t="s">
        <v>43</v>
      </c>
      <c r="G16" s="1" t="s">
        <v>41</v>
      </c>
      <c r="H16" s="1"/>
      <c r="I16" s="1"/>
      <c r="J16" s="1"/>
      <c r="K16" s="1"/>
    </row>
    <row r="17" spans="1:11" ht="34" x14ac:dyDescent="0.2">
      <c r="A17" s="6">
        <v>43592</v>
      </c>
      <c r="B17" s="4" t="str">
        <f t="shared" si="0"/>
        <v xml:space="preserve"> Martes 07 Mayo</v>
      </c>
      <c r="C17" s="1" t="s">
        <v>41</v>
      </c>
      <c r="D17" s="2" t="str">
        <f>_xlfn.CONCAT("Presentación de ",F17, " a cargo de ",G17, ".")</f>
        <v>Presentación de (Comentarista) a cargo de (Por definir).</v>
      </c>
      <c r="E17" s="3" t="str">
        <f t="shared" si="3"/>
        <v>Leer (Comentarista). &lt;br&gt;Control de lectura</v>
      </c>
      <c r="F17" s="2" t="s">
        <v>43</v>
      </c>
      <c r="G17" s="1" t="s">
        <v>41</v>
      </c>
      <c r="H17" s="1"/>
      <c r="I17" s="1"/>
      <c r="J17" s="1"/>
      <c r="K17" s="1"/>
    </row>
    <row r="18" spans="1:11" ht="34" x14ac:dyDescent="0.2">
      <c r="A18" s="6">
        <v>43599</v>
      </c>
      <c r="B18" s="4" t="str">
        <f t="shared" si="0"/>
        <v xml:space="preserve"> Martes 14 Mayo</v>
      </c>
      <c r="C18" s="1" t="s">
        <v>41</v>
      </c>
      <c r="D18" s="2" t="str">
        <f>_xlfn.CONCAT("Presentación de ",F18, " a cargo de ",G18, ".")</f>
        <v>Presentación de (Comentarista) a cargo de (Por definir).</v>
      </c>
      <c r="E18" s="3" t="s">
        <v>45</v>
      </c>
      <c r="F18" s="2" t="s">
        <v>43</v>
      </c>
      <c r="G18" s="1" t="s">
        <v>41</v>
      </c>
      <c r="H18" s="1"/>
      <c r="I18" s="1"/>
      <c r="J18" s="1"/>
      <c r="K18" s="1"/>
    </row>
    <row r="19" spans="1:11" ht="17" x14ac:dyDescent="0.2">
      <c r="A19" s="6">
        <v>43606</v>
      </c>
      <c r="B19" s="4" t="str">
        <f t="shared" si="0"/>
        <v xml:space="preserve"> Martes 21 Mayo</v>
      </c>
      <c r="C19" s="2"/>
      <c r="D19" s="7" t="s">
        <v>44</v>
      </c>
      <c r="E19" s="2"/>
      <c r="F19" s="2"/>
      <c r="G19" s="1"/>
      <c r="H19" s="1"/>
      <c r="I19" s="1"/>
      <c r="J19" s="1"/>
      <c r="K19" s="1"/>
    </row>
    <row r="20" spans="1:11" ht="50" customHeight="1" x14ac:dyDescent="0.2">
      <c r="A20" s="6"/>
      <c r="B20" s="4"/>
      <c r="C20" s="2"/>
      <c r="D20" s="2"/>
      <c r="E20" s="2"/>
      <c r="F20" s="1"/>
      <c r="G20" s="1"/>
      <c r="H20" s="1"/>
      <c r="I20" s="1"/>
      <c r="J20" s="1"/>
      <c r="K2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5673D-5BDD-6C46-9831-D4ADE4E19829}">
  <dimension ref="A1:L33"/>
  <sheetViews>
    <sheetView workbookViewId="0">
      <selection activeCell="D14" sqref="D14"/>
    </sheetView>
  </sheetViews>
  <sheetFormatPr baseColWidth="10" defaultRowHeight="16" x14ac:dyDescent="0.2"/>
  <cols>
    <col min="1" max="1" width="18.1640625" customWidth="1"/>
    <col min="3" max="3" width="10.83203125" customWidth="1"/>
    <col min="5" max="5" width="20.83203125" customWidth="1"/>
    <col min="6" max="6" width="14.33203125" customWidth="1"/>
    <col min="7" max="12" width="20.83203125" customWidth="1"/>
  </cols>
  <sheetData>
    <row r="1" spans="1:12" ht="34" x14ac:dyDescent="0.2">
      <c r="A1" s="16" t="s">
        <v>53</v>
      </c>
      <c r="B1" s="15" t="s">
        <v>99</v>
      </c>
      <c r="C1" s="15" t="s">
        <v>100</v>
      </c>
      <c r="D1" s="13" t="s">
        <v>54</v>
      </c>
      <c r="E1" s="14" t="s">
        <v>80</v>
      </c>
      <c r="F1" s="14" t="s">
        <v>77</v>
      </c>
      <c r="G1" s="14" t="s">
        <v>116</v>
      </c>
      <c r="H1" s="14" t="s">
        <v>71</v>
      </c>
      <c r="I1" s="14" t="s">
        <v>68</v>
      </c>
      <c r="J1" s="14" t="s">
        <v>65</v>
      </c>
      <c r="K1" s="14" t="s">
        <v>62</v>
      </c>
      <c r="L1" s="2"/>
    </row>
    <row r="2" spans="1:12" ht="34" x14ac:dyDescent="0.2">
      <c r="A2" s="24" t="s">
        <v>51</v>
      </c>
      <c r="B2" s="21">
        <v>0.1</v>
      </c>
      <c r="C2" s="27" t="s">
        <v>101</v>
      </c>
      <c r="D2" s="17">
        <v>1</v>
      </c>
      <c r="E2" s="31">
        <v>5</v>
      </c>
      <c r="F2" s="31">
        <v>5</v>
      </c>
      <c r="G2" s="31">
        <v>5</v>
      </c>
      <c r="H2" s="31">
        <v>5</v>
      </c>
      <c r="I2" s="31">
        <v>5</v>
      </c>
      <c r="J2" s="31">
        <v>5</v>
      </c>
      <c r="K2" s="31">
        <v>5</v>
      </c>
    </row>
    <row r="3" spans="1:12" ht="17" x14ac:dyDescent="0.2">
      <c r="A3" s="24" t="s">
        <v>52</v>
      </c>
      <c r="B3" s="21">
        <v>0.2</v>
      </c>
      <c r="C3" s="27" t="s">
        <v>102</v>
      </c>
      <c r="D3" s="17">
        <v>1</v>
      </c>
      <c r="E3" s="32">
        <v>4.4000000000000004</v>
      </c>
      <c r="F3" s="32">
        <v>4.4000000000000004</v>
      </c>
      <c r="G3" s="32">
        <v>4.4000000000000004</v>
      </c>
      <c r="H3" s="32">
        <v>4.5714285714285712</v>
      </c>
      <c r="I3" s="31">
        <v>4.5</v>
      </c>
      <c r="J3" s="31">
        <v>4.0999999999999996</v>
      </c>
      <c r="K3" s="31">
        <v>4</v>
      </c>
    </row>
    <row r="4" spans="1:12" ht="34" x14ac:dyDescent="0.2">
      <c r="A4" s="24" t="s">
        <v>114</v>
      </c>
      <c r="B4" s="21">
        <v>0.1</v>
      </c>
      <c r="C4" s="27" t="s">
        <v>101</v>
      </c>
      <c r="D4" s="17">
        <v>1</v>
      </c>
      <c r="E4" s="31">
        <v>4.5999999999999996</v>
      </c>
      <c r="F4" s="31">
        <v>4.5</v>
      </c>
      <c r="G4" s="31">
        <v>4.5</v>
      </c>
      <c r="H4" s="31">
        <v>4.5999999999999996</v>
      </c>
      <c r="I4" s="31">
        <v>4.5999999999999996</v>
      </c>
      <c r="J4" s="31">
        <v>4.8</v>
      </c>
      <c r="K4" s="31">
        <v>4.5</v>
      </c>
    </row>
    <row r="5" spans="1:12" ht="17" x14ac:dyDescent="0.2">
      <c r="A5" s="24" t="s">
        <v>115</v>
      </c>
      <c r="B5" s="21">
        <v>0.1</v>
      </c>
      <c r="C5" s="27" t="s">
        <v>101</v>
      </c>
      <c r="D5" s="17">
        <v>1</v>
      </c>
      <c r="E5" s="31">
        <v>5</v>
      </c>
      <c r="F5" s="31">
        <v>3.7</v>
      </c>
      <c r="G5" s="31">
        <v>4.3499999999999996</v>
      </c>
      <c r="H5" s="31">
        <v>4.3499999999999996</v>
      </c>
      <c r="I5" s="31">
        <v>5</v>
      </c>
      <c r="J5" s="31">
        <v>5</v>
      </c>
      <c r="K5" s="31">
        <v>4.3499999999999996</v>
      </c>
      <c r="L5" s="20"/>
    </row>
    <row r="6" spans="1:12" ht="17" x14ac:dyDescent="0.2">
      <c r="A6" s="25" t="s">
        <v>55</v>
      </c>
      <c r="B6" s="22">
        <v>0.5</v>
      </c>
      <c r="C6" s="28" t="s">
        <v>103</v>
      </c>
      <c r="D6" s="18">
        <v>1</v>
      </c>
      <c r="E6" s="20"/>
      <c r="F6" s="20"/>
      <c r="G6" s="20"/>
      <c r="H6" s="20"/>
      <c r="I6" s="20"/>
      <c r="J6" s="20"/>
      <c r="K6" s="20"/>
    </row>
    <row r="7" spans="1:12" ht="17" x14ac:dyDescent="0.2">
      <c r="A7" s="25" t="s">
        <v>55</v>
      </c>
      <c r="B7" s="22">
        <v>0.5</v>
      </c>
      <c r="C7" s="28" t="s">
        <v>103</v>
      </c>
      <c r="D7" s="18">
        <v>2</v>
      </c>
      <c r="E7" s="20"/>
      <c r="F7" s="20"/>
      <c r="G7" s="20"/>
      <c r="H7" s="20"/>
      <c r="I7" s="20"/>
      <c r="J7" s="20"/>
      <c r="K7" s="20"/>
    </row>
    <row r="8" spans="1:12" ht="17" x14ac:dyDescent="0.2">
      <c r="A8" s="25" t="s">
        <v>52</v>
      </c>
      <c r="B8" s="22">
        <v>0.5</v>
      </c>
      <c r="C8" s="28" t="s">
        <v>103</v>
      </c>
      <c r="D8" s="18">
        <v>2</v>
      </c>
      <c r="E8" s="20"/>
      <c r="F8" s="20"/>
      <c r="G8" s="20"/>
      <c r="H8" s="20"/>
      <c r="I8" s="20"/>
      <c r="J8" s="20"/>
      <c r="K8" s="20"/>
    </row>
    <row r="9" spans="1:12" ht="34" x14ac:dyDescent="0.2">
      <c r="A9" s="26" t="s">
        <v>57</v>
      </c>
      <c r="B9" s="23">
        <v>0.2</v>
      </c>
      <c r="C9" s="29" t="s">
        <v>104</v>
      </c>
      <c r="D9" s="19">
        <v>3</v>
      </c>
      <c r="E9" s="20"/>
      <c r="F9" s="20"/>
      <c r="G9" s="20"/>
      <c r="H9" s="20"/>
      <c r="I9" s="20"/>
      <c r="J9" s="20"/>
      <c r="K9" s="20"/>
    </row>
    <row r="10" spans="1:12" ht="17" x14ac:dyDescent="0.2">
      <c r="A10" s="26" t="s">
        <v>55</v>
      </c>
      <c r="B10" s="23">
        <v>0.2</v>
      </c>
      <c r="C10" s="29" t="s">
        <v>104</v>
      </c>
      <c r="D10" s="19">
        <v>3</v>
      </c>
      <c r="E10" s="20"/>
      <c r="F10" s="20"/>
      <c r="G10" s="20"/>
      <c r="H10" s="20"/>
      <c r="I10" s="20"/>
      <c r="J10" s="20"/>
      <c r="K10" s="20"/>
    </row>
    <row r="11" spans="1:12" ht="17" x14ac:dyDescent="0.2">
      <c r="A11" s="26" t="s">
        <v>56</v>
      </c>
      <c r="B11" s="23">
        <v>0.6</v>
      </c>
      <c r="C11" s="29" t="s">
        <v>105</v>
      </c>
      <c r="D11" s="19">
        <v>3</v>
      </c>
      <c r="E11" s="20"/>
      <c r="F11" s="20"/>
      <c r="G11" s="20"/>
      <c r="H11" s="20"/>
      <c r="I11" s="20"/>
      <c r="J11" s="20"/>
      <c r="K11" s="20"/>
    </row>
    <row r="13" spans="1:12" x14ac:dyDescent="0.2">
      <c r="E13" s="30">
        <f>(E2+E3+E4+E5+E3)/5</f>
        <v>4.68</v>
      </c>
      <c r="F13" s="30">
        <f>(F2+F3+F4+F5+F3)/5</f>
        <v>4.4000000000000004</v>
      </c>
      <c r="G13" s="30">
        <f t="shared" ref="G13:J13" si="0">(G2+G3+G4+G5+G3)/5</f>
        <v>4.5299999999999994</v>
      </c>
      <c r="H13" s="30">
        <f t="shared" si="0"/>
        <v>4.6185714285714283</v>
      </c>
      <c r="I13" s="30">
        <f t="shared" si="0"/>
        <v>4.7200000000000006</v>
      </c>
      <c r="J13" s="30">
        <f t="shared" si="0"/>
        <v>4.5999999999999996</v>
      </c>
      <c r="K13" s="30">
        <f>(K2+K3+K4+K5+K3)/5</f>
        <v>4.37</v>
      </c>
    </row>
    <row r="14" spans="1:12" x14ac:dyDescent="0.2">
      <c r="D14" s="1"/>
    </row>
    <row r="24" spans="5:11" x14ac:dyDescent="0.2">
      <c r="E24">
        <v>4.5</v>
      </c>
      <c r="F24">
        <v>4.8</v>
      </c>
      <c r="G24">
        <v>4.8</v>
      </c>
      <c r="H24">
        <v>4.5</v>
      </c>
      <c r="I24">
        <v>4.5</v>
      </c>
      <c r="J24">
        <v>4.7</v>
      </c>
      <c r="K24">
        <v>4.5</v>
      </c>
    </row>
    <row r="25" spans="5:11" x14ac:dyDescent="0.2">
      <c r="E25">
        <v>4.8</v>
      </c>
      <c r="F25">
        <v>4.3</v>
      </c>
      <c r="G25">
        <v>4.2</v>
      </c>
      <c r="H25">
        <v>4.8</v>
      </c>
      <c r="I25">
        <v>4</v>
      </c>
      <c r="J25">
        <v>3.8</v>
      </c>
      <c r="K25">
        <v>4.4000000000000004</v>
      </c>
    </row>
    <row r="26" spans="5:11" x14ac:dyDescent="0.2">
      <c r="E26">
        <v>4.2</v>
      </c>
      <c r="F26">
        <v>4.2</v>
      </c>
      <c r="G26">
        <v>4.3</v>
      </c>
      <c r="H26">
        <v>4.7</v>
      </c>
      <c r="I26">
        <v>4.2</v>
      </c>
      <c r="J26">
        <v>4.3</v>
      </c>
      <c r="K26">
        <v>4</v>
      </c>
    </row>
    <row r="27" spans="5:11" x14ac:dyDescent="0.2">
      <c r="E27">
        <v>4.4000000000000004</v>
      </c>
      <c r="F27">
        <v>4.4000000000000004</v>
      </c>
      <c r="G27">
        <v>4</v>
      </c>
      <c r="H27">
        <v>4.8</v>
      </c>
      <c r="I27">
        <v>5</v>
      </c>
      <c r="J27">
        <v>3.7</v>
      </c>
      <c r="K27">
        <v>3.3</v>
      </c>
    </row>
    <row r="28" spans="5:11" x14ac:dyDescent="0.2">
      <c r="E28">
        <v>4.2</v>
      </c>
      <c r="F28">
        <v>4.5</v>
      </c>
      <c r="G28">
        <v>5</v>
      </c>
      <c r="H28">
        <v>4.2</v>
      </c>
      <c r="I28">
        <v>4.5</v>
      </c>
      <c r="J28">
        <v>4</v>
      </c>
      <c r="K28">
        <v>4.3</v>
      </c>
    </row>
    <row r="29" spans="5:11" x14ac:dyDescent="0.2">
      <c r="E29">
        <v>4.4000000000000004</v>
      </c>
      <c r="F29">
        <v>4.5</v>
      </c>
      <c r="H29">
        <v>4.5</v>
      </c>
      <c r="J29">
        <v>4.3</v>
      </c>
      <c r="K29">
        <v>4.3</v>
      </c>
    </row>
    <row r="30" spans="5:11" x14ac:dyDescent="0.2">
      <c r="G30">
        <v>4.2</v>
      </c>
      <c r="I30">
        <v>4.7</v>
      </c>
    </row>
    <row r="31" spans="5:11" x14ac:dyDescent="0.2">
      <c r="E31">
        <v>4.2</v>
      </c>
      <c r="F31">
        <v>4.2</v>
      </c>
      <c r="H31">
        <v>4.5</v>
      </c>
      <c r="J31">
        <v>4.2</v>
      </c>
      <c r="K31">
        <v>3.3</v>
      </c>
    </row>
    <row r="33" spans="5:11" x14ac:dyDescent="0.2">
      <c r="E33" s="30">
        <f>AVERAGE(E24:E32)</f>
        <v>4.3857142857142852</v>
      </c>
      <c r="F33" s="30">
        <f>AVERAGE(F24:F32)</f>
        <v>4.4142857142857146</v>
      </c>
      <c r="G33" s="30">
        <f>AVERAGE(G24:G30)</f>
        <v>4.416666666666667</v>
      </c>
      <c r="H33" s="30">
        <f>AVERAGE(H24:H32)</f>
        <v>4.5714285714285712</v>
      </c>
      <c r="I33" s="30">
        <f>AVERAGE(I24:I30)</f>
        <v>4.4833333333333334</v>
      </c>
      <c r="J33" s="30">
        <f>AVERAGE(J24:J31)</f>
        <v>4.1428571428571432</v>
      </c>
      <c r="K33" s="30">
        <f>AVERAGE(K24:K31)</f>
        <v>4.0142857142857142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5F2A-29D1-0445-99C6-B17BBF4C6B2A}">
  <dimension ref="A1:R15"/>
  <sheetViews>
    <sheetView showGridLines="0" workbookViewId="0">
      <selection activeCell="B8" sqref="B8:D14"/>
    </sheetView>
  </sheetViews>
  <sheetFormatPr baseColWidth="10" defaultColWidth="8.83203125" defaultRowHeight="15" x14ac:dyDescent="0.2"/>
  <cols>
    <col min="1" max="1" width="16" style="8" customWidth="1"/>
    <col min="2" max="2" width="27.5" style="8" customWidth="1"/>
    <col min="3" max="3" width="1.5" style="8" customWidth="1"/>
    <col min="4" max="4" width="11.5" style="8" customWidth="1"/>
    <col min="5" max="5" width="32" style="8" customWidth="1"/>
    <col min="6" max="6" width="12.1640625" style="8" customWidth="1"/>
    <col min="7" max="7" width="45" style="8" customWidth="1"/>
    <col min="8" max="8" width="16" style="8" customWidth="1"/>
    <col min="9" max="9" width="12.1640625" style="8" customWidth="1"/>
    <col min="10" max="10" width="17.5" style="8" customWidth="1"/>
    <col min="11" max="11" width="12.1640625" style="8" customWidth="1"/>
    <col min="12" max="12" width="16" style="8" customWidth="1"/>
    <col min="13" max="13" width="10.6640625" style="8" customWidth="1"/>
    <col min="14" max="14" width="6.83203125" style="8" customWidth="1"/>
    <col min="15" max="15" width="6.1640625" style="8" customWidth="1"/>
    <col min="16" max="16" width="10.6640625" style="8" customWidth="1"/>
    <col min="17" max="17" width="13.6640625" style="8" customWidth="1"/>
    <col min="18" max="18" width="12.1640625" style="8" customWidth="1"/>
    <col min="19" max="16384" width="8.83203125" style="8"/>
  </cols>
  <sheetData>
    <row r="1" spans="1:18" x14ac:dyDescent="0.2">
      <c r="A1" s="46" t="s">
        <v>58</v>
      </c>
      <c r="B1" s="46"/>
      <c r="C1" s="46"/>
      <c r="D1" s="47" t="s">
        <v>98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</row>
    <row r="2" spans="1:18" x14ac:dyDescent="0.2">
      <c r="A2" s="46" t="s">
        <v>58</v>
      </c>
      <c r="B2" s="46"/>
      <c r="C2" s="46"/>
      <c r="D2" s="47" t="s">
        <v>97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</row>
    <row r="3" spans="1:18" x14ac:dyDescent="0.2">
      <c r="A3" s="46" t="s">
        <v>58</v>
      </c>
      <c r="B3" s="46"/>
      <c r="C3" s="46" t="s">
        <v>58</v>
      </c>
      <c r="D3" s="46"/>
      <c r="E3" s="46"/>
      <c r="F3" s="46" t="s">
        <v>58</v>
      </c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</row>
    <row r="4" spans="1:18" x14ac:dyDescent="0.2">
      <c r="A4" s="45" t="s">
        <v>96</v>
      </c>
      <c r="B4" s="45"/>
      <c r="C4" s="46" t="s">
        <v>58</v>
      </c>
      <c r="D4" s="46"/>
      <c r="E4" s="46"/>
      <c r="F4" s="46" t="s">
        <v>95</v>
      </c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</row>
    <row r="5" spans="1:18" x14ac:dyDescent="0.2">
      <c r="A5" s="45" t="s">
        <v>94</v>
      </c>
      <c r="B5" s="45"/>
      <c r="C5" s="46" t="s">
        <v>58</v>
      </c>
      <c r="D5" s="46"/>
      <c r="E5" s="46"/>
      <c r="F5" s="46" t="s">
        <v>93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</row>
    <row r="6" spans="1:18" x14ac:dyDescent="0.2">
      <c r="A6" s="39" t="s">
        <v>58</v>
      </c>
      <c r="B6" s="39"/>
      <c r="C6" s="39" t="s">
        <v>58</v>
      </c>
      <c r="D6" s="39"/>
      <c r="E6" s="39"/>
      <c r="F6" s="39" t="s">
        <v>58</v>
      </c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</row>
    <row r="7" spans="1:18" x14ac:dyDescent="0.2">
      <c r="A7" s="12" t="s">
        <v>92</v>
      </c>
      <c r="B7" s="40" t="s">
        <v>91</v>
      </c>
      <c r="C7" s="41"/>
      <c r="D7" s="42"/>
      <c r="E7" s="43" t="s">
        <v>90</v>
      </c>
      <c r="F7" s="44"/>
      <c r="G7" s="12" t="s">
        <v>89</v>
      </c>
      <c r="H7" s="12" t="s">
        <v>88</v>
      </c>
      <c r="I7" s="12" t="s">
        <v>84</v>
      </c>
      <c r="J7" s="12" t="s">
        <v>87</v>
      </c>
      <c r="K7" s="12" t="s">
        <v>84</v>
      </c>
      <c r="L7" s="12" t="s">
        <v>86</v>
      </c>
      <c r="M7" s="12" t="s">
        <v>84</v>
      </c>
      <c r="N7" s="40" t="s">
        <v>85</v>
      </c>
      <c r="O7" s="42"/>
      <c r="P7" s="12" t="s">
        <v>84</v>
      </c>
      <c r="Q7" s="12" t="s">
        <v>83</v>
      </c>
      <c r="R7" s="12" t="s">
        <v>82</v>
      </c>
    </row>
    <row r="8" spans="1:18" x14ac:dyDescent="0.2">
      <c r="A8" s="11" t="s">
        <v>81</v>
      </c>
      <c r="B8" s="33" t="s">
        <v>80</v>
      </c>
      <c r="C8" s="34"/>
      <c r="D8" s="35"/>
      <c r="E8" s="33" t="s">
        <v>79</v>
      </c>
      <c r="F8" s="35"/>
      <c r="G8" s="11" t="s">
        <v>60</v>
      </c>
      <c r="H8" s="9"/>
      <c r="I8" s="9"/>
      <c r="J8" s="9"/>
      <c r="K8" s="9"/>
      <c r="L8" s="9"/>
      <c r="M8" s="9"/>
      <c r="N8" s="36"/>
      <c r="O8" s="37"/>
      <c r="P8" s="9"/>
      <c r="Q8" s="10" t="s">
        <v>59</v>
      </c>
      <c r="R8" s="9"/>
    </row>
    <row r="9" spans="1:18" x14ac:dyDescent="0.2">
      <c r="A9" s="11" t="s">
        <v>78</v>
      </c>
      <c r="B9" s="33" t="s">
        <v>77</v>
      </c>
      <c r="C9" s="34"/>
      <c r="D9" s="35"/>
      <c r="E9" s="33" t="s">
        <v>76</v>
      </c>
      <c r="F9" s="35"/>
      <c r="G9" s="11" t="s">
        <v>60</v>
      </c>
      <c r="H9" s="9"/>
      <c r="I9" s="9"/>
      <c r="J9" s="9"/>
      <c r="K9" s="9"/>
      <c r="L9" s="9"/>
      <c r="M9" s="9"/>
      <c r="N9" s="36"/>
      <c r="O9" s="37"/>
      <c r="P9" s="9"/>
      <c r="Q9" s="10" t="s">
        <v>59</v>
      </c>
      <c r="R9" s="9"/>
    </row>
    <row r="10" spans="1:18" x14ac:dyDescent="0.2">
      <c r="A10" s="11" t="s">
        <v>75</v>
      </c>
      <c r="B10" s="33" t="s">
        <v>74</v>
      </c>
      <c r="C10" s="34"/>
      <c r="D10" s="35"/>
      <c r="E10" s="33" t="s">
        <v>73</v>
      </c>
      <c r="F10" s="35"/>
      <c r="G10" s="11" t="s">
        <v>60</v>
      </c>
      <c r="H10" s="9"/>
      <c r="I10" s="9"/>
      <c r="J10" s="9"/>
      <c r="K10" s="9"/>
      <c r="L10" s="9"/>
      <c r="M10" s="9"/>
      <c r="N10" s="36"/>
      <c r="O10" s="37"/>
      <c r="P10" s="9"/>
      <c r="Q10" s="10" t="s">
        <v>59</v>
      </c>
      <c r="R10" s="9"/>
    </row>
    <row r="11" spans="1:18" x14ac:dyDescent="0.2">
      <c r="A11" s="11" t="s">
        <v>72</v>
      </c>
      <c r="B11" s="33" t="s">
        <v>71</v>
      </c>
      <c r="C11" s="34"/>
      <c r="D11" s="35"/>
      <c r="E11" s="33" t="s">
        <v>70</v>
      </c>
      <c r="F11" s="35"/>
      <c r="G11" s="11" t="s">
        <v>60</v>
      </c>
      <c r="H11" s="9"/>
      <c r="I11" s="9"/>
      <c r="J11" s="9"/>
      <c r="K11" s="9"/>
      <c r="L11" s="9"/>
      <c r="M11" s="9"/>
      <c r="N11" s="36"/>
      <c r="O11" s="37"/>
      <c r="P11" s="9"/>
      <c r="Q11" s="10" t="s">
        <v>59</v>
      </c>
      <c r="R11" s="9"/>
    </row>
    <row r="12" spans="1:18" x14ac:dyDescent="0.2">
      <c r="A12" s="11" t="s">
        <v>69</v>
      </c>
      <c r="B12" s="33" t="s">
        <v>68</v>
      </c>
      <c r="C12" s="34"/>
      <c r="D12" s="35"/>
      <c r="E12" s="33" t="s">
        <v>67</v>
      </c>
      <c r="F12" s="35"/>
      <c r="G12" s="11" t="s">
        <v>60</v>
      </c>
      <c r="H12" s="9"/>
      <c r="I12" s="9"/>
      <c r="J12" s="9"/>
      <c r="K12" s="9"/>
      <c r="L12" s="9"/>
      <c r="M12" s="9"/>
      <c r="N12" s="36"/>
      <c r="O12" s="37"/>
      <c r="P12" s="9"/>
      <c r="Q12" s="10" t="s">
        <v>59</v>
      </c>
      <c r="R12" s="9"/>
    </row>
    <row r="13" spans="1:18" x14ac:dyDescent="0.2">
      <c r="A13" s="11" t="s">
        <v>66</v>
      </c>
      <c r="B13" s="33" t="s">
        <v>65</v>
      </c>
      <c r="C13" s="34"/>
      <c r="D13" s="35"/>
      <c r="E13" s="33" t="s">
        <v>64</v>
      </c>
      <c r="F13" s="35"/>
      <c r="G13" s="11" t="s">
        <v>60</v>
      </c>
      <c r="H13" s="9"/>
      <c r="I13" s="9"/>
      <c r="J13" s="9"/>
      <c r="K13" s="9"/>
      <c r="L13" s="9"/>
      <c r="M13" s="9"/>
      <c r="N13" s="36"/>
      <c r="O13" s="37"/>
      <c r="P13" s="9"/>
      <c r="Q13" s="10" t="s">
        <v>59</v>
      </c>
      <c r="R13" s="9"/>
    </row>
    <row r="14" spans="1:18" x14ac:dyDescent="0.2">
      <c r="A14" s="11" t="s">
        <v>63</v>
      </c>
      <c r="B14" s="33" t="s">
        <v>62</v>
      </c>
      <c r="C14" s="34"/>
      <c r="D14" s="35"/>
      <c r="E14" s="33" t="s">
        <v>61</v>
      </c>
      <c r="F14" s="35"/>
      <c r="G14" s="11" t="s">
        <v>60</v>
      </c>
      <c r="H14" s="9"/>
      <c r="I14" s="9"/>
      <c r="J14" s="9"/>
      <c r="K14" s="9"/>
      <c r="L14" s="9"/>
      <c r="M14" s="9"/>
      <c r="N14" s="36"/>
      <c r="O14" s="37"/>
      <c r="P14" s="9"/>
      <c r="Q14" s="10" t="s">
        <v>59</v>
      </c>
      <c r="R14" s="9"/>
    </row>
    <row r="15" spans="1:18" x14ac:dyDescent="0.2">
      <c r="A15" s="38" t="s">
        <v>58</v>
      </c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</row>
  </sheetData>
  <mergeCells count="41">
    <mergeCell ref="A1:C1"/>
    <mergeCell ref="D1:R1"/>
    <mergeCell ref="A2:C2"/>
    <mergeCell ref="D2:R2"/>
    <mergeCell ref="A3:B3"/>
    <mergeCell ref="C3:E3"/>
    <mergeCell ref="F3:R3"/>
    <mergeCell ref="A4:B4"/>
    <mergeCell ref="C4:E4"/>
    <mergeCell ref="F4:R4"/>
    <mergeCell ref="A5:B5"/>
    <mergeCell ref="C5:E5"/>
    <mergeCell ref="F5:R5"/>
    <mergeCell ref="A6:B6"/>
    <mergeCell ref="C6:E6"/>
    <mergeCell ref="F6:R6"/>
    <mergeCell ref="B7:D7"/>
    <mergeCell ref="E7:F7"/>
    <mergeCell ref="N7:O7"/>
    <mergeCell ref="B8:D8"/>
    <mergeCell ref="E8:F8"/>
    <mergeCell ref="N8:O8"/>
    <mergeCell ref="B9:D9"/>
    <mergeCell ref="E9:F9"/>
    <mergeCell ref="N9:O9"/>
    <mergeCell ref="B10:D10"/>
    <mergeCell ref="E10:F10"/>
    <mergeCell ref="N10:O10"/>
    <mergeCell ref="B11:D11"/>
    <mergeCell ref="E11:F11"/>
    <mergeCell ref="N11:O11"/>
    <mergeCell ref="B14:D14"/>
    <mergeCell ref="E14:F14"/>
    <mergeCell ref="N14:O14"/>
    <mergeCell ref="A15:N15"/>
    <mergeCell ref="B12:D12"/>
    <mergeCell ref="E12:F12"/>
    <mergeCell ref="N12:O12"/>
    <mergeCell ref="B13:D13"/>
    <mergeCell ref="E13:F13"/>
    <mergeCell ref="N13:O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4AEA-258C-D04D-AE9D-69386E7B0EA4}">
  <dimension ref="A3:N10"/>
  <sheetViews>
    <sheetView workbookViewId="0">
      <pane xSplit="1" topLeftCell="M1" activePane="topRight" state="frozen"/>
      <selection pane="topRight" activeCell="A4" sqref="A4:C10"/>
    </sheetView>
  </sheetViews>
  <sheetFormatPr baseColWidth="10" defaultRowHeight="16" x14ac:dyDescent="0.2"/>
  <cols>
    <col min="1" max="1" width="26.33203125" customWidth="1"/>
    <col min="4" max="4" width="23.6640625" customWidth="1"/>
  </cols>
  <sheetData>
    <row r="3" spans="1:14" x14ac:dyDescent="0.2">
      <c r="D3" t="s">
        <v>117</v>
      </c>
      <c r="L3" t="s">
        <v>118</v>
      </c>
      <c r="M3" t="s">
        <v>119</v>
      </c>
      <c r="N3" t="s">
        <v>120</v>
      </c>
    </row>
    <row r="4" spans="1:14" x14ac:dyDescent="0.2">
      <c r="A4" s="33" t="s">
        <v>80</v>
      </c>
      <c r="B4" s="34"/>
      <c r="C4" s="35"/>
      <c r="D4">
        <v>4.5</v>
      </c>
      <c r="E4">
        <v>1</v>
      </c>
      <c r="F4">
        <v>1</v>
      </c>
      <c r="H4">
        <v>1</v>
      </c>
      <c r="I4">
        <v>1</v>
      </c>
      <c r="J4">
        <v>1</v>
      </c>
      <c r="K4">
        <v>1</v>
      </c>
      <c r="L4">
        <f>SUM(E4:K4)</f>
        <v>6</v>
      </c>
      <c r="M4">
        <v>5</v>
      </c>
      <c r="N4" s="30">
        <f>AVERAGE(D4,M4)</f>
        <v>4.75</v>
      </c>
    </row>
    <row r="5" spans="1:14" x14ac:dyDescent="0.2">
      <c r="A5" s="33" t="s">
        <v>77</v>
      </c>
      <c r="B5" s="34"/>
      <c r="C5" s="35"/>
      <c r="D5">
        <v>4.2</v>
      </c>
      <c r="F5">
        <v>1</v>
      </c>
      <c r="G5">
        <v>1</v>
      </c>
      <c r="H5">
        <v>1</v>
      </c>
      <c r="L5">
        <f t="shared" ref="L5:L10" si="0">SUM(E5:K5)</f>
        <v>3</v>
      </c>
      <c r="M5">
        <v>2</v>
      </c>
      <c r="N5" s="30">
        <f t="shared" ref="N5:N10" si="1">AVERAGE(D5,M5)</f>
        <v>3.1</v>
      </c>
    </row>
    <row r="6" spans="1:14" x14ac:dyDescent="0.2">
      <c r="A6" s="33" t="s">
        <v>71</v>
      </c>
      <c r="B6" s="34"/>
      <c r="C6" s="35"/>
      <c r="D6">
        <v>4.0999999999999996</v>
      </c>
      <c r="E6">
        <v>1</v>
      </c>
      <c r="H6">
        <v>1</v>
      </c>
      <c r="J6">
        <v>1</v>
      </c>
      <c r="K6">
        <v>1</v>
      </c>
      <c r="L6">
        <f t="shared" si="0"/>
        <v>4</v>
      </c>
      <c r="M6">
        <v>3.5</v>
      </c>
      <c r="N6" s="30">
        <f t="shared" si="1"/>
        <v>3.8</v>
      </c>
    </row>
    <row r="7" spans="1:14" x14ac:dyDescent="0.2">
      <c r="A7" s="33" t="s">
        <v>68</v>
      </c>
      <c r="B7" s="34"/>
      <c r="C7" s="35"/>
      <c r="D7">
        <v>4.5</v>
      </c>
      <c r="F7">
        <v>1</v>
      </c>
      <c r="K7">
        <v>1</v>
      </c>
      <c r="L7">
        <f t="shared" si="0"/>
        <v>2</v>
      </c>
      <c r="M7">
        <v>1</v>
      </c>
      <c r="N7" s="30">
        <f>AVERAGE(D7,M7)</f>
        <v>2.75</v>
      </c>
    </row>
    <row r="8" spans="1:14" x14ac:dyDescent="0.2">
      <c r="A8" s="33" t="s">
        <v>65</v>
      </c>
      <c r="B8" s="34"/>
      <c r="C8" s="35"/>
      <c r="D8">
        <v>4.5</v>
      </c>
      <c r="E8">
        <v>1</v>
      </c>
      <c r="F8">
        <v>1</v>
      </c>
      <c r="H8">
        <v>1</v>
      </c>
      <c r="J8">
        <v>1</v>
      </c>
      <c r="K8">
        <v>1</v>
      </c>
      <c r="L8">
        <f t="shared" si="0"/>
        <v>5</v>
      </c>
      <c r="M8">
        <v>4.5</v>
      </c>
      <c r="N8" s="30">
        <f t="shared" si="1"/>
        <v>4.5</v>
      </c>
    </row>
    <row r="9" spans="1:14" x14ac:dyDescent="0.2">
      <c r="A9" s="33" t="s">
        <v>62</v>
      </c>
      <c r="B9" s="34"/>
      <c r="C9" s="35"/>
      <c r="D9">
        <v>4.5</v>
      </c>
      <c r="E9">
        <v>1</v>
      </c>
      <c r="F9">
        <v>1</v>
      </c>
      <c r="I9">
        <v>1</v>
      </c>
      <c r="L9">
        <f t="shared" si="0"/>
        <v>3</v>
      </c>
      <c r="M9">
        <v>2</v>
      </c>
      <c r="N9" s="30">
        <f t="shared" si="1"/>
        <v>3.25</v>
      </c>
    </row>
    <row r="10" spans="1:14" x14ac:dyDescent="0.2">
      <c r="A10" t="s">
        <v>107</v>
      </c>
      <c r="D10">
        <v>4.7</v>
      </c>
      <c r="E10">
        <v>1</v>
      </c>
      <c r="F10">
        <v>1</v>
      </c>
      <c r="H10">
        <v>1</v>
      </c>
      <c r="J10">
        <v>1</v>
      </c>
      <c r="L10">
        <f t="shared" si="0"/>
        <v>4</v>
      </c>
      <c r="M10">
        <v>3.5</v>
      </c>
      <c r="N10" s="30">
        <f t="shared" si="1"/>
        <v>4.0999999999999996</v>
      </c>
    </row>
  </sheetData>
  <mergeCells count="6">
    <mergeCell ref="A9:C9"/>
    <mergeCell ref="A4:C4"/>
    <mergeCell ref="A5:C5"/>
    <mergeCell ref="A6:C6"/>
    <mergeCell ref="A7:C7"/>
    <mergeCell ref="A8:C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E0D51-F1EC-7448-B6C0-5D9FBCA5A01C}">
  <dimension ref="A2:K22"/>
  <sheetViews>
    <sheetView tabSelected="1" workbookViewId="0">
      <selection activeCell="J5" sqref="J5"/>
    </sheetView>
  </sheetViews>
  <sheetFormatPr baseColWidth="10" defaultRowHeight="16" x14ac:dyDescent="0.2"/>
  <cols>
    <col min="9" max="9" width="11.6640625" bestFit="1" customWidth="1"/>
  </cols>
  <sheetData>
    <row r="2" spans="1:9" x14ac:dyDescent="0.2">
      <c r="D2" t="s">
        <v>121</v>
      </c>
      <c r="E2" t="s">
        <v>122</v>
      </c>
      <c r="F2" t="s">
        <v>123</v>
      </c>
      <c r="G2" t="s">
        <v>124</v>
      </c>
      <c r="H2" t="s">
        <v>126</v>
      </c>
      <c r="I2" t="s">
        <v>127</v>
      </c>
    </row>
    <row r="3" spans="1:9" x14ac:dyDescent="0.2">
      <c r="A3" s="33" t="s">
        <v>80</v>
      </c>
      <c r="B3" s="34"/>
      <c r="C3" s="35"/>
      <c r="E3">
        <v>11</v>
      </c>
      <c r="H3">
        <f>D3*4+E3*3+F3*2+G3</f>
        <v>33</v>
      </c>
      <c r="I3" s="30">
        <f>(H3/E14)*5</f>
        <v>4.3421052631578947</v>
      </c>
    </row>
    <row r="4" spans="1:9" x14ac:dyDescent="0.2">
      <c r="A4" s="33" t="s">
        <v>77</v>
      </c>
      <c r="B4" s="34"/>
      <c r="C4" s="35"/>
      <c r="E4">
        <v>7</v>
      </c>
      <c r="F4">
        <v>4</v>
      </c>
      <c r="H4">
        <f t="shared" ref="H4:H9" si="0">D4*4+E4*3+F4*2+G4</f>
        <v>29</v>
      </c>
      <c r="I4" s="30">
        <f t="shared" ref="I4:I9" si="1">(H4/E15)*5</f>
        <v>3.8157894736842106</v>
      </c>
    </row>
    <row r="5" spans="1:9" x14ac:dyDescent="0.2">
      <c r="A5" s="33" t="s">
        <v>71</v>
      </c>
      <c r="B5" s="34"/>
      <c r="C5" s="35"/>
      <c r="D5">
        <v>2</v>
      </c>
      <c r="E5">
        <v>8</v>
      </c>
      <c r="F5">
        <v>1</v>
      </c>
      <c r="H5">
        <f t="shared" si="0"/>
        <v>34</v>
      </c>
      <c r="I5" s="30">
        <f t="shared" si="1"/>
        <v>4.4736842105263159</v>
      </c>
    </row>
    <row r="6" spans="1:9" x14ac:dyDescent="0.2">
      <c r="A6" s="33" t="s">
        <v>68</v>
      </c>
      <c r="B6" s="34"/>
      <c r="C6" s="35"/>
      <c r="D6">
        <v>2</v>
      </c>
      <c r="E6">
        <v>8</v>
      </c>
      <c r="F6">
        <v>1</v>
      </c>
      <c r="H6">
        <f t="shared" si="0"/>
        <v>34</v>
      </c>
      <c r="I6" s="30">
        <f t="shared" si="1"/>
        <v>4.4736842105263159</v>
      </c>
    </row>
    <row r="7" spans="1:9" x14ac:dyDescent="0.2">
      <c r="A7" s="33" t="s">
        <v>65</v>
      </c>
      <c r="B7" s="34"/>
      <c r="C7" s="35"/>
      <c r="E7">
        <v>8</v>
      </c>
      <c r="F7">
        <v>3</v>
      </c>
      <c r="H7">
        <f t="shared" si="0"/>
        <v>30</v>
      </c>
      <c r="I7" s="30">
        <f t="shared" si="1"/>
        <v>3.9473684210526319</v>
      </c>
    </row>
    <row r="8" spans="1:9" x14ac:dyDescent="0.2">
      <c r="A8" s="33" t="s">
        <v>62</v>
      </c>
      <c r="B8" s="34"/>
      <c r="C8" s="35"/>
      <c r="H8">
        <f t="shared" si="0"/>
        <v>0</v>
      </c>
      <c r="I8" s="30">
        <f t="shared" si="1"/>
        <v>0</v>
      </c>
    </row>
    <row r="9" spans="1:9" x14ac:dyDescent="0.2">
      <c r="A9" t="s">
        <v>107</v>
      </c>
      <c r="D9">
        <v>3</v>
      </c>
      <c r="E9">
        <v>7</v>
      </c>
      <c r="F9">
        <v>1</v>
      </c>
      <c r="H9">
        <f t="shared" si="0"/>
        <v>35</v>
      </c>
      <c r="I9" s="30">
        <f t="shared" si="1"/>
        <v>4.6052631578947363</v>
      </c>
    </row>
    <row r="14" spans="1:9" x14ac:dyDescent="0.2">
      <c r="D14" t="s">
        <v>125</v>
      </c>
      <c r="E14">
        <v>38</v>
      </c>
    </row>
    <row r="15" spans="1:9" x14ac:dyDescent="0.2">
      <c r="E15">
        <v>38</v>
      </c>
    </row>
    <row r="16" spans="1:9" x14ac:dyDescent="0.2">
      <c r="E16">
        <v>38</v>
      </c>
    </row>
    <row r="17" spans="5:11" x14ac:dyDescent="0.2">
      <c r="E17">
        <v>38</v>
      </c>
    </row>
    <row r="18" spans="5:11" x14ac:dyDescent="0.2">
      <c r="E18">
        <v>38</v>
      </c>
      <c r="K18" s="48"/>
    </row>
    <row r="19" spans="5:11" x14ac:dyDescent="0.2">
      <c r="E19">
        <v>38</v>
      </c>
    </row>
    <row r="20" spans="5:11" x14ac:dyDescent="0.2">
      <c r="E20">
        <v>38</v>
      </c>
    </row>
    <row r="21" spans="5:11" x14ac:dyDescent="0.2">
      <c r="E21">
        <v>38</v>
      </c>
    </row>
    <row r="22" spans="5:11" x14ac:dyDescent="0.2">
      <c r="E22">
        <v>38</v>
      </c>
    </row>
  </sheetData>
  <mergeCells count="6">
    <mergeCell ref="A8:C8"/>
    <mergeCell ref="A3:C3"/>
    <mergeCell ref="A4:C4"/>
    <mergeCell ref="A5:C5"/>
    <mergeCell ref="A6:C6"/>
    <mergeCell ref="A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primer corte</vt:lpstr>
      <vt:lpstr>estudiantes</vt:lpstr>
      <vt:lpstr>segundo corte</vt:lpstr>
      <vt:lpstr>tercer corte</vt:lpstr>
      <vt:lpstr>page\x2dtotal</vt:lpstr>
      <vt:lpstr>page\x2dtotal\x2dmaster0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Camilo Espejo Serna</dc:creator>
  <cp:lastModifiedBy>Juan Camilo Espejo Serna</cp:lastModifiedBy>
  <dcterms:created xsi:type="dcterms:W3CDTF">2019-01-09T17:01:21Z</dcterms:created>
  <dcterms:modified xsi:type="dcterms:W3CDTF">2019-06-01T14:20:10Z</dcterms:modified>
</cp:coreProperties>
</file>