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528"/>
  <workbookPr defaultThemeVersion="166925"/>
  <mc:AlternateContent xmlns:mc="http://schemas.openxmlformats.org/markup-compatibility/2006">
    <mc:Choice Requires="x15">
      <x15ac:absPath xmlns:x15ac="http://schemas.microsoft.com/office/spreadsheetml/2010/11/ac" url="C:\Users\Andrew\Desktop\ESM296_DataClean\"/>
    </mc:Choice>
  </mc:AlternateContent>
  <bookViews>
    <workbookView xWindow="0" yWindow="0" windowWidth="28800" windowHeight="11610" xr2:uid="{00000000-000D-0000-FFFF-FFFF00000000}"/>
  </bookViews>
  <sheets>
    <sheet name="meta" sheetId="6" r:id="rId1"/>
    <sheet name="final" sheetId="5" r:id="rId2"/>
    <sheet name="cooperatives" sheetId="1" r:id="rId3"/>
    <sheet name="massconversion" sheetId="4" r:id="rId4"/>
    <sheet name="pppconversion" sheetId="2" r:id="rId5"/>
  </sheets>
  <calcPr calcId="171027"/>
</workbook>
</file>

<file path=xl/calcChain.xml><?xml version="1.0" encoding="utf-8"?>
<calcChain xmlns="http://schemas.openxmlformats.org/spreadsheetml/2006/main">
  <c r="F83" i="1" l="1"/>
  <c r="G83" i="1" s="1"/>
  <c r="F14" i="1" l="1"/>
  <c r="G14" i="1" s="1"/>
  <c r="F15" i="1"/>
  <c r="G15" i="1" s="1"/>
  <c r="F16" i="1"/>
  <c r="F17" i="1"/>
  <c r="F18" i="1"/>
  <c r="F19" i="1"/>
  <c r="G19" i="1" s="1"/>
  <c r="F20" i="1"/>
  <c r="G20" i="1" s="1"/>
  <c r="F21" i="1"/>
  <c r="F22" i="1"/>
  <c r="G22" i="1" s="1"/>
  <c r="F23" i="1"/>
  <c r="F24" i="1"/>
  <c r="G24" i="1" s="1"/>
  <c r="F25" i="1"/>
  <c r="G25" i="1" s="1"/>
  <c r="F26" i="1"/>
  <c r="G26" i="1" s="1"/>
  <c r="F27" i="1"/>
  <c r="F28" i="1"/>
  <c r="F29" i="1"/>
  <c r="F30" i="1"/>
  <c r="F31" i="1"/>
  <c r="F32" i="1"/>
  <c r="F33" i="1"/>
  <c r="G33" i="1" s="1"/>
  <c r="F34" i="1"/>
  <c r="F35" i="1"/>
  <c r="F36" i="1"/>
  <c r="G36" i="1" s="1"/>
  <c r="F37" i="1"/>
  <c r="G37" i="1" s="1"/>
  <c r="F38" i="1"/>
  <c r="G38" i="1" s="1"/>
  <c r="F39" i="1"/>
  <c r="F40" i="1"/>
  <c r="G40" i="1" s="1"/>
  <c r="F41" i="1"/>
  <c r="F42" i="1"/>
  <c r="G42" i="1" s="1"/>
  <c r="F43" i="1"/>
  <c r="F44" i="1"/>
  <c r="G44" i="1" s="1"/>
  <c r="F45" i="1"/>
  <c r="G45" i="1" s="1"/>
  <c r="F46" i="1"/>
  <c r="F47" i="1"/>
  <c r="F48" i="1"/>
  <c r="F49" i="1"/>
  <c r="F50" i="1"/>
  <c r="F51" i="1"/>
  <c r="F52" i="1"/>
  <c r="G52" i="1" s="1"/>
  <c r="F53" i="1"/>
  <c r="G53" i="1" s="1"/>
  <c r="F54" i="1"/>
  <c r="G54" i="1" s="1"/>
  <c r="F55" i="1"/>
  <c r="G55" i="1" s="1"/>
  <c r="F56" i="1"/>
  <c r="F57" i="1"/>
  <c r="F58" i="1"/>
  <c r="F59" i="1"/>
  <c r="F60" i="1"/>
  <c r="G60" i="1" s="1"/>
  <c r="F61" i="1"/>
  <c r="G61" i="1" s="1"/>
  <c r="F62" i="1"/>
  <c r="G62" i="1" s="1"/>
  <c r="F63" i="1"/>
  <c r="G63" i="1" s="1"/>
  <c r="F64" i="1"/>
  <c r="G64" i="1" s="1"/>
  <c r="F65" i="1"/>
  <c r="F66" i="1"/>
  <c r="F67" i="1"/>
  <c r="F68" i="1"/>
  <c r="G68" i="1" s="1"/>
  <c r="F69" i="1"/>
  <c r="G69" i="1" s="1"/>
  <c r="F70" i="1"/>
  <c r="F71" i="1"/>
  <c r="F72" i="1"/>
  <c r="F73" i="1"/>
  <c r="G73" i="1" s="1"/>
  <c r="F74" i="1"/>
  <c r="G74" i="1" s="1"/>
  <c r="F75" i="1"/>
  <c r="G75" i="1" s="1"/>
  <c r="F76" i="1"/>
  <c r="G76" i="1" s="1"/>
  <c r="F77" i="1"/>
  <c r="F78" i="1"/>
  <c r="F79" i="1"/>
  <c r="F80" i="1"/>
  <c r="F81" i="1"/>
  <c r="F82" i="1"/>
  <c r="G82" i="1" s="1"/>
  <c r="F84" i="1"/>
  <c r="G84" i="1" s="1"/>
  <c r="F85" i="1"/>
  <c r="F86" i="1"/>
  <c r="F87" i="1"/>
  <c r="F88" i="1"/>
  <c r="G88" i="1" s="1"/>
  <c r="F89" i="1"/>
  <c r="F90" i="1"/>
  <c r="G90" i="1" s="1"/>
  <c r="F91" i="1"/>
  <c r="F92" i="1"/>
  <c r="F93" i="1"/>
  <c r="F94" i="1"/>
  <c r="F95" i="1"/>
  <c r="F96" i="1"/>
  <c r="G96" i="1" s="1"/>
  <c r="F97" i="1"/>
  <c r="G97" i="1" s="1"/>
  <c r="F98" i="1"/>
  <c r="G98" i="1" s="1"/>
  <c r="F99" i="1"/>
  <c r="G99" i="1" s="1"/>
  <c r="F100" i="1"/>
  <c r="G100" i="1" s="1"/>
  <c r="F101" i="1"/>
  <c r="G101" i="1" s="1"/>
  <c r="F102" i="1"/>
  <c r="G102" i="1" s="1"/>
  <c r="F103" i="1"/>
  <c r="G103" i="1" s="1"/>
  <c r="F104" i="1"/>
  <c r="G104" i="1" s="1"/>
  <c r="F3" i="1"/>
  <c r="F4" i="1"/>
  <c r="G4" i="1" s="1"/>
  <c r="F5" i="1"/>
  <c r="F6" i="1"/>
  <c r="F7" i="1"/>
  <c r="F8" i="1"/>
  <c r="F9" i="1"/>
  <c r="F10" i="1"/>
  <c r="F11" i="1"/>
  <c r="F12" i="1"/>
  <c r="F13" i="1"/>
  <c r="F2" i="1"/>
  <c r="N3" i="1" l="1"/>
  <c r="O3" i="1" s="1"/>
  <c r="P105" i="1" s="1"/>
  <c r="N4" i="1"/>
  <c r="O4" i="1" s="1"/>
  <c r="N5" i="1"/>
  <c r="O5" i="1" s="1"/>
  <c r="N6" i="1"/>
  <c r="O6" i="1" s="1"/>
  <c r="N7" i="1"/>
  <c r="O7" i="1" s="1"/>
  <c r="N8" i="1"/>
  <c r="O8" i="1" s="1"/>
  <c r="N9" i="1"/>
  <c r="O9" i="1" s="1"/>
  <c r="N10" i="1"/>
  <c r="O10" i="1" s="1"/>
  <c r="N11" i="1"/>
  <c r="O11" i="1" s="1"/>
  <c r="N12" i="1"/>
  <c r="O12" i="1" s="1"/>
  <c r="N13" i="1"/>
  <c r="O13" i="1" s="1"/>
  <c r="N14" i="1"/>
  <c r="O14" i="1" s="1"/>
  <c r="N15" i="1"/>
  <c r="O15" i="1" s="1"/>
  <c r="N16" i="1"/>
  <c r="O16" i="1" s="1"/>
  <c r="N17" i="1"/>
  <c r="O17" i="1" s="1"/>
  <c r="N18" i="1"/>
  <c r="O18" i="1" s="1"/>
  <c r="N19" i="1"/>
  <c r="O19" i="1" s="1"/>
  <c r="N20" i="1"/>
  <c r="O20" i="1" s="1"/>
  <c r="N21" i="1"/>
  <c r="O21" i="1" s="1"/>
  <c r="N22" i="1"/>
  <c r="O22" i="1" s="1"/>
  <c r="N23" i="1"/>
  <c r="O23" i="1" s="1"/>
  <c r="N24" i="1"/>
  <c r="O24" i="1" s="1"/>
  <c r="N25" i="1"/>
  <c r="O25" i="1" s="1"/>
  <c r="N26" i="1"/>
  <c r="O26" i="1" s="1"/>
  <c r="N27" i="1"/>
  <c r="O27" i="1" s="1"/>
  <c r="N28" i="1"/>
  <c r="O28" i="1" s="1"/>
  <c r="N29" i="1"/>
  <c r="O29" i="1" s="1"/>
  <c r="N30" i="1"/>
  <c r="O30" i="1" s="1"/>
  <c r="N31" i="1"/>
  <c r="O31" i="1" s="1"/>
  <c r="N32" i="1"/>
  <c r="O32" i="1" s="1"/>
  <c r="N33" i="1"/>
  <c r="O33" i="1" s="1"/>
  <c r="N34" i="1"/>
  <c r="O34" i="1" s="1"/>
  <c r="N35" i="1"/>
  <c r="O35" i="1" s="1"/>
  <c r="N36" i="1"/>
  <c r="O36" i="1" s="1"/>
  <c r="N37" i="1"/>
  <c r="O37" i="1" s="1"/>
  <c r="N38" i="1"/>
  <c r="O38" i="1" s="1"/>
  <c r="N39" i="1"/>
  <c r="O39" i="1" s="1"/>
  <c r="N40" i="1"/>
  <c r="O40" i="1" s="1"/>
  <c r="N41" i="1"/>
  <c r="O41" i="1" s="1"/>
  <c r="N42" i="1"/>
  <c r="O42" i="1" s="1"/>
  <c r="N43" i="1"/>
  <c r="O43" i="1" s="1"/>
  <c r="N44" i="1"/>
  <c r="O44" i="1" s="1"/>
  <c r="N45" i="1"/>
  <c r="O45" i="1" s="1"/>
  <c r="N46" i="1"/>
  <c r="O46" i="1" s="1"/>
  <c r="N47" i="1"/>
  <c r="O47" i="1" s="1"/>
  <c r="N48" i="1"/>
  <c r="O48" i="1" s="1"/>
  <c r="N49" i="1"/>
  <c r="O49" i="1" s="1"/>
  <c r="N50" i="1"/>
  <c r="O50" i="1" s="1"/>
  <c r="N51" i="1"/>
  <c r="O51" i="1" s="1"/>
  <c r="N52" i="1"/>
  <c r="O52" i="1" s="1"/>
  <c r="N53" i="1"/>
  <c r="O53" i="1" s="1"/>
  <c r="N54" i="1"/>
  <c r="O54" i="1" s="1"/>
  <c r="N55" i="1"/>
  <c r="O55" i="1" s="1"/>
  <c r="N56" i="1"/>
  <c r="O56" i="1" s="1"/>
  <c r="N57" i="1"/>
  <c r="O57" i="1" s="1"/>
  <c r="N58" i="1"/>
  <c r="O58" i="1" s="1"/>
  <c r="N59" i="1"/>
  <c r="O59" i="1" s="1"/>
  <c r="N60" i="1"/>
  <c r="O60" i="1" s="1"/>
  <c r="N61" i="1"/>
  <c r="O61" i="1" s="1"/>
  <c r="N62" i="1"/>
  <c r="O62" i="1" s="1"/>
  <c r="N63" i="1"/>
  <c r="O63" i="1" s="1"/>
  <c r="N64" i="1"/>
  <c r="O64" i="1" s="1"/>
  <c r="N65" i="1"/>
  <c r="O65" i="1" s="1"/>
  <c r="N66" i="1"/>
  <c r="O66" i="1" s="1"/>
  <c r="N67" i="1"/>
  <c r="O67" i="1" s="1"/>
  <c r="N68" i="1"/>
  <c r="O68" i="1" s="1"/>
  <c r="N69" i="1"/>
  <c r="O69" i="1" s="1"/>
  <c r="N70" i="1"/>
  <c r="O70" i="1" s="1"/>
  <c r="N71" i="1"/>
  <c r="O71" i="1" s="1"/>
  <c r="N72" i="1"/>
  <c r="O72" i="1" s="1"/>
  <c r="N73" i="1"/>
  <c r="O73" i="1" s="1"/>
  <c r="N74" i="1"/>
  <c r="O74" i="1" s="1"/>
  <c r="N75" i="1"/>
  <c r="O75" i="1" s="1"/>
  <c r="N76" i="1"/>
  <c r="O76" i="1" s="1"/>
  <c r="N77" i="1"/>
  <c r="O77" i="1" s="1"/>
  <c r="N78" i="1"/>
  <c r="O78" i="1" s="1"/>
  <c r="N79" i="1"/>
  <c r="O79" i="1" s="1"/>
  <c r="N80" i="1"/>
  <c r="O80" i="1" s="1"/>
  <c r="N81" i="1"/>
  <c r="O81" i="1" s="1"/>
  <c r="N82" i="1"/>
  <c r="O82" i="1" s="1"/>
  <c r="N83" i="1"/>
  <c r="O83" i="1" s="1"/>
  <c r="N84" i="1"/>
  <c r="O84" i="1" s="1"/>
  <c r="N85" i="1"/>
  <c r="O85" i="1" s="1"/>
  <c r="N86" i="1"/>
  <c r="O86" i="1" s="1"/>
  <c r="N87" i="1"/>
  <c r="O87" i="1" s="1"/>
  <c r="N88" i="1"/>
  <c r="O88" i="1" s="1"/>
  <c r="N89" i="1"/>
  <c r="O89" i="1" s="1"/>
  <c r="N90" i="1"/>
  <c r="O90" i="1" s="1"/>
  <c r="N91" i="1"/>
  <c r="O91" i="1" s="1"/>
  <c r="N92" i="1"/>
  <c r="O92" i="1" s="1"/>
  <c r="N93" i="1"/>
  <c r="O93" i="1" s="1"/>
  <c r="N94" i="1"/>
  <c r="O94" i="1" s="1"/>
  <c r="N95" i="1"/>
  <c r="O95" i="1" s="1"/>
  <c r="N96" i="1"/>
  <c r="O96" i="1" s="1"/>
  <c r="N97" i="1"/>
  <c r="O97" i="1" s="1"/>
  <c r="N98" i="1"/>
  <c r="O98" i="1" s="1"/>
  <c r="N99" i="1"/>
  <c r="O99" i="1" s="1"/>
  <c r="N100" i="1"/>
  <c r="O100" i="1" s="1"/>
  <c r="N101" i="1"/>
  <c r="O101" i="1" s="1"/>
  <c r="N102" i="1"/>
  <c r="O102" i="1" s="1"/>
  <c r="N103" i="1"/>
  <c r="O103" i="1" s="1"/>
  <c r="N104" i="1"/>
  <c r="O104" i="1" s="1"/>
  <c r="N2" i="1"/>
  <c r="O2" i="1" s="1"/>
  <c r="J106" i="1"/>
  <c r="J105" i="1"/>
  <c r="I105" i="1"/>
  <c r="O105" i="1" l="1"/>
  <c r="J107" i="1"/>
</calcChain>
</file>

<file path=xl/sharedStrings.xml><?xml version="1.0" encoding="utf-8"?>
<sst xmlns="http://schemas.openxmlformats.org/spreadsheetml/2006/main" count="848" uniqueCount="118">
  <si>
    <t>original_order</t>
  </si>
  <si>
    <t>fishery_id</t>
  </si>
  <si>
    <t>host_country</t>
  </si>
  <si>
    <t>species_value</t>
  </si>
  <si>
    <t>unit_of_value</t>
  </si>
  <si>
    <t>composite_price</t>
  </si>
  <si>
    <t>species_value_fluctuations</t>
  </si>
  <si>
    <t>landings_co_op</t>
  </si>
  <si>
    <t>fishing_season_co_op</t>
  </si>
  <si>
    <t>NA</t>
  </si>
  <si>
    <t>Medium</t>
  </si>
  <si>
    <t>Philippines</t>
  </si>
  <si>
    <t>medium</t>
  </si>
  <si>
    <t>New Zealand</t>
  </si>
  <si>
    <t>NZ$/kg</t>
  </si>
  <si>
    <t>Low</t>
  </si>
  <si>
    <t>very high</t>
  </si>
  <si>
    <t>Turkey</t>
  </si>
  <si>
    <t>High</t>
  </si>
  <si>
    <t>high</t>
  </si>
  <si>
    <t>Very high</t>
  </si>
  <si>
    <t>United States</t>
  </si>
  <si>
    <t>Sweden</t>
  </si>
  <si>
    <t>$/kg</t>
  </si>
  <si>
    <t>Sri Lanka</t>
  </si>
  <si>
    <t>RS$/kg</t>
  </si>
  <si>
    <t>low</t>
  </si>
  <si>
    <t>Japan</t>
  </si>
  <si>
    <t>US$/kg</t>
  </si>
  <si>
    <t>Scotland</t>
  </si>
  <si>
    <t>South Africa</t>
  </si>
  <si>
    <t>subsistence</t>
  </si>
  <si>
    <t>Canada</t>
  </si>
  <si>
    <t>CAN$/lbs</t>
  </si>
  <si>
    <t>Australia</t>
  </si>
  <si>
    <t>AUS$/kg</t>
  </si>
  <si>
    <t>Denmark</t>
  </si>
  <si>
    <t>Solomon Islands</t>
  </si>
  <si>
    <t>US$/lbs</t>
  </si>
  <si>
    <t>Italy</t>
  </si>
  <si>
    <t>Madagascar</t>
  </si>
  <si>
    <t>Ariary/kg</t>
  </si>
  <si>
    <t>Vietnam</t>
  </si>
  <si>
    <t>US$/ton</t>
  </si>
  <si>
    <t>Guam</t>
  </si>
  <si>
    <t>2.00 - 1.50</t>
  </si>
  <si>
    <t>1.75 - 1.25</t>
  </si>
  <si>
    <t>1.25 - 0.50</t>
  </si>
  <si>
    <t>Mexico</t>
  </si>
  <si>
    <t>Pesos/kg</t>
  </si>
  <si>
    <t>Chile</t>
  </si>
  <si>
    <t>Fiji</t>
  </si>
  <si>
    <t>Brazil</t>
  </si>
  <si>
    <t>oyster</t>
  </si>
  <si>
    <t>fish base</t>
  </si>
  <si>
    <t>September to March</t>
  </si>
  <si>
    <t>Korea, South</t>
  </si>
  <si>
    <t>Papua New Guinea</t>
  </si>
  <si>
    <t>Argentina</t>
  </si>
  <si>
    <t>Gambia, the</t>
  </si>
  <si>
    <t>Ecuador</t>
  </si>
  <si>
    <t>Oman</t>
  </si>
  <si>
    <t>OMR (oman rial) per kg</t>
  </si>
  <si>
    <t>Belize</t>
  </si>
  <si>
    <t>6.5-2.5</t>
  </si>
  <si>
    <t>belize $ 2003 dollars per pound</t>
  </si>
  <si>
    <t>India</t>
  </si>
  <si>
    <t>St. Lucia</t>
  </si>
  <si>
    <t>US$ per urchin</t>
  </si>
  <si>
    <t>Russia</t>
  </si>
  <si>
    <t>Peru</t>
  </si>
  <si>
    <t>USD/KG</t>
  </si>
  <si>
    <t>1 to 12</t>
  </si>
  <si>
    <t>50-60 (meat), 1350-1500 (shells)</t>
  </si>
  <si>
    <t>Rs/kg -meat; Rs/tonne-shell</t>
  </si>
  <si>
    <t>8--5</t>
  </si>
  <si>
    <t>Malawi</t>
  </si>
  <si>
    <t>MK/kg</t>
  </si>
  <si>
    <t>1--12</t>
  </si>
  <si>
    <t>Cote d'Ivoire</t>
  </si>
  <si>
    <t>CFA Franc/kg</t>
  </si>
  <si>
    <t>Netherlands</t>
  </si>
  <si>
    <t>Euros/kg</t>
  </si>
  <si>
    <t>Tanzania</t>
  </si>
  <si>
    <t>dollars/kg</t>
  </si>
  <si>
    <t>Canadian dollars/lb</t>
  </si>
  <si>
    <t>4--6</t>
  </si>
  <si>
    <t>Data Source</t>
  </si>
  <si>
    <t>World Development Indicators</t>
  </si>
  <si>
    <t>Data Source URL</t>
  </si>
  <si>
    <t>data.worldbank.org/indicator/PA.NUS.PPP?</t>
  </si>
  <si>
    <t>Last Updated Date</t>
  </si>
  <si>
    <t>Indicator Name</t>
  </si>
  <si>
    <t>Indicator Code</t>
  </si>
  <si>
    <t>PPP conversion factor, GDP (LCU per international $)</t>
  </si>
  <si>
    <t>PA.NUS.PPP</t>
  </si>
  <si>
    <t>season_proportion</t>
  </si>
  <si>
    <t>season_months</t>
  </si>
  <si>
    <t/>
  </si>
  <si>
    <t>season_proportional</t>
  </si>
  <si>
    <t>landings_tonnes</t>
  </si>
  <si>
    <t>value_kg_conversion</t>
  </si>
  <si>
    <t>currency</t>
  </si>
  <si>
    <t>$NZ</t>
  </si>
  <si>
    <t>$US</t>
  </si>
  <si>
    <t>$</t>
  </si>
  <si>
    <t>$RS</t>
  </si>
  <si>
    <t>$CAN</t>
  </si>
  <si>
    <t>$AUS</t>
  </si>
  <si>
    <t>ariary</t>
  </si>
  <si>
    <t>$MEX</t>
  </si>
  <si>
    <t>?</t>
  </si>
  <si>
    <t>OMR</t>
  </si>
  <si>
    <t>$BZD2003</t>
  </si>
  <si>
    <t>MWK</t>
  </si>
  <si>
    <t>XOF</t>
  </si>
  <si>
    <t>Euro</t>
  </si>
  <si>
    <t>massunits_to_kg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</si>
</sst>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59999389629810485"/>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indexed="64"/>
      </top>
      <bottom style="thin">
        <color indexed="64"/>
      </bottom>
      <diagonal/>
    </border>
    <border>
      <left/>
      <right/>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7">
    <xf numFmtId="0" fontId="0" fillId="0" borderId="0" xfId="0"/>
    <xf numFmtId="16" fontId="0" fillId="0" borderId="0" xfId="0" applyNumberFormat="1"/>
    <xf numFmtId="0" fontId="0" fillId="33" borderId="0" xfId="0" applyFill="1"/>
    <xf numFmtId="0" fontId="16" fillId="0" borderId="10" xfId="0" applyFont="1" applyBorder="1"/>
    <xf numFmtId="0" fontId="0" fillId="0" borderId="10" xfId="0" applyBorder="1"/>
    <xf numFmtId="2" fontId="0" fillId="0" borderId="0" xfId="0" applyNumberFormat="1"/>
    <xf numFmtId="164" fontId="0" fillId="0" borderId="0" xfId="0" applyNumberFormat="1"/>
    <xf numFmtId="0" fontId="16" fillId="0" borderId="11" xfId="0" applyFont="1" applyBorder="1"/>
    <xf numFmtId="0" fontId="16" fillId="0" borderId="10" xfId="0" applyFont="1" applyFill="1" applyBorder="1"/>
    <xf numFmtId="0" fontId="0" fillId="0" borderId="0" xfId="0" applyAlignment="1">
      <alignment horizontal="left"/>
    </xf>
    <xf numFmtId="14" fontId="0" fillId="0" borderId="0" xfId="0" applyNumberFormat="1" applyAlignment="1">
      <alignment horizontal="left"/>
    </xf>
    <xf numFmtId="0" fontId="0" fillId="0" borderId="11" xfId="0" applyBorder="1" applyAlignment="1">
      <alignment horizontal="left"/>
    </xf>
    <xf numFmtId="2" fontId="16" fillId="0" borderId="10" xfId="0" applyNumberFormat="1" applyFont="1" applyFill="1" applyBorder="1"/>
    <xf numFmtId="0" fontId="0" fillId="0" borderId="0" xfId="0" applyFill="1"/>
    <xf numFmtId="2" fontId="0" fillId="0" borderId="0" xfId="0" applyNumberFormat="1" applyFill="1"/>
    <xf numFmtId="164" fontId="0" fillId="0" borderId="0" xfId="0" applyNumberFormat="1" applyFill="1"/>
    <xf numFmtId="16" fontId="0" fillId="0" borderId="0" xfId="0" applyNumberForma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1</xdr:col>
      <xdr:colOff>9525</xdr:colOff>
      <xdr:row>1</xdr:row>
      <xdr:rowOff>9525</xdr:rowOff>
    </xdr:from>
    <xdr:to>
      <xdr:col>8</xdr:col>
      <xdr:colOff>0</xdr:colOff>
      <xdr:row>19</xdr:row>
      <xdr:rowOff>180975</xdr:rowOff>
    </xdr:to>
    <xdr:sp macro="" textlink="">
      <xdr:nvSpPr>
        <xdr:cNvPr id="2" name="TextBox 1">
          <a:extLst>
            <a:ext uri="{FF2B5EF4-FFF2-40B4-BE49-F238E27FC236}">
              <a16:creationId xmlns:a16="http://schemas.microsoft.com/office/drawing/2014/main" id="{339DA045-A7B9-4826-B3B5-C0AA45177F0B}"/>
            </a:ext>
          </a:extLst>
        </xdr:cNvPr>
        <xdr:cNvSpPr txBox="1"/>
      </xdr:nvSpPr>
      <xdr:spPr>
        <a:xfrm>
          <a:off x="619125" y="200025"/>
          <a:ext cx="4257675" cy="36004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metadata</a:t>
          </a:r>
          <a:r>
            <a:rPr lang="en-US" sz="1100" b="1" baseline="0"/>
            <a:t> for unit conversions</a:t>
          </a:r>
          <a:endParaRPr lang="en-US" sz="1100" b="1"/>
        </a:p>
        <a:p>
          <a:endParaRPr lang="en-US" sz="1100"/>
        </a:p>
        <a:p>
          <a:r>
            <a:rPr lang="en-US" sz="1100"/>
            <a:t>The following sheets contain standardizing</a:t>
          </a:r>
          <a:r>
            <a:rPr lang="en-US" sz="1100" baseline="0"/>
            <a:t> </a:t>
          </a:r>
          <a:r>
            <a:rPr lang="en-US" sz="1100"/>
            <a:t>conversions</a:t>
          </a:r>
          <a:r>
            <a:rPr lang="en-US" sz="1100" baseline="0"/>
            <a:t> for landings and valuation by mass in the Ovando 2012 database.</a:t>
          </a:r>
        </a:p>
        <a:p>
          <a:endParaRPr lang="en-US" sz="1100" baseline="0"/>
        </a:p>
        <a:p>
          <a:r>
            <a:rPr lang="en-US" sz="1100" baseline="0"/>
            <a:t>"final" includes variables for merging to the existing master database "season_proportional", "landings_tonnes", "value_kg_conversion", and  "currency" , indexed by "original_order".</a:t>
          </a:r>
        </a:p>
        <a:p>
          <a:endParaRPr lang="en-US" sz="1100" baseline="0"/>
        </a:p>
        <a:p>
          <a:r>
            <a:rPr lang="en-US" sz="1100" baseline="0"/>
            <a:t>"cooperatives" is a copy of the master database with functions for conversions. None of the functions are remarkable.</a:t>
          </a:r>
        </a:p>
        <a:p>
          <a:endParaRPr lang="en-US" sz="1100" baseline="0"/>
        </a:p>
        <a:p>
          <a:r>
            <a:rPr lang="en-US" sz="1100" baseline="0"/>
            <a:t>"massconversion" identifies unique values for variable "unit_of_value", and conversion rates to kg for the same. Note values "oyster" and "urchin". </a:t>
          </a:r>
        </a:p>
        <a:p>
          <a:endParaRPr lang="en-US" sz="1100" baseline="0"/>
        </a:p>
        <a:p>
          <a:r>
            <a:rPr lang="en-US" sz="1100" baseline="0"/>
            <a:t>"pppconversion" contains the World Bank's table of conversion values for purchasing power parity up through 2016. These are the values that could convert the miscellaneous currencies to PPP if we knew the year associated with each currency given.</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B15B48-6343-416A-8452-0353824E807B}">
  <dimension ref="A1"/>
  <sheetViews>
    <sheetView tabSelected="1" workbookViewId="0"/>
  </sheetViews>
  <sheetFormatPr defaultRowHeight="15" x14ac:dyDescent="0.2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892944-5DF5-4B81-BE7D-0602B2E931B6}">
  <dimension ref="A1:E104"/>
  <sheetViews>
    <sheetView workbookViewId="0">
      <selection activeCell="B1" sqref="B1:E1"/>
    </sheetView>
  </sheetViews>
  <sheetFormatPr defaultRowHeight="15" x14ac:dyDescent="0.25"/>
  <cols>
    <col min="1" max="1" width="13.7109375" bestFit="1" customWidth="1"/>
    <col min="2" max="2" width="19.5703125" bestFit="1" customWidth="1"/>
    <col min="3" max="3" width="15.7109375" bestFit="1" customWidth="1"/>
  </cols>
  <sheetData>
    <row r="1" spans="1:5" x14ac:dyDescent="0.25">
      <c r="A1" s="3" t="s">
        <v>0</v>
      </c>
      <c r="B1" s="8" t="s">
        <v>99</v>
      </c>
      <c r="C1" s="8" t="s">
        <v>100</v>
      </c>
      <c r="D1" s="8" t="s">
        <v>101</v>
      </c>
      <c r="E1" s="8" t="s">
        <v>102</v>
      </c>
    </row>
    <row r="2" spans="1:5" x14ac:dyDescent="0.25">
      <c r="A2">
        <v>1</v>
      </c>
      <c r="B2" s="5" t="s">
        <v>98</v>
      </c>
    </row>
    <row r="3" spans="1:5" x14ac:dyDescent="0.25">
      <c r="A3">
        <v>2</v>
      </c>
      <c r="B3" s="5" t="s">
        <v>98</v>
      </c>
    </row>
    <row r="4" spans="1:5" x14ac:dyDescent="0.25">
      <c r="A4">
        <v>3</v>
      </c>
      <c r="B4" s="5">
        <v>1</v>
      </c>
      <c r="C4">
        <v>65</v>
      </c>
      <c r="D4">
        <v>13.47</v>
      </c>
      <c r="E4" t="s">
        <v>103</v>
      </c>
    </row>
    <row r="5" spans="1:5" x14ac:dyDescent="0.25">
      <c r="A5">
        <v>4</v>
      </c>
      <c r="B5" s="5">
        <v>1</v>
      </c>
    </row>
    <row r="6" spans="1:5" x14ac:dyDescent="0.25">
      <c r="A6">
        <v>5</v>
      </c>
      <c r="B6" s="5">
        <v>1</v>
      </c>
      <c r="C6">
        <v>29.591999999999999</v>
      </c>
    </row>
    <row r="7" spans="1:5" x14ac:dyDescent="0.25">
      <c r="A7">
        <v>6</v>
      </c>
      <c r="B7" s="5">
        <v>1</v>
      </c>
      <c r="C7" s="6">
        <v>0.5</v>
      </c>
    </row>
    <row r="8" spans="1:5" x14ac:dyDescent="0.25">
      <c r="A8">
        <v>7</v>
      </c>
      <c r="B8" s="5">
        <v>1</v>
      </c>
      <c r="C8" s="6">
        <v>0.5</v>
      </c>
    </row>
    <row r="9" spans="1:5" x14ac:dyDescent="0.25">
      <c r="A9">
        <v>9</v>
      </c>
      <c r="B9" s="5" t="s">
        <v>98</v>
      </c>
    </row>
    <row r="10" spans="1:5" x14ac:dyDescent="0.25">
      <c r="A10">
        <v>10</v>
      </c>
      <c r="B10" s="5" t="s">
        <v>98</v>
      </c>
    </row>
    <row r="11" spans="1:5" x14ac:dyDescent="0.25">
      <c r="A11">
        <v>11</v>
      </c>
      <c r="B11" s="5">
        <v>1</v>
      </c>
      <c r="C11">
        <v>27</v>
      </c>
    </row>
    <row r="12" spans="1:5" x14ac:dyDescent="0.25">
      <c r="A12">
        <v>12</v>
      </c>
      <c r="B12" s="5" t="s">
        <v>98</v>
      </c>
    </row>
    <row r="13" spans="1:5" x14ac:dyDescent="0.25">
      <c r="A13">
        <v>13</v>
      </c>
      <c r="B13" s="5" t="s">
        <v>98</v>
      </c>
    </row>
    <row r="14" spans="1:5" x14ac:dyDescent="0.25">
      <c r="A14">
        <v>14</v>
      </c>
      <c r="B14" s="5">
        <v>1</v>
      </c>
      <c r="C14">
        <v>9</v>
      </c>
      <c r="D14">
        <v>12</v>
      </c>
      <c r="E14" t="s">
        <v>105</v>
      </c>
    </row>
    <row r="15" spans="1:5" x14ac:dyDescent="0.25">
      <c r="A15">
        <v>15</v>
      </c>
      <c r="B15" s="5">
        <v>1</v>
      </c>
      <c r="C15">
        <v>174</v>
      </c>
      <c r="D15">
        <v>83</v>
      </c>
      <c r="E15" t="s">
        <v>106</v>
      </c>
    </row>
    <row r="16" spans="1:5" x14ac:dyDescent="0.25">
      <c r="A16">
        <v>16</v>
      </c>
      <c r="B16" s="5">
        <v>0.33333333333333331</v>
      </c>
      <c r="C16">
        <v>79.400000000000006</v>
      </c>
    </row>
    <row r="17" spans="1:5" x14ac:dyDescent="0.25">
      <c r="A17">
        <v>17</v>
      </c>
      <c r="B17" s="5" t="s">
        <v>98</v>
      </c>
    </row>
    <row r="18" spans="1:5" x14ac:dyDescent="0.25">
      <c r="A18">
        <v>18</v>
      </c>
      <c r="B18" s="5" t="s">
        <v>98</v>
      </c>
    </row>
    <row r="19" spans="1:5" x14ac:dyDescent="0.25">
      <c r="A19">
        <v>19</v>
      </c>
      <c r="B19" s="5" t="s">
        <v>98</v>
      </c>
      <c r="C19">
        <v>945</v>
      </c>
      <c r="D19">
        <v>33.15</v>
      </c>
      <c r="E19" t="s">
        <v>103</v>
      </c>
    </row>
    <row r="20" spans="1:5" x14ac:dyDescent="0.25">
      <c r="A20">
        <v>20</v>
      </c>
      <c r="B20" s="5" t="s">
        <v>98</v>
      </c>
      <c r="C20">
        <v>2000</v>
      </c>
      <c r="D20">
        <v>13</v>
      </c>
      <c r="E20" t="s">
        <v>104</v>
      </c>
    </row>
    <row r="21" spans="1:5" x14ac:dyDescent="0.25">
      <c r="A21">
        <v>21</v>
      </c>
      <c r="B21" s="5">
        <v>0.33333333333333331</v>
      </c>
      <c r="C21">
        <v>80000</v>
      </c>
    </row>
    <row r="22" spans="1:5" x14ac:dyDescent="0.25">
      <c r="A22">
        <v>22</v>
      </c>
      <c r="B22" s="5" t="s">
        <v>98</v>
      </c>
      <c r="C22">
        <v>9200</v>
      </c>
      <c r="D22">
        <v>1.8084</v>
      </c>
      <c r="E22" t="s">
        <v>104</v>
      </c>
    </row>
    <row r="23" spans="1:5" x14ac:dyDescent="0.25">
      <c r="A23">
        <v>23</v>
      </c>
      <c r="B23" s="5">
        <v>0.75</v>
      </c>
    </row>
    <row r="24" spans="1:5" x14ac:dyDescent="0.25">
      <c r="A24">
        <v>24</v>
      </c>
      <c r="B24" s="5" t="s">
        <v>98</v>
      </c>
      <c r="C24">
        <v>4082</v>
      </c>
      <c r="D24">
        <v>4.0860000000000003</v>
      </c>
      <c r="E24" t="s">
        <v>107</v>
      </c>
    </row>
    <row r="25" spans="1:5" x14ac:dyDescent="0.25">
      <c r="A25">
        <v>25</v>
      </c>
      <c r="B25" s="5">
        <v>1</v>
      </c>
      <c r="D25">
        <v>25</v>
      </c>
      <c r="E25" t="s">
        <v>108</v>
      </c>
    </row>
    <row r="26" spans="1:5" x14ac:dyDescent="0.25">
      <c r="A26">
        <v>26</v>
      </c>
      <c r="B26" s="5">
        <v>1</v>
      </c>
      <c r="D26">
        <v>25</v>
      </c>
      <c r="E26" t="s">
        <v>108</v>
      </c>
    </row>
    <row r="27" spans="1:5" x14ac:dyDescent="0.25">
      <c r="A27">
        <v>27</v>
      </c>
      <c r="B27" s="5" t="s">
        <v>98</v>
      </c>
    </row>
    <row r="28" spans="1:5" x14ac:dyDescent="0.25">
      <c r="A28">
        <v>28</v>
      </c>
      <c r="B28" s="5" t="s">
        <v>98</v>
      </c>
    </row>
    <row r="29" spans="1:5" x14ac:dyDescent="0.25">
      <c r="A29">
        <v>29</v>
      </c>
      <c r="B29" s="5" t="s">
        <v>98</v>
      </c>
      <c r="C29">
        <v>4.75</v>
      </c>
    </row>
    <row r="30" spans="1:5" x14ac:dyDescent="0.25">
      <c r="A30">
        <v>30</v>
      </c>
      <c r="B30" s="5" t="s">
        <v>98</v>
      </c>
      <c r="C30">
        <v>222.9</v>
      </c>
    </row>
    <row r="31" spans="1:5" x14ac:dyDescent="0.25">
      <c r="A31">
        <v>31</v>
      </c>
      <c r="B31" s="5" t="s">
        <v>98</v>
      </c>
    </row>
    <row r="32" spans="1:5" x14ac:dyDescent="0.25">
      <c r="A32">
        <v>32</v>
      </c>
      <c r="B32" s="5" t="s">
        <v>98</v>
      </c>
    </row>
    <row r="33" spans="1:5" x14ac:dyDescent="0.25">
      <c r="A33">
        <v>33</v>
      </c>
      <c r="B33" s="5" t="s">
        <v>98</v>
      </c>
      <c r="C33">
        <v>75</v>
      </c>
      <c r="D33">
        <v>0.93524000000000007</v>
      </c>
      <c r="E33" t="s">
        <v>104</v>
      </c>
    </row>
    <row r="34" spans="1:5" x14ac:dyDescent="0.25">
      <c r="A34">
        <v>34</v>
      </c>
      <c r="B34" s="5" t="s">
        <v>98</v>
      </c>
    </row>
    <row r="35" spans="1:5" x14ac:dyDescent="0.25">
      <c r="A35">
        <v>35</v>
      </c>
      <c r="B35" s="5" t="s">
        <v>98</v>
      </c>
    </row>
    <row r="36" spans="1:5" x14ac:dyDescent="0.25">
      <c r="A36">
        <v>36</v>
      </c>
      <c r="B36" s="5" t="s">
        <v>98</v>
      </c>
      <c r="C36">
        <v>35051</v>
      </c>
      <c r="D36">
        <v>2.724E-2</v>
      </c>
      <c r="E36" t="s">
        <v>104</v>
      </c>
    </row>
    <row r="37" spans="1:5" x14ac:dyDescent="0.25">
      <c r="A37">
        <v>37</v>
      </c>
      <c r="B37" s="5" t="s">
        <v>98</v>
      </c>
      <c r="C37">
        <v>92.5</v>
      </c>
      <c r="D37">
        <v>0.22700000000000001</v>
      </c>
      <c r="E37" t="s">
        <v>104</v>
      </c>
    </row>
    <row r="38" spans="1:5" x14ac:dyDescent="0.25">
      <c r="A38">
        <v>38</v>
      </c>
      <c r="B38" s="5" t="s">
        <v>98</v>
      </c>
      <c r="D38">
        <v>0.17433600000000002</v>
      </c>
      <c r="E38" t="s">
        <v>104</v>
      </c>
    </row>
    <row r="39" spans="1:5" x14ac:dyDescent="0.25">
      <c r="A39">
        <v>39</v>
      </c>
      <c r="B39" s="5" t="s">
        <v>98</v>
      </c>
      <c r="E39" t="s">
        <v>104</v>
      </c>
    </row>
    <row r="40" spans="1:5" x14ac:dyDescent="0.25">
      <c r="A40">
        <v>40</v>
      </c>
      <c r="B40" s="5" t="s">
        <v>98</v>
      </c>
      <c r="D40">
        <v>4.9031999999999999E-2</v>
      </c>
      <c r="E40" t="s">
        <v>104</v>
      </c>
    </row>
    <row r="41" spans="1:5" x14ac:dyDescent="0.25">
      <c r="A41">
        <v>41</v>
      </c>
      <c r="B41" s="5" t="s">
        <v>98</v>
      </c>
    </row>
    <row r="42" spans="1:5" x14ac:dyDescent="0.25">
      <c r="A42">
        <v>42</v>
      </c>
      <c r="B42" s="5" t="s">
        <v>98</v>
      </c>
      <c r="D42">
        <v>1300</v>
      </c>
      <c r="E42" t="s">
        <v>109</v>
      </c>
    </row>
    <row r="43" spans="1:5" x14ac:dyDescent="0.25">
      <c r="A43">
        <v>43</v>
      </c>
      <c r="B43" s="5" t="s">
        <v>98</v>
      </c>
      <c r="C43">
        <v>1592</v>
      </c>
      <c r="E43" t="s">
        <v>104</v>
      </c>
    </row>
    <row r="44" spans="1:5" x14ac:dyDescent="0.25">
      <c r="A44">
        <v>44</v>
      </c>
      <c r="B44" s="5" t="s">
        <v>98</v>
      </c>
      <c r="D44">
        <v>6.9461999999999996E-2</v>
      </c>
      <c r="E44" t="s">
        <v>104</v>
      </c>
    </row>
    <row r="45" spans="1:5" x14ac:dyDescent="0.25">
      <c r="A45">
        <v>45</v>
      </c>
      <c r="B45" s="5" t="s">
        <v>98</v>
      </c>
      <c r="D45">
        <v>7.264000000000001E-2</v>
      </c>
      <c r="E45" t="s">
        <v>104</v>
      </c>
    </row>
    <row r="46" spans="1:5" x14ac:dyDescent="0.25">
      <c r="A46">
        <v>46</v>
      </c>
      <c r="B46" s="5" t="s">
        <v>98</v>
      </c>
      <c r="E46" t="s">
        <v>104</v>
      </c>
    </row>
    <row r="47" spans="1:5" x14ac:dyDescent="0.25">
      <c r="A47">
        <v>47</v>
      </c>
      <c r="B47" s="5" t="s">
        <v>98</v>
      </c>
      <c r="E47" t="s">
        <v>104</v>
      </c>
    </row>
    <row r="48" spans="1:5" x14ac:dyDescent="0.25">
      <c r="A48">
        <v>48</v>
      </c>
      <c r="B48" s="5" t="s">
        <v>98</v>
      </c>
      <c r="E48" t="s">
        <v>104</v>
      </c>
    </row>
    <row r="49" spans="1:5" x14ac:dyDescent="0.25">
      <c r="A49">
        <v>49</v>
      </c>
      <c r="B49" s="5" t="s">
        <v>98</v>
      </c>
      <c r="C49">
        <v>0</v>
      </c>
    </row>
    <row r="50" spans="1:5" x14ac:dyDescent="0.25">
      <c r="A50">
        <v>50</v>
      </c>
      <c r="B50" s="5" t="s">
        <v>98</v>
      </c>
    </row>
    <row r="51" spans="1:5" x14ac:dyDescent="0.25">
      <c r="A51">
        <v>51</v>
      </c>
      <c r="B51" s="5" t="s">
        <v>98</v>
      </c>
      <c r="C51">
        <v>85364.2</v>
      </c>
    </row>
    <row r="52" spans="1:5" x14ac:dyDescent="0.25">
      <c r="A52">
        <v>52</v>
      </c>
      <c r="B52" s="5" t="s">
        <v>98</v>
      </c>
      <c r="D52">
        <v>6.9461999999999996E-2</v>
      </c>
      <c r="E52" t="s">
        <v>104</v>
      </c>
    </row>
    <row r="53" spans="1:5" x14ac:dyDescent="0.25">
      <c r="A53">
        <v>53</v>
      </c>
      <c r="B53" s="5" t="s">
        <v>98</v>
      </c>
      <c r="D53">
        <v>7.264000000000001E-2</v>
      </c>
      <c r="E53" t="s">
        <v>104</v>
      </c>
    </row>
    <row r="54" spans="1:5" x14ac:dyDescent="0.25">
      <c r="A54">
        <v>54</v>
      </c>
      <c r="B54" s="5">
        <v>0.5</v>
      </c>
      <c r="D54">
        <v>830</v>
      </c>
      <c r="E54" t="s">
        <v>110</v>
      </c>
    </row>
    <row r="55" spans="1:5" x14ac:dyDescent="0.25">
      <c r="A55">
        <v>55</v>
      </c>
      <c r="B55" s="5">
        <v>0.5</v>
      </c>
      <c r="D55" s="1">
        <v>830</v>
      </c>
      <c r="E55" t="s">
        <v>110</v>
      </c>
    </row>
    <row r="56" spans="1:5" x14ac:dyDescent="0.25">
      <c r="A56">
        <v>56</v>
      </c>
      <c r="B56" s="5">
        <v>0.41666666666666669</v>
      </c>
      <c r="C56">
        <v>163</v>
      </c>
    </row>
    <row r="57" spans="1:5" x14ac:dyDescent="0.25">
      <c r="A57">
        <v>57</v>
      </c>
      <c r="B57" s="5" t="s">
        <v>98</v>
      </c>
    </row>
    <row r="58" spans="1:5" x14ac:dyDescent="0.25">
      <c r="A58">
        <v>58</v>
      </c>
      <c r="B58" s="5" t="s">
        <v>98</v>
      </c>
      <c r="C58">
        <v>280811</v>
      </c>
    </row>
    <row r="59" spans="1:5" x14ac:dyDescent="0.25">
      <c r="A59">
        <v>59</v>
      </c>
      <c r="B59" s="5" t="s">
        <v>98</v>
      </c>
      <c r="C59">
        <v>3055</v>
      </c>
      <c r="E59" t="s">
        <v>104</v>
      </c>
    </row>
    <row r="60" spans="1:5" x14ac:dyDescent="0.25">
      <c r="A60">
        <v>60</v>
      </c>
      <c r="B60" s="5" t="s">
        <v>98</v>
      </c>
      <c r="D60">
        <v>42996</v>
      </c>
      <c r="E60" t="s">
        <v>104</v>
      </c>
    </row>
    <row r="61" spans="1:5" x14ac:dyDescent="0.25">
      <c r="A61">
        <v>61</v>
      </c>
      <c r="B61" s="5" t="s">
        <v>98</v>
      </c>
      <c r="D61">
        <v>42996</v>
      </c>
      <c r="E61" t="s">
        <v>104</v>
      </c>
    </row>
    <row r="62" spans="1:5" x14ac:dyDescent="0.25">
      <c r="A62">
        <v>62</v>
      </c>
      <c r="B62" s="5" t="s">
        <v>98</v>
      </c>
      <c r="C62">
        <v>25.4</v>
      </c>
      <c r="D62">
        <v>18.8</v>
      </c>
      <c r="E62" t="s">
        <v>104</v>
      </c>
    </row>
    <row r="63" spans="1:5" x14ac:dyDescent="0.25">
      <c r="A63">
        <v>63</v>
      </c>
      <c r="B63" s="5" t="s">
        <v>98</v>
      </c>
      <c r="C63">
        <v>7.3</v>
      </c>
      <c r="D63">
        <v>18</v>
      </c>
      <c r="E63" t="s">
        <v>104</v>
      </c>
    </row>
    <row r="64" spans="1:5" x14ac:dyDescent="0.25">
      <c r="A64">
        <v>64</v>
      </c>
      <c r="B64" s="5" t="s">
        <v>98</v>
      </c>
      <c r="C64">
        <v>15.7</v>
      </c>
      <c r="D64">
        <v>3.1</v>
      </c>
      <c r="E64" t="s">
        <v>104</v>
      </c>
    </row>
    <row r="65" spans="1:5" x14ac:dyDescent="0.25">
      <c r="A65">
        <v>65</v>
      </c>
      <c r="B65" s="5" t="s">
        <v>98</v>
      </c>
    </row>
    <row r="66" spans="1:5" x14ac:dyDescent="0.25">
      <c r="A66">
        <v>66</v>
      </c>
      <c r="B66" s="5" t="s">
        <v>98</v>
      </c>
    </row>
    <row r="67" spans="1:5" x14ac:dyDescent="0.25">
      <c r="A67">
        <v>67</v>
      </c>
      <c r="B67" s="5" t="s">
        <v>98</v>
      </c>
    </row>
    <row r="68" spans="1:5" x14ac:dyDescent="0.25">
      <c r="A68">
        <v>68</v>
      </c>
      <c r="B68" s="5" t="s">
        <v>98</v>
      </c>
      <c r="C68">
        <v>66.2</v>
      </c>
      <c r="D68">
        <v>17.23</v>
      </c>
      <c r="E68" t="s">
        <v>104</v>
      </c>
    </row>
    <row r="69" spans="1:5" x14ac:dyDescent="0.25">
      <c r="A69">
        <v>75</v>
      </c>
      <c r="B69" s="5">
        <v>1</v>
      </c>
      <c r="C69">
        <v>348000</v>
      </c>
      <c r="D69">
        <v>1.7999999999999999E-2</v>
      </c>
      <c r="E69" t="s">
        <v>111</v>
      </c>
    </row>
    <row r="70" spans="1:5" x14ac:dyDescent="0.25">
      <c r="A70">
        <v>76</v>
      </c>
      <c r="B70" s="5" t="s">
        <v>98</v>
      </c>
    </row>
    <row r="71" spans="1:5" x14ac:dyDescent="0.25">
      <c r="A71">
        <v>77</v>
      </c>
      <c r="B71" s="5" t="s">
        <v>98</v>
      </c>
    </row>
    <row r="72" spans="1:5" x14ac:dyDescent="0.25">
      <c r="A72">
        <v>78</v>
      </c>
      <c r="B72" s="5" t="s">
        <v>98</v>
      </c>
    </row>
    <row r="73" spans="1:5" x14ac:dyDescent="0.25">
      <c r="A73">
        <v>79</v>
      </c>
      <c r="B73" s="5">
        <v>0.58333333333333337</v>
      </c>
      <c r="D73">
        <v>4.3</v>
      </c>
      <c r="E73" t="s">
        <v>104</v>
      </c>
    </row>
    <row r="74" spans="1:5" x14ac:dyDescent="0.25">
      <c r="A74">
        <v>80</v>
      </c>
      <c r="B74" s="5">
        <v>0.58333333333333337</v>
      </c>
      <c r="D74">
        <v>4.3</v>
      </c>
      <c r="E74" t="s">
        <v>104</v>
      </c>
    </row>
    <row r="75" spans="1:5" x14ac:dyDescent="0.25">
      <c r="A75">
        <v>84</v>
      </c>
      <c r="B75" s="5">
        <v>0.25</v>
      </c>
      <c r="C75">
        <v>1000</v>
      </c>
      <c r="D75">
        <v>3</v>
      </c>
      <c r="E75" t="s">
        <v>104</v>
      </c>
    </row>
    <row r="76" spans="1:5" x14ac:dyDescent="0.25">
      <c r="A76">
        <v>85</v>
      </c>
      <c r="B76" s="5">
        <v>1</v>
      </c>
      <c r="C76">
        <v>2</v>
      </c>
      <c r="D76">
        <v>290</v>
      </c>
      <c r="E76" t="s">
        <v>104</v>
      </c>
    </row>
    <row r="77" spans="1:5" x14ac:dyDescent="0.25">
      <c r="A77">
        <v>86</v>
      </c>
      <c r="B77" s="5">
        <v>1</v>
      </c>
    </row>
    <row r="78" spans="1:5" x14ac:dyDescent="0.25">
      <c r="A78">
        <v>87</v>
      </c>
      <c r="B78" s="5">
        <v>1</v>
      </c>
    </row>
    <row r="79" spans="1:5" x14ac:dyDescent="0.25">
      <c r="A79">
        <v>88</v>
      </c>
      <c r="B79" s="5">
        <v>1</v>
      </c>
    </row>
    <row r="80" spans="1:5" x14ac:dyDescent="0.25">
      <c r="A80">
        <v>89</v>
      </c>
      <c r="B80" s="5">
        <v>1</v>
      </c>
      <c r="C80">
        <v>3865</v>
      </c>
    </row>
    <row r="81" spans="1:5" x14ac:dyDescent="0.25">
      <c r="A81">
        <v>90</v>
      </c>
      <c r="B81" s="5">
        <v>1</v>
      </c>
    </row>
    <row r="82" spans="1:5" x14ac:dyDescent="0.25">
      <c r="A82">
        <v>91</v>
      </c>
      <c r="B82" s="5" t="s">
        <v>98</v>
      </c>
      <c r="D82">
        <v>1.35</v>
      </c>
      <c r="E82" t="s">
        <v>112</v>
      </c>
    </row>
    <row r="83" spans="1:5" x14ac:dyDescent="0.25">
      <c r="A83">
        <v>92</v>
      </c>
      <c r="B83" s="5">
        <v>0.75</v>
      </c>
      <c r="C83">
        <v>642</v>
      </c>
      <c r="D83">
        <v>10.92778</v>
      </c>
      <c r="E83" t="s">
        <v>113</v>
      </c>
    </row>
    <row r="84" spans="1:5" x14ac:dyDescent="0.25">
      <c r="A84">
        <v>93</v>
      </c>
      <c r="B84" s="5">
        <v>0.75</v>
      </c>
      <c r="C84">
        <v>279</v>
      </c>
      <c r="D84">
        <v>4.1314000000000002</v>
      </c>
      <c r="E84" t="s">
        <v>113</v>
      </c>
    </row>
    <row r="85" spans="1:5" x14ac:dyDescent="0.25">
      <c r="A85">
        <v>94</v>
      </c>
      <c r="B85" s="5" t="s">
        <v>98</v>
      </c>
    </row>
    <row r="86" spans="1:5" x14ac:dyDescent="0.25">
      <c r="A86">
        <v>95</v>
      </c>
      <c r="B86" s="5" t="s">
        <v>98</v>
      </c>
    </row>
    <row r="87" spans="1:5" x14ac:dyDescent="0.25">
      <c r="A87">
        <v>96</v>
      </c>
      <c r="B87" s="5" t="s">
        <v>98</v>
      </c>
    </row>
    <row r="88" spans="1:5" x14ac:dyDescent="0.25">
      <c r="A88">
        <v>97</v>
      </c>
      <c r="B88" s="5" t="s">
        <v>98</v>
      </c>
      <c r="D88">
        <v>1.895</v>
      </c>
      <c r="E88" t="s">
        <v>104</v>
      </c>
    </row>
    <row r="89" spans="1:5" x14ac:dyDescent="0.25">
      <c r="A89">
        <v>100</v>
      </c>
      <c r="B89" s="5" t="s">
        <v>98</v>
      </c>
    </row>
    <row r="90" spans="1:5" x14ac:dyDescent="0.25">
      <c r="A90">
        <v>101</v>
      </c>
      <c r="B90" s="5">
        <v>1</v>
      </c>
      <c r="D90">
        <v>0.74</v>
      </c>
      <c r="E90" t="s">
        <v>104</v>
      </c>
    </row>
    <row r="91" spans="1:5" x14ac:dyDescent="0.25">
      <c r="A91">
        <v>102</v>
      </c>
      <c r="B91" s="5">
        <v>1</v>
      </c>
    </row>
    <row r="92" spans="1:5" x14ac:dyDescent="0.25">
      <c r="A92">
        <v>103</v>
      </c>
      <c r="B92" s="5">
        <v>1</v>
      </c>
    </row>
    <row r="93" spans="1:5" x14ac:dyDescent="0.25">
      <c r="A93">
        <v>104</v>
      </c>
      <c r="B93" s="5">
        <v>1</v>
      </c>
    </row>
    <row r="94" spans="1:5" x14ac:dyDescent="0.25">
      <c r="A94">
        <v>105</v>
      </c>
      <c r="B94" s="5">
        <v>1</v>
      </c>
    </row>
    <row r="95" spans="1:5" x14ac:dyDescent="0.25">
      <c r="A95">
        <v>106</v>
      </c>
      <c r="B95" s="5">
        <v>0.83333333333333337</v>
      </c>
      <c r="C95">
        <v>43958</v>
      </c>
    </row>
    <row r="96" spans="1:5" x14ac:dyDescent="0.25">
      <c r="A96">
        <v>107</v>
      </c>
      <c r="B96" s="5">
        <v>1</v>
      </c>
      <c r="D96">
        <v>87</v>
      </c>
      <c r="E96" t="s">
        <v>114</v>
      </c>
    </row>
    <row r="97" spans="1:5" x14ac:dyDescent="0.25">
      <c r="A97">
        <v>108</v>
      </c>
      <c r="B97" s="5">
        <v>1</v>
      </c>
      <c r="D97">
        <v>37</v>
      </c>
      <c r="E97" t="s">
        <v>114</v>
      </c>
    </row>
    <row r="98" spans="1:5" x14ac:dyDescent="0.25">
      <c r="A98">
        <v>109</v>
      </c>
      <c r="B98" s="5">
        <v>1</v>
      </c>
      <c r="D98">
        <v>110</v>
      </c>
      <c r="E98" t="s">
        <v>115</v>
      </c>
    </row>
    <row r="99" spans="1:5" x14ac:dyDescent="0.25">
      <c r="A99">
        <v>110</v>
      </c>
      <c r="B99" s="5">
        <v>1</v>
      </c>
      <c r="C99">
        <v>18430</v>
      </c>
      <c r="D99">
        <v>17.07</v>
      </c>
      <c r="E99" t="s">
        <v>116</v>
      </c>
    </row>
    <row r="100" spans="1:5" x14ac:dyDescent="0.25">
      <c r="A100">
        <v>111</v>
      </c>
      <c r="B100" s="5">
        <v>1</v>
      </c>
      <c r="C100">
        <v>59170</v>
      </c>
      <c r="D100">
        <v>1.59</v>
      </c>
      <c r="E100" t="s">
        <v>116</v>
      </c>
    </row>
    <row r="101" spans="1:5" x14ac:dyDescent="0.25">
      <c r="A101">
        <v>112</v>
      </c>
      <c r="B101" s="5">
        <v>1</v>
      </c>
      <c r="C101">
        <v>800000</v>
      </c>
      <c r="D101">
        <v>1.99</v>
      </c>
      <c r="E101" t="s">
        <v>105</v>
      </c>
    </row>
    <row r="102" spans="1:5" x14ac:dyDescent="0.25">
      <c r="A102">
        <v>113</v>
      </c>
      <c r="B102" s="5">
        <v>1</v>
      </c>
      <c r="C102">
        <v>800000</v>
      </c>
      <c r="D102">
        <v>0.9</v>
      </c>
      <c r="E102" t="s">
        <v>105</v>
      </c>
    </row>
    <row r="103" spans="1:5" x14ac:dyDescent="0.25">
      <c r="A103">
        <v>114</v>
      </c>
      <c r="B103" s="5">
        <v>1</v>
      </c>
      <c r="C103">
        <v>800000</v>
      </c>
      <c r="D103">
        <v>1.63</v>
      </c>
      <c r="E103" t="s">
        <v>105</v>
      </c>
    </row>
    <row r="104" spans="1:5" x14ac:dyDescent="0.25">
      <c r="A104">
        <v>115</v>
      </c>
      <c r="B104" s="5">
        <v>0.25</v>
      </c>
      <c r="C104">
        <v>5000</v>
      </c>
      <c r="D104">
        <v>0.83990000000000009</v>
      </c>
      <c r="E104" t="s">
        <v>107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107"/>
  <sheetViews>
    <sheetView workbookViewId="0"/>
  </sheetViews>
  <sheetFormatPr defaultRowHeight="15" x14ac:dyDescent="0.25"/>
  <cols>
    <col min="1" max="1" width="13.7109375" bestFit="1" customWidth="1"/>
    <col min="2" max="2" width="9.85546875" bestFit="1" customWidth="1"/>
    <col min="3" max="3" width="12.5703125" bestFit="1" customWidth="1"/>
    <col min="4" max="4" width="13.5703125" style="2" bestFit="1" customWidth="1"/>
    <col min="5" max="5" width="13.42578125" bestFit="1" customWidth="1"/>
    <col min="6" max="6" width="27.85546875" bestFit="1" customWidth="1"/>
    <col min="7" max="8" width="27.85546875" customWidth="1"/>
    <col min="9" max="9" width="15.85546875" bestFit="1" customWidth="1"/>
    <col min="10" max="10" width="25.5703125" bestFit="1" customWidth="1"/>
    <col min="11" max="11" width="14.85546875" style="2" bestFit="1" customWidth="1"/>
    <col min="12" max="12" width="20.7109375" bestFit="1" customWidth="1"/>
    <col min="13" max="13" width="15" style="5" bestFit="1" customWidth="1"/>
    <col min="14" max="14" width="18" style="5" bestFit="1" customWidth="1"/>
    <col min="15" max="16" width="19.5703125" bestFit="1" customWidth="1"/>
    <col min="17" max="17" width="15.7109375" bestFit="1" customWidth="1"/>
  </cols>
  <sheetData>
    <row r="1" spans="1:19" s="3" customFormat="1" x14ac:dyDescent="0.25">
      <c r="A1" s="8" t="s">
        <v>0</v>
      </c>
      <c r="B1" s="8" t="s">
        <v>1</v>
      </c>
      <c r="C1" s="8" t="s">
        <v>2</v>
      </c>
      <c r="D1" s="8" t="s">
        <v>3</v>
      </c>
      <c r="E1" s="8" t="s">
        <v>4</v>
      </c>
      <c r="F1" s="8" t="s">
        <v>101</v>
      </c>
      <c r="G1" s="8" t="s">
        <v>101</v>
      </c>
      <c r="H1" s="8" t="s">
        <v>102</v>
      </c>
      <c r="I1" s="8" t="s">
        <v>5</v>
      </c>
      <c r="J1" s="8" t="s">
        <v>6</v>
      </c>
      <c r="K1" s="8" t="s">
        <v>7</v>
      </c>
      <c r="L1" s="8" t="s">
        <v>8</v>
      </c>
      <c r="M1" s="12" t="s">
        <v>97</v>
      </c>
      <c r="N1" s="12" t="s">
        <v>96</v>
      </c>
      <c r="O1" s="8" t="s">
        <v>99</v>
      </c>
      <c r="P1" s="8" t="s">
        <v>99</v>
      </c>
      <c r="Q1" s="8" t="s">
        <v>100</v>
      </c>
      <c r="R1" s="8" t="s">
        <v>101</v>
      </c>
      <c r="S1" s="8" t="s">
        <v>102</v>
      </c>
    </row>
    <row r="2" spans="1:19" x14ac:dyDescent="0.25">
      <c r="A2" s="13">
        <v>1</v>
      </c>
      <c r="B2" s="13">
        <v>1</v>
      </c>
      <c r="C2" s="13" t="s">
        <v>11</v>
      </c>
      <c r="D2" s="13" t="s">
        <v>9</v>
      </c>
      <c r="E2" s="13" t="s">
        <v>9</v>
      </c>
      <c r="F2" s="13" t="str">
        <f>VLOOKUP(E2, massconversion!$A$2:B24, 2, FALSE)</f>
        <v>NA</v>
      </c>
      <c r="G2" s="14"/>
      <c r="H2" s="14"/>
      <c r="I2" s="13" t="s">
        <v>9</v>
      </c>
      <c r="J2" s="13" t="s">
        <v>9</v>
      </c>
      <c r="K2" s="13"/>
      <c r="L2" s="13" t="s">
        <v>9</v>
      </c>
      <c r="M2" s="14"/>
      <c r="N2" s="14">
        <f>M2/12</f>
        <v>0</v>
      </c>
      <c r="O2" s="14" t="str">
        <f>IF(N2&gt;0, N2, "")</f>
        <v/>
      </c>
      <c r="P2" s="14" t="s">
        <v>98</v>
      </c>
      <c r="Q2" s="13"/>
      <c r="R2" s="13"/>
      <c r="S2" s="13"/>
    </row>
    <row r="3" spans="1:19" x14ac:dyDescent="0.25">
      <c r="A3" s="13">
        <v>2</v>
      </c>
      <c r="B3" s="13">
        <v>1</v>
      </c>
      <c r="C3" s="13" t="s">
        <v>11</v>
      </c>
      <c r="D3" s="13" t="s">
        <v>10</v>
      </c>
      <c r="E3" s="13" t="s">
        <v>9</v>
      </c>
      <c r="F3" s="13" t="str">
        <f>VLOOKUP(E3, massconversion!$A$2:B25, 2, FALSE)</f>
        <v>NA</v>
      </c>
      <c r="G3" s="14"/>
      <c r="H3" s="14"/>
      <c r="I3" s="13" t="s">
        <v>12</v>
      </c>
      <c r="J3" s="13" t="s">
        <v>9</v>
      </c>
      <c r="K3" s="13"/>
      <c r="L3" s="13" t="s">
        <v>9</v>
      </c>
      <c r="M3" s="14"/>
      <c r="N3" s="14">
        <f t="shared" ref="N3:N66" si="0">M3/12</f>
        <v>0</v>
      </c>
      <c r="O3" s="14" t="str">
        <f t="shared" ref="O3:O66" si="1">IF(N3&gt;0, N3, "")</f>
        <v/>
      </c>
      <c r="P3" s="14" t="s">
        <v>98</v>
      </c>
      <c r="Q3" s="13"/>
      <c r="R3" s="13"/>
      <c r="S3" s="13"/>
    </row>
    <row r="4" spans="1:19" x14ac:dyDescent="0.25">
      <c r="A4" s="13">
        <v>3</v>
      </c>
      <c r="B4" s="13">
        <v>2</v>
      </c>
      <c r="C4" s="13" t="s">
        <v>13</v>
      </c>
      <c r="D4" s="13">
        <v>13.47</v>
      </c>
      <c r="E4" s="13" t="s">
        <v>14</v>
      </c>
      <c r="F4" s="13">
        <f>VLOOKUP(E4, massconversion!$A$2:B26, 2, FALSE)</f>
        <v>1</v>
      </c>
      <c r="G4" s="14">
        <f t="shared" ref="G4:G64" si="2">D4*F4</f>
        <v>13.47</v>
      </c>
      <c r="H4" s="14" t="s">
        <v>103</v>
      </c>
      <c r="I4" s="13" t="s">
        <v>15</v>
      </c>
      <c r="J4" s="13" t="s">
        <v>9</v>
      </c>
      <c r="K4" s="13">
        <v>65</v>
      </c>
      <c r="L4" s="13">
        <v>0</v>
      </c>
      <c r="M4" s="14">
        <v>12</v>
      </c>
      <c r="N4" s="14">
        <f t="shared" si="0"/>
        <v>1</v>
      </c>
      <c r="O4" s="14">
        <f t="shared" si="1"/>
        <v>1</v>
      </c>
      <c r="P4" s="14">
        <v>1</v>
      </c>
      <c r="Q4" s="13">
        <v>65</v>
      </c>
      <c r="R4" s="13">
        <v>13.47</v>
      </c>
      <c r="S4" s="13" t="s">
        <v>103</v>
      </c>
    </row>
    <row r="5" spans="1:19" x14ac:dyDescent="0.25">
      <c r="A5" s="13">
        <v>4</v>
      </c>
      <c r="B5" s="13">
        <v>3</v>
      </c>
      <c r="C5" s="13" t="s">
        <v>13</v>
      </c>
      <c r="D5" s="13" t="s">
        <v>9</v>
      </c>
      <c r="E5" s="13" t="s">
        <v>9</v>
      </c>
      <c r="F5" s="13" t="str">
        <f>VLOOKUP(E5, massconversion!$A$2:B27, 2, FALSE)</f>
        <v>NA</v>
      </c>
      <c r="G5" s="14"/>
      <c r="H5" s="14"/>
      <c r="I5" s="13" t="s">
        <v>9</v>
      </c>
      <c r="J5" s="13">
        <v>0</v>
      </c>
      <c r="K5" s="13"/>
      <c r="L5" s="13">
        <v>0</v>
      </c>
      <c r="M5" s="14">
        <v>12</v>
      </c>
      <c r="N5" s="14">
        <f t="shared" si="0"/>
        <v>1</v>
      </c>
      <c r="O5" s="14">
        <f t="shared" si="1"/>
        <v>1</v>
      </c>
      <c r="P5" s="14">
        <v>1</v>
      </c>
      <c r="Q5" s="13"/>
      <c r="R5" s="13"/>
      <c r="S5" s="13"/>
    </row>
    <row r="6" spans="1:19" x14ac:dyDescent="0.25">
      <c r="A6" s="13">
        <v>5</v>
      </c>
      <c r="B6" s="13">
        <v>3</v>
      </c>
      <c r="C6" s="13" t="s">
        <v>13</v>
      </c>
      <c r="D6" s="13" t="s">
        <v>9</v>
      </c>
      <c r="E6" s="13" t="s">
        <v>9</v>
      </c>
      <c r="F6" s="13" t="str">
        <f>VLOOKUP(E6, massconversion!$A$2:B28, 2, FALSE)</f>
        <v>NA</v>
      </c>
      <c r="G6" s="14"/>
      <c r="H6" s="14"/>
      <c r="I6" s="13" t="s">
        <v>9</v>
      </c>
      <c r="J6" s="13" t="s">
        <v>9</v>
      </c>
      <c r="K6" s="13">
        <v>29.591999999999999</v>
      </c>
      <c r="L6" s="13">
        <v>0</v>
      </c>
      <c r="M6" s="14">
        <v>12</v>
      </c>
      <c r="N6" s="14">
        <f t="shared" si="0"/>
        <v>1</v>
      </c>
      <c r="O6" s="14">
        <f t="shared" si="1"/>
        <v>1</v>
      </c>
      <c r="P6" s="14">
        <v>1</v>
      </c>
      <c r="Q6" s="13">
        <v>29.591999999999999</v>
      </c>
      <c r="R6" s="13"/>
      <c r="S6" s="13"/>
    </row>
    <row r="7" spans="1:19" x14ac:dyDescent="0.25">
      <c r="A7" s="13">
        <v>6</v>
      </c>
      <c r="B7" s="13">
        <v>3</v>
      </c>
      <c r="C7" s="13" t="s">
        <v>13</v>
      </c>
      <c r="D7" s="13" t="s">
        <v>9</v>
      </c>
      <c r="E7" s="13" t="s">
        <v>9</v>
      </c>
      <c r="F7" s="13" t="str">
        <f>VLOOKUP(E7, massconversion!$A$2:B29, 2, FALSE)</f>
        <v>NA</v>
      </c>
      <c r="G7" s="14"/>
      <c r="H7" s="14"/>
      <c r="I7" s="13" t="s">
        <v>9</v>
      </c>
      <c r="J7" s="13" t="s">
        <v>9</v>
      </c>
      <c r="K7" s="13">
        <v>0.538333333333333</v>
      </c>
      <c r="L7" s="13">
        <v>0</v>
      </c>
      <c r="M7" s="14">
        <v>12</v>
      </c>
      <c r="N7" s="14">
        <f t="shared" si="0"/>
        <v>1</v>
      </c>
      <c r="O7" s="14">
        <f t="shared" si="1"/>
        <v>1</v>
      </c>
      <c r="P7" s="14">
        <v>1</v>
      </c>
      <c r="Q7" s="15">
        <v>0.5</v>
      </c>
      <c r="R7" s="13"/>
      <c r="S7" s="13"/>
    </row>
    <row r="8" spans="1:19" x14ac:dyDescent="0.25">
      <c r="A8" s="13">
        <v>7</v>
      </c>
      <c r="B8" s="13">
        <v>3</v>
      </c>
      <c r="C8" s="13" t="s">
        <v>13</v>
      </c>
      <c r="D8" s="13" t="s">
        <v>9</v>
      </c>
      <c r="E8" s="13" t="s">
        <v>9</v>
      </c>
      <c r="F8" s="13" t="str">
        <f>VLOOKUP(E8, massconversion!$A$2:B30, 2, FALSE)</f>
        <v>NA</v>
      </c>
      <c r="G8" s="14"/>
      <c r="H8" s="14"/>
      <c r="I8" s="13" t="s">
        <v>9</v>
      </c>
      <c r="J8" s="13" t="s">
        <v>9</v>
      </c>
      <c r="K8" s="13">
        <v>0.538333333333333</v>
      </c>
      <c r="L8" s="13">
        <v>0</v>
      </c>
      <c r="M8" s="14">
        <v>12</v>
      </c>
      <c r="N8" s="14">
        <f t="shared" si="0"/>
        <v>1</v>
      </c>
      <c r="O8" s="14">
        <f t="shared" si="1"/>
        <v>1</v>
      </c>
      <c r="P8" s="14">
        <v>1</v>
      </c>
      <c r="Q8" s="15">
        <v>0.5</v>
      </c>
      <c r="R8" s="13"/>
      <c r="S8" s="13"/>
    </row>
    <row r="9" spans="1:19" x14ac:dyDescent="0.25">
      <c r="A9" s="13">
        <v>9</v>
      </c>
      <c r="B9" s="13">
        <v>5</v>
      </c>
      <c r="C9" s="13" t="s">
        <v>17</v>
      </c>
      <c r="D9" s="13" t="s">
        <v>18</v>
      </c>
      <c r="E9" s="13" t="s">
        <v>9</v>
      </c>
      <c r="F9" s="13" t="str">
        <f>VLOOKUP(E9, massconversion!$A$2:B31, 2, FALSE)</f>
        <v>NA</v>
      </c>
      <c r="G9" s="14"/>
      <c r="H9" s="14"/>
      <c r="I9" s="13" t="s">
        <v>19</v>
      </c>
      <c r="J9" s="13" t="s">
        <v>9</v>
      </c>
      <c r="K9" s="13"/>
      <c r="L9" s="13" t="s">
        <v>9</v>
      </c>
      <c r="M9" s="14"/>
      <c r="N9" s="14">
        <f t="shared" si="0"/>
        <v>0</v>
      </c>
      <c r="O9" s="14" t="str">
        <f t="shared" si="1"/>
        <v/>
      </c>
      <c r="P9" s="14" t="s">
        <v>98</v>
      </c>
      <c r="Q9" s="13"/>
      <c r="R9" s="13"/>
      <c r="S9" s="13"/>
    </row>
    <row r="10" spans="1:19" x14ac:dyDescent="0.25">
      <c r="A10" s="13">
        <v>10</v>
      </c>
      <c r="B10" s="13">
        <v>5</v>
      </c>
      <c r="C10" s="13" t="s">
        <v>17</v>
      </c>
      <c r="D10" s="13" t="s">
        <v>20</v>
      </c>
      <c r="E10" s="13" t="s">
        <v>9</v>
      </c>
      <c r="F10" s="13" t="str">
        <f>VLOOKUP(E10, massconversion!$A$2:B32, 2, FALSE)</f>
        <v>NA</v>
      </c>
      <c r="G10" s="14"/>
      <c r="H10" s="14"/>
      <c r="I10" s="13" t="s">
        <v>19</v>
      </c>
      <c r="J10" s="13" t="s">
        <v>9</v>
      </c>
      <c r="K10" s="13"/>
      <c r="L10" s="13" t="s">
        <v>9</v>
      </c>
      <c r="M10" s="14"/>
      <c r="N10" s="14">
        <f t="shared" si="0"/>
        <v>0</v>
      </c>
      <c r="O10" s="14" t="str">
        <f t="shared" si="1"/>
        <v/>
      </c>
      <c r="P10" s="14" t="s">
        <v>98</v>
      </c>
      <c r="Q10" s="13"/>
      <c r="R10" s="13"/>
      <c r="S10" s="13"/>
    </row>
    <row r="11" spans="1:19" x14ac:dyDescent="0.25">
      <c r="A11" s="13">
        <v>11</v>
      </c>
      <c r="B11" s="13">
        <v>6</v>
      </c>
      <c r="C11" s="13" t="s">
        <v>21</v>
      </c>
      <c r="D11" s="13" t="s">
        <v>10</v>
      </c>
      <c r="E11" s="13" t="s">
        <v>9</v>
      </c>
      <c r="F11" s="13" t="str">
        <f>VLOOKUP(E11, massconversion!$A$2:B33, 2, FALSE)</f>
        <v>NA</v>
      </c>
      <c r="G11" s="14"/>
      <c r="H11" s="14"/>
      <c r="I11" s="13" t="s">
        <v>12</v>
      </c>
      <c r="J11" s="13" t="s">
        <v>9</v>
      </c>
      <c r="K11" s="13">
        <v>27</v>
      </c>
      <c r="L11" s="16">
        <v>42747</v>
      </c>
      <c r="M11" s="14">
        <v>12</v>
      </c>
      <c r="N11" s="14">
        <f t="shared" si="0"/>
        <v>1</v>
      </c>
      <c r="O11" s="14">
        <f t="shared" si="1"/>
        <v>1</v>
      </c>
      <c r="P11" s="14">
        <v>1</v>
      </c>
      <c r="Q11" s="13">
        <v>27</v>
      </c>
      <c r="R11" s="13"/>
      <c r="S11" s="13"/>
    </row>
    <row r="12" spans="1:19" x14ac:dyDescent="0.25">
      <c r="A12" s="13">
        <v>12</v>
      </c>
      <c r="B12" s="13">
        <v>7</v>
      </c>
      <c r="C12" s="13" t="s">
        <v>11</v>
      </c>
      <c r="D12" s="13" t="s">
        <v>9</v>
      </c>
      <c r="E12" s="13" t="s">
        <v>9</v>
      </c>
      <c r="F12" s="13" t="str">
        <f>VLOOKUP(E12, massconversion!$A$2:B34, 2, FALSE)</f>
        <v>NA</v>
      </c>
      <c r="G12" s="14"/>
      <c r="H12" s="14"/>
      <c r="I12" s="13" t="s">
        <v>9</v>
      </c>
      <c r="J12" s="13" t="s">
        <v>9</v>
      </c>
      <c r="K12" s="13"/>
      <c r="L12" s="13" t="s">
        <v>9</v>
      </c>
      <c r="M12" s="14"/>
      <c r="N12" s="14">
        <f t="shared" si="0"/>
        <v>0</v>
      </c>
      <c r="O12" s="14" t="str">
        <f t="shared" si="1"/>
        <v/>
      </c>
      <c r="P12" s="14" t="s">
        <v>98</v>
      </c>
      <c r="Q12" s="13"/>
      <c r="R12" s="13"/>
      <c r="S12" s="13"/>
    </row>
    <row r="13" spans="1:19" x14ac:dyDescent="0.25">
      <c r="A13" s="13">
        <v>13</v>
      </c>
      <c r="B13" s="13">
        <v>7</v>
      </c>
      <c r="C13" s="13" t="s">
        <v>11</v>
      </c>
      <c r="D13" s="13" t="s">
        <v>18</v>
      </c>
      <c r="E13" s="13" t="s">
        <v>9</v>
      </c>
      <c r="F13" s="13" t="str">
        <f>VLOOKUP(E13, massconversion!$A$2:B35, 2, FALSE)</f>
        <v>NA</v>
      </c>
      <c r="G13" s="14"/>
      <c r="H13" s="14"/>
      <c r="I13" s="13" t="s">
        <v>19</v>
      </c>
      <c r="J13" s="13" t="s">
        <v>9</v>
      </c>
      <c r="K13" s="13"/>
      <c r="L13" s="13" t="s">
        <v>9</v>
      </c>
      <c r="M13" s="14"/>
      <c r="N13" s="14">
        <f t="shared" si="0"/>
        <v>0</v>
      </c>
      <c r="O13" s="14" t="str">
        <f t="shared" si="1"/>
        <v/>
      </c>
      <c r="P13" s="14" t="s">
        <v>98</v>
      </c>
      <c r="Q13" s="13"/>
      <c r="R13" s="13"/>
      <c r="S13" s="13"/>
    </row>
    <row r="14" spans="1:19" x14ac:dyDescent="0.25">
      <c r="A14" s="13">
        <v>14</v>
      </c>
      <c r="B14" s="13">
        <v>8</v>
      </c>
      <c r="C14" s="13" t="s">
        <v>22</v>
      </c>
      <c r="D14" s="13">
        <v>12</v>
      </c>
      <c r="E14" s="13" t="s">
        <v>23</v>
      </c>
      <c r="F14" s="13">
        <f>VLOOKUP(E14, massconversion!$A$2:B36, 2, FALSE)</f>
        <v>1</v>
      </c>
      <c r="G14" s="14">
        <f t="shared" si="2"/>
        <v>12</v>
      </c>
      <c r="H14" s="14" t="s">
        <v>105</v>
      </c>
      <c r="I14" s="13" t="s">
        <v>12</v>
      </c>
      <c r="J14" s="13" t="s">
        <v>9</v>
      </c>
      <c r="K14" s="13">
        <v>9</v>
      </c>
      <c r="L14" s="13">
        <v>0</v>
      </c>
      <c r="M14" s="14">
        <v>12</v>
      </c>
      <c r="N14" s="14">
        <f t="shared" si="0"/>
        <v>1</v>
      </c>
      <c r="O14" s="14">
        <f t="shared" si="1"/>
        <v>1</v>
      </c>
      <c r="P14" s="14">
        <v>1</v>
      </c>
      <c r="Q14" s="13">
        <v>9</v>
      </c>
      <c r="R14" s="13">
        <v>12</v>
      </c>
      <c r="S14" s="13" t="s">
        <v>105</v>
      </c>
    </row>
    <row r="15" spans="1:19" x14ac:dyDescent="0.25">
      <c r="A15" s="13">
        <v>15</v>
      </c>
      <c r="B15" s="13">
        <v>9</v>
      </c>
      <c r="C15" s="13" t="s">
        <v>24</v>
      </c>
      <c r="D15" s="13">
        <v>83</v>
      </c>
      <c r="E15" s="13" t="s">
        <v>25</v>
      </c>
      <c r="F15" s="13">
        <f>VLOOKUP(E15, massconversion!$A$2:B37, 2, FALSE)</f>
        <v>1</v>
      </c>
      <c r="G15" s="14">
        <f t="shared" si="2"/>
        <v>83</v>
      </c>
      <c r="H15" s="14" t="s">
        <v>106</v>
      </c>
      <c r="I15" s="13" t="s">
        <v>26</v>
      </c>
      <c r="J15" s="13">
        <v>1</v>
      </c>
      <c r="K15" s="13">
        <v>174</v>
      </c>
      <c r="L15" s="13">
        <v>0</v>
      </c>
      <c r="M15" s="14">
        <v>12</v>
      </c>
      <c r="N15" s="14">
        <f t="shared" si="0"/>
        <v>1</v>
      </c>
      <c r="O15" s="14">
        <f t="shared" si="1"/>
        <v>1</v>
      </c>
      <c r="P15" s="14">
        <v>1</v>
      </c>
      <c r="Q15" s="13">
        <v>174</v>
      </c>
      <c r="R15" s="13">
        <v>83</v>
      </c>
      <c r="S15" s="13" t="s">
        <v>106</v>
      </c>
    </row>
    <row r="16" spans="1:19" x14ac:dyDescent="0.25">
      <c r="A16" s="13">
        <v>16</v>
      </c>
      <c r="B16" s="13">
        <v>10</v>
      </c>
      <c r="C16" s="13" t="s">
        <v>27</v>
      </c>
      <c r="D16" s="13" t="s">
        <v>15</v>
      </c>
      <c r="E16" s="13" t="s">
        <v>9</v>
      </c>
      <c r="F16" s="13" t="str">
        <f>VLOOKUP(E16, massconversion!$A$2:B38, 2, FALSE)</f>
        <v>NA</v>
      </c>
      <c r="G16" s="14"/>
      <c r="H16" s="14"/>
      <c r="I16" s="13" t="s">
        <v>26</v>
      </c>
      <c r="J16" s="13">
        <v>1</v>
      </c>
      <c r="K16" s="13">
        <v>79.400000000000006</v>
      </c>
      <c r="L16" s="16">
        <v>43041</v>
      </c>
      <c r="M16" s="14">
        <v>4</v>
      </c>
      <c r="N16" s="14">
        <f t="shared" si="0"/>
        <v>0.33333333333333331</v>
      </c>
      <c r="O16" s="14">
        <f t="shared" si="1"/>
        <v>0.33333333333333331</v>
      </c>
      <c r="P16" s="14">
        <v>0.33333333333333331</v>
      </c>
      <c r="Q16" s="13">
        <v>79.400000000000006</v>
      </c>
      <c r="R16" s="13"/>
      <c r="S16" s="13"/>
    </row>
    <row r="17" spans="1:19" x14ac:dyDescent="0.25">
      <c r="A17" s="13">
        <v>17</v>
      </c>
      <c r="B17" s="13">
        <v>11</v>
      </c>
      <c r="C17" s="13" t="s">
        <v>11</v>
      </c>
      <c r="D17" s="13" t="s">
        <v>10</v>
      </c>
      <c r="E17" s="13" t="s">
        <v>9</v>
      </c>
      <c r="F17" s="13" t="str">
        <f>VLOOKUP(E17, massconversion!$A$2:B39, 2, FALSE)</f>
        <v>NA</v>
      </c>
      <c r="G17" s="14"/>
      <c r="H17" s="14"/>
      <c r="I17" s="13" t="s">
        <v>12</v>
      </c>
      <c r="J17" s="13" t="s">
        <v>9</v>
      </c>
      <c r="K17" s="13"/>
      <c r="L17" s="13" t="s">
        <v>9</v>
      </c>
      <c r="M17" s="14"/>
      <c r="N17" s="14">
        <f t="shared" si="0"/>
        <v>0</v>
      </c>
      <c r="O17" s="14" t="str">
        <f t="shared" si="1"/>
        <v/>
      </c>
      <c r="P17" s="14" t="s">
        <v>98</v>
      </c>
      <c r="Q17" s="13"/>
      <c r="R17" s="13"/>
      <c r="S17" s="13"/>
    </row>
    <row r="18" spans="1:19" x14ac:dyDescent="0.25">
      <c r="A18" s="13">
        <v>18</v>
      </c>
      <c r="B18" s="13">
        <v>11</v>
      </c>
      <c r="C18" s="13" t="s">
        <v>11</v>
      </c>
      <c r="D18" s="13" t="s">
        <v>20</v>
      </c>
      <c r="E18" s="13" t="s">
        <v>9</v>
      </c>
      <c r="F18" s="13" t="str">
        <f>VLOOKUP(E18, massconversion!$A$2:B40, 2, FALSE)</f>
        <v>NA</v>
      </c>
      <c r="G18" s="14"/>
      <c r="H18" s="14"/>
      <c r="I18" s="13" t="s">
        <v>19</v>
      </c>
      <c r="J18" s="13" t="s">
        <v>9</v>
      </c>
      <c r="K18" s="13"/>
      <c r="L18" s="13" t="s">
        <v>9</v>
      </c>
      <c r="M18" s="14"/>
      <c r="N18" s="14">
        <f t="shared" si="0"/>
        <v>0</v>
      </c>
      <c r="O18" s="14" t="str">
        <f t="shared" si="1"/>
        <v/>
      </c>
      <c r="P18" s="14" t="s">
        <v>98</v>
      </c>
      <c r="Q18" s="13"/>
      <c r="R18" s="13"/>
      <c r="S18" s="13"/>
    </row>
    <row r="19" spans="1:19" x14ac:dyDescent="0.25">
      <c r="A19" s="13">
        <v>19</v>
      </c>
      <c r="B19" s="13">
        <v>12</v>
      </c>
      <c r="C19" s="13" t="s">
        <v>13</v>
      </c>
      <c r="D19" s="13">
        <v>33.15</v>
      </c>
      <c r="E19" s="13" t="s">
        <v>14</v>
      </c>
      <c r="F19" s="13">
        <f>VLOOKUP(E19, massconversion!$A$2:B41, 2, FALSE)</f>
        <v>1</v>
      </c>
      <c r="G19" s="14">
        <f t="shared" si="2"/>
        <v>33.15</v>
      </c>
      <c r="H19" s="14" t="s">
        <v>103</v>
      </c>
      <c r="I19" s="13" t="s">
        <v>19</v>
      </c>
      <c r="J19" s="13">
        <v>1</v>
      </c>
      <c r="K19" s="13">
        <v>945</v>
      </c>
      <c r="L19" s="13">
        <v>0</v>
      </c>
      <c r="M19" s="14"/>
      <c r="N19" s="14">
        <f t="shared" si="0"/>
        <v>0</v>
      </c>
      <c r="O19" s="14" t="str">
        <f t="shared" si="1"/>
        <v/>
      </c>
      <c r="P19" s="14" t="s">
        <v>98</v>
      </c>
      <c r="Q19" s="13">
        <v>945</v>
      </c>
      <c r="R19" s="13">
        <v>33.15</v>
      </c>
      <c r="S19" s="13" t="s">
        <v>103</v>
      </c>
    </row>
    <row r="20" spans="1:19" x14ac:dyDescent="0.25">
      <c r="A20" s="13">
        <v>20</v>
      </c>
      <c r="B20" s="13">
        <v>13</v>
      </c>
      <c r="C20" s="13" t="s">
        <v>27</v>
      </c>
      <c r="D20" s="13">
        <v>13</v>
      </c>
      <c r="E20" s="13" t="s">
        <v>28</v>
      </c>
      <c r="F20" s="13">
        <f>VLOOKUP(E20, massconversion!$A$2:B42, 2, FALSE)</f>
        <v>1</v>
      </c>
      <c r="G20" s="14">
        <f t="shared" si="2"/>
        <v>13</v>
      </c>
      <c r="H20" s="14" t="s">
        <v>104</v>
      </c>
      <c r="I20" s="13" t="s">
        <v>19</v>
      </c>
      <c r="J20" s="13">
        <v>1</v>
      </c>
      <c r="K20" s="13">
        <v>2000</v>
      </c>
      <c r="L20" s="13" t="s">
        <v>9</v>
      </c>
      <c r="M20" s="14"/>
      <c r="N20" s="14">
        <f t="shared" si="0"/>
        <v>0</v>
      </c>
      <c r="O20" s="14" t="str">
        <f t="shared" si="1"/>
        <v/>
      </c>
      <c r="P20" s="14" t="s">
        <v>98</v>
      </c>
      <c r="Q20" s="13">
        <v>2000</v>
      </c>
      <c r="R20" s="13">
        <v>13</v>
      </c>
      <c r="S20" s="13" t="s">
        <v>104</v>
      </c>
    </row>
    <row r="21" spans="1:19" x14ac:dyDescent="0.25">
      <c r="A21" s="13">
        <v>21</v>
      </c>
      <c r="B21" s="13">
        <v>14</v>
      </c>
      <c r="C21" s="13" t="s">
        <v>29</v>
      </c>
      <c r="D21" s="13" t="s">
        <v>15</v>
      </c>
      <c r="E21" s="13" t="s">
        <v>9</v>
      </c>
      <c r="F21" s="13" t="str">
        <f>VLOOKUP(E21, massconversion!$A$2:B43, 2, FALSE)</f>
        <v>NA</v>
      </c>
      <c r="G21" s="14"/>
      <c r="H21" s="14"/>
      <c r="I21" s="13" t="s">
        <v>26</v>
      </c>
      <c r="J21" s="13" t="s">
        <v>9</v>
      </c>
      <c r="K21" s="13">
        <v>80000</v>
      </c>
      <c r="L21" s="16">
        <v>42895</v>
      </c>
      <c r="M21" s="14">
        <v>4</v>
      </c>
      <c r="N21" s="14">
        <f t="shared" si="0"/>
        <v>0.33333333333333331</v>
      </c>
      <c r="O21" s="14">
        <f t="shared" si="1"/>
        <v>0.33333333333333331</v>
      </c>
      <c r="P21" s="14">
        <v>0.33333333333333331</v>
      </c>
      <c r="Q21" s="13">
        <v>80000</v>
      </c>
      <c r="R21" s="13"/>
      <c r="S21" s="13"/>
    </row>
    <row r="22" spans="1:19" x14ac:dyDescent="0.25">
      <c r="A22" s="13">
        <v>22</v>
      </c>
      <c r="B22" s="13">
        <v>15</v>
      </c>
      <c r="C22" s="13" t="s">
        <v>27</v>
      </c>
      <c r="D22" s="13">
        <v>1.8084</v>
      </c>
      <c r="E22" s="13" t="s">
        <v>28</v>
      </c>
      <c r="F22" s="13">
        <f>VLOOKUP(E22, massconversion!$A$2:B44, 2, FALSE)</f>
        <v>1</v>
      </c>
      <c r="G22" s="14">
        <f t="shared" si="2"/>
        <v>1.8084</v>
      </c>
      <c r="H22" s="14" t="s">
        <v>104</v>
      </c>
      <c r="I22" s="13" t="s">
        <v>26</v>
      </c>
      <c r="J22" s="13" t="s">
        <v>9</v>
      </c>
      <c r="K22" s="13">
        <v>9200</v>
      </c>
      <c r="L22" s="13" t="s">
        <v>9</v>
      </c>
      <c r="M22" s="14"/>
      <c r="N22" s="14">
        <f t="shared" si="0"/>
        <v>0</v>
      </c>
      <c r="O22" s="14" t="str">
        <f t="shared" si="1"/>
        <v/>
      </c>
      <c r="P22" s="14" t="s">
        <v>98</v>
      </c>
      <c r="Q22" s="13">
        <v>9200</v>
      </c>
      <c r="R22" s="13">
        <v>1.8084</v>
      </c>
      <c r="S22" s="13" t="s">
        <v>104</v>
      </c>
    </row>
    <row r="23" spans="1:19" x14ac:dyDescent="0.25">
      <c r="A23" s="13">
        <v>23</v>
      </c>
      <c r="B23" s="13">
        <v>16</v>
      </c>
      <c r="C23" s="13" t="s">
        <v>30</v>
      </c>
      <c r="D23" s="13" t="s">
        <v>31</v>
      </c>
      <c r="E23" s="13" t="s">
        <v>9</v>
      </c>
      <c r="F23" s="13" t="str">
        <f>VLOOKUP(E23, massconversion!$A$2:B45, 2, FALSE)</f>
        <v>NA</v>
      </c>
      <c r="G23" s="14"/>
      <c r="H23" s="13"/>
      <c r="I23" s="13" t="s">
        <v>26</v>
      </c>
      <c r="J23" s="13">
        <v>1</v>
      </c>
      <c r="K23" s="13"/>
      <c r="L23" s="16">
        <v>42983</v>
      </c>
      <c r="M23" s="14">
        <v>9</v>
      </c>
      <c r="N23" s="14">
        <f t="shared" si="0"/>
        <v>0.75</v>
      </c>
      <c r="O23" s="14">
        <f t="shared" si="1"/>
        <v>0.75</v>
      </c>
      <c r="P23" s="14">
        <v>0.75</v>
      </c>
      <c r="Q23" s="13"/>
      <c r="R23" s="13"/>
      <c r="S23" s="13"/>
    </row>
    <row r="24" spans="1:19" x14ac:dyDescent="0.25">
      <c r="A24" s="13">
        <v>24</v>
      </c>
      <c r="B24" s="13">
        <v>17</v>
      </c>
      <c r="C24" s="13" t="s">
        <v>32</v>
      </c>
      <c r="D24" s="13">
        <v>9</v>
      </c>
      <c r="E24" s="13" t="s">
        <v>33</v>
      </c>
      <c r="F24" s="13">
        <f>VLOOKUP(E24, massconversion!$A$2:B46, 2, FALSE)</f>
        <v>0.45400000000000001</v>
      </c>
      <c r="G24" s="14">
        <f t="shared" si="2"/>
        <v>4.0860000000000003</v>
      </c>
      <c r="H24" s="14" t="s">
        <v>107</v>
      </c>
      <c r="I24" s="13" t="s">
        <v>12</v>
      </c>
      <c r="J24" s="13">
        <v>1</v>
      </c>
      <c r="K24" s="13">
        <v>4082</v>
      </c>
      <c r="L24" s="13" t="s">
        <v>9</v>
      </c>
      <c r="M24" s="14"/>
      <c r="N24" s="14">
        <f t="shared" si="0"/>
        <v>0</v>
      </c>
      <c r="O24" s="14" t="str">
        <f t="shared" si="1"/>
        <v/>
      </c>
      <c r="P24" s="14" t="s">
        <v>98</v>
      </c>
      <c r="Q24" s="13">
        <v>4082</v>
      </c>
      <c r="R24" s="13">
        <v>4.0860000000000003</v>
      </c>
      <c r="S24" s="13" t="s">
        <v>107</v>
      </c>
    </row>
    <row r="25" spans="1:19" x14ac:dyDescent="0.25">
      <c r="A25" s="13">
        <v>25</v>
      </c>
      <c r="B25" s="13">
        <v>18</v>
      </c>
      <c r="C25" s="13" t="s">
        <v>34</v>
      </c>
      <c r="D25" s="13">
        <v>25</v>
      </c>
      <c r="E25" s="13" t="s">
        <v>35</v>
      </c>
      <c r="F25" s="13">
        <f>VLOOKUP(E25, massconversion!$A$2:B47, 2, FALSE)</f>
        <v>1</v>
      </c>
      <c r="G25" s="14">
        <f t="shared" si="2"/>
        <v>25</v>
      </c>
      <c r="H25" s="14" t="s">
        <v>108</v>
      </c>
      <c r="I25" s="13" t="s">
        <v>19</v>
      </c>
      <c r="J25" s="13" t="s">
        <v>9</v>
      </c>
      <c r="K25" s="13"/>
      <c r="L25" s="13">
        <v>0</v>
      </c>
      <c r="M25" s="14">
        <v>12</v>
      </c>
      <c r="N25" s="14">
        <f t="shared" si="0"/>
        <v>1</v>
      </c>
      <c r="O25" s="14">
        <f t="shared" si="1"/>
        <v>1</v>
      </c>
      <c r="P25" s="14">
        <v>1</v>
      </c>
      <c r="Q25" s="13"/>
      <c r="R25" s="13">
        <v>25</v>
      </c>
      <c r="S25" s="13" t="s">
        <v>108</v>
      </c>
    </row>
    <row r="26" spans="1:19" x14ac:dyDescent="0.25">
      <c r="A26" s="13">
        <v>26</v>
      </c>
      <c r="B26" s="13">
        <v>19</v>
      </c>
      <c r="C26" s="13" t="s">
        <v>34</v>
      </c>
      <c r="D26" s="13">
        <v>25</v>
      </c>
      <c r="E26" s="13" t="s">
        <v>35</v>
      </c>
      <c r="F26" s="13">
        <f>VLOOKUP(E26, massconversion!$A$2:B48, 2, FALSE)</f>
        <v>1</v>
      </c>
      <c r="G26" s="14">
        <f t="shared" si="2"/>
        <v>25</v>
      </c>
      <c r="H26" s="14" t="s">
        <v>108</v>
      </c>
      <c r="I26" s="13" t="s">
        <v>19</v>
      </c>
      <c r="J26" s="13" t="s">
        <v>9</v>
      </c>
      <c r="K26" s="13"/>
      <c r="L26" s="13">
        <v>0</v>
      </c>
      <c r="M26" s="14">
        <v>12</v>
      </c>
      <c r="N26" s="14">
        <f t="shared" si="0"/>
        <v>1</v>
      </c>
      <c r="O26" s="14">
        <f t="shared" si="1"/>
        <v>1</v>
      </c>
      <c r="P26" s="14">
        <v>1</v>
      </c>
      <c r="Q26" s="13"/>
      <c r="R26" s="13">
        <v>25</v>
      </c>
      <c r="S26" s="13" t="s">
        <v>108</v>
      </c>
    </row>
    <row r="27" spans="1:19" x14ac:dyDescent="0.25">
      <c r="A27" s="13">
        <v>27</v>
      </c>
      <c r="B27" s="13">
        <v>20</v>
      </c>
      <c r="C27" s="13" t="s">
        <v>36</v>
      </c>
      <c r="D27" s="13" t="s">
        <v>9</v>
      </c>
      <c r="E27" s="13" t="s">
        <v>9</v>
      </c>
      <c r="F27" s="13" t="str">
        <f>VLOOKUP(E27, massconversion!$A$2:B49, 2, FALSE)</f>
        <v>NA</v>
      </c>
      <c r="G27" s="14"/>
      <c r="H27" s="14"/>
      <c r="I27" s="13" t="s">
        <v>12</v>
      </c>
      <c r="J27" s="13" t="s">
        <v>9</v>
      </c>
      <c r="K27" s="13"/>
      <c r="L27" s="13" t="s">
        <v>9</v>
      </c>
      <c r="M27" s="14"/>
      <c r="N27" s="14">
        <f t="shared" si="0"/>
        <v>0</v>
      </c>
      <c r="O27" s="14" t="str">
        <f t="shared" si="1"/>
        <v/>
      </c>
      <c r="P27" s="14" t="s">
        <v>98</v>
      </c>
      <c r="Q27" s="13"/>
      <c r="R27" s="13"/>
      <c r="S27" s="13"/>
    </row>
    <row r="28" spans="1:19" x14ac:dyDescent="0.25">
      <c r="A28" s="13">
        <v>28</v>
      </c>
      <c r="B28" s="13">
        <v>21</v>
      </c>
      <c r="C28" s="13" t="s">
        <v>36</v>
      </c>
      <c r="D28" s="13" t="s">
        <v>9</v>
      </c>
      <c r="E28" s="13" t="s">
        <v>9</v>
      </c>
      <c r="F28" s="13" t="str">
        <f>VLOOKUP(E28, massconversion!$A$2:B50, 2, FALSE)</f>
        <v>NA</v>
      </c>
      <c r="G28" s="14"/>
      <c r="H28" s="14"/>
      <c r="I28" s="13" t="s">
        <v>12</v>
      </c>
      <c r="J28" s="13" t="s">
        <v>9</v>
      </c>
      <c r="K28" s="13"/>
      <c r="L28" s="13" t="s">
        <v>9</v>
      </c>
      <c r="M28" s="14"/>
      <c r="N28" s="14">
        <f t="shared" si="0"/>
        <v>0</v>
      </c>
      <c r="O28" s="14" t="str">
        <f t="shared" si="1"/>
        <v/>
      </c>
      <c r="P28" s="14" t="s">
        <v>98</v>
      </c>
      <c r="Q28" s="13"/>
      <c r="R28" s="13"/>
      <c r="S28" s="13"/>
    </row>
    <row r="29" spans="1:19" x14ac:dyDescent="0.25">
      <c r="A29" s="13">
        <v>29</v>
      </c>
      <c r="B29" s="13">
        <v>22</v>
      </c>
      <c r="C29" s="13" t="s">
        <v>37</v>
      </c>
      <c r="D29" s="13" t="s">
        <v>9</v>
      </c>
      <c r="E29" s="13" t="s">
        <v>9</v>
      </c>
      <c r="F29" s="13" t="str">
        <f>VLOOKUP(E29, massconversion!$A$2:B51, 2, FALSE)</f>
        <v>NA</v>
      </c>
      <c r="G29" s="14"/>
      <c r="H29" s="14"/>
      <c r="I29" s="13" t="s">
        <v>9</v>
      </c>
      <c r="J29" s="13" t="s">
        <v>9</v>
      </c>
      <c r="K29" s="13">
        <v>4.75</v>
      </c>
      <c r="L29" s="13">
        <v>1</v>
      </c>
      <c r="M29" s="14"/>
      <c r="N29" s="14">
        <f t="shared" si="0"/>
        <v>0</v>
      </c>
      <c r="O29" s="14" t="str">
        <f t="shared" si="1"/>
        <v/>
      </c>
      <c r="P29" s="14" t="s">
        <v>98</v>
      </c>
      <c r="Q29" s="13">
        <v>4.75</v>
      </c>
      <c r="R29" s="13"/>
      <c r="S29" s="13"/>
    </row>
    <row r="30" spans="1:19" x14ac:dyDescent="0.25">
      <c r="A30" s="13">
        <v>30</v>
      </c>
      <c r="B30" s="13">
        <v>22</v>
      </c>
      <c r="C30" s="13" t="s">
        <v>37</v>
      </c>
      <c r="D30" s="13" t="s">
        <v>9</v>
      </c>
      <c r="E30" s="13" t="s">
        <v>9</v>
      </c>
      <c r="F30" s="13" t="str">
        <f>VLOOKUP(E30, massconversion!$A$2:B52, 2, FALSE)</f>
        <v>NA</v>
      </c>
      <c r="G30" s="14"/>
      <c r="H30" s="14"/>
      <c r="I30" s="13" t="s">
        <v>9</v>
      </c>
      <c r="J30" s="13" t="s">
        <v>9</v>
      </c>
      <c r="K30" s="13">
        <v>222.92</v>
      </c>
      <c r="L30" s="13">
        <v>1</v>
      </c>
      <c r="M30" s="14"/>
      <c r="N30" s="14">
        <f t="shared" si="0"/>
        <v>0</v>
      </c>
      <c r="O30" s="14" t="str">
        <f t="shared" si="1"/>
        <v/>
      </c>
      <c r="P30" s="14" t="s">
        <v>98</v>
      </c>
      <c r="Q30" s="13">
        <v>222.9</v>
      </c>
      <c r="R30" s="13"/>
      <c r="S30" s="13"/>
    </row>
    <row r="31" spans="1:19" x14ac:dyDescent="0.25">
      <c r="A31" s="13">
        <v>31</v>
      </c>
      <c r="B31" s="13">
        <v>23</v>
      </c>
      <c r="C31" s="13" t="s">
        <v>36</v>
      </c>
      <c r="D31" s="13" t="s">
        <v>9</v>
      </c>
      <c r="E31" s="13" t="s">
        <v>9</v>
      </c>
      <c r="F31" s="13" t="str">
        <f>VLOOKUP(E31, massconversion!$A$2:B53, 2, FALSE)</f>
        <v>NA</v>
      </c>
      <c r="G31" s="14"/>
      <c r="H31" s="14"/>
      <c r="I31" s="13" t="s">
        <v>12</v>
      </c>
      <c r="J31" s="13" t="s">
        <v>9</v>
      </c>
      <c r="K31" s="13"/>
      <c r="L31" s="13" t="s">
        <v>9</v>
      </c>
      <c r="M31" s="14"/>
      <c r="N31" s="14">
        <f t="shared" si="0"/>
        <v>0</v>
      </c>
      <c r="O31" s="14" t="str">
        <f t="shared" si="1"/>
        <v/>
      </c>
      <c r="P31" s="14" t="s">
        <v>98</v>
      </c>
      <c r="Q31" s="13"/>
      <c r="R31" s="13"/>
      <c r="S31" s="13"/>
    </row>
    <row r="32" spans="1:19" x14ac:dyDescent="0.25">
      <c r="A32" s="13">
        <v>32</v>
      </c>
      <c r="B32" s="13">
        <v>24</v>
      </c>
      <c r="C32" s="13" t="s">
        <v>36</v>
      </c>
      <c r="D32" s="13" t="s">
        <v>9</v>
      </c>
      <c r="E32" s="13" t="s">
        <v>9</v>
      </c>
      <c r="F32" s="13" t="str">
        <f>VLOOKUP(E32, massconversion!$A$2:B54, 2, FALSE)</f>
        <v>NA</v>
      </c>
      <c r="G32" s="14"/>
      <c r="H32" s="14"/>
      <c r="I32" s="13" t="s">
        <v>12</v>
      </c>
      <c r="J32" s="13" t="s">
        <v>9</v>
      </c>
      <c r="K32" s="13"/>
      <c r="L32" s="13" t="s">
        <v>9</v>
      </c>
      <c r="M32" s="14"/>
      <c r="N32" s="14">
        <f t="shared" si="0"/>
        <v>0</v>
      </c>
      <c r="O32" s="14" t="str">
        <f t="shared" si="1"/>
        <v/>
      </c>
      <c r="P32" s="14" t="s">
        <v>98</v>
      </c>
      <c r="Q32" s="13"/>
      <c r="R32" s="13"/>
      <c r="S32" s="13"/>
    </row>
    <row r="33" spans="1:19" x14ac:dyDescent="0.25">
      <c r="A33" s="13">
        <v>33</v>
      </c>
      <c r="B33" s="13">
        <v>25</v>
      </c>
      <c r="C33" s="13" t="s">
        <v>21</v>
      </c>
      <c r="D33" s="13">
        <v>2.06</v>
      </c>
      <c r="E33" s="13" t="s">
        <v>38</v>
      </c>
      <c r="F33" s="13">
        <f>VLOOKUP(E33, massconversion!$A$2:B55, 2, FALSE)</f>
        <v>0.45400000000000001</v>
      </c>
      <c r="G33" s="14">
        <f t="shared" si="2"/>
        <v>0.93524000000000007</v>
      </c>
      <c r="H33" s="14" t="s">
        <v>104</v>
      </c>
      <c r="I33" s="13" t="s">
        <v>19</v>
      </c>
      <c r="J33" s="13" t="s">
        <v>9</v>
      </c>
      <c r="K33" s="13">
        <v>75</v>
      </c>
      <c r="L33" s="13" t="s">
        <v>9</v>
      </c>
      <c r="M33" s="14"/>
      <c r="N33" s="14">
        <f t="shared" si="0"/>
        <v>0</v>
      </c>
      <c r="O33" s="14" t="str">
        <f t="shared" si="1"/>
        <v/>
      </c>
      <c r="P33" s="14" t="s">
        <v>98</v>
      </c>
      <c r="Q33" s="13">
        <v>75</v>
      </c>
      <c r="R33" s="13">
        <v>0.93524000000000007</v>
      </c>
      <c r="S33" s="13" t="s">
        <v>104</v>
      </c>
    </row>
    <row r="34" spans="1:19" x14ac:dyDescent="0.25">
      <c r="A34" s="13">
        <v>34</v>
      </c>
      <c r="B34" s="13">
        <v>26</v>
      </c>
      <c r="C34" s="13" t="s">
        <v>36</v>
      </c>
      <c r="D34" s="13" t="s">
        <v>9</v>
      </c>
      <c r="E34" s="13" t="s">
        <v>9</v>
      </c>
      <c r="F34" s="13" t="str">
        <f>VLOOKUP(E34, massconversion!$A$2:B56, 2, FALSE)</f>
        <v>NA</v>
      </c>
      <c r="G34" s="14"/>
      <c r="H34" s="14"/>
      <c r="I34" s="13" t="s">
        <v>12</v>
      </c>
      <c r="J34" s="13" t="s">
        <v>9</v>
      </c>
      <c r="K34" s="13"/>
      <c r="L34" s="13" t="s">
        <v>9</v>
      </c>
      <c r="M34" s="14"/>
      <c r="N34" s="14">
        <f t="shared" si="0"/>
        <v>0</v>
      </c>
      <c r="O34" s="14" t="str">
        <f t="shared" si="1"/>
        <v/>
      </c>
      <c r="P34" s="14" t="s">
        <v>98</v>
      </c>
      <c r="Q34" s="13"/>
      <c r="R34" s="13"/>
      <c r="S34" s="13"/>
    </row>
    <row r="35" spans="1:19" x14ac:dyDescent="0.25">
      <c r="A35" s="13">
        <v>35</v>
      </c>
      <c r="B35" s="13">
        <v>27</v>
      </c>
      <c r="C35" s="13" t="s">
        <v>36</v>
      </c>
      <c r="D35" s="13" t="s">
        <v>9</v>
      </c>
      <c r="E35" s="13" t="s">
        <v>9</v>
      </c>
      <c r="F35" s="13" t="str">
        <f>VLOOKUP(E35, massconversion!$A$2:B57, 2, FALSE)</f>
        <v>NA</v>
      </c>
      <c r="G35" s="14"/>
      <c r="H35" s="14"/>
      <c r="I35" s="13" t="s">
        <v>12</v>
      </c>
      <c r="J35" s="13" t="s">
        <v>9</v>
      </c>
      <c r="K35" s="13"/>
      <c r="L35" s="13" t="s">
        <v>9</v>
      </c>
      <c r="M35" s="14"/>
      <c r="N35" s="14">
        <f t="shared" si="0"/>
        <v>0</v>
      </c>
      <c r="O35" s="14" t="str">
        <f t="shared" si="1"/>
        <v/>
      </c>
      <c r="P35" s="14" t="s">
        <v>98</v>
      </c>
      <c r="Q35" s="13"/>
      <c r="R35" s="13"/>
      <c r="S35" s="13"/>
    </row>
    <row r="36" spans="1:19" x14ac:dyDescent="0.25">
      <c r="A36" s="13">
        <v>36</v>
      </c>
      <c r="B36" s="13">
        <v>28</v>
      </c>
      <c r="C36" s="13" t="s">
        <v>21</v>
      </c>
      <c r="D36" s="13">
        <v>0.06</v>
      </c>
      <c r="E36" s="13" t="s">
        <v>38</v>
      </c>
      <c r="F36" s="13">
        <f>VLOOKUP(E36, massconversion!$A$2:B58, 2, FALSE)</f>
        <v>0.45400000000000001</v>
      </c>
      <c r="G36" s="14">
        <f t="shared" si="2"/>
        <v>2.724E-2</v>
      </c>
      <c r="H36" s="14" t="s">
        <v>104</v>
      </c>
      <c r="I36" s="13" t="s">
        <v>26</v>
      </c>
      <c r="J36" s="13" t="s">
        <v>9</v>
      </c>
      <c r="K36" s="13">
        <v>35051</v>
      </c>
      <c r="L36" s="13" t="s">
        <v>9</v>
      </c>
      <c r="M36" s="14"/>
      <c r="N36" s="14">
        <f t="shared" si="0"/>
        <v>0</v>
      </c>
      <c r="O36" s="14" t="str">
        <f t="shared" si="1"/>
        <v/>
      </c>
      <c r="P36" s="14" t="s">
        <v>98</v>
      </c>
      <c r="Q36" s="13">
        <v>35051</v>
      </c>
      <c r="R36" s="13">
        <v>2.724E-2</v>
      </c>
      <c r="S36" s="13" t="s">
        <v>104</v>
      </c>
    </row>
    <row r="37" spans="1:19" x14ac:dyDescent="0.25">
      <c r="A37" s="13">
        <v>37</v>
      </c>
      <c r="B37" s="13">
        <v>29</v>
      </c>
      <c r="C37" s="13" t="s">
        <v>21</v>
      </c>
      <c r="D37" s="13">
        <v>0.5</v>
      </c>
      <c r="E37" s="13" t="s">
        <v>38</v>
      </c>
      <c r="F37" s="13">
        <f>VLOOKUP(E37, massconversion!$A$2:B59, 2, FALSE)</f>
        <v>0.45400000000000001</v>
      </c>
      <c r="G37" s="14">
        <f t="shared" si="2"/>
        <v>0.22700000000000001</v>
      </c>
      <c r="H37" s="14" t="s">
        <v>104</v>
      </c>
      <c r="I37" s="13" t="s">
        <v>26</v>
      </c>
      <c r="J37" s="13">
        <v>1</v>
      </c>
      <c r="K37" s="13">
        <v>92.5</v>
      </c>
      <c r="L37" s="13">
        <v>0.25</v>
      </c>
      <c r="M37" s="14"/>
      <c r="N37" s="14">
        <f t="shared" si="0"/>
        <v>0</v>
      </c>
      <c r="O37" s="14" t="str">
        <f t="shared" si="1"/>
        <v/>
      </c>
      <c r="P37" s="14" t="s">
        <v>98</v>
      </c>
      <c r="Q37" s="13">
        <v>92.5</v>
      </c>
      <c r="R37" s="13">
        <v>0.22700000000000001</v>
      </c>
      <c r="S37" s="13" t="s">
        <v>104</v>
      </c>
    </row>
    <row r="38" spans="1:19" x14ac:dyDescent="0.25">
      <c r="A38" s="13">
        <v>38</v>
      </c>
      <c r="B38" s="13">
        <v>30</v>
      </c>
      <c r="C38" s="13" t="s">
        <v>21</v>
      </c>
      <c r="D38" s="13">
        <v>0.38400000000000001</v>
      </c>
      <c r="E38" s="13" t="s">
        <v>38</v>
      </c>
      <c r="F38" s="13">
        <f>VLOOKUP(E38, massconversion!$A$2:B60, 2, FALSE)</f>
        <v>0.45400000000000001</v>
      </c>
      <c r="G38" s="14">
        <f t="shared" si="2"/>
        <v>0.17433600000000002</v>
      </c>
      <c r="H38" s="14" t="s">
        <v>104</v>
      </c>
      <c r="I38" s="13" t="s">
        <v>26</v>
      </c>
      <c r="J38" s="13" t="s">
        <v>9</v>
      </c>
      <c r="K38" s="13"/>
      <c r="L38" s="13">
        <v>0.5</v>
      </c>
      <c r="M38" s="14"/>
      <c r="N38" s="14">
        <f t="shared" si="0"/>
        <v>0</v>
      </c>
      <c r="O38" s="14" t="str">
        <f t="shared" si="1"/>
        <v/>
      </c>
      <c r="P38" s="14" t="s">
        <v>98</v>
      </c>
      <c r="Q38" s="13"/>
      <c r="R38" s="13">
        <v>0.17433600000000002</v>
      </c>
      <c r="S38" s="13" t="s">
        <v>104</v>
      </c>
    </row>
    <row r="39" spans="1:19" x14ac:dyDescent="0.25">
      <c r="A39" s="13">
        <v>39</v>
      </c>
      <c r="B39" s="13">
        <v>30</v>
      </c>
      <c r="C39" s="13" t="s">
        <v>21</v>
      </c>
      <c r="D39" s="13" t="s">
        <v>9</v>
      </c>
      <c r="E39" s="13" t="s">
        <v>38</v>
      </c>
      <c r="F39" s="13">
        <f>VLOOKUP(E39, massconversion!$A$2:B61, 2, FALSE)</f>
        <v>0.45400000000000001</v>
      </c>
      <c r="G39" s="14"/>
      <c r="H39" s="14" t="s">
        <v>104</v>
      </c>
      <c r="I39" s="13" t="s">
        <v>9</v>
      </c>
      <c r="J39" s="13" t="s">
        <v>9</v>
      </c>
      <c r="K39" s="13"/>
      <c r="L39" s="13" t="s">
        <v>9</v>
      </c>
      <c r="M39" s="14"/>
      <c r="N39" s="14">
        <f t="shared" si="0"/>
        <v>0</v>
      </c>
      <c r="O39" s="14" t="str">
        <f t="shared" si="1"/>
        <v/>
      </c>
      <c r="P39" s="14" t="s">
        <v>98</v>
      </c>
      <c r="Q39" s="13"/>
      <c r="R39" s="13"/>
      <c r="S39" s="13" t="s">
        <v>104</v>
      </c>
    </row>
    <row r="40" spans="1:19" x14ac:dyDescent="0.25">
      <c r="A40" s="13">
        <v>40</v>
      </c>
      <c r="B40" s="13">
        <v>30</v>
      </c>
      <c r="C40" s="13" t="s">
        <v>21</v>
      </c>
      <c r="D40" s="13">
        <v>0.108</v>
      </c>
      <c r="E40" s="13" t="s">
        <v>38</v>
      </c>
      <c r="F40" s="13">
        <f>VLOOKUP(E40, massconversion!$A$2:B62, 2, FALSE)</f>
        <v>0.45400000000000001</v>
      </c>
      <c r="G40" s="14">
        <f t="shared" si="2"/>
        <v>4.9031999999999999E-2</v>
      </c>
      <c r="H40" s="14" t="s">
        <v>104</v>
      </c>
      <c r="I40" s="13" t="s">
        <v>26</v>
      </c>
      <c r="J40" s="13" t="s">
        <v>9</v>
      </c>
      <c r="K40" s="13"/>
      <c r="L40" s="13">
        <v>0.57999999999999996</v>
      </c>
      <c r="M40" s="14"/>
      <c r="N40" s="14">
        <f t="shared" si="0"/>
        <v>0</v>
      </c>
      <c r="O40" s="14" t="str">
        <f t="shared" si="1"/>
        <v/>
      </c>
      <c r="P40" s="14" t="s">
        <v>98</v>
      </c>
      <c r="Q40" s="13"/>
      <c r="R40" s="13">
        <v>4.9031999999999999E-2</v>
      </c>
      <c r="S40" s="13" t="s">
        <v>104</v>
      </c>
    </row>
    <row r="41" spans="1:19" x14ac:dyDescent="0.25">
      <c r="A41" s="13">
        <v>41</v>
      </c>
      <c r="B41" s="13">
        <v>31</v>
      </c>
      <c r="C41" s="13" t="s">
        <v>39</v>
      </c>
      <c r="D41" s="13" t="s">
        <v>9</v>
      </c>
      <c r="E41" s="13" t="s">
        <v>9</v>
      </c>
      <c r="F41" s="13" t="str">
        <f>VLOOKUP(E41, massconversion!$A$2:B63, 2, FALSE)</f>
        <v>NA</v>
      </c>
      <c r="G41" s="14"/>
      <c r="H41" s="14"/>
      <c r="I41" s="13" t="s">
        <v>9</v>
      </c>
      <c r="J41" s="13" t="s">
        <v>9</v>
      </c>
      <c r="K41" s="13"/>
      <c r="L41" s="14">
        <v>0.55000000000000004</v>
      </c>
      <c r="M41" s="14"/>
      <c r="N41" s="14">
        <f t="shared" si="0"/>
        <v>0</v>
      </c>
      <c r="O41" s="14" t="str">
        <f t="shared" si="1"/>
        <v/>
      </c>
      <c r="P41" s="14" t="s">
        <v>98</v>
      </c>
      <c r="Q41" s="13"/>
      <c r="R41" s="13"/>
      <c r="S41" s="13"/>
    </row>
    <row r="42" spans="1:19" x14ac:dyDescent="0.25">
      <c r="A42" s="13">
        <v>42</v>
      </c>
      <c r="B42" s="13">
        <v>32</v>
      </c>
      <c r="C42" s="13" t="s">
        <v>40</v>
      </c>
      <c r="D42" s="13">
        <v>1300</v>
      </c>
      <c r="E42" s="13" t="s">
        <v>41</v>
      </c>
      <c r="F42" s="13">
        <f>VLOOKUP(E42, massconversion!$A$2:B64, 2, FALSE)</f>
        <v>1</v>
      </c>
      <c r="G42" s="14">
        <f t="shared" si="2"/>
        <v>1300</v>
      </c>
      <c r="H42" s="14" t="s">
        <v>109</v>
      </c>
      <c r="I42" s="13" t="s">
        <v>26</v>
      </c>
      <c r="J42" s="13">
        <v>0</v>
      </c>
      <c r="K42" s="13"/>
      <c r="L42" s="13">
        <v>0.83</v>
      </c>
      <c r="M42" s="14"/>
      <c r="N42" s="14">
        <f t="shared" si="0"/>
        <v>0</v>
      </c>
      <c r="O42" s="14" t="str">
        <f t="shared" si="1"/>
        <v/>
      </c>
      <c r="P42" s="14" t="s">
        <v>98</v>
      </c>
      <c r="Q42" s="13"/>
      <c r="R42" s="13">
        <v>1300</v>
      </c>
      <c r="S42" s="13" t="s">
        <v>109</v>
      </c>
    </row>
    <row r="43" spans="1:19" x14ac:dyDescent="0.25">
      <c r="A43" s="13">
        <v>43</v>
      </c>
      <c r="B43" s="13">
        <v>33</v>
      </c>
      <c r="C43" s="13" t="s">
        <v>42</v>
      </c>
      <c r="D43" s="13" t="s">
        <v>9</v>
      </c>
      <c r="E43" s="13" t="s">
        <v>43</v>
      </c>
      <c r="F43" s="13">
        <f>VLOOKUP(E43, massconversion!$A$2:B65, 2, FALSE)</f>
        <v>907</v>
      </c>
      <c r="G43" s="14"/>
      <c r="H43" s="14" t="s">
        <v>104</v>
      </c>
      <c r="I43" s="13" t="s">
        <v>26</v>
      </c>
      <c r="J43" s="13" t="s">
        <v>9</v>
      </c>
      <c r="K43" s="13">
        <v>1592</v>
      </c>
      <c r="L43" s="13">
        <v>1</v>
      </c>
      <c r="M43" s="14"/>
      <c r="N43" s="14">
        <f t="shared" si="0"/>
        <v>0</v>
      </c>
      <c r="O43" s="14" t="str">
        <f t="shared" si="1"/>
        <v/>
      </c>
      <c r="P43" s="14" t="s">
        <v>98</v>
      </c>
      <c r="Q43" s="13">
        <v>1592</v>
      </c>
      <c r="R43" s="13"/>
      <c r="S43" s="13" t="s">
        <v>104</v>
      </c>
    </row>
    <row r="44" spans="1:19" x14ac:dyDescent="0.25">
      <c r="A44" s="13">
        <v>44</v>
      </c>
      <c r="B44" s="13">
        <v>34</v>
      </c>
      <c r="C44" s="13" t="s">
        <v>21</v>
      </c>
      <c r="D44" s="13">
        <v>0.153</v>
      </c>
      <c r="E44" s="13" t="s">
        <v>38</v>
      </c>
      <c r="F44" s="13">
        <f>VLOOKUP(E44, massconversion!$A$2:B66, 2, FALSE)</f>
        <v>0.45400000000000001</v>
      </c>
      <c r="G44" s="14">
        <f t="shared" si="2"/>
        <v>6.9461999999999996E-2</v>
      </c>
      <c r="H44" s="14" t="s">
        <v>104</v>
      </c>
      <c r="I44" s="13" t="s">
        <v>12</v>
      </c>
      <c r="J44" s="13">
        <v>0</v>
      </c>
      <c r="K44" s="13"/>
      <c r="L44" s="13">
        <v>0.54</v>
      </c>
      <c r="M44" s="14"/>
      <c r="N44" s="14">
        <f t="shared" si="0"/>
        <v>0</v>
      </c>
      <c r="O44" s="14" t="str">
        <f t="shared" si="1"/>
        <v/>
      </c>
      <c r="P44" s="14" t="s">
        <v>98</v>
      </c>
      <c r="Q44" s="13"/>
      <c r="R44" s="13">
        <v>6.9461999999999996E-2</v>
      </c>
      <c r="S44" s="13" t="s">
        <v>104</v>
      </c>
    </row>
    <row r="45" spans="1:19" x14ac:dyDescent="0.25">
      <c r="A45" s="13">
        <v>45</v>
      </c>
      <c r="B45" s="13">
        <v>34</v>
      </c>
      <c r="C45" s="13" t="s">
        <v>21</v>
      </c>
      <c r="D45" s="13">
        <v>0.16</v>
      </c>
      <c r="E45" s="13" t="s">
        <v>38</v>
      </c>
      <c r="F45" s="13">
        <f>VLOOKUP(E45, massconversion!$A$2:B67, 2, FALSE)</f>
        <v>0.45400000000000001</v>
      </c>
      <c r="G45" s="14">
        <f t="shared" si="2"/>
        <v>7.264000000000001E-2</v>
      </c>
      <c r="H45" s="14" t="s">
        <v>104</v>
      </c>
      <c r="I45" s="13" t="s">
        <v>26</v>
      </c>
      <c r="J45" s="13">
        <v>0</v>
      </c>
      <c r="K45" s="13"/>
      <c r="L45" s="14">
        <v>0.54</v>
      </c>
      <c r="M45" s="14"/>
      <c r="N45" s="14">
        <f t="shared" si="0"/>
        <v>0</v>
      </c>
      <c r="O45" s="14" t="str">
        <f t="shared" si="1"/>
        <v/>
      </c>
      <c r="P45" s="14" t="s">
        <v>98</v>
      </c>
      <c r="Q45" s="13"/>
      <c r="R45" s="13">
        <v>7.264000000000001E-2</v>
      </c>
      <c r="S45" s="13" t="s">
        <v>104</v>
      </c>
    </row>
    <row r="46" spans="1:19" x14ac:dyDescent="0.25">
      <c r="A46" s="13">
        <v>46</v>
      </c>
      <c r="B46" s="13">
        <v>35</v>
      </c>
      <c r="C46" s="13" t="s">
        <v>44</v>
      </c>
      <c r="D46" s="13" t="s">
        <v>45</v>
      </c>
      <c r="E46" s="13" t="s">
        <v>38</v>
      </c>
      <c r="F46" s="13">
        <f>VLOOKUP(E46, massconversion!$A$2:B68, 2, FALSE)</f>
        <v>0.45400000000000001</v>
      </c>
      <c r="G46" s="14"/>
      <c r="H46" s="14" t="s">
        <v>104</v>
      </c>
      <c r="I46" s="13" t="s">
        <v>26</v>
      </c>
      <c r="J46" s="13">
        <v>0</v>
      </c>
      <c r="K46" s="13"/>
      <c r="L46" s="13">
        <v>1</v>
      </c>
      <c r="M46" s="14"/>
      <c r="N46" s="14">
        <f t="shared" si="0"/>
        <v>0</v>
      </c>
      <c r="O46" s="14" t="str">
        <f t="shared" si="1"/>
        <v/>
      </c>
      <c r="P46" s="14" t="s">
        <v>98</v>
      </c>
      <c r="Q46" s="13"/>
      <c r="R46" s="13"/>
      <c r="S46" s="13" t="s">
        <v>104</v>
      </c>
    </row>
    <row r="47" spans="1:19" x14ac:dyDescent="0.25">
      <c r="A47" s="13">
        <v>47</v>
      </c>
      <c r="B47" s="13">
        <v>35</v>
      </c>
      <c r="C47" s="13" t="s">
        <v>44</v>
      </c>
      <c r="D47" s="13" t="s">
        <v>46</v>
      </c>
      <c r="E47" s="13" t="s">
        <v>38</v>
      </c>
      <c r="F47" s="13">
        <f>VLOOKUP(E47, massconversion!$A$2:B69, 2, FALSE)</f>
        <v>0.45400000000000001</v>
      </c>
      <c r="G47" s="14"/>
      <c r="H47" s="14" t="s">
        <v>104</v>
      </c>
      <c r="I47" s="13" t="s">
        <v>26</v>
      </c>
      <c r="J47" s="13">
        <v>0</v>
      </c>
      <c r="K47" s="13"/>
      <c r="L47" s="13">
        <v>1</v>
      </c>
      <c r="M47" s="14"/>
      <c r="N47" s="14">
        <f t="shared" si="0"/>
        <v>0</v>
      </c>
      <c r="O47" s="14" t="str">
        <f t="shared" si="1"/>
        <v/>
      </c>
      <c r="P47" s="14" t="s">
        <v>98</v>
      </c>
      <c r="Q47" s="13"/>
      <c r="R47" s="13"/>
      <c r="S47" s="13" t="s">
        <v>104</v>
      </c>
    </row>
    <row r="48" spans="1:19" x14ac:dyDescent="0.25">
      <c r="A48" s="13">
        <v>48</v>
      </c>
      <c r="B48" s="13">
        <v>35</v>
      </c>
      <c r="C48" s="13" t="s">
        <v>44</v>
      </c>
      <c r="D48" s="13" t="s">
        <v>47</v>
      </c>
      <c r="E48" s="13" t="s">
        <v>38</v>
      </c>
      <c r="F48" s="13">
        <f>VLOOKUP(E48, massconversion!$A$2:B70, 2, FALSE)</f>
        <v>0.45400000000000001</v>
      </c>
      <c r="G48" s="14"/>
      <c r="H48" s="14" t="s">
        <v>104</v>
      </c>
      <c r="I48" s="13" t="s">
        <v>26</v>
      </c>
      <c r="J48" s="13">
        <v>0</v>
      </c>
      <c r="K48" s="13"/>
      <c r="L48" s="13">
        <v>1</v>
      </c>
      <c r="M48" s="14"/>
      <c r="N48" s="14">
        <f t="shared" si="0"/>
        <v>0</v>
      </c>
      <c r="O48" s="14" t="str">
        <f t="shared" si="1"/>
        <v/>
      </c>
      <c r="P48" s="14" t="s">
        <v>98</v>
      </c>
      <c r="Q48" s="13"/>
      <c r="R48" s="13"/>
      <c r="S48" s="13" t="s">
        <v>104</v>
      </c>
    </row>
    <row r="49" spans="1:19" x14ac:dyDescent="0.25">
      <c r="A49" s="13">
        <v>49</v>
      </c>
      <c r="B49" s="13">
        <v>36</v>
      </c>
      <c r="C49" s="13" t="s">
        <v>21</v>
      </c>
      <c r="D49" s="13" t="s">
        <v>15</v>
      </c>
      <c r="E49" s="13" t="s">
        <v>9</v>
      </c>
      <c r="F49" s="13" t="str">
        <f>VLOOKUP(E49, massconversion!$A$2:B71, 2, FALSE)</f>
        <v>NA</v>
      </c>
      <c r="G49" s="14"/>
      <c r="H49" s="14"/>
      <c r="I49" s="13" t="s">
        <v>26</v>
      </c>
      <c r="J49" s="13">
        <v>0</v>
      </c>
      <c r="K49" s="13">
        <v>0</v>
      </c>
      <c r="L49" s="13">
        <v>0.78</v>
      </c>
      <c r="M49" s="14"/>
      <c r="N49" s="14">
        <f t="shared" si="0"/>
        <v>0</v>
      </c>
      <c r="O49" s="14" t="str">
        <f t="shared" si="1"/>
        <v/>
      </c>
      <c r="P49" s="14" t="s">
        <v>98</v>
      </c>
      <c r="Q49" s="13">
        <v>0</v>
      </c>
      <c r="R49" s="13"/>
      <c r="S49" s="13"/>
    </row>
    <row r="50" spans="1:19" x14ac:dyDescent="0.25">
      <c r="A50" s="13">
        <v>50</v>
      </c>
      <c r="B50" s="13">
        <v>37</v>
      </c>
      <c r="C50" s="13" t="s">
        <v>48</v>
      </c>
      <c r="D50" s="13" t="s">
        <v>9</v>
      </c>
      <c r="E50" s="13" t="s">
        <v>9</v>
      </c>
      <c r="F50" s="13" t="str">
        <f>VLOOKUP(E50, massconversion!$A$2:B72, 2, FALSE)</f>
        <v>NA</v>
      </c>
      <c r="G50" s="14"/>
      <c r="H50" s="14"/>
      <c r="I50" s="13" t="s">
        <v>9</v>
      </c>
      <c r="J50" s="13" t="s">
        <v>9</v>
      </c>
      <c r="K50" s="13"/>
      <c r="L50" s="13">
        <v>1</v>
      </c>
      <c r="M50" s="14"/>
      <c r="N50" s="14">
        <f t="shared" si="0"/>
        <v>0</v>
      </c>
      <c r="O50" s="14" t="str">
        <f t="shared" si="1"/>
        <v/>
      </c>
      <c r="P50" s="14" t="s">
        <v>98</v>
      </c>
      <c r="Q50" s="13"/>
      <c r="R50" s="13"/>
      <c r="S50" s="13"/>
    </row>
    <row r="51" spans="1:19" x14ac:dyDescent="0.25">
      <c r="A51" s="13">
        <v>51</v>
      </c>
      <c r="B51" s="13">
        <v>38</v>
      </c>
      <c r="C51" s="13" t="s">
        <v>21</v>
      </c>
      <c r="D51" s="13" t="s">
        <v>15</v>
      </c>
      <c r="E51" s="13" t="s">
        <v>9</v>
      </c>
      <c r="F51" s="13" t="str">
        <f>VLOOKUP(E51, massconversion!$A$2:B73, 2, FALSE)</f>
        <v>NA</v>
      </c>
      <c r="G51" s="14"/>
      <c r="H51" s="14"/>
      <c r="I51" s="13" t="s">
        <v>26</v>
      </c>
      <c r="J51" s="13">
        <v>0</v>
      </c>
      <c r="K51" s="13">
        <v>85364.26</v>
      </c>
      <c r="L51" s="13">
        <v>0.78</v>
      </c>
      <c r="M51" s="14"/>
      <c r="N51" s="14">
        <f t="shared" si="0"/>
        <v>0</v>
      </c>
      <c r="O51" s="14" t="str">
        <f t="shared" si="1"/>
        <v/>
      </c>
      <c r="P51" s="14" t="s">
        <v>98</v>
      </c>
      <c r="Q51" s="13">
        <v>85364.2</v>
      </c>
      <c r="R51" s="13"/>
      <c r="S51" s="13"/>
    </row>
    <row r="52" spans="1:19" x14ac:dyDescent="0.25">
      <c r="A52" s="13">
        <v>52</v>
      </c>
      <c r="B52" s="13">
        <v>39</v>
      </c>
      <c r="C52" s="13" t="s">
        <v>21</v>
      </c>
      <c r="D52" s="13">
        <v>0.153</v>
      </c>
      <c r="E52" s="13" t="s">
        <v>38</v>
      </c>
      <c r="F52" s="13">
        <f>VLOOKUP(E52, massconversion!$A$2:B74, 2, FALSE)</f>
        <v>0.45400000000000001</v>
      </c>
      <c r="G52" s="14">
        <f t="shared" si="2"/>
        <v>6.9461999999999996E-2</v>
      </c>
      <c r="H52" s="14" t="s">
        <v>104</v>
      </c>
      <c r="I52" s="13" t="s">
        <v>12</v>
      </c>
      <c r="J52" s="13">
        <v>0</v>
      </c>
      <c r="K52" s="13"/>
      <c r="L52" s="13">
        <v>0.54</v>
      </c>
      <c r="M52" s="14"/>
      <c r="N52" s="14">
        <f t="shared" si="0"/>
        <v>0</v>
      </c>
      <c r="O52" s="14" t="str">
        <f t="shared" si="1"/>
        <v/>
      </c>
      <c r="P52" s="14" t="s">
        <v>98</v>
      </c>
      <c r="Q52" s="13"/>
      <c r="R52" s="13">
        <v>6.9461999999999996E-2</v>
      </c>
      <c r="S52" s="13" t="s">
        <v>104</v>
      </c>
    </row>
    <row r="53" spans="1:19" x14ac:dyDescent="0.25">
      <c r="A53" s="13">
        <v>53</v>
      </c>
      <c r="B53" s="13">
        <v>39</v>
      </c>
      <c r="C53" s="13" t="s">
        <v>21</v>
      </c>
      <c r="D53" s="13">
        <v>0.16</v>
      </c>
      <c r="E53" s="13" t="s">
        <v>38</v>
      </c>
      <c r="F53" s="13">
        <f>VLOOKUP(E53, massconversion!$A$2:B75, 2, FALSE)</f>
        <v>0.45400000000000001</v>
      </c>
      <c r="G53" s="14">
        <f t="shared" si="2"/>
        <v>7.264000000000001E-2</v>
      </c>
      <c r="H53" s="14" t="s">
        <v>104</v>
      </c>
      <c r="I53" s="13" t="s">
        <v>26</v>
      </c>
      <c r="J53" s="13">
        <v>0</v>
      </c>
      <c r="K53" s="13"/>
      <c r="L53" s="13">
        <v>0.54</v>
      </c>
      <c r="M53" s="14"/>
      <c r="N53" s="14">
        <f t="shared" si="0"/>
        <v>0</v>
      </c>
      <c r="O53" s="14" t="str">
        <f t="shared" si="1"/>
        <v/>
      </c>
      <c r="P53" s="14" t="s">
        <v>98</v>
      </c>
      <c r="Q53" s="13"/>
      <c r="R53" s="13">
        <v>7.264000000000001E-2</v>
      </c>
      <c r="S53" s="13" t="s">
        <v>104</v>
      </c>
    </row>
    <row r="54" spans="1:19" x14ac:dyDescent="0.25">
      <c r="A54" s="13">
        <v>54</v>
      </c>
      <c r="B54" s="13">
        <v>40</v>
      </c>
      <c r="C54" s="13" t="s">
        <v>48</v>
      </c>
      <c r="D54" s="13">
        <v>830</v>
      </c>
      <c r="E54" s="13" t="s">
        <v>49</v>
      </c>
      <c r="F54" s="13">
        <f>VLOOKUP(E54, massconversion!$A$2:B76, 2, FALSE)</f>
        <v>1</v>
      </c>
      <c r="G54" s="14">
        <f t="shared" si="2"/>
        <v>830</v>
      </c>
      <c r="H54" s="14" t="s">
        <v>110</v>
      </c>
      <c r="I54" s="13" t="s">
        <v>19</v>
      </c>
      <c r="J54" s="13" t="s">
        <v>9</v>
      </c>
      <c r="K54" s="13"/>
      <c r="L54" s="16">
        <v>43076</v>
      </c>
      <c r="M54" s="14">
        <v>6</v>
      </c>
      <c r="N54" s="14">
        <f t="shared" si="0"/>
        <v>0.5</v>
      </c>
      <c r="O54" s="14">
        <f t="shared" si="1"/>
        <v>0.5</v>
      </c>
      <c r="P54" s="14">
        <v>0.5</v>
      </c>
      <c r="Q54" s="13"/>
      <c r="R54" s="13">
        <v>830</v>
      </c>
      <c r="S54" s="13" t="s">
        <v>110</v>
      </c>
    </row>
    <row r="55" spans="1:19" x14ac:dyDescent="0.25">
      <c r="A55" s="13">
        <v>55</v>
      </c>
      <c r="B55" s="13">
        <v>40</v>
      </c>
      <c r="C55" s="13" t="s">
        <v>48</v>
      </c>
      <c r="D55" s="13">
        <v>830</v>
      </c>
      <c r="E55" s="13" t="s">
        <v>49</v>
      </c>
      <c r="F55" s="13">
        <f>VLOOKUP(E55, massconversion!$A$2:B77, 2, FALSE)</f>
        <v>1</v>
      </c>
      <c r="G55" s="14">
        <f t="shared" si="2"/>
        <v>830</v>
      </c>
      <c r="H55" s="14" t="s">
        <v>110</v>
      </c>
      <c r="I55" s="13" t="s">
        <v>19</v>
      </c>
      <c r="J55" s="13" t="s">
        <v>9</v>
      </c>
      <c r="K55" s="13"/>
      <c r="L55" s="16">
        <v>43076</v>
      </c>
      <c r="M55" s="14">
        <v>6</v>
      </c>
      <c r="N55" s="14">
        <f t="shared" si="0"/>
        <v>0.5</v>
      </c>
      <c r="O55" s="14">
        <f t="shared" si="1"/>
        <v>0.5</v>
      </c>
      <c r="P55" s="14">
        <v>0.5</v>
      </c>
      <c r="Q55" s="13"/>
      <c r="R55" s="16">
        <v>830</v>
      </c>
      <c r="S55" s="13" t="s">
        <v>110</v>
      </c>
    </row>
    <row r="56" spans="1:19" x14ac:dyDescent="0.25">
      <c r="A56" s="13">
        <v>56</v>
      </c>
      <c r="B56" s="13">
        <v>40</v>
      </c>
      <c r="C56" s="13" t="s">
        <v>48</v>
      </c>
      <c r="D56" s="13" t="s">
        <v>9</v>
      </c>
      <c r="E56" s="13" t="s">
        <v>9</v>
      </c>
      <c r="F56" s="13" t="str">
        <f>VLOOKUP(E56, massconversion!$A$2:B78, 2, FALSE)</f>
        <v>NA</v>
      </c>
      <c r="G56" s="14"/>
      <c r="H56" s="14"/>
      <c r="I56" s="13" t="s">
        <v>9</v>
      </c>
      <c r="J56" s="13" t="s">
        <v>9</v>
      </c>
      <c r="K56" s="13">
        <v>163</v>
      </c>
      <c r="L56" s="16">
        <v>42980</v>
      </c>
      <c r="M56" s="14">
        <v>5</v>
      </c>
      <c r="N56" s="14">
        <f t="shared" si="0"/>
        <v>0.41666666666666669</v>
      </c>
      <c r="O56" s="14">
        <f t="shared" si="1"/>
        <v>0.41666666666666669</v>
      </c>
      <c r="P56" s="14">
        <v>0.41666666666666669</v>
      </c>
      <c r="Q56" s="13">
        <v>163</v>
      </c>
      <c r="R56" s="13"/>
      <c r="S56" s="13"/>
    </row>
    <row r="57" spans="1:19" x14ac:dyDescent="0.25">
      <c r="A57" s="13">
        <v>57</v>
      </c>
      <c r="B57" s="13">
        <v>41</v>
      </c>
      <c r="C57" s="13" t="s">
        <v>21</v>
      </c>
      <c r="D57" s="13" t="s">
        <v>15</v>
      </c>
      <c r="E57" s="13" t="s">
        <v>9</v>
      </c>
      <c r="F57" s="13" t="str">
        <f>VLOOKUP(E57, massconversion!$A$2:B79, 2, FALSE)</f>
        <v>NA</v>
      </c>
      <c r="G57" s="14"/>
      <c r="H57" s="14"/>
      <c r="I57" s="13" t="s">
        <v>26</v>
      </c>
      <c r="J57" s="13">
        <v>0</v>
      </c>
      <c r="K57" s="13"/>
      <c r="L57" s="13">
        <v>0.78</v>
      </c>
      <c r="M57" s="14"/>
      <c r="N57" s="14">
        <f t="shared" si="0"/>
        <v>0</v>
      </c>
      <c r="O57" s="14" t="str">
        <f t="shared" si="1"/>
        <v/>
      </c>
      <c r="P57" s="14" t="s">
        <v>98</v>
      </c>
      <c r="Q57" s="13"/>
      <c r="R57" s="13"/>
      <c r="S57" s="13"/>
    </row>
    <row r="58" spans="1:19" x14ac:dyDescent="0.25">
      <c r="A58" s="13">
        <v>58</v>
      </c>
      <c r="B58" s="13">
        <v>42</v>
      </c>
      <c r="C58" s="13" t="s">
        <v>21</v>
      </c>
      <c r="D58" s="13" t="s">
        <v>15</v>
      </c>
      <c r="E58" s="13" t="s">
        <v>9</v>
      </c>
      <c r="F58" s="13" t="str">
        <f>VLOOKUP(E58, massconversion!$A$2:B80, 2, FALSE)</f>
        <v>NA</v>
      </c>
      <c r="G58" s="14"/>
      <c r="H58" s="14"/>
      <c r="I58" s="13" t="s">
        <v>26</v>
      </c>
      <c r="J58" s="13">
        <v>0</v>
      </c>
      <c r="K58" s="13">
        <v>280811</v>
      </c>
      <c r="L58" s="13">
        <v>0.78</v>
      </c>
      <c r="M58" s="14"/>
      <c r="N58" s="14">
        <f t="shared" si="0"/>
        <v>0</v>
      </c>
      <c r="O58" s="14" t="str">
        <f t="shared" si="1"/>
        <v/>
      </c>
      <c r="P58" s="14" t="s">
        <v>98</v>
      </c>
      <c r="Q58" s="13">
        <v>280811</v>
      </c>
      <c r="R58" s="13"/>
      <c r="S58" s="13"/>
    </row>
    <row r="59" spans="1:19" x14ac:dyDescent="0.25">
      <c r="A59" s="13">
        <v>59</v>
      </c>
      <c r="B59" s="13">
        <v>43</v>
      </c>
      <c r="C59" s="13" t="s">
        <v>42</v>
      </c>
      <c r="D59" s="13" t="s">
        <v>9</v>
      </c>
      <c r="E59" s="13" t="s">
        <v>43</v>
      </c>
      <c r="F59" s="13">
        <f>VLOOKUP(E59, massconversion!$A$2:B81, 2, FALSE)</f>
        <v>907</v>
      </c>
      <c r="G59" s="14"/>
      <c r="H59" s="14" t="s">
        <v>104</v>
      </c>
      <c r="I59" s="13" t="s">
        <v>26</v>
      </c>
      <c r="J59" s="13" t="s">
        <v>9</v>
      </c>
      <c r="K59" s="13">
        <v>3055</v>
      </c>
      <c r="L59" s="13">
        <v>1</v>
      </c>
      <c r="M59" s="14"/>
      <c r="N59" s="14">
        <f t="shared" si="0"/>
        <v>0</v>
      </c>
      <c r="O59" s="14" t="str">
        <f t="shared" si="1"/>
        <v/>
      </c>
      <c r="P59" s="14" t="s">
        <v>98</v>
      </c>
      <c r="Q59" s="13">
        <v>3055</v>
      </c>
      <c r="R59" s="13"/>
      <c r="S59" s="13" t="s">
        <v>104</v>
      </c>
    </row>
    <row r="60" spans="1:19" x14ac:dyDescent="0.25">
      <c r="A60" s="13">
        <v>60</v>
      </c>
      <c r="B60" s="13">
        <v>44</v>
      </c>
      <c r="C60" s="13" t="s">
        <v>48</v>
      </c>
      <c r="D60" s="16">
        <v>42996</v>
      </c>
      <c r="E60" s="13" t="s">
        <v>28</v>
      </c>
      <c r="F60" s="13">
        <f>VLOOKUP(E60, massconversion!$A$2:B82, 2, FALSE)</f>
        <v>1</v>
      </c>
      <c r="G60" s="14">
        <f t="shared" si="2"/>
        <v>42996</v>
      </c>
      <c r="H60" s="14" t="s">
        <v>104</v>
      </c>
      <c r="I60" s="13" t="s">
        <v>12</v>
      </c>
      <c r="J60" s="13">
        <v>1</v>
      </c>
      <c r="K60" s="13"/>
      <c r="L60" s="13">
        <v>1</v>
      </c>
      <c r="M60" s="14"/>
      <c r="N60" s="14">
        <f t="shared" si="0"/>
        <v>0</v>
      </c>
      <c r="O60" s="14" t="str">
        <f t="shared" si="1"/>
        <v/>
      </c>
      <c r="P60" s="14" t="s">
        <v>98</v>
      </c>
      <c r="Q60" s="13"/>
      <c r="R60" s="13">
        <v>42996</v>
      </c>
      <c r="S60" s="13" t="s">
        <v>104</v>
      </c>
    </row>
    <row r="61" spans="1:19" x14ac:dyDescent="0.25">
      <c r="A61" s="13">
        <v>61</v>
      </c>
      <c r="B61" s="13">
        <v>44</v>
      </c>
      <c r="C61" s="13" t="s">
        <v>48</v>
      </c>
      <c r="D61" s="16">
        <v>42996</v>
      </c>
      <c r="E61" s="13" t="s">
        <v>28</v>
      </c>
      <c r="F61" s="13">
        <f>VLOOKUP(E61, massconversion!$A$2:B83, 2, FALSE)</f>
        <v>1</v>
      </c>
      <c r="G61" s="14">
        <f t="shared" si="2"/>
        <v>42996</v>
      </c>
      <c r="H61" s="14" t="s">
        <v>104</v>
      </c>
      <c r="I61" s="13" t="s">
        <v>12</v>
      </c>
      <c r="J61" s="13">
        <v>1</v>
      </c>
      <c r="K61" s="13"/>
      <c r="L61" s="13">
        <v>1</v>
      </c>
      <c r="M61" s="14"/>
      <c r="N61" s="14">
        <f t="shared" si="0"/>
        <v>0</v>
      </c>
      <c r="O61" s="14" t="str">
        <f t="shared" si="1"/>
        <v/>
      </c>
      <c r="P61" s="14" t="s">
        <v>98</v>
      </c>
      <c r="Q61" s="13"/>
      <c r="R61" s="13">
        <v>42996</v>
      </c>
      <c r="S61" s="13" t="s">
        <v>104</v>
      </c>
    </row>
    <row r="62" spans="1:19" x14ac:dyDescent="0.25">
      <c r="A62" s="13">
        <v>62</v>
      </c>
      <c r="B62" s="13">
        <v>47</v>
      </c>
      <c r="C62" s="13" t="s">
        <v>50</v>
      </c>
      <c r="D62" s="13">
        <v>18.8</v>
      </c>
      <c r="E62" s="13" t="s">
        <v>28</v>
      </c>
      <c r="F62" s="13">
        <f>VLOOKUP(E62, massconversion!$A$2:B84, 2, FALSE)</f>
        <v>1</v>
      </c>
      <c r="G62" s="14">
        <f t="shared" si="2"/>
        <v>18.8</v>
      </c>
      <c r="H62" s="14" t="s">
        <v>104</v>
      </c>
      <c r="I62" s="13" t="s">
        <v>12</v>
      </c>
      <c r="J62" s="13">
        <v>0</v>
      </c>
      <c r="K62" s="13">
        <v>25.4</v>
      </c>
      <c r="L62" s="13">
        <v>0.33</v>
      </c>
      <c r="M62" s="14"/>
      <c r="N62" s="14">
        <f t="shared" si="0"/>
        <v>0</v>
      </c>
      <c r="O62" s="14" t="str">
        <f t="shared" si="1"/>
        <v/>
      </c>
      <c r="P62" s="14" t="s">
        <v>98</v>
      </c>
      <c r="Q62" s="13">
        <v>25.4</v>
      </c>
      <c r="R62" s="13">
        <v>18.8</v>
      </c>
      <c r="S62" s="13" t="s">
        <v>104</v>
      </c>
    </row>
    <row r="63" spans="1:19" x14ac:dyDescent="0.25">
      <c r="A63" s="13">
        <v>63</v>
      </c>
      <c r="B63" s="13">
        <v>47</v>
      </c>
      <c r="C63" s="13" t="s">
        <v>50</v>
      </c>
      <c r="D63" s="13">
        <v>18</v>
      </c>
      <c r="E63" s="13" t="s">
        <v>28</v>
      </c>
      <c r="F63" s="13">
        <f>VLOOKUP(E63, massconversion!$A$2:B85, 2, FALSE)</f>
        <v>1</v>
      </c>
      <c r="G63" s="14">
        <f t="shared" si="2"/>
        <v>18</v>
      </c>
      <c r="H63" s="14" t="s">
        <v>104</v>
      </c>
      <c r="I63" s="13" t="s">
        <v>12</v>
      </c>
      <c r="J63" s="13">
        <v>0</v>
      </c>
      <c r="K63" s="13">
        <v>7.3</v>
      </c>
      <c r="L63" s="13">
        <v>0.25</v>
      </c>
      <c r="M63" s="14"/>
      <c r="N63" s="14">
        <f t="shared" si="0"/>
        <v>0</v>
      </c>
      <c r="O63" s="14" t="str">
        <f t="shared" si="1"/>
        <v/>
      </c>
      <c r="P63" s="14" t="s">
        <v>98</v>
      </c>
      <c r="Q63" s="13">
        <v>7.3</v>
      </c>
      <c r="R63" s="13">
        <v>18</v>
      </c>
      <c r="S63" s="13" t="s">
        <v>104</v>
      </c>
    </row>
    <row r="64" spans="1:19" x14ac:dyDescent="0.25">
      <c r="A64" s="13">
        <v>64</v>
      </c>
      <c r="B64" s="13">
        <v>47</v>
      </c>
      <c r="C64" s="13" t="s">
        <v>50</v>
      </c>
      <c r="D64" s="13">
        <v>3.1</v>
      </c>
      <c r="E64" s="13" t="s">
        <v>28</v>
      </c>
      <c r="F64" s="13">
        <f>VLOOKUP(E64, massconversion!$A$2:B86, 2, FALSE)</f>
        <v>1</v>
      </c>
      <c r="G64" s="14">
        <f t="shared" si="2"/>
        <v>3.1</v>
      </c>
      <c r="H64" s="14" t="s">
        <v>104</v>
      </c>
      <c r="I64" s="13" t="s">
        <v>9</v>
      </c>
      <c r="J64" s="13" t="s">
        <v>9</v>
      </c>
      <c r="K64" s="13">
        <v>15.7</v>
      </c>
      <c r="L64" s="13" t="s">
        <v>9</v>
      </c>
      <c r="M64" s="14"/>
      <c r="N64" s="14">
        <f t="shared" si="0"/>
        <v>0</v>
      </c>
      <c r="O64" s="14" t="str">
        <f t="shared" si="1"/>
        <v/>
      </c>
      <c r="P64" s="14" t="s">
        <v>98</v>
      </c>
      <c r="Q64" s="13">
        <v>15.7</v>
      </c>
      <c r="R64" s="13">
        <v>3.1</v>
      </c>
      <c r="S64" s="13" t="s">
        <v>104</v>
      </c>
    </row>
    <row r="65" spans="1:19" x14ac:dyDescent="0.25">
      <c r="A65" s="13">
        <v>65</v>
      </c>
      <c r="B65" s="13">
        <v>48</v>
      </c>
      <c r="C65" s="13" t="s">
        <v>51</v>
      </c>
      <c r="D65" s="13" t="s">
        <v>9</v>
      </c>
      <c r="E65" s="13" t="s">
        <v>9</v>
      </c>
      <c r="F65" s="13" t="str">
        <f>VLOOKUP(E65, massconversion!$A$2:B87, 2, FALSE)</f>
        <v>NA</v>
      </c>
      <c r="G65" s="14"/>
      <c r="H65" s="14"/>
      <c r="I65" s="13" t="s">
        <v>19</v>
      </c>
      <c r="J65" s="13" t="s">
        <v>9</v>
      </c>
      <c r="K65" s="13"/>
      <c r="L65" s="13">
        <v>1</v>
      </c>
      <c r="M65" s="14"/>
      <c r="N65" s="14">
        <f t="shared" si="0"/>
        <v>0</v>
      </c>
      <c r="O65" s="14" t="str">
        <f t="shared" si="1"/>
        <v/>
      </c>
      <c r="P65" s="14" t="s">
        <v>98</v>
      </c>
      <c r="Q65" s="13"/>
      <c r="R65" s="13"/>
      <c r="S65" s="13"/>
    </row>
    <row r="66" spans="1:19" x14ac:dyDescent="0.25">
      <c r="A66" s="13">
        <v>66</v>
      </c>
      <c r="B66" s="13">
        <v>48</v>
      </c>
      <c r="C66" s="13" t="s">
        <v>51</v>
      </c>
      <c r="D66" s="13" t="s">
        <v>9</v>
      </c>
      <c r="E66" s="13" t="s">
        <v>9</v>
      </c>
      <c r="F66" s="13" t="str">
        <f>VLOOKUP(E66, massconversion!$A$2:B88, 2, FALSE)</f>
        <v>NA</v>
      </c>
      <c r="G66" s="14"/>
      <c r="H66" s="14"/>
      <c r="I66" s="13" t="s">
        <v>19</v>
      </c>
      <c r="J66" s="13" t="s">
        <v>9</v>
      </c>
      <c r="K66" s="13"/>
      <c r="L66" s="13">
        <v>1</v>
      </c>
      <c r="M66" s="14"/>
      <c r="N66" s="14">
        <f t="shared" si="0"/>
        <v>0</v>
      </c>
      <c r="O66" s="14" t="str">
        <f t="shared" si="1"/>
        <v/>
      </c>
      <c r="P66" s="14" t="s">
        <v>98</v>
      </c>
      <c r="Q66" s="13"/>
      <c r="R66" s="13"/>
      <c r="S66" s="13"/>
    </row>
    <row r="67" spans="1:19" x14ac:dyDescent="0.25">
      <c r="A67" s="13">
        <v>67</v>
      </c>
      <c r="B67" s="13">
        <v>48</v>
      </c>
      <c r="C67" s="13" t="s">
        <v>51</v>
      </c>
      <c r="D67" s="13" t="s">
        <v>9</v>
      </c>
      <c r="E67" s="13" t="s">
        <v>9</v>
      </c>
      <c r="F67" s="13" t="str">
        <f>VLOOKUP(E67, massconversion!$A$2:B89, 2, FALSE)</f>
        <v>NA</v>
      </c>
      <c r="G67" s="14"/>
      <c r="H67" s="14"/>
      <c r="I67" s="13" t="s">
        <v>9</v>
      </c>
      <c r="J67" s="13" t="s">
        <v>9</v>
      </c>
      <c r="K67" s="13"/>
      <c r="L67" s="13">
        <v>1</v>
      </c>
      <c r="M67" s="14"/>
      <c r="N67" s="14">
        <f t="shared" ref="N67:N104" si="3">M67/12</f>
        <v>0</v>
      </c>
      <c r="O67" s="14" t="str">
        <f t="shared" ref="O67:O103" si="4">IF(N67&gt;0, N67, "")</f>
        <v/>
      </c>
      <c r="P67" s="14" t="s">
        <v>98</v>
      </c>
      <c r="Q67" s="13"/>
      <c r="R67" s="13"/>
      <c r="S67" s="13"/>
    </row>
    <row r="68" spans="1:19" x14ac:dyDescent="0.25">
      <c r="A68" s="13">
        <v>68</v>
      </c>
      <c r="B68" s="13">
        <v>49</v>
      </c>
      <c r="C68" s="13" t="s">
        <v>48</v>
      </c>
      <c r="D68" s="13">
        <v>17.23</v>
      </c>
      <c r="E68" s="13" t="s">
        <v>28</v>
      </c>
      <c r="F68" s="13">
        <f>VLOOKUP(E68, massconversion!$A$2:B90, 2, FALSE)</f>
        <v>1</v>
      </c>
      <c r="G68" s="14">
        <f t="shared" ref="G68:G104" si="5">D68*F68</f>
        <v>17.23</v>
      </c>
      <c r="H68" s="14" t="s">
        <v>104</v>
      </c>
      <c r="I68" s="13" t="s">
        <v>19</v>
      </c>
      <c r="J68" s="13" t="s">
        <v>9</v>
      </c>
      <c r="K68" s="13">
        <v>66.2</v>
      </c>
      <c r="L68" s="13">
        <v>0.66</v>
      </c>
      <c r="M68" s="14"/>
      <c r="N68" s="14">
        <f t="shared" si="3"/>
        <v>0</v>
      </c>
      <c r="O68" s="14" t="str">
        <f t="shared" si="4"/>
        <v/>
      </c>
      <c r="P68" s="14" t="s">
        <v>98</v>
      </c>
      <c r="Q68" s="13">
        <v>66.2</v>
      </c>
      <c r="R68" s="13">
        <v>17.23</v>
      </c>
      <c r="S68" s="13" t="s">
        <v>104</v>
      </c>
    </row>
    <row r="69" spans="1:19" x14ac:dyDescent="0.25">
      <c r="A69" s="13">
        <v>75</v>
      </c>
      <c r="B69" s="13">
        <v>50</v>
      </c>
      <c r="C69" s="13" t="s">
        <v>52</v>
      </c>
      <c r="D69" s="13">
        <v>0.09</v>
      </c>
      <c r="E69" s="13" t="s">
        <v>53</v>
      </c>
      <c r="F69" s="13">
        <f>VLOOKUP(E69, massconversion!$A$2:B91, 2, FALSE)</f>
        <v>0.2</v>
      </c>
      <c r="G69" s="14">
        <f t="shared" si="5"/>
        <v>1.7999999999999999E-2</v>
      </c>
      <c r="H69" s="14" t="s">
        <v>111</v>
      </c>
      <c r="I69" s="13" t="s">
        <v>26</v>
      </c>
      <c r="J69" s="13">
        <v>1</v>
      </c>
      <c r="K69" s="13">
        <v>348000</v>
      </c>
      <c r="L69" s="16">
        <v>42747</v>
      </c>
      <c r="M69" s="14">
        <v>12</v>
      </c>
      <c r="N69" s="14">
        <f t="shared" si="3"/>
        <v>1</v>
      </c>
      <c r="O69" s="14">
        <f t="shared" si="4"/>
        <v>1</v>
      </c>
      <c r="P69" s="14">
        <v>1</v>
      </c>
      <c r="Q69" s="13">
        <v>348000</v>
      </c>
      <c r="R69" s="13">
        <v>1.7999999999999999E-2</v>
      </c>
      <c r="S69" s="13" t="s">
        <v>111</v>
      </c>
    </row>
    <row r="70" spans="1:19" x14ac:dyDescent="0.25">
      <c r="A70" s="13">
        <v>76</v>
      </c>
      <c r="B70" s="13">
        <v>51</v>
      </c>
      <c r="C70" s="13" t="s">
        <v>52</v>
      </c>
      <c r="D70" s="13" t="s">
        <v>12</v>
      </c>
      <c r="E70" s="13" t="s">
        <v>54</v>
      </c>
      <c r="F70" s="13">
        <f>VLOOKUP(E70, massconversion!$A$2:B92, 2, FALSE)</f>
        <v>0</v>
      </c>
      <c r="G70" s="14"/>
      <c r="H70" s="14"/>
      <c r="I70" s="13" t="s">
        <v>12</v>
      </c>
      <c r="J70" s="13" t="s">
        <v>9</v>
      </c>
      <c r="K70" s="13"/>
      <c r="L70" s="13" t="s">
        <v>9</v>
      </c>
      <c r="M70" s="14"/>
      <c r="N70" s="14">
        <f t="shared" si="3"/>
        <v>0</v>
      </c>
      <c r="O70" s="14" t="str">
        <f t="shared" si="4"/>
        <v/>
      </c>
      <c r="P70" s="14" t="s">
        <v>98</v>
      </c>
      <c r="Q70" s="13"/>
      <c r="R70" s="13"/>
      <c r="S70" s="13"/>
    </row>
    <row r="71" spans="1:19" x14ac:dyDescent="0.25">
      <c r="A71" s="13">
        <v>77</v>
      </c>
      <c r="B71" s="13">
        <v>51</v>
      </c>
      <c r="C71" s="13" t="s">
        <v>52</v>
      </c>
      <c r="D71" s="13" t="s">
        <v>12</v>
      </c>
      <c r="E71" s="13" t="s">
        <v>54</v>
      </c>
      <c r="F71" s="13">
        <f>VLOOKUP(E71, massconversion!$A$2:B93, 2, FALSE)</f>
        <v>0</v>
      </c>
      <c r="G71" s="14"/>
      <c r="H71" s="14"/>
      <c r="I71" s="13" t="s">
        <v>12</v>
      </c>
      <c r="J71" s="13" t="s">
        <v>9</v>
      </c>
      <c r="K71" s="13"/>
      <c r="L71" s="13" t="s">
        <v>9</v>
      </c>
      <c r="M71" s="14"/>
      <c r="N71" s="14">
        <f t="shared" si="3"/>
        <v>0</v>
      </c>
      <c r="O71" s="14" t="str">
        <f t="shared" si="4"/>
        <v/>
      </c>
      <c r="P71" s="14" t="s">
        <v>98</v>
      </c>
      <c r="Q71" s="13"/>
      <c r="R71" s="13"/>
      <c r="S71" s="13"/>
    </row>
    <row r="72" spans="1:19" x14ac:dyDescent="0.25">
      <c r="A72" s="13">
        <v>78</v>
      </c>
      <c r="B72" s="13">
        <v>51</v>
      </c>
      <c r="C72" s="13" t="s">
        <v>52</v>
      </c>
      <c r="D72" s="13" t="s">
        <v>19</v>
      </c>
      <c r="E72" s="13" t="s">
        <v>54</v>
      </c>
      <c r="F72" s="13">
        <f>VLOOKUP(E72, massconversion!$A$2:B94, 2, FALSE)</f>
        <v>0</v>
      </c>
      <c r="G72" s="14"/>
      <c r="H72" s="14"/>
      <c r="I72" s="13" t="s">
        <v>19</v>
      </c>
      <c r="J72" s="13" t="s">
        <v>9</v>
      </c>
      <c r="K72" s="13"/>
      <c r="L72" s="13" t="s">
        <v>9</v>
      </c>
      <c r="M72" s="14"/>
      <c r="N72" s="14">
        <f t="shared" si="3"/>
        <v>0</v>
      </c>
      <c r="O72" s="14" t="str">
        <f t="shared" si="4"/>
        <v/>
      </c>
      <c r="P72" s="14" t="s">
        <v>98</v>
      </c>
      <c r="Q72" s="13"/>
      <c r="R72" s="13"/>
      <c r="S72" s="13"/>
    </row>
    <row r="73" spans="1:19" x14ac:dyDescent="0.25">
      <c r="A73" s="13">
        <v>79</v>
      </c>
      <c r="B73" s="13">
        <v>52</v>
      </c>
      <c r="C73" s="13" t="s">
        <v>48</v>
      </c>
      <c r="D73" s="13">
        <v>4.3</v>
      </c>
      <c r="E73" s="13" t="s">
        <v>28</v>
      </c>
      <c r="F73" s="13">
        <f>VLOOKUP(E73, massconversion!$A$2:B95, 2, FALSE)</f>
        <v>1</v>
      </c>
      <c r="G73" s="14">
        <f t="shared" si="5"/>
        <v>4.3</v>
      </c>
      <c r="H73" s="14" t="s">
        <v>104</v>
      </c>
      <c r="I73" s="13" t="s">
        <v>26</v>
      </c>
      <c r="J73" s="13" t="s">
        <v>9</v>
      </c>
      <c r="K73" s="13"/>
      <c r="L73" s="13" t="s">
        <v>55</v>
      </c>
      <c r="M73" s="14">
        <v>7</v>
      </c>
      <c r="N73" s="14">
        <f t="shared" si="3"/>
        <v>0.58333333333333337</v>
      </c>
      <c r="O73" s="14">
        <f t="shared" si="4"/>
        <v>0.58333333333333337</v>
      </c>
      <c r="P73" s="14">
        <v>0.58333333333333337</v>
      </c>
      <c r="Q73" s="13"/>
      <c r="R73" s="13">
        <v>4.3</v>
      </c>
      <c r="S73" s="13" t="s">
        <v>104</v>
      </c>
    </row>
    <row r="74" spans="1:19" x14ac:dyDescent="0.25">
      <c r="A74" s="13">
        <v>80</v>
      </c>
      <c r="B74" s="13">
        <v>52</v>
      </c>
      <c r="C74" s="13" t="s">
        <v>48</v>
      </c>
      <c r="D74" s="13">
        <v>4.3</v>
      </c>
      <c r="E74" s="13" t="s">
        <v>28</v>
      </c>
      <c r="F74" s="13">
        <f>VLOOKUP(E74, massconversion!$A$2:B96, 2, FALSE)</f>
        <v>1</v>
      </c>
      <c r="G74" s="14">
        <f t="shared" si="5"/>
        <v>4.3</v>
      </c>
      <c r="H74" s="14" t="s">
        <v>104</v>
      </c>
      <c r="I74" s="13" t="s">
        <v>26</v>
      </c>
      <c r="J74" s="13" t="s">
        <v>9</v>
      </c>
      <c r="K74" s="13"/>
      <c r="L74" s="13" t="s">
        <v>55</v>
      </c>
      <c r="M74" s="14">
        <v>7</v>
      </c>
      <c r="N74" s="14">
        <f t="shared" si="3"/>
        <v>0.58333333333333337</v>
      </c>
      <c r="O74" s="14">
        <f t="shared" si="4"/>
        <v>0.58333333333333337</v>
      </c>
      <c r="P74" s="14">
        <v>0.58333333333333337</v>
      </c>
      <c r="Q74" s="13"/>
      <c r="R74" s="13">
        <v>4.3</v>
      </c>
      <c r="S74" s="13" t="s">
        <v>104</v>
      </c>
    </row>
    <row r="75" spans="1:19" x14ac:dyDescent="0.25">
      <c r="A75" s="13">
        <v>84</v>
      </c>
      <c r="B75" s="13">
        <v>53</v>
      </c>
      <c r="C75" s="13" t="s">
        <v>56</v>
      </c>
      <c r="D75" s="13">
        <v>3</v>
      </c>
      <c r="E75" s="13" t="s">
        <v>28</v>
      </c>
      <c r="F75" s="13">
        <f>VLOOKUP(E75, massconversion!$A$2:B97, 2, FALSE)</f>
        <v>1</v>
      </c>
      <c r="G75" s="14">
        <f t="shared" si="5"/>
        <v>3</v>
      </c>
      <c r="H75" s="14" t="s">
        <v>104</v>
      </c>
      <c r="I75" s="13" t="s">
        <v>26</v>
      </c>
      <c r="J75" s="13">
        <v>0</v>
      </c>
      <c r="K75" s="13">
        <v>1000</v>
      </c>
      <c r="L75" s="16">
        <v>42953</v>
      </c>
      <c r="M75" s="14">
        <v>3</v>
      </c>
      <c r="N75" s="14">
        <f t="shared" si="3"/>
        <v>0.25</v>
      </c>
      <c r="O75" s="14">
        <f t="shared" si="4"/>
        <v>0.25</v>
      </c>
      <c r="P75" s="14">
        <v>0.25</v>
      </c>
      <c r="Q75" s="13">
        <v>1000</v>
      </c>
      <c r="R75" s="13">
        <v>3</v>
      </c>
      <c r="S75" s="13" t="s">
        <v>104</v>
      </c>
    </row>
    <row r="76" spans="1:19" x14ac:dyDescent="0.25">
      <c r="A76" s="13">
        <v>85</v>
      </c>
      <c r="B76" s="13">
        <v>53</v>
      </c>
      <c r="C76" s="13" t="s">
        <v>56</v>
      </c>
      <c r="D76" s="13">
        <v>290</v>
      </c>
      <c r="E76" s="13" t="s">
        <v>28</v>
      </c>
      <c r="F76" s="13">
        <f>VLOOKUP(E76, massconversion!$A$2:B98, 2, FALSE)</f>
        <v>1</v>
      </c>
      <c r="G76" s="14">
        <f t="shared" si="5"/>
        <v>290</v>
      </c>
      <c r="H76" s="14" t="s">
        <v>104</v>
      </c>
      <c r="I76" s="13" t="s">
        <v>19</v>
      </c>
      <c r="J76" s="13">
        <v>0</v>
      </c>
      <c r="K76" s="13">
        <v>2</v>
      </c>
      <c r="L76" s="13">
        <v>0</v>
      </c>
      <c r="M76" s="14">
        <v>12</v>
      </c>
      <c r="N76" s="14">
        <f t="shared" si="3"/>
        <v>1</v>
      </c>
      <c r="O76" s="14">
        <f t="shared" si="4"/>
        <v>1</v>
      </c>
      <c r="P76" s="14">
        <v>1</v>
      </c>
      <c r="Q76" s="13">
        <v>2</v>
      </c>
      <c r="R76" s="13">
        <v>290</v>
      </c>
      <c r="S76" s="13" t="s">
        <v>104</v>
      </c>
    </row>
    <row r="77" spans="1:19" x14ac:dyDescent="0.25">
      <c r="A77" s="13">
        <v>86</v>
      </c>
      <c r="B77" s="13">
        <v>54</v>
      </c>
      <c r="C77" s="13" t="s">
        <v>57</v>
      </c>
      <c r="D77" s="13" t="s">
        <v>9</v>
      </c>
      <c r="E77" s="13" t="s">
        <v>9</v>
      </c>
      <c r="F77" s="13" t="str">
        <f>VLOOKUP(E77, massconversion!$A$2:B99, 2, FALSE)</f>
        <v>NA</v>
      </c>
      <c r="G77" s="14"/>
      <c r="H77" s="14"/>
      <c r="I77" s="13" t="s">
        <v>9</v>
      </c>
      <c r="J77" s="13" t="s">
        <v>9</v>
      </c>
      <c r="K77" s="13"/>
      <c r="L77" s="13">
        <v>0</v>
      </c>
      <c r="M77" s="14">
        <v>12</v>
      </c>
      <c r="N77" s="14">
        <f t="shared" si="3"/>
        <v>1</v>
      </c>
      <c r="O77" s="14">
        <f t="shared" si="4"/>
        <v>1</v>
      </c>
      <c r="P77" s="14">
        <v>1</v>
      </c>
      <c r="Q77" s="13"/>
      <c r="R77" s="13"/>
      <c r="S77" s="13"/>
    </row>
    <row r="78" spans="1:19" x14ac:dyDescent="0.25">
      <c r="A78" s="13">
        <v>87</v>
      </c>
      <c r="B78" s="13">
        <v>54</v>
      </c>
      <c r="C78" s="13" t="s">
        <v>57</v>
      </c>
      <c r="D78" s="13" t="s">
        <v>9</v>
      </c>
      <c r="E78" s="13" t="s">
        <v>9</v>
      </c>
      <c r="F78" s="13" t="str">
        <f>VLOOKUP(E78, massconversion!$A$2:B100, 2, FALSE)</f>
        <v>NA</v>
      </c>
      <c r="G78" s="14"/>
      <c r="H78" s="14"/>
      <c r="I78" s="13" t="s">
        <v>9</v>
      </c>
      <c r="J78" s="13" t="s">
        <v>9</v>
      </c>
      <c r="K78" s="13"/>
      <c r="L78" s="13">
        <v>0</v>
      </c>
      <c r="M78" s="14">
        <v>12</v>
      </c>
      <c r="N78" s="14">
        <f t="shared" si="3"/>
        <v>1</v>
      </c>
      <c r="O78" s="14">
        <f t="shared" si="4"/>
        <v>1</v>
      </c>
      <c r="P78" s="14">
        <v>1</v>
      </c>
      <c r="Q78" s="13"/>
      <c r="R78" s="13"/>
      <c r="S78" s="13"/>
    </row>
    <row r="79" spans="1:19" x14ac:dyDescent="0.25">
      <c r="A79" s="13">
        <v>88</v>
      </c>
      <c r="B79" s="13">
        <v>55</v>
      </c>
      <c r="C79" s="13" t="s">
        <v>58</v>
      </c>
      <c r="D79" s="13" t="s">
        <v>9</v>
      </c>
      <c r="E79" s="13" t="s">
        <v>9</v>
      </c>
      <c r="F79" s="13" t="str">
        <f>VLOOKUP(E79, massconversion!$A$2:B101, 2, FALSE)</f>
        <v>NA</v>
      </c>
      <c r="G79" s="14"/>
      <c r="H79" s="14"/>
      <c r="I79" s="13" t="s">
        <v>9</v>
      </c>
      <c r="J79" s="13">
        <v>1</v>
      </c>
      <c r="K79" s="13"/>
      <c r="L79" s="13">
        <v>0</v>
      </c>
      <c r="M79" s="14">
        <v>12</v>
      </c>
      <c r="N79" s="14">
        <f t="shared" si="3"/>
        <v>1</v>
      </c>
      <c r="O79" s="14">
        <f t="shared" si="4"/>
        <v>1</v>
      </c>
      <c r="P79" s="14">
        <v>1</v>
      </c>
      <c r="Q79" s="13"/>
      <c r="R79" s="13"/>
      <c r="S79" s="13"/>
    </row>
    <row r="80" spans="1:19" x14ac:dyDescent="0.25">
      <c r="A80" s="13">
        <v>89</v>
      </c>
      <c r="B80" s="13">
        <v>56</v>
      </c>
      <c r="C80" s="13" t="s">
        <v>59</v>
      </c>
      <c r="D80" s="13" t="s">
        <v>18</v>
      </c>
      <c r="E80" s="13" t="s">
        <v>9</v>
      </c>
      <c r="F80" s="13" t="str">
        <f>VLOOKUP(E80, massconversion!$A$2:B102, 2, FALSE)</f>
        <v>NA</v>
      </c>
      <c r="G80" s="14"/>
      <c r="H80" s="14"/>
      <c r="I80" s="13" t="s">
        <v>9</v>
      </c>
      <c r="J80" s="13" t="s">
        <v>9</v>
      </c>
      <c r="K80" s="13">
        <v>3865</v>
      </c>
      <c r="L80" s="13">
        <v>0</v>
      </c>
      <c r="M80" s="14">
        <v>12</v>
      </c>
      <c r="N80" s="14">
        <f t="shared" si="3"/>
        <v>1</v>
      </c>
      <c r="O80" s="14">
        <f t="shared" si="4"/>
        <v>1</v>
      </c>
      <c r="P80" s="14">
        <v>1</v>
      </c>
      <c r="Q80" s="13">
        <v>3865</v>
      </c>
      <c r="R80" s="13"/>
      <c r="S80" s="13"/>
    </row>
    <row r="81" spans="1:19" x14ac:dyDescent="0.25">
      <c r="A81" s="13">
        <v>90</v>
      </c>
      <c r="B81" s="13">
        <v>57</v>
      </c>
      <c r="C81" s="13" t="s">
        <v>60</v>
      </c>
      <c r="D81" s="13">
        <v>16</v>
      </c>
      <c r="E81" s="13" t="s">
        <v>9</v>
      </c>
      <c r="F81" s="13" t="str">
        <f>VLOOKUP(E81, massconversion!$A$2:B103, 2, FALSE)</f>
        <v>NA</v>
      </c>
      <c r="G81" s="14"/>
      <c r="H81" s="14"/>
      <c r="I81" s="13" t="s">
        <v>12</v>
      </c>
      <c r="J81" s="13">
        <v>1</v>
      </c>
      <c r="K81" s="13"/>
      <c r="L81" s="13">
        <v>0</v>
      </c>
      <c r="M81" s="14">
        <v>12</v>
      </c>
      <c r="N81" s="14">
        <f t="shared" si="3"/>
        <v>1</v>
      </c>
      <c r="O81" s="14">
        <f t="shared" si="4"/>
        <v>1</v>
      </c>
      <c r="P81" s="14">
        <v>1</v>
      </c>
      <c r="Q81" s="13"/>
      <c r="R81" s="13"/>
      <c r="S81" s="13"/>
    </row>
    <row r="82" spans="1:19" x14ac:dyDescent="0.25">
      <c r="A82" s="13">
        <v>91</v>
      </c>
      <c r="B82" s="13">
        <v>58</v>
      </c>
      <c r="C82" s="13" t="s">
        <v>61</v>
      </c>
      <c r="D82" s="13">
        <v>1.35</v>
      </c>
      <c r="E82" s="13" t="s">
        <v>62</v>
      </c>
      <c r="F82" s="13">
        <f>VLOOKUP(E82, massconversion!$A$2:B104, 2, FALSE)</f>
        <v>1</v>
      </c>
      <c r="G82" s="14">
        <f t="shared" si="5"/>
        <v>1.35</v>
      </c>
      <c r="H82" s="14" t="s">
        <v>112</v>
      </c>
      <c r="I82" s="13" t="s">
        <v>26</v>
      </c>
      <c r="J82" s="13" t="s">
        <v>9</v>
      </c>
      <c r="K82" s="13"/>
      <c r="L82" s="13" t="s">
        <v>9</v>
      </c>
      <c r="M82" s="14"/>
      <c r="N82" s="14">
        <f t="shared" si="3"/>
        <v>0</v>
      </c>
      <c r="O82" s="14" t="str">
        <f t="shared" si="4"/>
        <v/>
      </c>
      <c r="P82" s="14" t="s">
        <v>98</v>
      </c>
      <c r="Q82" s="13"/>
      <c r="R82" s="13">
        <v>1.35</v>
      </c>
      <c r="S82" s="13" t="s">
        <v>112</v>
      </c>
    </row>
    <row r="83" spans="1:19" x14ac:dyDescent="0.25">
      <c r="A83" s="13">
        <v>92</v>
      </c>
      <c r="B83" s="13">
        <v>59</v>
      </c>
      <c r="C83" s="13" t="s">
        <v>63</v>
      </c>
      <c r="D83" s="13">
        <v>24.07</v>
      </c>
      <c r="E83" s="13">
        <v>2009</v>
      </c>
      <c r="F83" s="13">
        <f>VLOOKUP(E84, massconversion!$A$2:B105, 2, FALSE)</f>
        <v>0.45400000000000001</v>
      </c>
      <c r="G83" s="14">
        <f t="shared" si="5"/>
        <v>10.92778</v>
      </c>
      <c r="H83" s="14" t="s">
        <v>113</v>
      </c>
      <c r="I83" s="13" t="s">
        <v>19</v>
      </c>
      <c r="J83" s="13" t="s">
        <v>9</v>
      </c>
      <c r="K83" s="13">
        <v>642</v>
      </c>
      <c r="L83" s="13" t="s">
        <v>64</v>
      </c>
      <c r="M83" s="14">
        <v>9</v>
      </c>
      <c r="N83" s="14">
        <f t="shared" si="3"/>
        <v>0.75</v>
      </c>
      <c r="O83" s="14">
        <f t="shared" si="4"/>
        <v>0.75</v>
      </c>
      <c r="P83" s="14">
        <v>0.75</v>
      </c>
      <c r="Q83" s="13">
        <v>642</v>
      </c>
      <c r="R83" s="13">
        <v>10.92778</v>
      </c>
      <c r="S83" s="13" t="s">
        <v>113</v>
      </c>
    </row>
    <row r="84" spans="1:19" x14ac:dyDescent="0.25">
      <c r="A84" s="13">
        <v>93</v>
      </c>
      <c r="B84" s="13">
        <v>59</v>
      </c>
      <c r="C84" s="13" t="s">
        <v>63</v>
      </c>
      <c r="D84" s="13">
        <v>9.1</v>
      </c>
      <c r="E84" s="13" t="s">
        <v>65</v>
      </c>
      <c r="F84" s="13">
        <f>VLOOKUP(E84, massconversion!$A$2:B106, 2, FALSE)</f>
        <v>0.45400000000000001</v>
      </c>
      <c r="G84" s="14">
        <f t="shared" si="5"/>
        <v>4.1314000000000002</v>
      </c>
      <c r="H84" s="14" t="s">
        <v>113</v>
      </c>
      <c r="I84" s="13" t="s">
        <v>12</v>
      </c>
      <c r="J84" s="13" t="s">
        <v>9</v>
      </c>
      <c r="K84" s="13">
        <v>279</v>
      </c>
      <c r="L84" s="16">
        <v>43014</v>
      </c>
      <c r="M84" s="14">
        <v>9</v>
      </c>
      <c r="N84" s="14">
        <f t="shared" si="3"/>
        <v>0.75</v>
      </c>
      <c r="O84" s="14">
        <f t="shared" si="4"/>
        <v>0.75</v>
      </c>
      <c r="P84" s="14">
        <v>0.75</v>
      </c>
      <c r="Q84" s="13">
        <v>279</v>
      </c>
      <c r="R84" s="13">
        <v>4.1314000000000002</v>
      </c>
      <c r="S84" s="13" t="s">
        <v>113</v>
      </c>
    </row>
    <row r="85" spans="1:19" x14ac:dyDescent="0.25">
      <c r="A85" s="13">
        <v>94</v>
      </c>
      <c r="B85" s="13">
        <v>60</v>
      </c>
      <c r="C85" s="13" t="s">
        <v>66</v>
      </c>
      <c r="D85" s="13" t="s">
        <v>9</v>
      </c>
      <c r="E85" s="13" t="s">
        <v>9</v>
      </c>
      <c r="F85" s="13" t="str">
        <f>VLOOKUP(E85, massconversion!$A$2:B107, 2, FALSE)</f>
        <v>NA</v>
      </c>
      <c r="G85" s="14"/>
      <c r="H85" s="14"/>
      <c r="I85" s="13" t="s">
        <v>9</v>
      </c>
      <c r="J85" s="13">
        <v>1</v>
      </c>
      <c r="K85" s="13"/>
      <c r="L85" s="13" t="s">
        <v>9</v>
      </c>
      <c r="M85" s="14"/>
      <c r="N85" s="14">
        <f t="shared" si="3"/>
        <v>0</v>
      </c>
      <c r="O85" s="14" t="str">
        <f t="shared" si="4"/>
        <v/>
      </c>
      <c r="P85" s="14" t="s">
        <v>98</v>
      </c>
      <c r="Q85" s="13"/>
      <c r="R85" s="13"/>
      <c r="S85" s="13"/>
    </row>
    <row r="86" spans="1:19" x14ac:dyDescent="0.25">
      <c r="A86" s="13">
        <v>95</v>
      </c>
      <c r="B86" s="13">
        <v>60</v>
      </c>
      <c r="C86" s="13" t="s">
        <v>66</v>
      </c>
      <c r="D86" s="13" t="s">
        <v>16</v>
      </c>
      <c r="E86" s="13" t="s">
        <v>54</v>
      </c>
      <c r="F86" s="13">
        <f>VLOOKUP(E86, massconversion!$A$2:B108, 2, FALSE)</f>
        <v>0</v>
      </c>
      <c r="G86" s="14"/>
      <c r="H86" s="14"/>
      <c r="I86" s="13" t="s">
        <v>19</v>
      </c>
      <c r="J86" s="13">
        <v>1</v>
      </c>
      <c r="K86" s="13"/>
      <c r="L86" s="13" t="s">
        <v>9</v>
      </c>
      <c r="M86" s="14"/>
      <c r="N86" s="14">
        <f t="shared" si="3"/>
        <v>0</v>
      </c>
      <c r="O86" s="14" t="str">
        <f t="shared" si="4"/>
        <v/>
      </c>
      <c r="P86" s="14" t="s">
        <v>98</v>
      </c>
      <c r="Q86" s="13"/>
      <c r="R86" s="13"/>
      <c r="S86" s="13"/>
    </row>
    <row r="87" spans="1:19" x14ac:dyDescent="0.25">
      <c r="A87" s="13">
        <v>96</v>
      </c>
      <c r="B87" s="13">
        <v>60</v>
      </c>
      <c r="C87" s="13" t="s">
        <v>66</v>
      </c>
      <c r="D87" s="13" t="s">
        <v>16</v>
      </c>
      <c r="E87" s="13" t="s">
        <v>54</v>
      </c>
      <c r="F87" s="13">
        <f>VLOOKUP(E87, massconversion!$A$2:B109, 2, FALSE)</f>
        <v>0</v>
      </c>
      <c r="G87" s="14"/>
      <c r="H87" s="14"/>
      <c r="I87" s="13" t="s">
        <v>19</v>
      </c>
      <c r="J87" s="13">
        <v>1</v>
      </c>
      <c r="K87" s="13"/>
      <c r="L87" s="13" t="s">
        <v>9</v>
      </c>
      <c r="M87" s="14"/>
      <c r="N87" s="14">
        <f t="shared" si="3"/>
        <v>0</v>
      </c>
      <c r="O87" s="14" t="str">
        <f t="shared" si="4"/>
        <v/>
      </c>
      <c r="P87" s="14" t="s">
        <v>98</v>
      </c>
      <c r="Q87" s="13"/>
      <c r="R87" s="13"/>
      <c r="S87" s="13"/>
    </row>
    <row r="88" spans="1:19" x14ac:dyDescent="0.25">
      <c r="A88" s="13">
        <v>97</v>
      </c>
      <c r="B88" s="13">
        <v>61</v>
      </c>
      <c r="C88" s="13" t="s">
        <v>67</v>
      </c>
      <c r="D88" s="13">
        <v>3.79</v>
      </c>
      <c r="E88" s="13" t="s">
        <v>68</v>
      </c>
      <c r="F88" s="13">
        <f>VLOOKUP(E88, massconversion!$A$2:B110, 2, FALSE)</f>
        <v>0.5</v>
      </c>
      <c r="G88" s="14">
        <f t="shared" si="5"/>
        <v>1.895</v>
      </c>
      <c r="H88" s="14" t="s">
        <v>104</v>
      </c>
      <c r="I88" s="13" t="s">
        <v>12</v>
      </c>
      <c r="J88" s="13" t="s">
        <v>9</v>
      </c>
      <c r="K88" s="13"/>
      <c r="L88" s="13" t="s">
        <v>9</v>
      </c>
      <c r="M88" s="14"/>
      <c r="N88" s="14">
        <f t="shared" si="3"/>
        <v>0</v>
      </c>
      <c r="O88" s="14" t="str">
        <f t="shared" si="4"/>
        <v/>
      </c>
      <c r="P88" s="14" t="s">
        <v>98</v>
      </c>
      <c r="Q88" s="13"/>
      <c r="R88" s="13">
        <v>1.895</v>
      </c>
      <c r="S88" s="13" t="s">
        <v>104</v>
      </c>
    </row>
    <row r="89" spans="1:19" x14ac:dyDescent="0.25">
      <c r="A89" s="13">
        <v>100</v>
      </c>
      <c r="B89" s="13">
        <v>63</v>
      </c>
      <c r="C89" s="13" t="s">
        <v>69</v>
      </c>
      <c r="D89" s="13" t="s">
        <v>26</v>
      </c>
      <c r="E89" s="13" t="s">
        <v>54</v>
      </c>
      <c r="F89" s="13">
        <f>VLOOKUP(E89, massconversion!$A$2:B111, 2, FALSE)</f>
        <v>0</v>
      </c>
      <c r="G89" s="14"/>
      <c r="H89" s="14"/>
      <c r="I89" s="13" t="s">
        <v>26</v>
      </c>
      <c r="J89" s="13">
        <v>1</v>
      </c>
      <c r="K89" s="13"/>
      <c r="L89" s="13" t="s">
        <v>9</v>
      </c>
      <c r="M89" s="14"/>
      <c r="N89" s="14">
        <f t="shared" si="3"/>
        <v>0</v>
      </c>
      <c r="O89" s="14" t="str">
        <f t="shared" si="4"/>
        <v/>
      </c>
      <c r="P89" s="14" t="s">
        <v>98</v>
      </c>
      <c r="Q89" s="13"/>
      <c r="R89" s="13"/>
      <c r="S89" s="13"/>
    </row>
    <row r="90" spans="1:19" x14ac:dyDescent="0.25">
      <c r="A90" s="13">
        <v>101</v>
      </c>
      <c r="B90" s="13">
        <v>64</v>
      </c>
      <c r="C90" s="13" t="s">
        <v>70</v>
      </c>
      <c r="D90" s="13">
        <v>0.74</v>
      </c>
      <c r="E90" s="13" t="s">
        <v>71</v>
      </c>
      <c r="F90" s="13">
        <f>VLOOKUP(E90, massconversion!$A$2:B112, 2, FALSE)</f>
        <v>1</v>
      </c>
      <c r="G90" s="14">
        <f>D90*F90</f>
        <v>0.74</v>
      </c>
      <c r="H90" s="14" t="s">
        <v>104</v>
      </c>
      <c r="I90" s="13" t="s">
        <v>26</v>
      </c>
      <c r="J90" s="13" t="s">
        <v>18</v>
      </c>
      <c r="K90" s="13"/>
      <c r="L90" s="13" t="s">
        <v>72</v>
      </c>
      <c r="M90" s="14">
        <v>12</v>
      </c>
      <c r="N90" s="14">
        <f t="shared" si="3"/>
        <v>1</v>
      </c>
      <c r="O90" s="14">
        <f t="shared" si="4"/>
        <v>1</v>
      </c>
      <c r="P90" s="14">
        <v>1</v>
      </c>
      <c r="Q90" s="13"/>
      <c r="R90" s="13">
        <v>0.74</v>
      </c>
      <c r="S90" s="13" t="s">
        <v>104</v>
      </c>
    </row>
    <row r="91" spans="1:19" x14ac:dyDescent="0.25">
      <c r="A91" s="13">
        <v>102</v>
      </c>
      <c r="B91" s="13">
        <v>64</v>
      </c>
      <c r="C91" s="13" t="s">
        <v>70</v>
      </c>
      <c r="D91" s="13" t="s">
        <v>9</v>
      </c>
      <c r="E91" s="13" t="s">
        <v>9</v>
      </c>
      <c r="F91" s="13" t="str">
        <f>VLOOKUP(E91, massconversion!$A$2:B113, 2, FALSE)</f>
        <v>NA</v>
      </c>
      <c r="G91" s="14"/>
      <c r="H91" s="14"/>
      <c r="I91" s="13" t="s">
        <v>9</v>
      </c>
      <c r="J91" s="13" t="s">
        <v>18</v>
      </c>
      <c r="K91" s="13"/>
      <c r="L91" s="13" t="s">
        <v>72</v>
      </c>
      <c r="M91" s="14">
        <v>12</v>
      </c>
      <c r="N91" s="14">
        <f t="shared" si="3"/>
        <v>1</v>
      </c>
      <c r="O91" s="14">
        <f t="shared" si="4"/>
        <v>1</v>
      </c>
      <c r="P91" s="14">
        <v>1</v>
      </c>
      <c r="Q91" s="13"/>
      <c r="R91" s="13"/>
      <c r="S91" s="13"/>
    </row>
    <row r="92" spans="1:19" x14ac:dyDescent="0.25">
      <c r="A92" s="13">
        <v>103</v>
      </c>
      <c r="B92" s="13">
        <v>65</v>
      </c>
      <c r="C92" s="13" t="s">
        <v>70</v>
      </c>
      <c r="D92" s="13" t="s">
        <v>9</v>
      </c>
      <c r="E92" s="13" t="s">
        <v>9</v>
      </c>
      <c r="F92" s="13" t="str">
        <f>VLOOKUP(E92, massconversion!$A$2:B114, 2, FALSE)</f>
        <v>NA</v>
      </c>
      <c r="G92" s="14"/>
      <c r="H92" s="14"/>
      <c r="I92" s="13" t="s">
        <v>9</v>
      </c>
      <c r="J92" s="13" t="s">
        <v>9</v>
      </c>
      <c r="K92" s="13"/>
      <c r="L92" s="13" t="s">
        <v>72</v>
      </c>
      <c r="M92" s="14">
        <v>12</v>
      </c>
      <c r="N92" s="14">
        <f t="shared" si="3"/>
        <v>1</v>
      </c>
      <c r="O92" s="14">
        <f t="shared" si="4"/>
        <v>1</v>
      </c>
      <c r="P92" s="14">
        <v>1</v>
      </c>
      <c r="Q92" s="13"/>
      <c r="R92" s="13"/>
      <c r="S92" s="13"/>
    </row>
    <row r="93" spans="1:19" x14ac:dyDescent="0.25">
      <c r="A93" s="13">
        <v>104</v>
      </c>
      <c r="B93" s="13">
        <v>65</v>
      </c>
      <c r="C93" s="13" t="s">
        <v>70</v>
      </c>
      <c r="D93" s="13" t="s">
        <v>9</v>
      </c>
      <c r="E93" s="13" t="s">
        <v>9</v>
      </c>
      <c r="F93" s="13" t="str">
        <f>VLOOKUP(E93, massconversion!$A$2:B115, 2, FALSE)</f>
        <v>NA</v>
      </c>
      <c r="G93" s="14"/>
      <c r="H93" s="14"/>
      <c r="I93" s="13" t="s">
        <v>9</v>
      </c>
      <c r="J93" s="13" t="s">
        <v>9</v>
      </c>
      <c r="K93" s="13"/>
      <c r="L93" s="13" t="s">
        <v>72</v>
      </c>
      <c r="M93" s="14">
        <v>12</v>
      </c>
      <c r="N93" s="14">
        <f t="shared" si="3"/>
        <v>1</v>
      </c>
      <c r="O93" s="14">
        <f t="shared" si="4"/>
        <v>1</v>
      </c>
      <c r="P93" s="14">
        <v>1</v>
      </c>
      <c r="Q93" s="13"/>
      <c r="R93" s="13"/>
      <c r="S93" s="13"/>
    </row>
    <row r="94" spans="1:19" x14ac:dyDescent="0.25">
      <c r="A94" s="13">
        <v>105</v>
      </c>
      <c r="B94" s="13">
        <v>65</v>
      </c>
      <c r="C94" s="13" t="s">
        <v>70</v>
      </c>
      <c r="D94" s="13" t="s">
        <v>9</v>
      </c>
      <c r="E94" s="13" t="s">
        <v>9</v>
      </c>
      <c r="F94" s="13" t="str">
        <f>VLOOKUP(E94, massconversion!$A$2:B116, 2, FALSE)</f>
        <v>NA</v>
      </c>
      <c r="G94" s="14"/>
      <c r="H94" s="14"/>
      <c r="I94" s="13" t="s">
        <v>9</v>
      </c>
      <c r="J94" s="13" t="s">
        <v>9</v>
      </c>
      <c r="K94" s="13"/>
      <c r="L94" s="13" t="s">
        <v>72</v>
      </c>
      <c r="M94" s="14">
        <v>12</v>
      </c>
      <c r="N94" s="14">
        <f t="shared" si="3"/>
        <v>1</v>
      </c>
      <c r="O94" s="14">
        <f t="shared" si="4"/>
        <v>1</v>
      </c>
      <c r="P94" s="14">
        <v>1</v>
      </c>
      <c r="Q94" s="13"/>
      <c r="R94" s="13"/>
      <c r="S94" s="13"/>
    </row>
    <row r="95" spans="1:19" x14ac:dyDescent="0.25">
      <c r="A95" s="13">
        <v>106</v>
      </c>
      <c r="B95" s="13">
        <v>66</v>
      </c>
      <c r="C95" s="13" t="s">
        <v>66</v>
      </c>
      <c r="D95" s="13" t="s">
        <v>73</v>
      </c>
      <c r="E95" s="13" t="s">
        <v>74</v>
      </c>
      <c r="F95" s="13">
        <f>VLOOKUP(E95, massconversion!$A$2:B117, 2, FALSE)</f>
        <v>1000</v>
      </c>
      <c r="G95" s="14"/>
      <c r="H95" s="14"/>
      <c r="I95" s="13" t="s">
        <v>26</v>
      </c>
      <c r="J95" s="13" t="s">
        <v>9</v>
      </c>
      <c r="K95" s="13">
        <v>43958</v>
      </c>
      <c r="L95" s="13" t="s">
        <v>75</v>
      </c>
      <c r="M95" s="14">
        <v>10</v>
      </c>
      <c r="N95" s="14">
        <f t="shared" si="3"/>
        <v>0.83333333333333337</v>
      </c>
      <c r="O95" s="14">
        <f t="shared" si="4"/>
        <v>0.83333333333333337</v>
      </c>
      <c r="P95" s="14">
        <v>0.83333333333333337</v>
      </c>
      <c r="Q95" s="13">
        <v>43958</v>
      </c>
      <c r="R95" s="13"/>
      <c r="S95" s="13"/>
    </row>
    <row r="96" spans="1:19" x14ac:dyDescent="0.25">
      <c r="A96" s="13">
        <v>107</v>
      </c>
      <c r="B96" s="13">
        <v>67</v>
      </c>
      <c r="C96" s="13" t="s">
        <v>76</v>
      </c>
      <c r="D96" s="13">
        <v>87</v>
      </c>
      <c r="E96" s="13" t="s">
        <v>77</v>
      </c>
      <c r="F96" s="13">
        <f>VLOOKUP(E96, massconversion!$A$2:B118, 2, FALSE)</f>
        <v>1</v>
      </c>
      <c r="G96" s="14">
        <f t="shared" si="5"/>
        <v>87</v>
      </c>
      <c r="H96" s="14" t="s">
        <v>114</v>
      </c>
      <c r="I96" s="13" t="s">
        <v>26</v>
      </c>
      <c r="J96" s="13" t="s">
        <v>9</v>
      </c>
      <c r="K96" s="13"/>
      <c r="L96" s="13" t="s">
        <v>78</v>
      </c>
      <c r="M96" s="14">
        <v>12</v>
      </c>
      <c r="N96" s="14">
        <f t="shared" si="3"/>
        <v>1</v>
      </c>
      <c r="O96" s="14">
        <f t="shared" si="4"/>
        <v>1</v>
      </c>
      <c r="P96" s="14">
        <v>1</v>
      </c>
      <c r="Q96" s="13"/>
      <c r="R96" s="13">
        <v>87</v>
      </c>
      <c r="S96" s="13" t="s">
        <v>114</v>
      </c>
    </row>
    <row r="97" spans="1:19" x14ac:dyDescent="0.25">
      <c r="A97" s="13">
        <v>108</v>
      </c>
      <c r="B97" s="13">
        <v>67</v>
      </c>
      <c r="C97" s="13" t="s">
        <v>76</v>
      </c>
      <c r="D97" s="13">
        <v>37</v>
      </c>
      <c r="E97" s="13" t="s">
        <v>77</v>
      </c>
      <c r="F97" s="13">
        <f>VLOOKUP(E97, massconversion!$A$2:B119, 2, FALSE)</f>
        <v>1</v>
      </c>
      <c r="G97" s="14">
        <f t="shared" si="5"/>
        <v>37</v>
      </c>
      <c r="H97" s="14" t="s">
        <v>114</v>
      </c>
      <c r="I97" s="13" t="s">
        <v>26</v>
      </c>
      <c r="J97" s="13" t="s">
        <v>9</v>
      </c>
      <c r="K97" s="13"/>
      <c r="L97" s="13" t="s">
        <v>78</v>
      </c>
      <c r="M97" s="14">
        <v>12</v>
      </c>
      <c r="N97" s="14">
        <f t="shared" si="3"/>
        <v>1</v>
      </c>
      <c r="O97" s="14">
        <f t="shared" si="4"/>
        <v>1</v>
      </c>
      <c r="P97" s="14">
        <v>1</v>
      </c>
      <c r="Q97" s="13"/>
      <c r="R97" s="13">
        <v>37</v>
      </c>
      <c r="S97" s="13" t="s">
        <v>114</v>
      </c>
    </row>
    <row r="98" spans="1:19" x14ac:dyDescent="0.25">
      <c r="A98" s="13">
        <v>109</v>
      </c>
      <c r="B98" s="13">
        <v>68</v>
      </c>
      <c r="C98" s="13" t="s">
        <v>79</v>
      </c>
      <c r="D98" s="13">
        <v>110</v>
      </c>
      <c r="E98" s="13" t="s">
        <v>80</v>
      </c>
      <c r="F98" s="13">
        <f>VLOOKUP(E98, massconversion!$A$2:B120, 2, FALSE)</f>
        <v>1</v>
      </c>
      <c r="G98" s="14">
        <f t="shared" si="5"/>
        <v>110</v>
      </c>
      <c r="H98" s="14" t="s">
        <v>115</v>
      </c>
      <c r="I98" s="13" t="s">
        <v>26</v>
      </c>
      <c r="J98" s="13" t="s">
        <v>9</v>
      </c>
      <c r="K98" s="13"/>
      <c r="L98" s="13" t="s">
        <v>78</v>
      </c>
      <c r="M98" s="14">
        <v>12</v>
      </c>
      <c r="N98" s="14">
        <f t="shared" si="3"/>
        <v>1</v>
      </c>
      <c r="O98" s="14">
        <f t="shared" si="4"/>
        <v>1</v>
      </c>
      <c r="P98" s="14">
        <v>1</v>
      </c>
      <c r="Q98" s="13"/>
      <c r="R98" s="13">
        <v>110</v>
      </c>
      <c r="S98" s="13" t="s">
        <v>115</v>
      </c>
    </row>
    <row r="99" spans="1:19" x14ac:dyDescent="0.25">
      <c r="A99" s="13">
        <v>110</v>
      </c>
      <c r="B99" s="13">
        <v>69</v>
      </c>
      <c r="C99" s="13" t="s">
        <v>81</v>
      </c>
      <c r="D99" s="13">
        <v>17.07</v>
      </c>
      <c r="E99" s="13" t="s">
        <v>82</v>
      </c>
      <c r="F99" s="13">
        <f>VLOOKUP(E99, massconversion!$A$2:B121, 2, FALSE)</f>
        <v>1</v>
      </c>
      <c r="G99" s="14">
        <f t="shared" si="5"/>
        <v>17.07</v>
      </c>
      <c r="H99" s="14" t="s">
        <v>116</v>
      </c>
      <c r="I99" s="13" t="s">
        <v>12</v>
      </c>
      <c r="J99" s="13" t="s">
        <v>9</v>
      </c>
      <c r="K99" s="13">
        <v>18430</v>
      </c>
      <c r="L99" s="13">
        <v>0</v>
      </c>
      <c r="M99" s="14">
        <v>12</v>
      </c>
      <c r="N99" s="14">
        <f t="shared" si="3"/>
        <v>1</v>
      </c>
      <c r="O99" s="14">
        <f t="shared" si="4"/>
        <v>1</v>
      </c>
      <c r="P99" s="14">
        <v>1</v>
      </c>
      <c r="Q99" s="13">
        <v>18430</v>
      </c>
      <c r="R99" s="13">
        <v>17.07</v>
      </c>
      <c r="S99" s="13" t="s">
        <v>116</v>
      </c>
    </row>
    <row r="100" spans="1:19" x14ac:dyDescent="0.25">
      <c r="A100" s="13">
        <v>111</v>
      </c>
      <c r="B100" s="13">
        <v>69</v>
      </c>
      <c r="C100" s="13" t="s">
        <v>81</v>
      </c>
      <c r="D100" s="13">
        <v>1.59</v>
      </c>
      <c r="E100" s="13" t="s">
        <v>82</v>
      </c>
      <c r="F100" s="13">
        <f>VLOOKUP(E100, massconversion!$A$2:B122, 2, FALSE)</f>
        <v>1</v>
      </c>
      <c r="G100" s="14">
        <f t="shared" si="5"/>
        <v>1.59</v>
      </c>
      <c r="H100" s="14" t="s">
        <v>116</v>
      </c>
      <c r="I100" s="13" t="s">
        <v>26</v>
      </c>
      <c r="J100" s="13" t="s">
        <v>9</v>
      </c>
      <c r="K100" s="13">
        <v>59170</v>
      </c>
      <c r="L100" s="13">
        <v>0</v>
      </c>
      <c r="M100" s="14">
        <v>12</v>
      </c>
      <c r="N100" s="14">
        <f t="shared" si="3"/>
        <v>1</v>
      </c>
      <c r="O100" s="14">
        <f t="shared" si="4"/>
        <v>1</v>
      </c>
      <c r="P100" s="14">
        <v>1</v>
      </c>
      <c r="Q100" s="13">
        <v>59170</v>
      </c>
      <c r="R100" s="13">
        <v>1.59</v>
      </c>
      <c r="S100" s="13" t="s">
        <v>116</v>
      </c>
    </row>
    <row r="101" spans="1:19" x14ac:dyDescent="0.25">
      <c r="A101" s="13">
        <v>112</v>
      </c>
      <c r="B101" s="13">
        <v>70</v>
      </c>
      <c r="C101" s="13" t="s">
        <v>83</v>
      </c>
      <c r="D101" s="13">
        <v>1.99</v>
      </c>
      <c r="E101" s="13" t="s">
        <v>84</v>
      </c>
      <c r="F101" s="13">
        <f>VLOOKUP(E101, massconversion!$A$2:B123, 2, FALSE)</f>
        <v>1</v>
      </c>
      <c r="G101" s="14">
        <f t="shared" si="5"/>
        <v>1.99</v>
      </c>
      <c r="H101" s="14" t="s">
        <v>105</v>
      </c>
      <c r="I101" s="13" t="s">
        <v>26</v>
      </c>
      <c r="J101" s="13" t="s">
        <v>9</v>
      </c>
      <c r="K101" s="13">
        <v>800000</v>
      </c>
      <c r="L101" s="13">
        <v>0</v>
      </c>
      <c r="M101" s="14">
        <v>12</v>
      </c>
      <c r="N101" s="14">
        <f t="shared" si="3"/>
        <v>1</v>
      </c>
      <c r="O101" s="14">
        <f t="shared" si="4"/>
        <v>1</v>
      </c>
      <c r="P101" s="14">
        <v>1</v>
      </c>
      <c r="Q101" s="13">
        <v>800000</v>
      </c>
      <c r="R101" s="13">
        <v>1.99</v>
      </c>
      <c r="S101" s="13" t="s">
        <v>105</v>
      </c>
    </row>
    <row r="102" spans="1:19" x14ac:dyDescent="0.25">
      <c r="A102" s="13">
        <v>113</v>
      </c>
      <c r="B102" s="13">
        <v>70</v>
      </c>
      <c r="C102" s="13" t="s">
        <v>83</v>
      </c>
      <c r="D102" s="13">
        <v>0.9</v>
      </c>
      <c r="E102" s="13" t="s">
        <v>84</v>
      </c>
      <c r="F102" s="13">
        <f>VLOOKUP(E102, massconversion!$A$2:B124, 2, FALSE)</f>
        <v>1</v>
      </c>
      <c r="G102" s="14">
        <f t="shared" si="5"/>
        <v>0.9</v>
      </c>
      <c r="H102" s="14" t="s">
        <v>105</v>
      </c>
      <c r="I102" s="13" t="s">
        <v>26</v>
      </c>
      <c r="J102" s="13" t="s">
        <v>9</v>
      </c>
      <c r="K102" s="13">
        <v>800000</v>
      </c>
      <c r="L102" s="13">
        <v>0</v>
      </c>
      <c r="M102" s="14">
        <v>12</v>
      </c>
      <c r="N102" s="14">
        <f t="shared" si="3"/>
        <v>1</v>
      </c>
      <c r="O102" s="14">
        <f t="shared" si="4"/>
        <v>1</v>
      </c>
      <c r="P102" s="14">
        <v>1</v>
      </c>
      <c r="Q102" s="13">
        <v>800000</v>
      </c>
      <c r="R102" s="13">
        <v>0.9</v>
      </c>
      <c r="S102" s="13" t="s">
        <v>105</v>
      </c>
    </row>
    <row r="103" spans="1:19" x14ac:dyDescent="0.25">
      <c r="A103" s="13">
        <v>114</v>
      </c>
      <c r="B103" s="13">
        <v>70</v>
      </c>
      <c r="C103" s="13" t="s">
        <v>83</v>
      </c>
      <c r="D103" s="13">
        <v>1.63</v>
      </c>
      <c r="E103" s="13" t="s">
        <v>84</v>
      </c>
      <c r="F103" s="13">
        <f>VLOOKUP(E103, massconversion!$A$2:B125, 2, FALSE)</f>
        <v>1</v>
      </c>
      <c r="G103" s="14">
        <f t="shared" si="5"/>
        <v>1.63</v>
      </c>
      <c r="H103" s="14" t="s">
        <v>105</v>
      </c>
      <c r="I103" s="13" t="s">
        <v>26</v>
      </c>
      <c r="J103" s="13" t="s">
        <v>9</v>
      </c>
      <c r="K103" s="13">
        <v>800000</v>
      </c>
      <c r="L103" s="13">
        <v>0</v>
      </c>
      <c r="M103" s="14">
        <v>12</v>
      </c>
      <c r="N103" s="14">
        <f t="shared" si="3"/>
        <v>1</v>
      </c>
      <c r="O103" s="14">
        <f t="shared" si="4"/>
        <v>1</v>
      </c>
      <c r="P103" s="14">
        <v>1</v>
      </c>
      <c r="Q103" s="13">
        <v>800000</v>
      </c>
      <c r="R103" s="13">
        <v>1.63</v>
      </c>
      <c r="S103" s="13" t="s">
        <v>105</v>
      </c>
    </row>
    <row r="104" spans="1:19" x14ac:dyDescent="0.25">
      <c r="A104" s="13">
        <v>115</v>
      </c>
      <c r="B104" s="13">
        <v>71</v>
      </c>
      <c r="C104" s="13" t="s">
        <v>32</v>
      </c>
      <c r="D104" s="13">
        <v>1.85</v>
      </c>
      <c r="E104" s="13" t="s">
        <v>85</v>
      </c>
      <c r="F104" s="13">
        <f>VLOOKUP(E104, massconversion!$A$2:B126, 2, FALSE)</f>
        <v>0.45400000000000001</v>
      </c>
      <c r="G104" s="14">
        <f t="shared" si="5"/>
        <v>0.83990000000000009</v>
      </c>
      <c r="H104" s="14" t="s">
        <v>107</v>
      </c>
      <c r="I104" s="13" t="s">
        <v>26</v>
      </c>
      <c r="J104" s="13" t="s">
        <v>9</v>
      </c>
      <c r="K104" s="13">
        <v>5000</v>
      </c>
      <c r="L104" s="13" t="s">
        <v>86</v>
      </c>
      <c r="M104" s="14">
        <v>3</v>
      </c>
      <c r="N104" s="14">
        <f t="shared" si="3"/>
        <v>0.25</v>
      </c>
      <c r="O104" s="14">
        <f>IF(N104&gt;0, N104, "")</f>
        <v>0.25</v>
      </c>
      <c r="P104" s="14">
        <v>0.25</v>
      </c>
      <c r="Q104" s="13">
        <v>5000</v>
      </c>
      <c r="R104" s="13">
        <v>0.83990000000000009</v>
      </c>
      <c r="S104" s="13" t="s">
        <v>107</v>
      </c>
    </row>
    <row r="105" spans="1:19" x14ac:dyDescent="0.25">
      <c r="A105" s="13"/>
      <c r="B105" s="13"/>
      <c r="C105" s="13"/>
      <c r="D105" s="13"/>
      <c r="E105" s="13"/>
      <c r="F105" s="13"/>
      <c r="G105" s="13"/>
      <c r="H105" s="13"/>
      <c r="I105" s="13">
        <f>COUNTIF(I2:I104, "NA")</f>
        <v>23</v>
      </c>
      <c r="J105" s="13">
        <f>COUNTIF($J$2:$J$104, 0)</f>
        <v>17</v>
      </c>
      <c r="K105" s="13"/>
      <c r="L105" s="13"/>
      <c r="M105" s="14"/>
      <c r="N105" s="14"/>
      <c r="O105" s="13">
        <f>COUNT(O2:O104)</f>
        <v>43</v>
      </c>
      <c r="P105" s="13">
        <f>COUNT(P2:P104)</f>
        <v>43</v>
      </c>
      <c r="Q105" s="13"/>
      <c r="R105" s="13"/>
      <c r="S105" s="13"/>
    </row>
    <row r="106" spans="1:19" x14ac:dyDescent="0.25">
      <c r="A106" s="13"/>
      <c r="B106" s="13"/>
      <c r="C106" s="13"/>
      <c r="D106" s="13"/>
      <c r="E106" s="13"/>
      <c r="F106" s="13"/>
      <c r="G106" s="13"/>
      <c r="H106" s="13"/>
      <c r="I106" s="13"/>
      <c r="J106" s="13">
        <f>COUNTIF($J$2:$J$104, 1)</f>
        <v>16</v>
      </c>
      <c r="K106" s="13"/>
      <c r="L106" s="13"/>
      <c r="M106" s="14"/>
      <c r="N106" s="14"/>
      <c r="O106" s="13"/>
      <c r="P106" s="13"/>
      <c r="Q106" s="13"/>
      <c r="R106" s="13"/>
      <c r="S106" s="13"/>
    </row>
    <row r="107" spans="1:19" x14ac:dyDescent="0.25">
      <c r="A107" s="13"/>
      <c r="B107" s="13"/>
      <c r="C107" s="13"/>
      <c r="D107" s="13"/>
      <c r="E107" s="13"/>
      <c r="F107" s="13"/>
      <c r="G107" s="13"/>
      <c r="H107" s="13"/>
      <c r="I107" s="13"/>
      <c r="J107" s="13">
        <f>SUM(J105:J106)</f>
        <v>33</v>
      </c>
      <c r="K107" s="13"/>
      <c r="L107" s="13"/>
      <c r="M107" s="14"/>
      <c r="N107" s="14"/>
      <c r="O107" s="13"/>
      <c r="P107" s="13"/>
      <c r="Q107" s="13"/>
      <c r="R107" s="13"/>
      <c r="S107" s="13"/>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4"/>
  <sheetViews>
    <sheetView workbookViewId="0"/>
  </sheetViews>
  <sheetFormatPr defaultRowHeight="15" x14ac:dyDescent="0.25"/>
  <cols>
    <col min="1" max="1" width="28.85546875" bestFit="1" customWidth="1"/>
    <col min="2" max="2" width="15.7109375" bestFit="1" customWidth="1"/>
  </cols>
  <sheetData>
    <row r="1" spans="1:2" x14ac:dyDescent="0.25">
      <c r="A1" s="3" t="s">
        <v>4</v>
      </c>
      <c r="B1" s="7" t="s">
        <v>117</v>
      </c>
    </row>
    <row r="2" spans="1:2" x14ac:dyDescent="0.25">
      <c r="A2" t="s">
        <v>14</v>
      </c>
      <c r="B2">
        <v>1</v>
      </c>
    </row>
    <row r="3" spans="1:2" x14ac:dyDescent="0.25">
      <c r="A3" t="s">
        <v>23</v>
      </c>
      <c r="B3">
        <v>1</v>
      </c>
    </row>
    <row r="4" spans="1:2" x14ac:dyDescent="0.25">
      <c r="A4" t="s">
        <v>25</v>
      </c>
      <c r="B4">
        <v>1</v>
      </c>
    </row>
    <row r="5" spans="1:2" x14ac:dyDescent="0.25">
      <c r="A5" t="s">
        <v>28</v>
      </c>
      <c r="B5">
        <v>1</v>
      </c>
    </row>
    <row r="6" spans="1:2" x14ac:dyDescent="0.25">
      <c r="A6" t="s">
        <v>33</v>
      </c>
      <c r="B6">
        <v>0.45400000000000001</v>
      </c>
    </row>
    <row r="7" spans="1:2" x14ac:dyDescent="0.25">
      <c r="A7" t="s">
        <v>35</v>
      </c>
      <c r="B7">
        <v>1</v>
      </c>
    </row>
    <row r="8" spans="1:2" x14ac:dyDescent="0.25">
      <c r="A8" t="s">
        <v>38</v>
      </c>
      <c r="B8">
        <v>0.45400000000000001</v>
      </c>
    </row>
    <row r="9" spans="1:2" x14ac:dyDescent="0.25">
      <c r="A9" t="s">
        <v>41</v>
      </c>
      <c r="B9">
        <v>1</v>
      </c>
    </row>
    <row r="10" spans="1:2" x14ac:dyDescent="0.25">
      <c r="A10" t="s">
        <v>43</v>
      </c>
      <c r="B10">
        <v>907</v>
      </c>
    </row>
    <row r="11" spans="1:2" x14ac:dyDescent="0.25">
      <c r="A11" t="s">
        <v>49</v>
      </c>
      <c r="B11">
        <v>1</v>
      </c>
    </row>
    <row r="12" spans="1:2" x14ac:dyDescent="0.25">
      <c r="A12" t="s">
        <v>53</v>
      </c>
      <c r="B12">
        <v>0.2</v>
      </c>
    </row>
    <row r="13" spans="1:2" x14ac:dyDescent="0.25">
      <c r="A13" t="s">
        <v>54</v>
      </c>
    </row>
    <row r="14" spans="1:2" x14ac:dyDescent="0.25">
      <c r="A14" t="s">
        <v>62</v>
      </c>
      <c r="B14">
        <v>1</v>
      </c>
    </row>
    <row r="15" spans="1:2" x14ac:dyDescent="0.25">
      <c r="A15" t="s">
        <v>65</v>
      </c>
      <c r="B15">
        <v>0.45400000000000001</v>
      </c>
    </row>
    <row r="16" spans="1:2" x14ac:dyDescent="0.25">
      <c r="A16" t="s">
        <v>68</v>
      </c>
      <c r="B16">
        <v>0.5</v>
      </c>
    </row>
    <row r="17" spans="1:2" x14ac:dyDescent="0.25">
      <c r="A17" t="s">
        <v>71</v>
      </c>
      <c r="B17">
        <v>1</v>
      </c>
    </row>
    <row r="18" spans="1:2" x14ac:dyDescent="0.25">
      <c r="A18" t="s">
        <v>74</v>
      </c>
      <c r="B18">
        <v>1000</v>
      </c>
    </row>
    <row r="19" spans="1:2" x14ac:dyDescent="0.25">
      <c r="A19" t="s">
        <v>77</v>
      </c>
      <c r="B19">
        <v>1</v>
      </c>
    </row>
    <row r="20" spans="1:2" x14ac:dyDescent="0.25">
      <c r="A20" t="s">
        <v>80</v>
      </c>
      <c r="B20">
        <v>1</v>
      </c>
    </row>
    <row r="21" spans="1:2" x14ac:dyDescent="0.25">
      <c r="A21" t="s">
        <v>82</v>
      </c>
      <c r="B21">
        <v>1</v>
      </c>
    </row>
    <row r="22" spans="1:2" x14ac:dyDescent="0.25">
      <c r="A22" t="s">
        <v>84</v>
      </c>
      <c r="B22">
        <v>1</v>
      </c>
    </row>
    <row r="23" spans="1:2" x14ac:dyDescent="0.25">
      <c r="A23" t="s">
        <v>85</v>
      </c>
      <c r="B23">
        <v>0.45400000000000001</v>
      </c>
    </row>
    <row r="24" spans="1:2" x14ac:dyDescent="0.25">
      <c r="A24" t="s">
        <v>9</v>
      </c>
      <c r="B24" t="s">
        <v>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B42"/>
  <sheetViews>
    <sheetView workbookViewId="0"/>
  </sheetViews>
  <sheetFormatPr defaultRowHeight="15" x14ac:dyDescent="0.25"/>
  <cols>
    <col min="1" max="1" width="18" bestFit="1" customWidth="1"/>
    <col min="2" max="2" width="6.5703125" bestFit="1" customWidth="1"/>
    <col min="3" max="28" width="7.5703125" bestFit="1" customWidth="1"/>
  </cols>
  <sheetData>
    <row r="1" spans="1:28" x14ac:dyDescent="0.25">
      <c r="A1" t="s">
        <v>87</v>
      </c>
      <c r="B1" s="9" t="s">
        <v>88</v>
      </c>
      <c r="C1" s="9"/>
      <c r="D1" s="9"/>
      <c r="E1" s="9"/>
      <c r="F1" s="9"/>
    </row>
    <row r="2" spans="1:28" x14ac:dyDescent="0.25">
      <c r="A2" t="s">
        <v>89</v>
      </c>
      <c r="B2" s="9" t="s">
        <v>90</v>
      </c>
      <c r="C2" s="9"/>
      <c r="D2" s="9"/>
      <c r="E2" s="9"/>
      <c r="F2" s="9"/>
    </row>
    <row r="3" spans="1:28" x14ac:dyDescent="0.25">
      <c r="A3" t="s">
        <v>91</v>
      </c>
      <c r="B3" s="10">
        <v>43038</v>
      </c>
      <c r="C3" s="10"/>
      <c r="D3" s="10"/>
      <c r="E3" s="10"/>
      <c r="F3" s="10"/>
    </row>
    <row r="4" spans="1:28" x14ac:dyDescent="0.25">
      <c r="A4" t="s">
        <v>92</v>
      </c>
      <c r="B4" s="9" t="s">
        <v>94</v>
      </c>
      <c r="C4" s="9"/>
      <c r="D4" s="9"/>
      <c r="E4" s="9"/>
      <c r="F4" s="9"/>
    </row>
    <row r="5" spans="1:28" x14ac:dyDescent="0.25">
      <c r="A5" t="s">
        <v>93</v>
      </c>
      <c r="B5" s="11" t="s">
        <v>95</v>
      </c>
      <c r="C5" s="11"/>
      <c r="D5" s="11"/>
      <c r="E5" s="11"/>
      <c r="F5" s="11"/>
    </row>
    <row r="6" spans="1:28" x14ac:dyDescent="0.25">
      <c r="A6" s="4"/>
      <c r="B6" s="3">
        <v>1990</v>
      </c>
      <c r="C6" s="3">
        <v>1991</v>
      </c>
      <c r="D6" s="3">
        <v>1992</v>
      </c>
      <c r="E6" s="3">
        <v>1993</v>
      </c>
      <c r="F6" s="3">
        <v>1994</v>
      </c>
      <c r="G6" s="3">
        <v>1995</v>
      </c>
      <c r="H6" s="3">
        <v>1996</v>
      </c>
      <c r="I6" s="3">
        <v>1997</v>
      </c>
      <c r="J6" s="3">
        <v>1998</v>
      </c>
      <c r="K6" s="3">
        <v>1999</v>
      </c>
      <c r="L6" s="3">
        <v>2000</v>
      </c>
      <c r="M6" s="3">
        <v>2001</v>
      </c>
      <c r="N6" s="3">
        <v>2002</v>
      </c>
      <c r="O6" s="3">
        <v>2003</v>
      </c>
      <c r="P6" s="3">
        <v>2004</v>
      </c>
      <c r="Q6" s="3">
        <v>2005</v>
      </c>
      <c r="R6" s="3">
        <v>2006</v>
      </c>
      <c r="S6" s="3">
        <v>2007</v>
      </c>
      <c r="T6" s="3">
        <v>2008</v>
      </c>
      <c r="U6" s="3">
        <v>2009</v>
      </c>
      <c r="V6" s="3">
        <v>2010</v>
      </c>
      <c r="W6" s="3">
        <v>2011</v>
      </c>
      <c r="X6" s="3">
        <v>2012</v>
      </c>
      <c r="Y6" s="3">
        <v>2013</v>
      </c>
      <c r="Z6" s="3">
        <v>2014</v>
      </c>
      <c r="AA6" s="3">
        <v>2015</v>
      </c>
      <c r="AB6" s="3">
        <v>2016</v>
      </c>
    </row>
    <row r="7" spans="1:28" x14ac:dyDescent="0.25">
      <c r="A7" t="s">
        <v>58</v>
      </c>
      <c r="B7" s="5">
        <v>0.30123381893408901</v>
      </c>
      <c r="C7" s="5">
        <v>0.67912900768509199</v>
      </c>
      <c r="D7" s="5">
        <v>0.743145960229743</v>
      </c>
      <c r="E7" s="5">
        <v>0.71522935945936095</v>
      </c>
      <c r="F7" s="5">
        <v>0.72028015489394104</v>
      </c>
      <c r="G7" s="5">
        <v>0.72789634645371304</v>
      </c>
      <c r="H7" s="5">
        <v>0.71447203831787298</v>
      </c>
      <c r="I7" s="5">
        <v>0.69919083213422994</v>
      </c>
      <c r="J7" s="5">
        <v>0.67988913436076903</v>
      </c>
      <c r="K7" s="5">
        <v>0.65734310796500595</v>
      </c>
      <c r="L7" s="5">
        <v>0.64938476430801295</v>
      </c>
      <c r="M7" s="5">
        <v>0.62795846467137395</v>
      </c>
      <c r="N7" s="5">
        <v>0.80743728657092695</v>
      </c>
      <c r="O7" s="5">
        <v>0.87474068484219802</v>
      </c>
      <c r="P7" s="5">
        <v>1.00766445288871</v>
      </c>
      <c r="Q7" s="5">
        <v>1.0769771179663401</v>
      </c>
      <c r="R7" s="5">
        <v>1.18845267414542</v>
      </c>
      <c r="S7" s="5">
        <v>1.3305950035351899</v>
      </c>
      <c r="T7" s="5">
        <v>1.6073788249604499</v>
      </c>
      <c r="U7" s="5">
        <v>1.84057791616198</v>
      </c>
      <c r="V7" s="5">
        <v>2.1986834673700102</v>
      </c>
      <c r="W7" s="5">
        <v>2.6648290000000001</v>
      </c>
      <c r="X7" s="5">
        <v>3.2005270554066101</v>
      </c>
      <c r="Y7" s="5">
        <v>3.9039655084768401</v>
      </c>
      <c r="Z7" s="5">
        <v>5.3802730188194898</v>
      </c>
      <c r="AA7" s="5">
        <v>6.62955150620704</v>
      </c>
      <c r="AB7" s="5">
        <v>9.2166293231420209</v>
      </c>
    </row>
    <row r="8" spans="1:28" x14ac:dyDescent="0.25">
      <c r="A8" t="s">
        <v>34</v>
      </c>
      <c r="B8" s="5">
        <v>1.364986</v>
      </c>
      <c r="C8" s="5">
        <v>1.3480810000000001</v>
      </c>
      <c r="D8" s="5">
        <v>1.327669</v>
      </c>
      <c r="E8" s="5">
        <v>1.311715</v>
      </c>
      <c r="F8" s="5">
        <v>1.3009580000000001</v>
      </c>
      <c r="G8" s="5">
        <v>1.307013</v>
      </c>
      <c r="H8" s="5">
        <v>1.3101659999999999</v>
      </c>
      <c r="I8" s="5">
        <v>1.307245</v>
      </c>
      <c r="J8" s="5">
        <v>1.2991699999999999</v>
      </c>
      <c r="K8" s="5">
        <v>1.29695</v>
      </c>
      <c r="L8" s="5">
        <v>1.307971</v>
      </c>
      <c r="M8" s="5">
        <v>1.325852</v>
      </c>
      <c r="N8" s="5">
        <v>1.33649</v>
      </c>
      <c r="O8" s="5">
        <v>1.3554870000000001</v>
      </c>
      <c r="P8" s="5">
        <v>1.366654</v>
      </c>
      <c r="Q8" s="5">
        <v>1.3883559999999999</v>
      </c>
      <c r="R8" s="5">
        <v>1.4040779999999999</v>
      </c>
      <c r="S8" s="5">
        <v>1.4266989999999999</v>
      </c>
      <c r="T8" s="5">
        <v>1.4790730000000001</v>
      </c>
      <c r="U8" s="5">
        <v>1.4411670000000001</v>
      </c>
      <c r="V8" s="5">
        <v>1.502707</v>
      </c>
      <c r="W8" s="5">
        <v>1.5110520000000001</v>
      </c>
      <c r="X8" s="5">
        <v>1.5401149999999999</v>
      </c>
      <c r="Y8" s="5">
        <v>1.4468810000000001</v>
      </c>
      <c r="Z8" s="5">
        <v>1.4591209999999999</v>
      </c>
      <c r="AA8" s="5">
        <v>1.4625269999999999</v>
      </c>
      <c r="AB8" s="5">
        <v>1.4658979999999999</v>
      </c>
    </row>
    <row r="9" spans="1:28" x14ac:dyDescent="0.25">
      <c r="A9" t="s">
        <v>63</v>
      </c>
      <c r="B9" s="5">
        <v>1.3194623273297399</v>
      </c>
      <c r="C9" s="5">
        <v>1.2442593931357</v>
      </c>
      <c r="D9" s="5">
        <v>1.26534293194086</v>
      </c>
      <c r="E9" s="5">
        <v>1.2563384546627101</v>
      </c>
      <c r="F9" s="5">
        <v>1.27430104041236</v>
      </c>
      <c r="G9" s="5">
        <v>1.32414406736777</v>
      </c>
      <c r="H9" s="5">
        <v>1.3260059259263199</v>
      </c>
      <c r="I9" s="5">
        <v>1.28444042706758</v>
      </c>
      <c r="J9" s="5">
        <v>1.2897451982727299</v>
      </c>
      <c r="K9" s="5">
        <v>1.2419054192763801</v>
      </c>
      <c r="L9" s="5">
        <v>1.21984657329545</v>
      </c>
      <c r="M9" s="5">
        <v>1.19001103585389</v>
      </c>
      <c r="N9" s="5">
        <v>1.19256269032216</v>
      </c>
      <c r="O9" s="5">
        <v>1.13581349290457</v>
      </c>
      <c r="P9" s="5">
        <v>1.1282573910726701</v>
      </c>
      <c r="Q9" s="5">
        <v>1.1223972693136199</v>
      </c>
      <c r="R9" s="5">
        <v>1.1377084244662199</v>
      </c>
      <c r="S9" s="5">
        <v>1.16192925040785</v>
      </c>
      <c r="T9" s="5">
        <v>1.1706988758335899</v>
      </c>
      <c r="U9" s="5">
        <v>1.12695465693965</v>
      </c>
      <c r="V9" s="5">
        <v>1.12601818241323</v>
      </c>
      <c r="W9" s="5">
        <v>1.1498014778188299</v>
      </c>
      <c r="X9" s="5">
        <v>1.15097905777256</v>
      </c>
      <c r="Y9" s="5">
        <v>1.1464750821480201</v>
      </c>
      <c r="Z9" s="5">
        <v>1.14437353213241</v>
      </c>
      <c r="AA9" s="5">
        <v>1.1301221826268</v>
      </c>
      <c r="AB9" s="5">
        <v>1.1388591753696999</v>
      </c>
    </row>
    <row r="10" spans="1:28" x14ac:dyDescent="0.25">
      <c r="A10" t="s">
        <v>52</v>
      </c>
      <c r="B10" s="5">
        <v>1.15652118087457E-5</v>
      </c>
      <c r="C10" s="5">
        <v>5.7556729587592498E-5</v>
      </c>
      <c r="D10" s="5">
        <v>6.0110933215774202E-4</v>
      </c>
      <c r="E10" s="5">
        <v>1.2337847628003299E-2</v>
      </c>
      <c r="F10" s="5">
        <v>0.290281262975013</v>
      </c>
      <c r="G10" s="5">
        <v>0.55028067930561297</v>
      </c>
      <c r="H10" s="5">
        <v>0.62685061214221804</v>
      </c>
      <c r="I10" s="5">
        <v>0.66393590367489397</v>
      </c>
      <c r="J10" s="5">
        <v>0.68914980425239303</v>
      </c>
      <c r="K10" s="5">
        <v>0.73312697465228804</v>
      </c>
      <c r="L10" s="5">
        <v>0.75900337151243502</v>
      </c>
      <c r="M10" s="5">
        <v>0.80312952156089101</v>
      </c>
      <c r="N10" s="5">
        <v>0.86849008616204204</v>
      </c>
      <c r="O10" s="5">
        <v>0.97149515949600296</v>
      </c>
      <c r="P10" s="5">
        <v>1.01879197691533</v>
      </c>
      <c r="Q10" s="5">
        <v>1.0603818377541301</v>
      </c>
      <c r="R10" s="5">
        <v>1.0984683694355399</v>
      </c>
      <c r="S10" s="5">
        <v>1.1388894509266401</v>
      </c>
      <c r="T10" s="5">
        <v>1.21503145970501</v>
      </c>
      <c r="U10" s="5">
        <v>1.29406568660382</v>
      </c>
      <c r="V10" s="5">
        <v>1.3861397867965699</v>
      </c>
      <c r="W10" s="5">
        <v>1.4710748541493599</v>
      </c>
      <c r="X10" s="5">
        <v>1.55920327016339</v>
      </c>
      <c r="Y10" s="5">
        <v>1.64957326590918</v>
      </c>
      <c r="Z10" s="5">
        <v>1.7477197474294699</v>
      </c>
      <c r="AA10" s="5">
        <v>1.8657514736810299</v>
      </c>
      <c r="AB10" s="5">
        <v>1.9949794514275201</v>
      </c>
    </row>
    <row r="11" spans="1:28" x14ac:dyDescent="0.25">
      <c r="A11" t="s">
        <v>32</v>
      </c>
      <c r="B11" s="5">
        <v>1.2401150000000001</v>
      </c>
      <c r="C11" s="5">
        <v>1.237303</v>
      </c>
      <c r="D11" s="5">
        <v>1.2278899999999999</v>
      </c>
      <c r="E11" s="5">
        <v>1.2149810000000001</v>
      </c>
      <c r="F11" s="5">
        <v>1.2071559999999999</v>
      </c>
      <c r="G11" s="5">
        <v>1.2092240000000001</v>
      </c>
      <c r="H11" s="5">
        <v>1.2082619999999999</v>
      </c>
      <c r="I11" s="5">
        <v>1.2014879999999999</v>
      </c>
      <c r="J11" s="5">
        <v>1.186445</v>
      </c>
      <c r="K11" s="5">
        <v>1.1908099999999999</v>
      </c>
      <c r="L11" s="5">
        <v>1.2275609999999999</v>
      </c>
      <c r="M11" s="5">
        <v>1.2201120000000001</v>
      </c>
      <c r="N11" s="5">
        <v>1.229333</v>
      </c>
      <c r="O11" s="5">
        <v>1.2262550000000001</v>
      </c>
      <c r="P11" s="5">
        <v>1.2325870000000001</v>
      </c>
      <c r="Q11" s="5">
        <v>1.2136439999999999</v>
      </c>
      <c r="R11" s="5">
        <v>1.205336</v>
      </c>
      <c r="S11" s="5">
        <v>1.213055</v>
      </c>
      <c r="T11" s="5">
        <v>1.2343900000000001</v>
      </c>
      <c r="U11" s="5">
        <v>1.2015169999999999</v>
      </c>
      <c r="V11" s="5">
        <v>1.2211339999999999</v>
      </c>
      <c r="W11" s="5">
        <v>1.2399039999999999</v>
      </c>
      <c r="X11" s="5">
        <v>1.244607</v>
      </c>
      <c r="Y11" s="5">
        <v>1.224</v>
      </c>
      <c r="Z11" s="5">
        <v>1.237576</v>
      </c>
      <c r="AA11" s="5">
        <v>1.2533669999999999</v>
      </c>
      <c r="AB11" s="5">
        <v>1.269185</v>
      </c>
    </row>
    <row r="12" spans="1:28" x14ac:dyDescent="0.25">
      <c r="A12" t="s">
        <v>50</v>
      </c>
      <c r="B12" s="5">
        <v>166.14274</v>
      </c>
      <c r="C12" s="5">
        <v>194.90829199999999</v>
      </c>
      <c r="D12" s="5">
        <v>212.99609899999999</v>
      </c>
      <c r="E12" s="5">
        <v>230.181918</v>
      </c>
      <c r="F12" s="5">
        <v>253.785392</v>
      </c>
      <c r="G12" s="5">
        <v>271.77839</v>
      </c>
      <c r="H12" s="5">
        <v>271.46094900000003</v>
      </c>
      <c r="I12" s="5">
        <v>276.673314</v>
      </c>
      <c r="J12" s="5">
        <v>277.33256599999999</v>
      </c>
      <c r="K12" s="5">
        <v>280.24055099999998</v>
      </c>
      <c r="L12" s="5">
        <v>286.436984</v>
      </c>
      <c r="M12" s="5">
        <v>291.76286700000003</v>
      </c>
      <c r="N12" s="5">
        <v>298.61350099999999</v>
      </c>
      <c r="O12" s="5">
        <v>307.31959899999998</v>
      </c>
      <c r="P12" s="5">
        <v>321.443782</v>
      </c>
      <c r="Q12" s="5">
        <v>333.69</v>
      </c>
      <c r="R12" s="5">
        <v>322.17375399999997</v>
      </c>
      <c r="S12" s="5">
        <v>326.15438399999999</v>
      </c>
      <c r="T12" s="5">
        <v>342.98783100000003</v>
      </c>
      <c r="U12" s="5">
        <v>353.16339299999999</v>
      </c>
      <c r="V12" s="5">
        <v>357.464474</v>
      </c>
      <c r="W12" s="5">
        <v>348.01684699999998</v>
      </c>
      <c r="X12" s="5">
        <v>347.22850699999998</v>
      </c>
      <c r="Y12" s="5">
        <v>349.68053600000002</v>
      </c>
      <c r="Z12" s="5">
        <v>366.12695000000002</v>
      </c>
      <c r="AA12" s="5">
        <v>378.75776500000001</v>
      </c>
      <c r="AB12" s="5">
        <v>389.69625300000001</v>
      </c>
    </row>
    <row r="13" spans="1:28" x14ac:dyDescent="0.25">
      <c r="A13" t="s">
        <v>79</v>
      </c>
      <c r="B13" s="5">
        <v>116.07130003786099</v>
      </c>
      <c r="C13" s="5">
        <v>113.077617375687</v>
      </c>
      <c r="D13" s="5">
        <v>110.531051679597</v>
      </c>
      <c r="E13" s="5">
        <v>114.60655767036999</v>
      </c>
      <c r="F13" s="5">
        <v>164.272106382896</v>
      </c>
      <c r="G13" s="5">
        <v>178.68713672515801</v>
      </c>
      <c r="H13" s="5">
        <v>184.228085734139</v>
      </c>
      <c r="I13" s="5">
        <v>192.361047215806</v>
      </c>
      <c r="J13" s="5">
        <v>197.22163529045699</v>
      </c>
      <c r="K13" s="5">
        <v>195.776151142023</v>
      </c>
      <c r="L13" s="5">
        <v>195.719297350966</v>
      </c>
      <c r="M13" s="5">
        <v>205.51208890307001</v>
      </c>
      <c r="N13" s="5">
        <v>215.89987881325399</v>
      </c>
      <c r="O13" s="5">
        <v>221.841621701403</v>
      </c>
      <c r="P13" s="5">
        <v>209.663851261497</v>
      </c>
      <c r="Q13" s="5">
        <v>205.77124376738701</v>
      </c>
      <c r="R13" s="5">
        <v>203.11955633709101</v>
      </c>
      <c r="S13" s="5">
        <v>203.65733544299101</v>
      </c>
      <c r="T13" s="5">
        <v>216.72219245884301</v>
      </c>
      <c r="U13" s="5">
        <v>220.13416237002201</v>
      </c>
      <c r="V13" s="5">
        <v>229.19228161056299</v>
      </c>
      <c r="W13" s="5">
        <v>228.228480037503</v>
      </c>
      <c r="X13" s="5">
        <v>233.327552693087</v>
      </c>
      <c r="Y13" s="5">
        <v>235.93763140937699</v>
      </c>
      <c r="Z13" s="5">
        <v>240.84923960331599</v>
      </c>
      <c r="AA13" s="5">
        <v>242.62586366615199</v>
      </c>
      <c r="AB13" s="5">
        <v>243.231452568626</v>
      </c>
    </row>
    <row r="14" spans="1:28" x14ac:dyDescent="0.25">
      <c r="A14" t="s">
        <v>36</v>
      </c>
      <c r="B14" s="5">
        <v>9.1367809999999992</v>
      </c>
      <c r="C14" s="5">
        <v>9.0776219999999999</v>
      </c>
      <c r="D14" s="5">
        <v>9.0222669999999994</v>
      </c>
      <c r="E14" s="5">
        <v>8.863702</v>
      </c>
      <c r="F14" s="5">
        <v>8.8148689999999998</v>
      </c>
      <c r="G14" s="5">
        <v>8.7455110000000005</v>
      </c>
      <c r="H14" s="5">
        <v>8.7181940000000004</v>
      </c>
      <c r="I14" s="5">
        <v>8.7064939999999993</v>
      </c>
      <c r="J14" s="5">
        <v>8.6706420000000008</v>
      </c>
      <c r="K14" s="5">
        <v>8.7525779999999997</v>
      </c>
      <c r="L14" s="5">
        <v>8.6767710000000005</v>
      </c>
      <c r="M14" s="5">
        <v>8.6708660000000002</v>
      </c>
      <c r="N14" s="5">
        <v>8.5616059999999994</v>
      </c>
      <c r="O14" s="5">
        <v>8.6579599999999992</v>
      </c>
      <c r="P14" s="5">
        <v>8.4615609999999997</v>
      </c>
      <c r="Q14" s="5">
        <v>8.5694379999999999</v>
      </c>
      <c r="R14" s="5">
        <v>8.2909439999999996</v>
      </c>
      <c r="S14" s="5">
        <v>8.1735500000000005</v>
      </c>
      <c r="T14" s="5">
        <v>7.9441280000000001</v>
      </c>
      <c r="U14" s="5">
        <v>7.7216519999999997</v>
      </c>
      <c r="V14" s="5">
        <v>7.5767959999999999</v>
      </c>
      <c r="W14" s="5">
        <v>7.4664919999999997</v>
      </c>
      <c r="X14" s="5">
        <v>7.5641360000000004</v>
      </c>
      <c r="Y14" s="5">
        <v>7.3548460000000002</v>
      </c>
      <c r="Z14" s="5">
        <v>7.3288789999999997</v>
      </c>
      <c r="AA14" s="5">
        <v>7.2819890000000003</v>
      </c>
      <c r="AB14" s="5">
        <v>7.2358520000000004</v>
      </c>
    </row>
    <row r="15" spans="1:28" x14ac:dyDescent="0.25">
      <c r="A15" t="s">
        <v>60</v>
      </c>
      <c r="B15" s="5">
        <v>0.30866807498994298</v>
      </c>
      <c r="C15" s="5">
        <v>0.31930509572293903</v>
      </c>
      <c r="D15" s="5">
        <v>0.32562279035840103</v>
      </c>
      <c r="E15" s="5">
        <v>0.32645771575677701</v>
      </c>
      <c r="F15" s="5">
        <v>0.36763115856456102</v>
      </c>
      <c r="G15" s="5">
        <v>0.37892768527174597</v>
      </c>
      <c r="H15" s="5">
        <v>0.377679552390142</v>
      </c>
      <c r="I15" s="5">
        <v>0.39733994768617198</v>
      </c>
      <c r="J15" s="5">
        <v>0.37820535492990898</v>
      </c>
      <c r="K15" s="5">
        <v>0.27453608785797001</v>
      </c>
      <c r="L15" s="5">
        <v>0.24772124476404001</v>
      </c>
      <c r="M15" s="5">
        <v>0.31102157560256199</v>
      </c>
      <c r="N15" s="5">
        <v>0.34333870955733597</v>
      </c>
      <c r="O15" s="5">
        <v>0.37228531104890999</v>
      </c>
      <c r="P15" s="5">
        <v>0.37776406614657998</v>
      </c>
      <c r="Q15" s="5">
        <v>0.39428868610637402</v>
      </c>
      <c r="R15" s="5">
        <v>0.413142532133359</v>
      </c>
      <c r="S15" s="5">
        <v>0.42919623015049302</v>
      </c>
      <c r="T15" s="5">
        <v>0.479227808802066</v>
      </c>
      <c r="U15" s="5">
        <v>0.47873365726031297</v>
      </c>
      <c r="V15" s="5">
        <v>0.50826383038648204</v>
      </c>
      <c r="W15" s="5">
        <v>0.52618138115240398</v>
      </c>
      <c r="X15" s="5">
        <v>0.54242117722429595</v>
      </c>
      <c r="Y15" s="5">
        <v>0.55032164494118196</v>
      </c>
      <c r="Z15" s="5">
        <v>0.55902846735248901</v>
      </c>
      <c r="AA15" s="5">
        <v>0.54078682388564203</v>
      </c>
      <c r="AB15" s="5">
        <v>0.528875779517054</v>
      </c>
    </row>
    <row r="16" spans="1:28" x14ac:dyDescent="0.25">
      <c r="A16" t="s">
        <v>51</v>
      </c>
      <c r="B16" s="5">
        <v>0.71366199299247801</v>
      </c>
      <c r="C16" s="5">
        <v>0.73206578327771599</v>
      </c>
      <c r="D16" s="5">
        <v>0.760592578578974</v>
      </c>
      <c r="E16" s="5">
        <v>0.79667957623605701</v>
      </c>
      <c r="F16" s="5">
        <v>0.78664369382392196</v>
      </c>
      <c r="G16" s="5">
        <v>0.77948683405494001</v>
      </c>
      <c r="H16" s="5">
        <v>0.787681161659191</v>
      </c>
      <c r="I16" s="5">
        <v>0.80114929145662706</v>
      </c>
      <c r="J16" s="5">
        <v>0.85189077863182405</v>
      </c>
      <c r="K16" s="5">
        <v>0.89619913347254698</v>
      </c>
      <c r="L16" s="5">
        <v>0.83536879023434296</v>
      </c>
      <c r="M16" s="5">
        <v>0.84420743430535705</v>
      </c>
      <c r="N16" s="5">
        <v>0.85903948203743097</v>
      </c>
      <c r="O16" s="5">
        <v>0.90856157845910301</v>
      </c>
      <c r="P16" s="5">
        <v>0.90404653750719199</v>
      </c>
      <c r="Q16" s="5">
        <v>0.93557852639179395</v>
      </c>
      <c r="R16" s="5">
        <v>0.94150430497292403</v>
      </c>
      <c r="S16" s="5">
        <v>0.94419799564567297</v>
      </c>
      <c r="T16" s="5">
        <v>0.93858970246906803</v>
      </c>
      <c r="U16" s="5">
        <v>0.94446998715135599</v>
      </c>
      <c r="V16" s="5">
        <v>0.97254091768139395</v>
      </c>
      <c r="W16" s="5">
        <v>1.0423548039586099</v>
      </c>
      <c r="X16" s="5">
        <v>1.05519415407335</v>
      </c>
      <c r="Y16" s="5">
        <v>1.0623719970876599</v>
      </c>
      <c r="Z16" s="5">
        <v>1.0821587226288001</v>
      </c>
      <c r="AA16" s="5">
        <v>1.1073807199024099</v>
      </c>
      <c r="AB16" s="5">
        <v>1.12908423512072</v>
      </c>
    </row>
    <row r="17" spans="1:28" x14ac:dyDescent="0.25">
      <c r="A17" t="s">
        <v>59</v>
      </c>
      <c r="B17" s="5">
        <v>2.7792937434720599</v>
      </c>
      <c r="C17" s="5">
        <v>6.2950139922505004</v>
      </c>
      <c r="D17" s="5">
        <v>6.2747329848518598</v>
      </c>
      <c r="E17" s="5">
        <v>6.4440785314241298</v>
      </c>
      <c r="F17" s="5">
        <v>6.5481437134571401</v>
      </c>
      <c r="G17" s="5">
        <v>6.66857808071188</v>
      </c>
      <c r="H17" s="5">
        <v>7.0970816619236299</v>
      </c>
      <c r="I17" s="5">
        <v>6.5611539913916896</v>
      </c>
      <c r="J17" s="5">
        <v>6.8419789264479496</v>
      </c>
      <c r="K17" s="5">
        <v>6.5747283911754097</v>
      </c>
      <c r="L17" s="5">
        <v>6.5709653609511198</v>
      </c>
      <c r="M17" s="5">
        <v>6.5405474502621503</v>
      </c>
      <c r="N17" s="5">
        <v>7.1110350379935303</v>
      </c>
      <c r="O17" s="5">
        <v>7.8709760095390404</v>
      </c>
      <c r="P17" s="5">
        <v>8.9508145141244704</v>
      </c>
      <c r="Q17" s="5">
        <v>8.9834241427029706</v>
      </c>
      <c r="R17" s="5">
        <v>8.8840222763253092</v>
      </c>
      <c r="S17" s="5">
        <v>9.0253064537519503</v>
      </c>
      <c r="T17" s="5">
        <v>9.0297099739448203</v>
      </c>
      <c r="U17" s="5">
        <v>9.4259063023962906</v>
      </c>
      <c r="V17" s="5">
        <v>9.7189788735484992</v>
      </c>
      <c r="W17" s="5">
        <v>9.9387870969857595</v>
      </c>
      <c r="X17" s="5">
        <v>10.129308136328399</v>
      </c>
      <c r="Y17" s="5">
        <v>10.5616491602207</v>
      </c>
      <c r="Z17" s="5">
        <v>11.2157391267622</v>
      </c>
      <c r="AA17" s="5">
        <v>11.9327502762461</v>
      </c>
      <c r="AB17" s="5">
        <v>12.271164303590799</v>
      </c>
    </row>
    <row r="18" spans="1:28" x14ac:dyDescent="0.25">
      <c r="A18" t="s">
        <v>44</v>
      </c>
      <c r="B18" s="5"/>
      <c r="C18" s="5"/>
      <c r="D18" s="5"/>
      <c r="E18" s="5"/>
      <c r="F18" s="5"/>
      <c r="G18" s="5"/>
      <c r="H18" s="5"/>
      <c r="I18" s="5"/>
      <c r="J18" s="5"/>
      <c r="K18" s="5"/>
      <c r="L18" s="5"/>
      <c r="M18" s="5"/>
      <c r="N18" s="5"/>
      <c r="O18" s="5"/>
      <c r="P18" s="5"/>
      <c r="Q18" s="5"/>
      <c r="R18" s="5"/>
      <c r="S18" s="5"/>
      <c r="T18" s="5"/>
      <c r="U18" s="5"/>
      <c r="V18" s="5"/>
      <c r="W18" s="5"/>
      <c r="X18" s="5"/>
      <c r="Y18" s="5"/>
      <c r="Z18" s="5"/>
      <c r="AA18" s="5"/>
      <c r="AB18" s="5"/>
    </row>
    <row r="19" spans="1:28" x14ac:dyDescent="0.25">
      <c r="A19" t="s">
        <v>66</v>
      </c>
      <c r="B19" s="5">
        <v>5.7595495772772498</v>
      </c>
      <c r="C19" s="5">
        <v>6.3405464879567104</v>
      </c>
      <c r="D19" s="5">
        <v>6.7550024436071796</v>
      </c>
      <c r="E19" s="5">
        <v>7.2487005755251896</v>
      </c>
      <c r="F19" s="5">
        <v>7.8060020429800598</v>
      </c>
      <c r="G19" s="5">
        <v>8.3395017237399802</v>
      </c>
      <c r="H19" s="5">
        <v>8.8103822686527096</v>
      </c>
      <c r="I19" s="5">
        <v>9.2231126150866896</v>
      </c>
      <c r="J19" s="5">
        <v>9.8549479528187707</v>
      </c>
      <c r="K19" s="5">
        <v>10.0042396653081</v>
      </c>
      <c r="L19" s="5">
        <v>10.1381945901802</v>
      </c>
      <c r="M19" s="5">
        <v>10.2310446324128</v>
      </c>
      <c r="N19" s="5">
        <v>10.4507656247995</v>
      </c>
      <c r="O19" s="5">
        <v>10.6427575638511</v>
      </c>
      <c r="P19" s="5">
        <v>10.950977361965201</v>
      </c>
      <c r="Q19" s="5">
        <v>11.059120307282599</v>
      </c>
      <c r="R19" s="5">
        <v>11.4185920439122</v>
      </c>
      <c r="S19" s="5">
        <v>11.762825642636599</v>
      </c>
      <c r="T19" s="5">
        <v>12.5361249406784</v>
      </c>
      <c r="U19" s="5">
        <v>13.196078550330901</v>
      </c>
      <c r="V19" s="5">
        <v>14.208060376215</v>
      </c>
      <c r="W19" s="5">
        <v>15.1094346163569</v>
      </c>
      <c r="X19" s="5">
        <v>16.013302429647499</v>
      </c>
      <c r="Y19" s="5">
        <v>16.733715336300801</v>
      </c>
      <c r="Z19" s="5">
        <v>16.9410242360848</v>
      </c>
      <c r="AA19" s="5">
        <v>17.060003230651699</v>
      </c>
      <c r="AB19" s="5">
        <v>17.446723540458599</v>
      </c>
    </row>
    <row r="20" spans="1:28" x14ac:dyDescent="0.25">
      <c r="A20" t="s">
        <v>39</v>
      </c>
      <c r="B20" s="5">
        <v>0.69256600000000001</v>
      </c>
      <c r="C20" s="5">
        <v>0.72107100000000002</v>
      </c>
      <c r="D20" s="5">
        <v>0.73579499999999998</v>
      </c>
      <c r="E20" s="5">
        <v>0.74662399999999995</v>
      </c>
      <c r="F20" s="5">
        <v>0.75696399999999997</v>
      </c>
      <c r="G20" s="5">
        <v>0.77801900000000002</v>
      </c>
      <c r="H20" s="5">
        <v>0.79866300000000001</v>
      </c>
      <c r="I20" s="5">
        <v>0.80485099999999998</v>
      </c>
      <c r="J20" s="5">
        <v>0.80066000000000004</v>
      </c>
      <c r="K20" s="5">
        <v>0.80644700000000002</v>
      </c>
      <c r="L20" s="5">
        <v>0.80586899999999995</v>
      </c>
      <c r="M20" s="5">
        <v>0.81430599999999997</v>
      </c>
      <c r="N20" s="5">
        <v>0.82348900000000003</v>
      </c>
      <c r="O20" s="5">
        <v>0.83443800000000001</v>
      </c>
      <c r="P20" s="5">
        <v>0.85203799999999996</v>
      </c>
      <c r="Q20" s="5">
        <v>0.85513899999999998</v>
      </c>
      <c r="R20" s="5">
        <v>0.82322200000000001</v>
      </c>
      <c r="S20" s="5">
        <v>0.81048200000000004</v>
      </c>
      <c r="T20" s="5">
        <v>0.783694</v>
      </c>
      <c r="U20" s="5">
        <v>0.77037599999999995</v>
      </c>
      <c r="V20" s="5">
        <v>0.771698</v>
      </c>
      <c r="W20" s="5">
        <v>0.758687</v>
      </c>
      <c r="X20" s="5">
        <v>0.74773100000000003</v>
      </c>
      <c r="Y20" s="5">
        <v>0.73729900000000004</v>
      </c>
      <c r="Z20" s="5">
        <v>0.73509400000000003</v>
      </c>
      <c r="AA20" s="5">
        <v>0.72725700000000004</v>
      </c>
      <c r="AB20" s="5">
        <v>0.72319800000000001</v>
      </c>
    </row>
    <row r="21" spans="1:28" x14ac:dyDescent="0.25">
      <c r="A21" t="s">
        <v>27</v>
      </c>
      <c r="B21" s="5">
        <v>189.171954</v>
      </c>
      <c r="C21" s="5">
        <v>187.848705</v>
      </c>
      <c r="D21" s="5">
        <v>186.57890800000001</v>
      </c>
      <c r="E21" s="5">
        <v>183.04001099999999</v>
      </c>
      <c r="F21" s="5">
        <v>179.432029</v>
      </c>
      <c r="G21" s="5">
        <v>174.49126000000001</v>
      </c>
      <c r="H21" s="5">
        <v>170.40861899999999</v>
      </c>
      <c r="I21" s="5">
        <v>168.53811400000001</v>
      </c>
      <c r="J21" s="5">
        <v>166.63787199999999</v>
      </c>
      <c r="K21" s="5">
        <v>162.03574</v>
      </c>
      <c r="L21" s="5">
        <v>154.968931</v>
      </c>
      <c r="M21" s="5">
        <v>149.70107300000001</v>
      </c>
      <c r="N21" s="5">
        <v>143.77420499999999</v>
      </c>
      <c r="O21" s="5">
        <v>139.790404</v>
      </c>
      <c r="P21" s="5">
        <v>134.20940100000001</v>
      </c>
      <c r="Q21" s="5">
        <v>129.55195499999999</v>
      </c>
      <c r="R21" s="5">
        <v>124.659667</v>
      </c>
      <c r="S21" s="5">
        <v>120.297882</v>
      </c>
      <c r="T21" s="5">
        <v>116.845814</v>
      </c>
      <c r="U21" s="5">
        <v>115.495684</v>
      </c>
      <c r="V21" s="5">
        <v>111.63681699999999</v>
      </c>
      <c r="W21" s="5">
        <v>107.45428099999999</v>
      </c>
      <c r="X21" s="5">
        <v>104.273972</v>
      </c>
      <c r="Y21" s="5">
        <v>101.302673</v>
      </c>
      <c r="Z21" s="5">
        <v>102.47300199999999</v>
      </c>
      <c r="AA21" s="5">
        <v>102.563188</v>
      </c>
      <c r="AB21" s="5">
        <v>102.036575</v>
      </c>
    </row>
    <row r="22" spans="1:28" x14ac:dyDescent="0.25">
      <c r="A22" t="s">
        <v>56</v>
      </c>
      <c r="B22" s="5"/>
      <c r="C22" s="5"/>
      <c r="D22" s="5"/>
      <c r="E22" s="5"/>
      <c r="F22" s="5"/>
      <c r="G22" s="5"/>
      <c r="H22" s="5"/>
      <c r="I22" s="5"/>
      <c r="J22" s="5"/>
      <c r="K22" s="5"/>
      <c r="L22" s="5"/>
      <c r="M22" s="5"/>
      <c r="N22" s="5"/>
      <c r="O22" s="5"/>
      <c r="P22" s="5"/>
      <c r="Q22" s="5"/>
      <c r="R22" s="5"/>
      <c r="S22" s="5"/>
      <c r="T22" s="5"/>
      <c r="U22" s="5"/>
      <c r="V22" s="5"/>
      <c r="W22" s="5"/>
      <c r="X22" s="5"/>
      <c r="Y22" s="5"/>
      <c r="Z22" s="5"/>
      <c r="AA22" s="5"/>
      <c r="AB22" s="5"/>
    </row>
    <row r="23" spans="1:28" x14ac:dyDescent="0.25">
      <c r="A23" t="s">
        <v>40</v>
      </c>
      <c r="B23" s="5">
        <v>74.302732736010896</v>
      </c>
      <c r="C23" s="5">
        <v>81.174272386886102</v>
      </c>
      <c r="D23" s="5">
        <v>90.805603001722901</v>
      </c>
      <c r="E23" s="5">
        <v>99.411050481818094</v>
      </c>
      <c r="F23" s="5">
        <v>137.88451550977101</v>
      </c>
      <c r="G23" s="5">
        <v>196.01454435996601</v>
      </c>
      <c r="H23" s="5">
        <v>226.84055103660901</v>
      </c>
      <c r="I23" s="5">
        <v>239.28974838707501</v>
      </c>
      <c r="J23" s="5">
        <v>256.69209965126799</v>
      </c>
      <c r="K23" s="5">
        <v>277.38399422403899</v>
      </c>
      <c r="L23" s="5">
        <v>290.829758093019</v>
      </c>
      <c r="M23" s="5">
        <v>305.01363696762297</v>
      </c>
      <c r="N23" s="5">
        <v>346.29112374940598</v>
      </c>
      <c r="O23" s="5">
        <v>348.90726672532401</v>
      </c>
      <c r="P23" s="5">
        <v>388.14149400547802</v>
      </c>
      <c r="Q23" s="5">
        <v>444.932476052396</v>
      </c>
      <c r="R23" s="5">
        <v>481.18171220215999</v>
      </c>
      <c r="S23" s="5">
        <v>513.71944318651197</v>
      </c>
      <c r="T23" s="5">
        <v>549.64786910219402</v>
      </c>
      <c r="U23" s="5">
        <v>591.12470844385496</v>
      </c>
      <c r="V23" s="5">
        <v>635.35087607234902</v>
      </c>
      <c r="W23" s="5">
        <v>673.72976017364601</v>
      </c>
      <c r="X23" s="5">
        <v>697.863054576987</v>
      </c>
      <c r="Y23" s="5">
        <v>721.70139019317298</v>
      </c>
      <c r="Z23" s="5">
        <v>755.98673460038503</v>
      </c>
      <c r="AA23" s="5">
        <v>804.44496392024996</v>
      </c>
      <c r="AB23" s="5">
        <v>846.47889263395302</v>
      </c>
    </row>
    <row r="24" spans="1:28" x14ac:dyDescent="0.25">
      <c r="A24" t="s">
        <v>76</v>
      </c>
      <c r="B24" s="5">
        <v>1.13062854522504</v>
      </c>
      <c r="C24" s="5">
        <v>1.2112044352217799</v>
      </c>
      <c r="D24" s="5">
        <v>1.3414304513467601</v>
      </c>
      <c r="E24" s="5">
        <v>1.67941630429182</v>
      </c>
      <c r="F24" s="5">
        <v>2.07479667736333</v>
      </c>
      <c r="G24" s="5">
        <v>3.6018236348830102</v>
      </c>
      <c r="H24" s="5">
        <v>5.38884390930893</v>
      </c>
      <c r="I24" s="5">
        <v>6.4020299579284901</v>
      </c>
      <c r="J24" s="5">
        <v>7.5713611430233101</v>
      </c>
      <c r="K24" s="5">
        <v>10.4170784786168</v>
      </c>
      <c r="L24" s="5">
        <v>13.2952872729908</v>
      </c>
      <c r="M24" s="5">
        <v>16.329729553890701</v>
      </c>
      <c r="N24" s="5">
        <v>34.207174744213198</v>
      </c>
      <c r="O24" s="5">
        <v>37.008314678795301</v>
      </c>
      <c r="P24" s="5">
        <v>41.365369006286699</v>
      </c>
      <c r="Q24" s="5">
        <v>44.380516447320801</v>
      </c>
      <c r="R24" s="5">
        <v>51.655106655976397</v>
      </c>
      <c r="S24" s="5">
        <v>52.378844873116002</v>
      </c>
      <c r="T24" s="5">
        <v>57.517528357298403</v>
      </c>
      <c r="U24" s="5">
        <v>61.5935482042579</v>
      </c>
      <c r="V24" s="5">
        <v>68.229784273783395</v>
      </c>
      <c r="W24" s="5">
        <v>76.259177959986502</v>
      </c>
      <c r="X24" s="5">
        <v>88.100715095702597</v>
      </c>
      <c r="Y24" s="5">
        <v>110.370075106288</v>
      </c>
      <c r="Z24" s="5">
        <v>131.07277067049799</v>
      </c>
      <c r="AA24" s="5">
        <v>156.306384051072</v>
      </c>
      <c r="AB24" s="5">
        <v>183.630446435289</v>
      </c>
    </row>
    <row r="25" spans="1:28" x14ac:dyDescent="0.25">
      <c r="A25" t="s">
        <v>48</v>
      </c>
      <c r="B25" s="5">
        <v>1.433902</v>
      </c>
      <c r="C25" s="5">
        <v>1.7103630000000001</v>
      </c>
      <c r="D25" s="5">
        <v>1.9132309999999999</v>
      </c>
      <c r="E25" s="5">
        <v>2.04617</v>
      </c>
      <c r="F25" s="5">
        <v>2.1692610000000001</v>
      </c>
      <c r="G25" s="5">
        <v>2.9293279999999999</v>
      </c>
      <c r="H25" s="5">
        <v>3.7612730000000001</v>
      </c>
      <c r="I25" s="5">
        <v>4.3530309999999997</v>
      </c>
      <c r="J25" s="5">
        <v>4.9681340000000001</v>
      </c>
      <c r="K25" s="5">
        <v>5.6336700000000004</v>
      </c>
      <c r="L25" s="5">
        <v>6.0936050000000002</v>
      </c>
      <c r="M25" s="5">
        <v>6.3048710000000003</v>
      </c>
      <c r="N25" s="5">
        <v>6.5536969999999997</v>
      </c>
      <c r="O25" s="5">
        <v>6.7996270000000001</v>
      </c>
      <c r="P25" s="5">
        <v>7.1706849999999998</v>
      </c>
      <c r="Q25" s="5">
        <v>7.126862</v>
      </c>
      <c r="R25" s="5">
        <v>7.1861540000000002</v>
      </c>
      <c r="S25" s="5">
        <v>7.3475349999999997</v>
      </c>
      <c r="T25" s="5">
        <v>7.4695320000000001</v>
      </c>
      <c r="U25" s="5">
        <v>7.4299249999999999</v>
      </c>
      <c r="V25" s="5">
        <v>7.6677770000000001</v>
      </c>
      <c r="W25" s="5">
        <v>7.6730130000000001</v>
      </c>
      <c r="X25" s="5">
        <v>7.858708</v>
      </c>
      <c r="Y25" s="5">
        <v>7.8843589999999999</v>
      </c>
      <c r="Z25" s="5">
        <v>8.0018349999999998</v>
      </c>
      <c r="AA25" s="5">
        <v>8.4029209999999992</v>
      </c>
      <c r="AB25" s="5">
        <v>8.5697960000000002</v>
      </c>
    </row>
    <row r="26" spans="1:28" x14ac:dyDescent="0.25">
      <c r="A26" t="s">
        <v>81</v>
      </c>
      <c r="B26" s="5">
        <v>0.918956</v>
      </c>
      <c r="C26" s="5">
        <v>0.91707499999999997</v>
      </c>
      <c r="D26" s="5">
        <v>0.91901299999999997</v>
      </c>
      <c r="E26" s="5">
        <v>0.91199600000000003</v>
      </c>
      <c r="F26" s="5">
        <v>0.911412</v>
      </c>
      <c r="G26" s="5">
        <v>0.91122400000000003</v>
      </c>
      <c r="H26" s="5">
        <v>0.90626099999999998</v>
      </c>
      <c r="I26" s="5">
        <v>0.909389</v>
      </c>
      <c r="J26" s="5">
        <v>0.90688199999999997</v>
      </c>
      <c r="K26" s="5">
        <v>0.90635699999999997</v>
      </c>
      <c r="L26" s="5">
        <v>0.89111200000000002</v>
      </c>
      <c r="M26" s="5">
        <v>0.90263499999999997</v>
      </c>
      <c r="N26" s="5">
        <v>0.90086299999999997</v>
      </c>
      <c r="O26" s="5">
        <v>0.92658399999999996</v>
      </c>
      <c r="P26" s="5">
        <v>0.90797899999999998</v>
      </c>
      <c r="Q26" s="5">
        <v>0.89713900000000002</v>
      </c>
      <c r="R26" s="5">
        <v>0.87231899999999996</v>
      </c>
      <c r="S26" s="5">
        <v>0.86136999999999997</v>
      </c>
      <c r="T26" s="5">
        <v>0.84777499999999995</v>
      </c>
      <c r="U26" s="5">
        <v>0.84730300000000003</v>
      </c>
      <c r="V26" s="5">
        <v>0.85246599999999995</v>
      </c>
      <c r="W26" s="5">
        <v>0.83606499999999995</v>
      </c>
      <c r="X26" s="5">
        <v>0.82440800000000003</v>
      </c>
      <c r="Y26" s="5">
        <v>0.79816600000000004</v>
      </c>
      <c r="Z26" s="5">
        <v>0.80210199999999998</v>
      </c>
      <c r="AA26" s="5">
        <v>0.80604500000000001</v>
      </c>
      <c r="AB26" s="5">
        <v>0.80451099999999998</v>
      </c>
    </row>
    <row r="27" spans="1:28" x14ac:dyDescent="0.25">
      <c r="A27" t="s">
        <v>13</v>
      </c>
      <c r="B27" s="5">
        <v>1.5372920000000001</v>
      </c>
      <c r="C27" s="5">
        <v>1.492024</v>
      </c>
      <c r="D27" s="5">
        <v>1.4868300000000001</v>
      </c>
      <c r="E27" s="5">
        <v>1.4832460000000001</v>
      </c>
      <c r="F27" s="5">
        <v>1.46394</v>
      </c>
      <c r="G27" s="5">
        <v>1.4630179999999999</v>
      </c>
      <c r="H27" s="5">
        <v>1.4670479999999999</v>
      </c>
      <c r="I27" s="5">
        <v>1.448709</v>
      </c>
      <c r="J27" s="5">
        <v>1.4487559999999999</v>
      </c>
      <c r="K27" s="5">
        <v>1.43466</v>
      </c>
      <c r="L27" s="5">
        <v>1.444218</v>
      </c>
      <c r="M27" s="5">
        <v>1.4736549999999999</v>
      </c>
      <c r="N27" s="5">
        <v>1.4689620000000001</v>
      </c>
      <c r="O27" s="5">
        <v>1.4973380000000001</v>
      </c>
      <c r="P27" s="5">
        <v>1.5072909999999999</v>
      </c>
      <c r="Q27" s="5">
        <v>1.5349999999999999</v>
      </c>
      <c r="R27" s="5">
        <v>1.481212</v>
      </c>
      <c r="S27" s="5">
        <v>1.5052939999999999</v>
      </c>
      <c r="T27" s="5">
        <v>1.4907090000000001</v>
      </c>
      <c r="U27" s="5">
        <v>1.4706159999999999</v>
      </c>
      <c r="V27" s="5">
        <v>1.4955959999999999</v>
      </c>
      <c r="W27" s="5">
        <v>1.4859150000000001</v>
      </c>
      <c r="X27" s="5">
        <v>1.495622</v>
      </c>
      <c r="Y27" s="5">
        <v>1.4459789999999999</v>
      </c>
      <c r="Z27" s="5">
        <v>1.442777</v>
      </c>
      <c r="AA27" s="5">
        <v>1.4435340000000001</v>
      </c>
      <c r="AB27" s="5">
        <v>1.4500569999999999</v>
      </c>
    </row>
    <row r="28" spans="1:28" x14ac:dyDescent="0.25">
      <c r="A28" t="s">
        <v>61</v>
      </c>
      <c r="B28" s="5">
        <v>0.10946805569479701</v>
      </c>
      <c r="C28" s="5">
        <v>9.6938740683292404E-2</v>
      </c>
      <c r="D28" s="5">
        <v>9.5984821710295001E-2</v>
      </c>
      <c r="E28" s="5">
        <v>8.8701403616741906E-2</v>
      </c>
      <c r="F28" s="5">
        <v>8.6461821336445699E-2</v>
      </c>
      <c r="G28" s="5">
        <v>8.6182741398184701E-2</v>
      </c>
      <c r="H28" s="5">
        <v>9.0914151777917104E-2</v>
      </c>
      <c r="I28" s="5">
        <v>8.7386386577988501E-2</v>
      </c>
      <c r="J28" s="5">
        <v>7.4905291386742803E-2</v>
      </c>
      <c r="K28" s="5">
        <v>8.2389340628442206E-2</v>
      </c>
      <c r="L28" s="5">
        <v>9.4901361475092594E-2</v>
      </c>
      <c r="M28" s="5">
        <v>8.8553957289442597E-2</v>
      </c>
      <c r="N28" s="5">
        <v>9.1317227930778497E-2</v>
      </c>
      <c r="O28" s="5">
        <v>9.8796162843916097E-2</v>
      </c>
      <c r="P28" s="5">
        <v>0.10865866655532901</v>
      </c>
      <c r="Q28" s="5">
        <v>0.12892030715820901</v>
      </c>
      <c r="R28" s="5">
        <v>0.14212622236608599</v>
      </c>
      <c r="S28" s="5">
        <v>0.149882187474111</v>
      </c>
      <c r="T28" s="5">
        <v>0.19661294817245301</v>
      </c>
      <c r="U28" s="5">
        <v>0.14609826433192</v>
      </c>
      <c r="V28" s="5">
        <v>0.16690274401392599</v>
      </c>
      <c r="W28" s="5">
        <v>0.19156874060367901</v>
      </c>
      <c r="X28" s="5">
        <v>0.19421373813418599</v>
      </c>
      <c r="Y28" s="5">
        <v>0.18848880498185</v>
      </c>
      <c r="Z28" s="5">
        <v>0.185378376848366</v>
      </c>
      <c r="AA28" s="5">
        <v>0.14959408455052001</v>
      </c>
      <c r="AB28" s="5">
        <v>0</v>
      </c>
    </row>
    <row r="29" spans="1:28" x14ac:dyDescent="0.25">
      <c r="A29" t="s">
        <v>57</v>
      </c>
      <c r="B29" s="5">
        <v>0.71243253760886904</v>
      </c>
      <c r="C29" s="5">
        <v>0.73771134013940198</v>
      </c>
      <c r="D29" s="5">
        <v>0.74201321610950099</v>
      </c>
      <c r="E29" s="5">
        <v>0.70668025937106205</v>
      </c>
      <c r="F29" s="5">
        <v>0.742142622137827</v>
      </c>
      <c r="G29" s="5">
        <v>0.84221619841968298</v>
      </c>
      <c r="H29" s="5">
        <v>0.84210308713540305</v>
      </c>
      <c r="I29" s="5">
        <v>0.897697610414673</v>
      </c>
      <c r="J29" s="5">
        <v>1.0172180201579499</v>
      </c>
      <c r="K29" s="5">
        <v>1.1127836367816299</v>
      </c>
      <c r="L29" s="5">
        <v>1.2305830366419599</v>
      </c>
      <c r="M29" s="5">
        <v>1.28634985335129</v>
      </c>
      <c r="N29" s="5">
        <v>1.4226089778536499</v>
      </c>
      <c r="O29" s="5">
        <v>1.47205841621372</v>
      </c>
      <c r="P29" s="5">
        <v>1.40412015361624</v>
      </c>
      <c r="Q29" s="5">
        <v>1.5260719204191</v>
      </c>
      <c r="R29" s="5">
        <v>1.6202659041912</v>
      </c>
      <c r="S29" s="5">
        <v>1.63898321234096</v>
      </c>
      <c r="T29" s="5">
        <v>1.73223086228031</v>
      </c>
      <c r="U29" s="5">
        <v>1.67443855628325</v>
      </c>
      <c r="V29" s="5">
        <v>1.8177158233919199</v>
      </c>
      <c r="W29" s="5">
        <v>1.85903340416986</v>
      </c>
      <c r="X29" s="5">
        <v>1.77447702624501</v>
      </c>
      <c r="Y29" s="5">
        <v>1.7849270206965</v>
      </c>
      <c r="Z29" s="5">
        <v>1.9459772270764499</v>
      </c>
      <c r="AA29" s="5">
        <v>0</v>
      </c>
      <c r="AB29" s="5">
        <v>0</v>
      </c>
    </row>
    <row r="30" spans="1:28" x14ac:dyDescent="0.25">
      <c r="A30" t="s">
        <v>70</v>
      </c>
      <c r="B30" s="5">
        <v>7.2943646386173205E-2</v>
      </c>
      <c r="C30" s="5">
        <v>0.34071687929207201</v>
      </c>
      <c r="D30" s="5">
        <v>0.56115419185714699</v>
      </c>
      <c r="E30" s="5">
        <v>0.80598870031811998</v>
      </c>
      <c r="F30" s="5">
        <v>0.99054388674637905</v>
      </c>
      <c r="G30" s="5">
        <v>1.1020623813122301</v>
      </c>
      <c r="H30" s="5">
        <v>1.1871551887841201</v>
      </c>
      <c r="I30" s="5">
        <v>1.25218604802634</v>
      </c>
      <c r="J30" s="5">
        <v>1.30527649799422</v>
      </c>
      <c r="K30" s="5">
        <v>1.32332923271737</v>
      </c>
      <c r="L30" s="5">
        <v>1.3394924669875199</v>
      </c>
      <c r="M30" s="5">
        <v>1.3156090572358301</v>
      </c>
      <c r="N30" s="5">
        <v>1.29713072235986</v>
      </c>
      <c r="O30" s="5">
        <v>1.29471014049453</v>
      </c>
      <c r="P30" s="5">
        <v>1.3391817263896499</v>
      </c>
      <c r="Q30" s="5">
        <v>1.34289348218305</v>
      </c>
      <c r="R30" s="5">
        <v>1.4026166164306799</v>
      </c>
      <c r="S30" s="5">
        <v>1.3866223985325401</v>
      </c>
      <c r="T30" s="5">
        <v>1.3749494951544301</v>
      </c>
      <c r="U30" s="5">
        <v>1.3927472978236799</v>
      </c>
      <c r="V30" s="5">
        <v>1.45451856230682</v>
      </c>
      <c r="W30" s="5">
        <v>1.5212295647858201</v>
      </c>
      <c r="X30" s="5">
        <v>1.5116777598433799</v>
      </c>
      <c r="Y30" s="5">
        <v>1.5036953460557001</v>
      </c>
      <c r="Z30" s="5">
        <v>1.5152363702970399</v>
      </c>
      <c r="AA30" s="5">
        <v>1.53265825482698</v>
      </c>
      <c r="AB30" s="5">
        <v>1.5678649603177599</v>
      </c>
    </row>
    <row r="31" spans="1:28" x14ac:dyDescent="0.25">
      <c r="A31" t="s">
        <v>11</v>
      </c>
      <c r="B31" s="5">
        <v>6.7091244315527101</v>
      </c>
      <c r="C31" s="5">
        <v>7.5660949100259396</v>
      </c>
      <c r="D31" s="5">
        <v>7.9842816297602299</v>
      </c>
      <c r="E31" s="5">
        <v>8.3315509925185101</v>
      </c>
      <c r="F31" s="5">
        <v>8.9730245771886299</v>
      </c>
      <c r="G31" s="5">
        <v>9.4533986909891308</v>
      </c>
      <c r="H31" s="5">
        <v>9.9951601525434004</v>
      </c>
      <c r="I31" s="5">
        <v>10.438640392766199</v>
      </c>
      <c r="J31" s="5">
        <v>12.637835082422599</v>
      </c>
      <c r="K31" s="5">
        <v>13.2670151897327</v>
      </c>
      <c r="L31" s="5">
        <v>13.712504461675501</v>
      </c>
      <c r="M31" s="5">
        <v>14.1509898224878</v>
      </c>
      <c r="N31" s="5">
        <v>14.5171304996849</v>
      </c>
      <c r="O31" s="5">
        <v>14.6889663682531</v>
      </c>
      <c r="P31" s="5">
        <v>15.0845545071519</v>
      </c>
      <c r="Q31" s="5">
        <v>15.4660441120953</v>
      </c>
      <c r="R31" s="5">
        <v>15.7476534546911</v>
      </c>
      <c r="S31" s="5">
        <v>15.813457640217001</v>
      </c>
      <c r="T31" s="5">
        <v>16.680027502716101</v>
      </c>
      <c r="U31" s="5">
        <v>17.013400141725299</v>
      </c>
      <c r="V31" s="5">
        <v>17.517818286593201</v>
      </c>
      <c r="W31" s="5">
        <v>17.8537229608594</v>
      </c>
      <c r="X31" s="5">
        <v>17.875871579435401</v>
      </c>
      <c r="Y31" s="5">
        <v>17.9515956700827</v>
      </c>
      <c r="Z31" s="5">
        <v>18.192692905484801</v>
      </c>
      <c r="AA31" s="5">
        <v>17.893459946468599</v>
      </c>
      <c r="AB31" s="5">
        <v>17.954136610001999</v>
      </c>
    </row>
    <row r="32" spans="1:28" x14ac:dyDescent="0.25">
      <c r="A32" t="s">
        <v>69</v>
      </c>
      <c r="B32" s="5"/>
      <c r="C32" s="5"/>
      <c r="D32" s="5"/>
      <c r="E32" s="5"/>
      <c r="F32" s="5"/>
      <c r="G32" s="5"/>
      <c r="H32" s="5"/>
      <c r="I32" s="5"/>
      <c r="J32" s="5"/>
      <c r="K32" s="5"/>
      <c r="L32" s="5"/>
      <c r="M32" s="5"/>
      <c r="N32" s="5"/>
      <c r="O32" s="5"/>
      <c r="P32" s="5"/>
      <c r="Q32" s="5"/>
      <c r="R32" s="5"/>
      <c r="S32" s="5"/>
      <c r="T32" s="5"/>
      <c r="U32" s="5"/>
      <c r="V32" s="5"/>
      <c r="W32" s="5"/>
      <c r="X32" s="5"/>
      <c r="Y32" s="5"/>
      <c r="Z32" s="5"/>
      <c r="AA32" s="5"/>
      <c r="AB32" s="5"/>
    </row>
    <row r="33" spans="1:28" x14ac:dyDescent="0.25">
      <c r="A33" t="s">
        <v>29</v>
      </c>
      <c r="B33" s="5"/>
      <c r="C33" s="5"/>
      <c r="D33" s="5"/>
      <c r="E33" s="5"/>
      <c r="F33" s="5"/>
      <c r="G33" s="5"/>
      <c r="H33" s="5"/>
      <c r="I33" s="5"/>
      <c r="J33" s="5"/>
      <c r="K33" s="5"/>
      <c r="L33" s="5"/>
      <c r="M33" s="5"/>
      <c r="N33" s="5"/>
      <c r="O33" s="5"/>
      <c r="P33" s="5"/>
      <c r="Q33" s="5"/>
      <c r="R33" s="5"/>
      <c r="S33" s="5"/>
      <c r="T33" s="5"/>
      <c r="U33" s="5"/>
      <c r="V33" s="5"/>
      <c r="W33" s="5"/>
      <c r="X33" s="5"/>
      <c r="Y33" s="5"/>
      <c r="Z33" s="5"/>
      <c r="AA33" s="5"/>
      <c r="AB33" s="5"/>
    </row>
    <row r="34" spans="1:28" x14ac:dyDescent="0.25">
      <c r="A34" t="s">
        <v>37</v>
      </c>
      <c r="B34" s="5">
        <v>2.1173021560984502</v>
      </c>
      <c r="C34" s="5">
        <v>2.19759525741379</v>
      </c>
      <c r="D34" s="5">
        <v>2.43149303834472</v>
      </c>
      <c r="E34" s="5">
        <v>2.6976987715096299</v>
      </c>
      <c r="F34" s="5">
        <v>2.8249978889326801</v>
      </c>
      <c r="G34" s="5">
        <v>2.9566766687629298</v>
      </c>
      <c r="H34" s="5">
        <v>3.2565430696786999</v>
      </c>
      <c r="I34" s="5">
        <v>3.4021066894207901</v>
      </c>
      <c r="J34" s="5">
        <v>3.5542502660681299</v>
      </c>
      <c r="K34" s="5">
        <v>3.6168747222931801</v>
      </c>
      <c r="L34" s="5">
        <v>3.91487864766136</v>
      </c>
      <c r="M34" s="5">
        <v>3.9706231850682201</v>
      </c>
      <c r="N34" s="5">
        <v>4.3890105582816004</v>
      </c>
      <c r="O34" s="5">
        <v>4.3764791081441601</v>
      </c>
      <c r="P34" s="5">
        <v>4.5646260117785102</v>
      </c>
      <c r="Q34" s="5">
        <v>4.6567521401062404</v>
      </c>
      <c r="R34" s="5">
        <v>4.7105477483709901</v>
      </c>
      <c r="S34" s="5">
        <v>4.85823659748662</v>
      </c>
      <c r="T34" s="5">
        <v>5.3098851153398501</v>
      </c>
      <c r="U34" s="5">
        <v>5.6510921640097802</v>
      </c>
      <c r="V34" s="5">
        <v>5.8746632644958501</v>
      </c>
      <c r="W34" s="5">
        <v>6.3748621240379801</v>
      </c>
      <c r="X34" s="5">
        <v>6.65712238954778</v>
      </c>
      <c r="Y34" s="5">
        <v>6.5266178927198597</v>
      </c>
      <c r="Z34" s="5">
        <v>6.9631229192756701</v>
      </c>
      <c r="AA34" s="5">
        <v>6.9578669062705396</v>
      </c>
      <c r="AB34" s="5">
        <v>7.1755754709458399</v>
      </c>
    </row>
    <row r="35" spans="1:28" x14ac:dyDescent="0.25">
      <c r="A35" t="s">
        <v>30</v>
      </c>
      <c r="B35" s="5">
        <v>1.2700808767854801</v>
      </c>
      <c r="C35" s="5">
        <v>1.42155692057565</v>
      </c>
      <c r="D35" s="5">
        <v>1.5923466577955201</v>
      </c>
      <c r="E35" s="5">
        <v>1.75724860769703</v>
      </c>
      <c r="F35" s="5">
        <v>1.8845182717926801</v>
      </c>
      <c r="G35" s="5">
        <v>2.0342502281072399</v>
      </c>
      <c r="H35" s="5">
        <v>2.1555786777052202</v>
      </c>
      <c r="I35" s="5">
        <v>2.2875377471245799</v>
      </c>
      <c r="J35" s="5">
        <v>2.4387752966931</v>
      </c>
      <c r="K35" s="5">
        <v>2.5718862465337402</v>
      </c>
      <c r="L35" s="5">
        <v>2.7370561204239601</v>
      </c>
      <c r="M35" s="5">
        <v>2.8795773240656399</v>
      </c>
      <c r="N35" s="5">
        <v>3.1831876129846801</v>
      </c>
      <c r="O35" s="5">
        <v>3.3017687467983601</v>
      </c>
      <c r="P35" s="5">
        <v>3.4231484400365901</v>
      </c>
      <c r="Q35" s="5">
        <v>3.4971517368837102</v>
      </c>
      <c r="R35" s="5">
        <v>3.6051520805412101</v>
      </c>
      <c r="S35" s="5">
        <v>3.8224583016807601</v>
      </c>
      <c r="T35" s="5">
        <v>4.0800049679458503</v>
      </c>
      <c r="U35" s="5">
        <v>4.3531311118837701</v>
      </c>
      <c r="V35" s="5">
        <v>4.5737361864438597</v>
      </c>
      <c r="W35" s="5">
        <v>4.7739382424645704</v>
      </c>
      <c r="X35" s="5">
        <v>4.9352285849561799</v>
      </c>
      <c r="Y35" s="5">
        <v>5.1552627016323003</v>
      </c>
      <c r="Z35" s="5">
        <v>5.3568247695074298</v>
      </c>
      <c r="AA35" s="5">
        <v>5.5644777119103797</v>
      </c>
      <c r="AB35" s="5">
        <v>5.8653982631280703</v>
      </c>
    </row>
    <row r="36" spans="1:28" x14ac:dyDescent="0.25">
      <c r="A36" t="s">
        <v>24</v>
      </c>
      <c r="B36" s="5">
        <v>7.95295147534154</v>
      </c>
      <c r="C36" s="5">
        <v>8.5144696466526693</v>
      </c>
      <c r="D36" s="5">
        <v>9.1075344940531195</v>
      </c>
      <c r="E36" s="5">
        <v>9.7751819757843599</v>
      </c>
      <c r="F36" s="5">
        <v>10.5066783460226</v>
      </c>
      <c r="G36" s="5">
        <v>11.249531962262701</v>
      </c>
      <c r="H36" s="5">
        <v>12.242943632170901</v>
      </c>
      <c r="I36" s="5">
        <v>13.111163281473001</v>
      </c>
      <c r="J36" s="5">
        <v>14.1655147339726</v>
      </c>
      <c r="K36" s="5">
        <v>14.5327843998147</v>
      </c>
      <c r="L36" s="5">
        <v>15.2435281398832</v>
      </c>
      <c r="M36" s="5">
        <v>16.940469293004298</v>
      </c>
      <c r="N36" s="5">
        <v>18.037706099291299</v>
      </c>
      <c r="O36" s="5">
        <v>19.232262339290699</v>
      </c>
      <c r="P36" s="5">
        <v>20.3650075381025</v>
      </c>
      <c r="Q36" s="5">
        <v>21.7857939859372</v>
      </c>
      <c r="R36" s="5">
        <v>23.519987658234601</v>
      </c>
      <c r="S36" s="5">
        <v>26.124222245094099</v>
      </c>
      <c r="T36" s="5">
        <v>29.804872134693699</v>
      </c>
      <c r="U36" s="5">
        <v>31.319512371026399</v>
      </c>
      <c r="V36" s="5">
        <v>37.996064915319998</v>
      </c>
      <c r="W36" s="5">
        <v>38.653781286838701</v>
      </c>
      <c r="X36" s="5">
        <v>42.064528011415497</v>
      </c>
      <c r="Y36" s="5">
        <v>43.977827916051901</v>
      </c>
      <c r="Z36" s="5">
        <v>44.462469282562601</v>
      </c>
      <c r="AA36" s="5">
        <v>44.350542308146203</v>
      </c>
      <c r="AB36" s="5">
        <v>45.335811738782397</v>
      </c>
    </row>
    <row r="37" spans="1:28" x14ac:dyDescent="0.25">
      <c r="A37" t="s">
        <v>67</v>
      </c>
      <c r="B37" s="5">
        <v>1.608982125262</v>
      </c>
      <c r="C37" s="5">
        <v>1.64679103930472</v>
      </c>
      <c r="D37" s="5">
        <v>1.64453075746213</v>
      </c>
      <c r="E37" s="5">
        <v>1.62388246317052</v>
      </c>
      <c r="F37" s="5">
        <v>1.6335227627801201</v>
      </c>
      <c r="G37" s="5">
        <v>1.6795064348342801</v>
      </c>
      <c r="H37" s="5">
        <v>1.65737686348044</v>
      </c>
      <c r="I37" s="5">
        <v>1.67976497039775</v>
      </c>
      <c r="J37" s="5">
        <v>1.70203053696222</v>
      </c>
      <c r="K37" s="5">
        <v>1.7176997366240601</v>
      </c>
      <c r="L37" s="5">
        <v>1.70094033837012</v>
      </c>
      <c r="M37" s="5">
        <v>1.63947809047163</v>
      </c>
      <c r="N37" s="5">
        <v>1.61948876765843</v>
      </c>
      <c r="O37" s="5">
        <v>1.66949106309443</v>
      </c>
      <c r="P37" s="5">
        <v>1.63627713241921</v>
      </c>
      <c r="Q37" s="5">
        <v>1.6966945982969299</v>
      </c>
      <c r="R37" s="5">
        <v>1.7213069473946401</v>
      </c>
      <c r="S37" s="5">
        <v>1.7981263186448</v>
      </c>
      <c r="T37" s="5">
        <v>1.74659627299575</v>
      </c>
      <c r="U37" s="5">
        <v>1.7306862944734001</v>
      </c>
      <c r="V37" s="5">
        <v>1.82910771720009</v>
      </c>
      <c r="W37" s="5">
        <v>1.8436034569431501</v>
      </c>
      <c r="X37" s="5">
        <v>1.8629592675173601</v>
      </c>
      <c r="Y37" s="5">
        <v>1.8593419786249299</v>
      </c>
      <c r="Z37" s="5">
        <v>1.91395085649598</v>
      </c>
      <c r="AA37" s="5">
        <v>1.9180587821463999</v>
      </c>
      <c r="AB37" s="5">
        <v>1.8110521333376699</v>
      </c>
    </row>
    <row r="38" spans="1:28" x14ac:dyDescent="0.25">
      <c r="A38" t="s">
        <v>22</v>
      </c>
      <c r="B38" s="5">
        <v>8.8835119999999996</v>
      </c>
      <c r="C38" s="5">
        <v>9.3063529999999997</v>
      </c>
      <c r="D38" s="5">
        <v>9.1913239999999998</v>
      </c>
      <c r="E38" s="5">
        <v>9.1763320000000004</v>
      </c>
      <c r="F38" s="5">
        <v>9.2149319999999992</v>
      </c>
      <c r="G38" s="5">
        <v>9.3695369999999993</v>
      </c>
      <c r="H38" s="5">
        <v>9.2572100000000006</v>
      </c>
      <c r="I38" s="5">
        <v>9.3372639999999993</v>
      </c>
      <c r="J38" s="5">
        <v>9.4056080000000009</v>
      </c>
      <c r="K38" s="5">
        <v>9.3058999999999994</v>
      </c>
      <c r="L38" s="5">
        <v>9.1700350000000004</v>
      </c>
      <c r="M38" s="5">
        <v>9.3787640000000003</v>
      </c>
      <c r="N38" s="5">
        <v>9.4136550000000003</v>
      </c>
      <c r="O38" s="5">
        <v>9.4970660000000002</v>
      </c>
      <c r="P38" s="5">
        <v>9.296208</v>
      </c>
      <c r="Q38" s="5">
        <v>9.4791819999999998</v>
      </c>
      <c r="R38" s="5">
        <v>9.1156780000000008</v>
      </c>
      <c r="S38" s="5">
        <v>8.8849780000000003</v>
      </c>
      <c r="T38" s="5">
        <v>8.7789859999999997</v>
      </c>
      <c r="U38" s="5">
        <v>8.9098000000000006</v>
      </c>
      <c r="V38" s="5">
        <v>9.0079290000000007</v>
      </c>
      <c r="W38" s="5">
        <v>8.844042</v>
      </c>
      <c r="X38" s="5">
        <v>8.6547680000000007</v>
      </c>
      <c r="Y38" s="5">
        <v>8.5976809999999997</v>
      </c>
      <c r="Z38" s="5">
        <v>8.7495930000000008</v>
      </c>
      <c r="AA38" s="5">
        <v>8.9219819999999999</v>
      </c>
      <c r="AB38" s="5">
        <v>8.9842169999999992</v>
      </c>
    </row>
    <row r="39" spans="1:28" x14ac:dyDescent="0.25">
      <c r="A39" t="s">
        <v>83</v>
      </c>
      <c r="B39" s="5">
        <v>35.2585360719712</v>
      </c>
      <c r="C39" s="5">
        <v>43.715550990297999</v>
      </c>
      <c r="D39" s="5">
        <v>53.587038724422897</v>
      </c>
      <c r="E39" s="5">
        <v>65.145510766511194</v>
      </c>
      <c r="F39" s="5">
        <v>83.670712739825305</v>
      </c>
      <c r="G39" s="5">
        <v>103.977661100731</v>
      </c>
      <c r="H39" s="5">
        <v>121.83537878146301</v>
      </c>
      <c r="I39" s="5">
        <v>144.44571732947799</v>
      </c>
      <c r="J39" s="5">
        <v>181.96143508032</v>
      </c>
      <c r="K39" s="5">
        <v>198.77048118526801</v>
      </c>
      <c r="L39" s="5">
        <v>209.064212943912</v>
      </c>
      <c r="M39" s="5">
        <v>215.25085664027699</v>
      </c>
      <c r="N39" s="5">
        <v>227.04657382277</v>
      </c>
      <c r="O39" s="5">
        <v>241.417731539241</v>
      </c>
      <c r="P39" s="5">
        <v>251.456513397279</v>
      </c>
      <c r="Q39" s="5">
        <v>308.08307617665901</v>
      </c>
      <c r="R39" s="5">
        <v>348.13259145136402</v>
      </c>
      <c r="S39" s="5">
        <v>359.23550030054503</v>
      </c>
      <c r="T39" s="5">
        <v>408.47927916627998</v>
      </c>
      <c r="U39" s="5">
        <v>442.95266247525302</v>
      </c>
      <c r="V39" s="5">
        <v>478.07085569904302</v>
      </c>
      <c r="W39" s="5">
        <v>522.48323681237503</v>
      </c>
      <c r="X39" s="5">
        <v>568.14257706253204</v>
      </c>
      <c r="Y39" s="5">
        <v>602.02032159752298</v>
      </c>
      <c r="Z39" s="5">
        <v>621.22483037274196</v>
      </c>
      <c r="AA39" s="5">
        <v>654.95869570785703</v>
      </c>
      <c r="AB39" s="5">
        <v>691.41088521847598</v>
      </c>
    </row>
    <row r="40" spans="1:28" x14ac:dyDescent="0.25">
      <c r="A40" t="s">
        <v>17</v>
      </c>
      <c r="B40" s="5">
        <v>1.1869999999999999E-3</v>
      </c>
      <c r="C40" s="5">
        <v>1.8240000000000001E-3</v>
      </c>
      <c r="D40" s="5">
        <v>2.9199999999999999E-3</v>
      </c>
      <c r="E40" s="5">
        <v>4.7850000000000002E-3</v>
      </c>
      <c r="F40" s="5">
        <v>9.6729999999999993E-3</v>
      </c>
      <c r="G40" s="5">
        <v>1.7738E-2</v>
      </c>
      <c r="H40" s="5">
        <v>3.1002999999999999E-2</v>
      </c>
      <c r="I40" s="5">
        <v>5.5410000000000001E-2</v>
      </c>
      <c r="J40" s="5">
        <v>0.12900500000000001</v>
      </c>
      <c r="K40" s="5">
        <v>0.196465</v>
      </c>
      <c r="L40" s="5">
        <v>0.281808</v>
      </c>
      <c r="M40" s="5">
        <v>0.41394799999999998</v>
      </c>
      <c r="N40" s="5">
        <v>0.59125099999999997</v>
      </c>
      <c r="O40" s="5">
        <v>0.73740700000000003</v>
      </c>
      <c r="P40" s="5">
        <v>0.79233500000000001</v>
      </c>
      <c r="Q40" s="5">
        <v>0.83458900000000003</v>
      </c>
      <c r="R40" s="5">
        <v>0.84219500000000003</v>
      </c>
      <c r="S40" s="5">
        <v>0.852468</v>
      </c>
      <c r="T40" s="5">
        <v>0.87995999999999996</v>
      </c>
      <c r="U40" s="5">
        <v>0.90351899999999996</v>
      </c>
      <c r="V40" s="5">
        <v>0.91860699999999995</v>
      </c>
      <c r="W40" s="5">
        <v>0.96617600000000003</v>
      </c>
      <c r="X40" s="5">
        <v>1.0198560000000001</v>
      </c>
      <c r="Y40" s="5">
        <v>1.0702940000000001</v>
      </c>
      <c r="Z40" s="5">
        <v>1.14839</v>
      </c>
      <c r="AA40" s="5">
        <v>1.241547</v>
      </c>
      <c r="AB40" s="5">
        <v>1.3438429999999999</v>
      </c>
    </row>
    <row r="41" spans="1:28" x14ac:dyDescent="0.25">
      <c r="A41" t="s">
        <v>21</v>
      </c>
      <c r="B41" s="5">
        <v>1</v>
      </c>
      <c r="C41" s="5">
        <v>1</v>
      </c>
      <c r="D41" s="5">
        <v>1</v>
      </c>
      <c r="E41" s="5">
        <v>1</v>
      </c>
      <c r="F41" s="5">
        <v>1</v>
      </c>
      <c r="G41" s="5">
        <v>1</v>
      </c>
      <c r="H41" s="5">
        <v>1</v>
      </c>
      <c r="I41" s="5">
        <v>1</v>
      </c>
      <c r="J41" s="5">
        <v>1</v>
      </c>
      <c r="K41" s="5">
        <v>1</v>
      </c>
      <c r="L41" s="5">
        <v>1</v>
      </c>
      <c r="M41" s="5">
        <v>1</v>
      </c>
      <c r="N41" s="5">
        <v>1</v>
      </c>
      <c r="O41" s="5">
        <v>1</v>
      </c>
      <c r="P41" s="5">
        <v>1</v>
      </c>
      <c r="Q41" s="5">
        <v>1</v>
      </c>
      <c r="R41" s="5">
        <v>1</v>
      </c>
      <c r="S41" s="5">
        <v>1</v>
      </c>
      <c r="T41" s="5">
        <v>1</v>
      </c>
      <c r="U41" s="5">
        <v>1</v>
      </c>
      <c r="V41" s="5">
        <v>1</v>
      </c>
      <c r="W41" s="5">
        <v>1</v>
      </c>
      <c r="X41" s="5">
        <v>1</v>
      </c>
      <c r="Y41" s="5">
        <v>1</v>
      </c>
      <c r="Z41" s="5">
        <v>1</v>
      </c>
      <c r="AA41" s="5">
        <v>1</v>
      </c>
      <c r="AB41" s="5">
        <v>1</v>
      </c>
    </row>
    <row r="42" spans="1:28" x14ac:dyDescent="0.25">
      <c r="A42" t="s">
        <v>42</v>
      </c>
      <c r="B42" s="5">
        <v>655.01713899953495</v>
      </c>
      <c r="C42" s="5">
        <v>1093.8011361546</v>
      </c>
      <c r="D42" s="5">
        <v>1418.3671055028799</v>
      </c>
      <c r="E42" s="5">
        <v>1626.6726520132599</v>
      </c>
      <c r="F42" s="5">
        <v>1862.7887308419599</v>
      </c>
      <c r="G42" s="5">
        <v>2135.6683078330102</v>
      </c>
      <c r="H42" s="5">
        <v>2279.7837750731201</v>
      </c>
      <c r="I42" s="5">
        <v>2389.2975106835302</v>
      </c>
      <c r="J42" s="5">
        <v>2572.5416369909499</v>
      </c>
      <c r="K42" s="5">
        <v>2679.0707584633001</v>
      </c>
      <c r="L42" s="5">
        <v>2923.1784115720302</v>
      </c>
      <c r="M42" s="5">
        <v>2934.5586459738302</v>
      </c>
      <c r="N42" s="5">
        <v>3033.02940197508</v>
      </c>
      <c r="O42" s="5">
        <v>3178.57552193638</v>
      </c>
      <c r="P42" s="5">
        <v>3379.1215618547499</v>
      </c>
      <c r="Q42" s="5">
        <v>3575.0999135008601</v>
      </c>
      <c r="R42" s="5">
        <v>3765.7543510271698</v>
      </c>
      <c r="S42" s="5">
        <v>4021.3824757591401</v>
      </c>
      <c r="T42" s="5">
        <v>4838.2554216334102</v>
      </c>
      <c r="U42" s="5">
        <v>5100.24725432988</v>
      </c>
      <c r="V42" s="5">
        <v>5647.0985449734098</v>
      </c>
      <c r="W42" s="5">
        <v>6709.1915778194798</v>
      </c>
      <c r="X42" s="5">
        <v>7307.6271857931497</v>
      </c>
      <c r="Y42" s="5">
        <v>7533.8459470300004</v>
      </c>
      <c r="Z42" s="5">
        <v>7672.4013357439298</v>
      </c>
      <c r="AA42" s="5">
        <v>7576.2488854348703</v>
      </c>
      <c r="AB42" s="5">
        <v>7560.9563714841397</v>
      </c>
    </row>
  </sheetData>
  <mergeCells count="5">
    <mergeCell ref="B1:F1"/>
    <mergeCell ref="B2:F2"/>
    <mergeCell ref="B3:F3"/>
    <mergeCell ref="B4:F4"/>
    <mergeCell ref="B5:F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meta</vt:lpstr>
      <vt:lpstr>final</vt:lpstr>
      <vt:lpstr>cooperatives</vt:lpstr>
      <vt:lpstr>massconversion</vt:lpstr>
      <vt:lpstr>pppconversion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Steinkruger</dc:creator>
  <cp:lastModifiedBy>Andrew Steinkruger</cp:lastModifiedBy>
  <dcterms:created xsi:type="dcterms:W3CDTF">2017-11-03T10:59:47Z</dcterms:created>
  <dcterms:modified xsi:type="dcterms:W3CDTF">2017-11-04T05:30:46Z</dcterms:modified>
</cp:coreProperties>
</file>