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cwill19\Desktop\Copy 03202020 Totals\"/>
    </mc:Choice>
  </mc:AlternateContent>
  <xr:revisionPtr revIDLastSave="0" documentId="13_ncr:1_{2C7134E5-9F38-4F82-9133-1636537192F4}" xr6:coauthVersionLast="44" xr6:coauthVersionMax="44" xr10:uidLastSave="{00000000-0000-0000-0000-000000000000}"/>
  <bookViews>
    <workbookView minimized="1" xWindow="-1560" yWindow="5220" windowWidth="18000" windowHeight="9360" tabRatio="699" firstSheet="10" activeTab="10" xr2:uid="{00000000-000D-0000-FFFF-FFFF00000000}"/>
  </bookViews>
  <sheets>
    <sheet name="6 - DEC 2019" sheetId="14" r:id="rId1"/>
    <sheet name="7 - JAN 2020" sheetId="13" r:id="rId2"/>
    <sheet name="8 - FEB 2020" sheetId="19" r:id="rId3"/>
    <sheet name="Cash-Bank Deposits" sheetId="4" r:id="rId4"/>
    <sheet name="TOTALS" sheetId="5" r:id="rId5"/>
    <sheet name="Wire Transfers" sheetId="7" r:id="rId6"/>
    <sheet name="Credit Cards (CC-SF-IM)" sheetId="9" r:id="rId7"/>
    <sheet name="Payroll" sheetId="3" r:id="rId8"/>
    <sheet name="PMOB" sheetId="8" r:id="rId9"/>
    <sheet name="Remote Capture Checks" sheetId="1" r:id="rId10"/>
    <sheet name="9 - MAR 2020" sheetId="20" r:id="rId11"/>
  </sheets>
  <definedNames>
    <definedName name="_xlnm._FilterDatabase" localSheetId="0" hidden="1">'6 - DEC 2019'!$A$1:$AJ$1</definedName>
    <definedName name="_xlnm._FilterDatabase" localSheetId="1" hidden="1">'7 - JAN 2020'!$A$1:$AH$529</definedName>
    <definedName name="_xlnm._FilterDatabase" localSheetId="2" hidden="1">'8 - FEB 2020'!$A$1:$AH$463</definedName>
    <definedName name="_xlnm._FilterDatabase" localSheetId="10" hidden="1">'9 - MAR 2020'!$A$1:$Y$178</definedName>
    <definedName name="_xlnm._FilterDatabase" localSheetId="3" hidden="1">'Cash-Bank Deposits'!$A$5:$F$50</definedName>
    <definedName name="_xlnm._FilterDatabase" localSheetId="6" hidden="1">'Credit Cards (CC-SF-IM)'!$A$5:$K$201</definedName>
    <definedName name="_xlnm._FilterDatabase" localSheetId="7" hidden="1">Payroll!$A$3:$D$48</definedName>
    <definedName name="_xlnm._FilterDatabase" localSheetId="8" hidden="1">PMOB!$A$5:$F$5</definedName>
    <definedName name="_xlnm._FilterDatabase" localSheetId="9" hidden="1">'Remote Capture Checks'!$A$5:$N$599</definedName>
    <definedName name="_xlnm._FilterDatabase" localSheetId="5" hidden="1">'Wire Transfers'!$A$5:$F$5</definedName>
    <definedName name="_xlnm.Print_Area" localSheetId="1">'7 - JAN 2020'!$A$1:$X$2</definedName>
    <definedName name="_xlnm.Print_Area" localSheetId="2">'8 - FEB 2020'!$A$1:$X$1</definedName>
    <definedName name="_xlnm.Print_Area" localSheetId="10">'9 - MAR 2020'!$A$1:$U$1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4" i="20" l="1"/>
  <c r="K3" i="20" l="1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2" i="20"/>
  <c r="F331" i="1" l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D331" i="1"/>
  <c r="D332" i="1"/>
  <c r="D334" i="1"/>
  <c r="D336" i="1"/>
  <c r="D342" i="1"/>
  <c r="D343" i="1"/>
  <c r="D344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G330" i="1"/>
  <c r="F330" i="1"/>
  <c r="E330" i="1"/>
  <c r="C330" i="1"/>
  <c r="B330" i="1"/>
  <c r="A330" i="1"/>
  <c r="A329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B329" i="1"/>
  <c r="D491" i="1" l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F174" i="20"/>
  <c r="F173" i="20"/>
  <c r="F172" i="20"/>
  <c r="F171" i="20"/>
  <c r="F170" i="20"/>
  <c r="F169" i="20"/>
  <c r="F168" i="20"/>
  <c r="F167" i="20"/>
  <c r="F166" i="20"/>
  <c r="F165" i="20"/>
  <c r="F163" i="20"/>
  <c r="F162" i="20"/>
  <c r="H161" i="20"/>
  <c r="G161" i="20"/>
  <c r="F161" i="20"/>
  <c r="Y160" i="20"/>
  <c r="L172" i="20" s="1"/>
  <c r="X160" i="20"/>
  <c r="W160" i="20"/>
  <c r="V160" i="20"/>
  <c r="U160" i="20"/>
  <c r="T160" i="20"/>
  <c r="S160" i="20"/>
  <c r="R160" i="20"/>
  <c r="Q160" i="20"/>
  <c r="P160" i="20"/>
  <c r="O160" i="20"/>
  <c r="N160" i="20"/>
  <c r="M160" i="20"/>
  <c r="F159" i="20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1" i="1"/>
  <c r="D340" i="1"/>
  <c r="D339" i="1"/>
  <c r="D338" i="1"/>
  <c r="D337" i="1"/>
  <c r="D335" i="1"/>
  <c r="D333" i="1"/>
  <c r="H330" i="1" l="1"/>
  <c r="D330" i="1"/>
  <c r="L163" i="20"/>
  <c r="L162" i="20"/>
  <c r="L161" i="20"/>
  <c r="L174" i="20"/>
  <c r="L173" i="20"/>
  <c r="L167" i="20"/>
  <c r="L168" i="20"/>
  <c r="L171" i="20"/>
  <c r="L164" i="20"/>
  <c r="L170" i="20"/>
  <c r="L169" i="20"/>
  <c r="N350" i="19"/>
  <c r="N351" i="19"/>
  <c r="N352" i="19"/>
  <c r="N353" i="19"/>
  <c r="N354" i="19"/>
  <c r="N355" i="19"/>
  <c r="N356" i="19"/>
  <c r="N357" i="19"/>
  <c r="N358" i="19"/>
  <c r="N359" i="19"/>
  <c r="N360" i="19"/>
  <c r="N361" i="19"/>
  <c r="N362" i="19"/>
  <c r="N363" i="19"/>
  <c r="N364" i="19"/>
  <c r="N365" i="19"/>
  <c r="N366" i="19"/>
  <c r="N367" i="19"/>
  <c r="N368" i="19"/>
  <c r="N369" i="19"/>
  <c r="N370" i="19"/>
  <c r="N371" i="19"/>
  <c r="N372" i="19"/>
  <c r="N373" i="19"/>
  <c r="N374" i="19"/>
  <c r="N375" i="19"/>
  <c r="N376" i="19"/>
  <c r="N377" i="19"/>
  <c r="N378" i="19"/>
  <c r="N379" i="19"/>
  <c r="N380" i="19"/>
  <c r="N381" i="19"/>
  <c r="N382" i="19"/>
  <c r="N383" i="19"/>
  <c r="N384" i="19"/>
  <c r="N385" i="19"/>
  <c r="N386" i="19"/>
  <c r="N387" i="19"/>
  <c r="N388" i="19"/>
  <c r="N389" i="19"/>
  <c r="N390" i="19"/>
  <c r="N391" i="19"/>
  <c r="N392" i="19"/>
  <c r="N393" i="19"/>
  <c r="N394" i="19"/>
  <c r="N395" i="19"/>
  <c r="N396" i="19"/>
  <c r="N397" i="19"/>
  <c r="N398" i="19"/>
  <c r="N399" i="19"/>
  <c r="N400" i="19"/>
  <c r="N401" i="19"/>
  <c r="N402" i="19"/>
  <c r="N403" i="19"/>
  <c r="N404" i="19"/>
  <c r="N405" i="19"/>
  <c r="N406" i="19"/>
  <c r="N407" i="19"/>
  <c r="N408" i="19"/>
  <c r="N409" i="19"/>
  <c r="N410" i="19"/>
  <c r="N411" i="19"/>
  <c r="N412" i="19"/>
  <c r="N413" i="19"/>
  <c r="N414" i="19"/>
  <c r="N415" i="19"/>
  <c r="N416" i="19"/>
  <c r="N417" i="19"/>
  <c r="N418" i="19"/>
  <c r="N419" i="19"/>
  <c r="N420" i="19"/>
  <c r="N421" i="19"/>
  <c r="N422" i="19"/>
  <c r="N423" i="19"/>
  <c r="N424" i="19"/>
  <c r="N425" i="19"/>
  <c r="N426" i="19"/>
  <c r="N427" i="19"/>
  <c r="N428" i="19"/>
  <c r="N429" i="19"/>
  <c r="N430" i="19"/>
  <c r="N431" i="19"/>
  <c r="N432" i="19"/>
  <c r="N433" i="19"/>
  <c r="N434" i="19"/>
  <c r="N435" i="19"/>
  <c r="N436" i="19"/>
  <c r="N437" i="19"/>
  <c r="N438" i="19"/>
  <c r="N439" i="19"/>
  <c r="B267" i="1" l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261" i="1"/>
  <c r="B262" i="1"/>
  <c r="B263" i="1"/>
  <c r="B264" i="1"/>
  <c r="B265" i="1"/>
  <c r="B266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D262" i="1"/>
  <c r="D263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G443" i="19" l="1"/>
  <c r="D265" i="1"/>
  <c r="N263" i="19"/>
  <c r="D266" i="1" s="1"/>
  <c r="N264" i="19"/>
  <c r="D267" i="1" s="1"/>
  <c r="N265" i="19"/>
  <c r="D268" i="1" s="1"/>
  <c r="N266" i="19"/>
  <c r="D269" i="1" s="1"/>
  <c r="N267" i="19"/>
  <c r="D270" i="1" s="1"/>
  <c r="N268" i="19"/>
  <c r="D271" i="1" s="1"/>
  <c r="N269" i="19"/>
  <c r="D272" i="1" s="1"/>
  <c r="N270" i="19"/>
  <c r="D273" i="1" s="1"/>
  <c r="N271" i="19"/>
  <c r="D274" i="1" s="1"/>
  <c r="N272" i="19"/>
  <c r="D275" i="1" s="1"/>
  <c r="N273" i="19"/>
  <c r="D276" i="1" s="1"/>
  <c r="N274" i="19"/>
  <c r="D277" i="1" s="1"/>
  <c r="D278" i="1"/>
  <c r="N276" i="19"/>
  <c r="D279" i="1" s="1"/>
  <c r="N277" i="19"/>
  <c r="D280" i="1" s="1"/>
  <c r="N278" i="19"/>
  <c r="D281" i="1" s="1"/>
  <c r="N279" i="19"/>
  <c r="D282" i="1" s="1"/>
  <c r="N280" i="19"/>
  <c r="D283" i="1" s="1"/>
  <c r="N281" i="19"/>
  <c r="D284" i="1" s="1"/>
  <c r="N282" i="19"/>
  <c r="D285" i="1" s="1"/>
  <c r="N283" i="19"/>
  <c r="D286" i="1" s="1"/>
  <c r="N284" i="19"/>
  <c r="D287" i="1" s="1"/>
  <c r="N285" i="19"/>
  <c r="D288" i="1" s="1"/>
  <c r="N286" i="19"/>
  <c r="D289" i="1" s="1"/>
  <c r="N287" i="19"/>
  <c r="D290" i="1" s="1"/>
  <c r="N288" i="19"/>
  <c r="D291" i="1" s="1"/>
  <c r="N289" i="19"/>
  <c r="D292" i="1" s="1"/>
  <c r="N290" i="19"/>
  <c r="D293" i="1" s="1"/>
  <c r="N291" i="19"/>
  <c r="D294" i="1" s="1"/>
  <c r="N292" i="19"/>
  <c r="D295" i="1" s="1"/>
  <c r="N293" i="19"/>
  <c r="D296" i="1" s="1"/>
  <c r="N294" i="19"/>
  <c r="D297" i="1" s="1"/>
  <c r="N295" i="19"/>
  <c r="D298" i="1" s="1"/>
  <c r="N296" i="19"/>
  <c r="D299" i="1" s="1"/>
  <c r="N297" i="19"/>
  <c r="D300" i="1" s="1"/>
  <c r="N298" i="19"/>
  <c r="D301" i="1" s="1"/>
  <c r="N299" i="19"/>
  <c r="D302" i="1" s="1"/>
  <c r="N300" i="19"/>
  <c r="D303" i="1" s="1"/>
  <c r="N301" i="19"/>
  <c r="D304" i="1" s="1"/>
  <c r="N302" i="19"/>
  <c r="D305" i="1" s="1"/>
  <c r="N303" i="19"/>
  <c r="D306" i="1" s="1"/>
  <c r="N304" i="19"/>
  <c r="D307" i="1" s="1"/>
  <c r="N305" i="19"/>
  <c r="D308" i="1" s="1"/>
  <c r="N306" i="19"/>
  <c r="D309" i="1" s="1"/>
  <c r="N307" i="19"/>
  <c r="D310" i="1" s="1"/>
  <c r="N308" i="19"/>
  <c r="D311" i="1" s="1"/>
  <c r="N309" i="19"/>
  <c r="D312" i="1" s="1"/>
  <c r="N310" i="19"/>
  <c r="D313" i="1" s="1"/>
  <c r="N311" i="19"/>
  <c r="D314" i="1" s="1"/>
  <c r="N312" i="19"/>
  <c r="D315" i="1" s="1"/>
  <c r="N313" i="19"/>
  <c r="D316" i="1" s="1"/>
  <c r="N314" i="19"/>
  <c r="D317" i="1" s="1"/>
  <c r="N315" i="19"/>
  <c r="D318" i="1" s="1"/>
  <c r="N316" i="19"/>
  <c r="D319" i="1" s="1"/>
  <c r="N317" i="19"/>
  <c r="D320" i="1" s="1"/>
  <c r="N318" i="19"/>
  <c r="D321" i="1" s="1"/>
  <c r="N319" i="19"/>
  <c r="D322" i="1" s="1"/>
  <c r="N320" i="19"/>
  <c r="D323" i="1" s="1"/>
  <c r="N321" i="19"/>
  <c r="D324" i="1" s="1"/>
  <c r="N322" i="19"/>
  <c r="D325" i="1" s="1"/>
  <c r="N323" i="19"/>
  <c r="D326" i="1" s="1"/>
  <c r="N324" i="19"/>
  <c r="D327" i="1" s="1"/>
  <c r="N325" i="19"/>
  <c r="D328" i="1" s="1"/>
  <c r="N326" i="19"/>
  <c r="D329" i="1" s="1"/>
  <c r="N327" i="19"/>
  <c r="N261" i="19"/>
  <c r="D264" i="1" s="1"/>
  <c r="N328" i="19"/>
  <c r="N329" i="19"/>
  <c r="N330" i="19"/>
  <c r="N331" i="19"/>
  <c r="N332" i="19"/>
  <c r="N333" i="19"/>
  <c r="N334" i="19"/>
  <c r="N335" i="19"/>
  <c r="N336" i="19"/>
  <c r="N337" i="19"/>
  <c r="N338" i="19"/>
  <c r="N339" i="19"/>
  <c r="N340" i="19"/>
  <c r="N341" i="19"/>
  <c r="N342" i="19"/>
  <c r="N343" i="19"/>
  <c r="N344" i="19"/>
  <c r="N345" i="19"/>
  <c r="N346" i="19"/>
  <c r="N347" i="19"/>
  <c r="N348" i="19"/>
  <c r="N79" i="19" l="1"/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6" i="1"/>
  <c r="G6" i="1"/>
  <c r="F6" i="1"/>
  <c r="E6" i="1"/>
  <c r="C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6" i="1"/>
  <c r="N155" i="19" l="1"/>
  <c r="D158" i="1" s="1"/>
  <c r="N156" i="19" l="1"/>
  <c r="D159" i="1" s="1"/>
  <c r="N157" i="19"/>
  <c r="D160" i="1" s="1"/>
  <c r="N158" i="19"/>
  <c r="D161" i="1" s="1"/>
  <c r="N159" i="19"/>
  <c r="D162" i="1" s="1"/>
  <c r="N160" i="19"/>
  <c r="D163" i="1" s="1"/>
  <c r="N161" i="19"/>
  <c r="D164" i="1" s="1"/>
  <c r="N162" i="19"/>
  <c r="D165" i="1" s="1"/>
  <c r="N163" i="19"/>
  <c r="D166" i="1" s="1"/>
  <c r="N164" i="19"/>
  <c r="D167" i="1" s="1"/>
  <c r="N165" i="19"/>
  <c r="D168" i="1" s="1"/>
  <c r="N166" i="19"/>
  <c r="D169" i="1" s="1"/>
  <c r="N167" i="19"/>
  <c r="D170" i="1" s="1"/>
  <c r="N168" i="19"/>
  <c r="D171" i="1" s="1"/>
  <c r="N169" i="19"/>
  <c r="D172" i="1" s="1"/>
  <c r="D173" i="1"/>
  <c r="N171" i="19"/>
  <c r="D174" i="1" s="1"/>
  <c r="N172" i="19"/>
  <c r="D175" i="1" s="1"/>
  <c r="N173" i="19"/>
  <c r="D176" i="1" s="1"/>
  <c r="N174" i="19"/>
  <c r="D177" i="1" s="1"/>
  <c r="N175" i="19"/>
  <c r="D178" i="1" s="1"/>
  <c r="N176" i="19"/>
  <c r="D179" i="1" s="1"/>
  <c r="N177" i="19"/>
  <c r="D180" i="1" s="1"/>
  <c r="N178" i="19"/>
  <c r="D181" i="1" s="1"/>
  <c r="N179" i="19"/>
  <c r="D182" i="1" s="1"/>
  <c r="N180" i="19"/>
  <c r="D183" i="1" s="1"/>
  <c r="N181" i="19"/>
  <c r="D184" i="1" s="1"/>
  <c r="N182" i="19"/>
  <c r="D185" i="1" s="1"/>
  <c r="N183" i="19"/>
  <c r="D186" i="1" s="1"/>
  <c r="N184" i="19"/>
  <c r="D187" i="1" s="1"/>
  <c r="N185" i="19"/>
  <c r="D188" i="1" s="1"/>
  <c r="N186" i="19"/>
  <c r="D189" i="1" s="1"/>
  <c r="N187" i="19"/>
  <c r="D190" i="1" s="1"/>
  <c r="N188" i="19"/>
  <c r="D191" i="1" s="1"/>
  <c r="N189" i="19"/>
  <c r="D192" i="1" s="1"/>
  <c r="N190" i="19"/>
  <c r="D193" i="1" s="1"/>
  <c r="N191" i="19"/>
  <c r="D194" i="1" s="1"/>
  <c r="N192" i="19"/>
  <c r="D195" i="1" s="1"/>
  <c r="N193" i="19"/>
  <c r="D196" i="1" s="1"/>
  <c r="N194" i="19"/>
  <c r="D197" i="1" s="1"/>
  <c r="N195" i="19"/>
  <c r="D198" i="1" s="1"/>
  <c r="N196" i="19"/>
  <c r="D199" i="1" s="1"/>
  <c r="N197" i="19"/>
  <c r="D200" i="1" s="1"/>
  <c r="N198" i="19"/>
  <c r="D201" i="1" s="1"/>
  <c r="N199" i="19"/>
  <c r="D202" i="1" s="1"/>
  <c r="N200" i="19"/>
  <c r="D203" i="1" s="1"/>
  <c r="N201" i="19"/>
  <c r="D204" i="1" s="1"/>
  <c r="N202" i="19"/>
  <c r="D205" i="1" s="1"/>
  <c r="N203" i="19"/>
  <c r="D206" i="1" s="1"/>
  <c r="N204" i="19"/>
  <c r="D207" i="1" s="1"/>
  <c r="N205" i="19"/>
  <c r="D208" i="1" s="1"/>
  <c r="N206" i="19"/>
  <c r="D209" i="1" s="1"/>
  <c r="N207" i="19"/>
  <c r="D210" i="1" s="1"/>
  <c r="N208" i="19"/>
  <c r="D211" i="1" s="1"/>
  <c r="N209" i="19"/>
  <c r="D212" i="1" s="1"/>
  <c r="N210" i="19"/>
  <c r="D213" i="1" s="1"/>
  <c r="N211" i="19"/>
  <c r="D214" i="1" s="1"/>
  <c r="N212" i="19"/>
  <c r="D215" i="1" s="1"/>
  <c r="N213" i="19"/>
  <c r="D216" i="1" s="1"/>
  <c r="N214" i="19"/>
  <c r="D217" i="1" s="1"/>
  <c r="N215" i="19"/>
  <c r="D218" i="1" s="1"/>
  <c r="N216" i="19"/>
  <c r="D219" i="1" s="1"/>
  <c r="N217" i="19"/>
  <c r="D220" i="1" s="1"/>
  <c r="N218" i="19"/>
  <c r="D221" i="1" s="1"/>
  <c r="N219" i="19"/>
  <c r="D222" i="1" s="1"/>
  <c r="N220" i="19"/>
  <c r="D223" i="1" s="1"/>
  <c r="N221" i="19"/>
  <c r="D224" i="1" s="1"/>
  <c r="N222" i="19"/>
  <c r="D225" i="1" s="1"/>
  <c r="N223" i="19"/>
  <c r="D226" i="1" s="1"/>
  <c r="N224" i="19"/>
  <c r="D227" i="1" s="1"/>
  <c r="D228" i="1"/>
  <c r="N226" i="19"/>
  <c r="D229" i="1" s="1"/>
  <c r="N227" i="19"/>
  <c r="D230" i="1" s="1"/>
  <c r="N228" i="19"/>
  <c r="D231" i="1" s="1"/>
  <c r="N229" i="19"/>
  <c r="D232" i="1" s="1"/>
  <c r="N230" i="19"/>
  <c r="D233" i="1" s="1"/>
  <c r="N231" i="19"/>
  <c r="D234" i="1" s="1"/>
  <c r="N232" i="19"/>
  <c r="D235" i="1" s="1"/>
  <c r="N233" i="19"/>
  <c r="D236" i="1" s="1"/>
  <c r="N234" i="19"/>
  <c r="D237" i="1" s="1"/>
  <c r="N235" i="19"/>
  <c r="D238" i="1" s="1"/>
  <c r="N236" i="19"/>
  <c r="D239" i="1" s="1"/>
  <c r="N237" i="19"/>
  <c r="D240" i="1" s="1"/>
  <c r="N238" i="19"/>
  <c r="D241" i="1" s="1"/>
  <c r="N239" i="19"/>
  <c r="D242" i="1" s="1"/>
  <c r="N240" i="19"/>
  <c r="D243" i="1" s="1"/>
  <c r="N241" i="19"/>
  <c r="D244" i="1" s="1"/>
  <c r="N242" i="19"/>
  <c r="D245" i="1" s="1"/>
  <c r="N243" i="19"/>
  <c r="D246" i="1" s="1"/>
  <c r="N244" i="19"/>
  <c r="D247" i="1" s="1"/>
  <c r="N245" i="19"/>
  <c r="D248" i="1" s="1"/>
  <c r="N246" i="19"/>
  <c r="D249" i="1" s="1"/>
  <c r="N247" i="19"/>
  <c r="D250" i="1" s="1"/>
  <c r="N248" i="19"/>
  <c r="D251" i="1" s="1"/>
  <c r="N249" i="19"/>
  <c r="D252" i="1" s="1"/>
  <c r="N250" i="19"/>
  <c r="D253" i="1" s="1"/>
  <c r="N251" i="19"/>
  <c r="D254" i="1" s="1"/>
  <c r="N252" i="19"/>
  <c r="D255" i="1" s="1"/>
  <c r="N253" i="19"/>
  <c r="D256" i="1" s="1"/>
  <c r="D257" i="1"/>
  <c r="N255" i="19"/>
  <c r="D258" i="1" s="1"/>
  <c r="N256" i="19"/>
  <c r="D259" i="1" s="1"/>
  <c r="N257" i="19"/>
  <c r="D260" i="1" s="1"/>
  <c r="N258" i="19"/>
  <c r="D261" i="1" s="1"/>
  <c r="N349" i="19"/>
  <c r="N440" i="19"/>
  <c r="N151" i="19"/>
  <c r="D154" i="1" s="1"/>
  <c r="N152" i="19"/>
  <c r="D155" i="1" s="1"/>
  <c r="N146" i="19"/>
  <c r="D149" i="1" s="1"/>
  <c r="N147" i="19"/>
  <c r="D150" i="1" s="1"/>
  <c r="N141" i="19"/>
  <c r="D144" i="1" s="1"/>
  <c r="N142" i="19"/>
  <c r="D145" i="1" s="1"/>
  <c r="N135" i="19"/>
  <c r="D138" i="1" s="1"/>
  <c r="N136" i="19"/>
  <c r="D139" i="1" s="1"/>
  <c r="N137" i="19"/>
  <c r="D140" i="1" s="1"/>
  <c r="N154" i="19"/>
  <c r="D157" i="1" s="1"/>
  <c r="N153" i="19"/>
  <c r="D156" i="1" s="1"/>
  <c r="N150" i="19"/>
  <c r="D153" i="1" s="1"/>
  <c r="N149" i="19"/>
  <c r="D152" i="1" s="1"/>
  <c r="N148" i="19"/>
  <c r="D151" i="1" s="1"/>
  <c r="N145" i="19"/>
  <c r="D148" i="1" s="1"/>
  <c r="N144" i="19"/>
  <c r="D147" i="1" s="1"/>
  <c r="N143" i="19"/>
  <c r="D146" i="1" s="1"/>
  <c r="N140" i="19"/>
  <c r="D143" i="1" s="1"/>
  <c r="N139" i="19"/>
  <c r="D142" i="1" s="1"/>
  <c r="N138" i="19"/>
  <c r="D141" i="1" s="1"/>
  <c r="N133" i="19"/>
  <c r="D136" i="1" s="1"/>
  <c r="G459" i="19"/>
  <c r="G458" i="19"/>
  <c r="G457" i="19"/>
  <c r="G456" i="19"/>
  <c r="G455" i="19"/>
  <c r="G454" i="19"/>
  <c r="G453" i="19"/>
  <c r="G452" i="19"/>
  <c r="G451" i="19"/>
  <c r="G450" i="19"/>
  <c r="G448" i="19"/>
  <c r="G447" i="19"/>
  <c r="G446" i="19"/>
  <c r="G445" i="19"/>
  <c r="G444" i="19"/>
  <c r="J443" i="19"/>
  <c r="I443" i="19"/>
  <c r="H443" i="19"/>
  <c r="AB442" i="19"/>
  <c r="O457" i="19" s="1"/>
  <c r="AA442" i="19"/>
  <c r="Z442" i="19"/>
  <c r="Y442" i="19"/>
  <c r="X442" i="19"/>
  <c r="W442" i="19"/>
  <c r="V442" i="19"/>
  <c r="U442" i="19"/>
  <c r="T442" i="19"/>
  <c r="S442" i="19"/>
  <c r="R442" i="19"/>
  <c r="Q442" i="19"/>
  <c r="P442" i="19"/>
  <c r="O442" i="19"/>
  <c r="G441" i="19"/>
  <c r="N134" i="19"/>
  <c r="D137" i="1" s="1"/>
  <c r="N132" i="19"/>
  <c r="D135" i="1" s="1"/>
  <c r="N131" i="19"/>
  <c r="D134" i="1" s="1"/>
  <c r="N130" i="19"/>
  <c r="D133" i="1" s="1"/>
  <c r="N129" i="19"/>
  <c r="D132" i="1" s="1"/>
  <c r="N128" i="19"/>
  <c r="D131" i="1" s="1"/>
  <c r="N127" i="19"/>
  <c r="D130" i="1" s="1"/>
  <c r="N126" i="19"/>
  <c r="D129" i="1" s="1"/>
  <c r="N125" i="19"/>
  <c r="D128" i="1" s="1"/>
  <c r="N124" i="19"/>
  <c r="D127" i="1" s="1"/>
  <c r="N123" i="19"/>
  <c r="D126" i="1" s="1"/>
  <c r="N122" i="19"/>
  <c r="D125" i="1" s="1"/>
  <c r="N121" i="19"/>
  <c r="D124" i="1" s="1"/>
  <c r="N120" i="19"/>
  <c r="D123" i="1" s="1"/>
  <c r="N119" i="19"/>
  <c r="D122" i="1" s="1"/>
  <c r="N118" i="19"/>
  <c r="D121" i="1" s="1"/>
  <c r="N117" i="19"/>
  <c r="D120" i="1" s="1"/>
  <c r="N116" i="19"/>
  <c r="D119" i="1" s="1"/>
  <c r="N115" i="19"/>
  <c r="D118" i="1" s="1"/>
  <c r="N114" i="19"/>
  <c r="D117" i="1" s="1"/>
  <c r="N113" i="19"/>
  <c r="D116" i="1" s="1"/>
  <c r="N112" i="19"/>
  <c r="D115" i="1" s="1"/>
  <c r="N111" i="19"/>
  <c r="D114" i="1" s="1"/>
  <c r="N110" i="19"/>
  <c r="D113" i="1" s="1"/>
  <c r="N109" i="19"/>
  <c r="D112" i="1" s="1"/>
  <c r="N108" i="19"/>
  <c r="D111" i="1" s="1"/>
  <c r="N107" i="19"/>
  <c r="D110" i="1" s="1"/>
  <c r="N106" i="19"/>
  <c r="D109" i="1" s="1"/>
  <c r="N105" i="19"/>
  <c r="D108" i="1" s="1"/>
  <c r="N104" i="19"/>
  <c r="D107" i="1" s="1"/>
  <c r="N103" i="19"/>
  <c r="D106" i="1" s="1"/>
  <c r="N102" i="19"/>
  <c r="D105" i="1" s="1"/>
  <c r="N101" i="19"/>
  <c r="D104" i="1" s="1"/>
  <c r="N100" i="19"/>
  <c r="D103" i="1" s="1"/>
  <c r="N99" i="19"/>
  <c r="D102" i="1" s="1"/>
  <c r="N98" i="19"/>
  <c r="D101" i="1" s="1"/>
  <c r="N97" i="19"/>
  <c r="D100" i="1" s="1"/>
  <c r="N96" i="19"/>
  <c r="D99" i="1" s="1"/>
  <c r="N95" i="19"/>
  <c r="D98" i="1" s="1"/>
  <c r="N94" i="19"/>
  <c r="D97" i="1" s="1"/>
  <c r="N93" i="19"/>
  <c r="D96" i="1" s="1"/>
  <c r="N92" i="19"/>
  <c r="D95" i="1" s="1"/>
  <c r="N91" i="19"/>
  <c r="D94" i="1" s="1"/>
  <c r="N90" i="19"/>
  <c r="D93" i="1" s="1"/>
  <c r="N89" i="19"/>
  <c r="D92" i="1" s="1"/>
  <c r="N88" i="19"/>
  <c r="D91" i="1" s="1"/>
  <c r="N87" i="19"/>
  <c r="D90" i="1" s="1"/>
  <c r="N86" i="19"/>
  <c r="D89" i="1" s="1"/>
  <c r="N84" i="19"/>
  <c r="D88" i="1" s="1"/>
  <c r="N83" i="19"/>
  <c r="D87" i="1" s="1"/>
  <c r="N82" i="19"/>
  <c r="D86" i="1" s="1"/>
  <c r="N81" i="19"/>
  <c r="D85" i="1" s="1"/>
  <c r="N80" i="19"/>
  <c r="D84" i="1" s="1"/>
  <c r="D83" i="1"/>
  <c r="N78" i="19"/>
  <c r="D82" i="1" s="1"/>
  <c r="N77" i="19"/>
  <c r="D81" i="1" s="1"/>
  <c r="N76" i="19"/>
  <c r="D80" i="1" s="1"/>
  <c r="N75" i="19"/>
  <c r="D79" i="1" s="1"/>
  <c r="N74" i="19"/>
  <c r="D78" i="1" s="1"/>
  <c r="N73" i="19"/>
  <c r="D77" i="1" s="1"/>
  <c r="N72" i="19"/>
  <c r="D76" i="1" s="1"/>
  <c r="N71" i="19"/>
  <c r="D75" i="1" s="1"/>
  <c r="N70" i="19"/>
  <c r="D74" i="1" s="1"/>
  <c r="N69" i="19"/>
  <c r="D73" i="1" s="1"/>
  <c r="N68" i="19"/>
  <c r="D72" i="1" s="1"/>
  <c r="N67" i="19"/>
  <c r="D71" i="1" s="1"/>
  <c r="N66" i="19"/>
  <c r="D70" i="1" s="1"/>
  <c r="D69" i="1"/>
  <c r="N64" i="19"/>
  <c r="D68" i="1" s="1"/>
  <c r="N63" i="19"/>
  <c r="D67" i="1" s="1"/>
  <c r="N62" i="19"/>
  <c r="D66" i="1" s="1"/>
  <c r="N61" i="19"/>
  <c r="D65" i="1" s="1"/>
  <c r="N60" i="19"/>
  <c r="D64" i="1" s="1"/>
  <c r="N59" i="19"/>
  <c r="D63" i="1" s="1"/>
  <c r="N58" i="19"/>
  <c r="D62" i="1" s="1"/>
  <c r="N57" i="19"/>
  <c r="D61" i="1" s="1"/>
  <c r="N56" i="19"/>
  <c r="D60" i="1" s="1"/>
  <c r="N55" i="19"/>
  <c r="D59" i="1" s="1"/>
  <c r="N54" i="19"/>
  <c r="D58" i="1" s="1"/>
  <c r="N53" i="19"/>
  <c r="D57" i="1" s="1"/>
  <c r="N52" i="19"/>
  <c r="D56" i="1" s="1"/>
  <c r="N51" i="19"/>
  <c r="D55" i="1" s="1"/>
  <c r="N50" i="19"/>
  <c r="D54" i="1" s="1"/>
  <c r="N49" i="19"/>
  <c r="D53" i="1" s="1"/>
  <c r="N48" i="19"/>
  <c r="D52" i="1" s="1"/>
  <c r="N47" i="19"/>
  <c r="D51" i="1" s="1"/>
  <c r="N46" i="19"/>
  <c r="D50" i="1" s="1"/>
  <c r="N45" i="19"/>
  <c r="D49" i="1" s="1"/>
  <c r="N44" i="19"/>
  <c r="D48" i="1" s="1"/>
  <c r="N43" i="19"/>
  <c r="D47" i="1" s="1"/>
  <c r="N42" i="19"/>
  <c r="D46" i="1" s="1"/>
  <c r="N41" i="19"/>
  <c r="D45" i="1" s="1"/>
  <c r="N40" i="19"/>
  <c r="D44" i="1" s="1"/>
  <c r="N39" i="19"/>
  <c r="D43" i="1" s="1"/>
  <c r="N38" i="19"/>
  <c r="D42" i="1" s="1"/>
  <c r="N37" i="19"/>
  <c r="D41" i="1" s="1"/>
  <c r="N36" i="19"/>
  <c r="D40" i="1" s="1"/>
  <c r="N35" i="19"/>
  <c r="D39" i="1" s="1"/>
  <c r="N34" i="19"/>
  <c r="D38" i="1" s="1"/>
  <c r="N33" i="19"/>
  <c r="D37" i="1" s="1"/>
  <c r="N32" i="19"/>
  <c r="D36" i="1" s="1"/>
  <c r="N31" i="19"/>
  <c r="D35" i="1" s="1"/>
  <c r="N30" i="19"/>
  <c r="D34" i="1" s="1"/>
  <c r="N29" i="19"/>
  <c r="D33" i="1" s="1"/>
  <c r="N28" i="19"/>
  <c r="D32" i="1" s="1"/>
  <c r="N27" i="19"/>
  <c r="D31" i="1" s="1"/>
  <c r="N26" i="19"/>
  <c r="D30" i="1" s="1"/>
  <c r="N25" i="19"/>
  <c r="D29" i="1" s="1"/>
  <c r="N24" i="19"/>
  <c r="D28" i="1" s="1"/>
  <c r="N23" i="19"/>
  <c r="D27" i="1" s="1"/>
  <c r="N22" i="19"/>
  <c r="D26" i="1" s="1"/>
  <c r="N21" i="19"/>
  <c r="D25" i="1" s="1"/>
  <c r="N20" i="19"/>
  <c r="D24" i="1" s="1"/>
  <c r="N19" i="19"/>
  <c r="D23" i="1" s="1"/>
  <c r="N18" i="19"/>
  <c r="D22" i="1" s="1"/>
  <c r="N17" i="19"/>
  <c r="D21" i="1" s="1"/>
  <c r="N16" i="19"/>
  <c r="D20" i="1" s="1"/>
  <c r="N15" i="19"/>
  <c r="D19" i="1" s="1"/>
  <c r="N14" i="19"/>
  <c r="D18" i="1" s="1"/>
  <c r="N13" i="19"/>
  <c r="D17" i="1" s="1"/>
  <c r="N12" i="19"/>
  <c r="D16" i="1" s="1"/>
  <c r="N11" i="19"/>
  <c r="D15" i="1" s="1"/>
  <c r="N10" i="19"/>
  <c r="D14" i="1" s="1"/>
  <c r="N9" i="19"/>
  <c r="D13" i="1" s="1"/>
  <c r="N8" i="19"/>
  <c r="D12" i="1" s="1"/>
  <c r="N7" i="19"/>
  <c r="D11" i="1" s="1"/>
  <c r="N6" i="19"/>
  <c r="D10" i="1" s="1"/>
  <c r="N5" i="19"/>
  <c r="D9" i="1" s="1"/>
  <c r="N4" i="19"/>
  <c r="D8" i="1" s="1"/>
  <c r="N3" i="19"/>
  <c r="D7" i="1" s="1"/>
  <c r="N2" i="19"/>
  <c r="D6" i="1" s="1"/>
  <c r="O444" i="19" l="1"/>
  <c r="O455" i="19"/>
  <c r="O454" i="19"/>
  <c r="O459" i="19"/>
  <c r="O453" i="19"/>
  <c r="O449" i="19"/>
  <c r="O445" i="19"/>
  <c r="O452" i="19"/>
  <c r="O456" i="19"/>
  <c r="O443" i="19"/>
  <c r="O458" i="19"/>
  <c r="N348" i="13"/>
  <c r="K273" i="13" l="1"/>
  <c r="N361" i="13" l="1"/>
  <c r="N362" i="13"/>
  <c r="N364" i="13"/>
  <c r="N365" i="13"/>
  <c r="N366" i="13"/>
  <c r="N367" i="13"/>
  <c r="N368" i="13"/>
  <c r="N369" i="13"/>
  <c r="N370" i="13"/>
  <c r="N371" i="13"/>
  <c r="N372" i="13"/>
  <c r="N373" i="13"/>
  <c r="N374" i="13"/>
  <c r="N375" i="13"/>
  <c r="N376" i="13"/>
  <c r="N377" i="13"/>
  <c r="N378" i="13"/>
  <c r="N379" i="13"/>
  <c r="N380" i="13"/>
  <c r="N381" i="13"/>
  <c r="N382" i="13"/>
  <c r="N383" i="13"/>
  <c r="N384" i="13"/>
  <c r="N385" i="13"/>
  <c r="N386" i="13"/>
  <c r="N387" i="13"/>
  <c r="N388" i="13"/>
  <c r="N389" i="13"/>
  <c r="N390" i="13"/>
  <c r="N391" i="13"/>
  <c r="N392" i="13"/>
  <c r="N393" i="13"/>
  <c r="N394" i="13"/>
  <c r="N395" i="13"/>
  <c r="N396" i="13"/>
  <c r="N397" i="13"/>
  <c r="N398" i="13"/>
  <c r="N399" i="13"/>
  <c r="N400" i="13"/>
  <c r="N401" i="13"/>
  <c r="N402" i="13"/>
  <c r="N403" i="13"/>
  <c r="N404" i="13"/>
  <c r="N405" i="13"/>
  <c r="N406" i="13"/>
  <c r="N407" i="13"/>
  <c r="N408" i="13"/>
  <c r="N409" i="13"/>
  <c r="N410" i="13"/>
  <c r="N411" i="13"/>
  <c r="N412" i="13"/>
  <c r="N413" i="13"/>
  <c r="N414" i="13"/>
  <c r="N415" i="13"/>
  <c r="N416" i="13"/>
  <c r="N417" i="13"/>
  <c r="N418" i="13"/>
  <c r="N419" i="13"/>
  <c r="N420" i="13"/>
  <c r="N421" i="13"/>
  <c r="N422" i="13"/>
  <c r="N423" i="13"/>
  <c r="N424" i="13"/>
  <c r="N425" i="13"/>
  <c r="N426" i="13"/>
  <c r="N427" i="13"/>
  <c r="N428" i="13"/>
  <c r="N429" i="13"/>
  <c r="N430" i="13"/>
  <c r="N431" i="13"/>
  <c r="N432" i="13"/>
  <c r="N433" i="13"/>
  <c r="N434" i="13"/>
  <c r="N435" i="13"/>
  <c r="N436" i="13"/>
  <c r="N437" i="13"/>
  <c r="N438" i="13"/>
  <c r="N439" i="13"/>
  <c r="N440" i="13"/>
  <c r="N441" i="13"/>
  <c r="N442" i="13"/>
  <c r="N443" i="13"/>
  <c r="N444" i="13"/>
  <c r="N445" i="13"/>
  <c r="N446" i="13"/>
  <c r="N447" i="13"/>
  <c r="N448" i="13"/>
  <c r="N449" i="13"/>
  <c r="N450" i="13"/>
  <c r="N451" i="13"/>
  <c r="N452" i="13"/>
  <c r="N453" i="13"/>
  <c r="N454" i="13"/>
  <c r="N455" i="13"/>
  <c r="N456" i="13"/>
  <c r="N457" i="13"/>
  <c r="N458" i="13"/>
  <c r="N459" i="13"/>
  <c r="N460" i="13"/>
  <c r="N461" i="13"/>
  <c r="N462" i="13"/>
  <c r="N463" i="13"/>
  <c r="N464" i="13"/>
  <c r="N465" i="13"/>
  <c r="N466" i="13"/>
  <c r="N467" i="13"/>
  <c r="N468" i="13"/>
  <c r="N469" i="13"/>
  <c r="N470" i="13"/>
  <c r="N471" i="13"/>
  <c r="N472" i="13"/>
  <c r="N473" i="13"/>
  <c r="N474" i="13"/>
  <c r="N475" i="13"/>
  <c r="N476" i="13"/>
  <c r="N477" i="13"/>
  <c r="N478" i="13"/>
  <c r="N479" i="13"/>
  <c r="N480" i="13"/>
  <c r="N481" i="13"/>
  <c r="N482" i="13"/>
  <c r="N483" i="13"/>
  <c r="N484" i="13"/>
  <c r="N485" i="13"/>
  <c r="N486" i="13"/>
  <c r="N487" i="13"/>
  <c r="N488" i="13"/>
  <c r="N489" i="13"/>
  <c r="N490" i="13"/>
  <c r="N491" i="13"/>
  <c r="N492" i="13"/>
  <c r="N493" i="13"/>
  <c r="N494" i="13"/>
  <c r="N495" i="13"/>
  <c r="N496" i="13"/>
  <c r="N497" i="13"/>
  <c r="N498" i="13"/>
  <c r="N499" i="13"/>
  <c r="N500" i="13"/>
  <c r="N501" i="13"/>
  <c r="N502" i="13"/>
  <c r="N503" i="13"/>
  <c r="N504" i="13"/>
  <c r="N505" i="13"/>
  <c r="N506" i="13"/>
  <c r="G619" i="14"/>
  <c r="G618" i="14"/>
  <c r="G617" i="14"/>
  <c r="G616" i="14"/>
  <c r="G615" i="14"/>
  <c r="G614" i="14"/>
  <c r="G613" i="14"/>
  <c r="G612" i="14"/>
  <c r="G611" i="14"/>
  <c r="G610" i="14"/>
  <c r="G609" i="14"/>
  <c r="G608" i="14"/>
  <c r="G607" i="14"/>
  <c r="G606" i="14"/>
  <c r="G605" i="14"/>
  <c r="G604" i="14"/>
  <c r="J603" i="14"/>
  <c r="I603" i="14"/>
  <c r="H603" i="14"/>
  <c r="G603" i="14"/>
  <c r="AB602" i="14"/>
  <c r="O617" i="14" s="1"/>
  <c r="AA602" i="14"/>
  <c r="Z602" i="14"/>
  <c r="Y602" i="14"/>
  <c r="X602" i="14"/>
  <c r="O609" i="14" s="1"/>
  <c r="W602" i="14"/>
  <c r="V602" i="14"/>
  <c r="O619" i="14" s="1"/>
  <c r="U602" i="14"/>
  <c r="T602" i="14"/>
  <c r="S602" i="14"/>
  <c r="R602" i="14"/>
  <c r="Q602" i="14"/>
  <c r="P602" i="14"/>
  <c r="O604" i="14" s="1"/>
  <c r="O602" i="14"/>
  <c r="G601" i="14"/>
  <c r="N600" i="14"/>
  <c r="N599" i="14"/>
  <c r="N598" i="14"/>
  <c r="N597" i="14"/>
  <c r="N596" i="14"/>
  <c r="N595" i="14"/>
  <c r="N594" i="14"/>
  <c r="N593" i="14"/>
  <c r="N592" i="14"/>
  <c r="N591" i="14"/>
  <c r="N590" i="14"/>
  <c r="N589" i="14"/>
  <c r="N588" i="14"/>
  <c r="N587" i="14"/>
  <c r="N586" i="14"/>
  <c r="N585" i="14"/>
  <c r="N584" i="14"/>
  <c r="N583" i="14"/>
  <c r="N582" i="14"/>
  <c r="N581" i="14"/>
  <c r="N580" i="14"/>
  <c r="N579" i="14"/>
  <c r="N578" i="14"/>
  <c r="N577" i="14"/>
  <c r="N576" i="14"/>
  <c r="N575" i="14"/>
  <c r="N574" i="14"/>
  <c r="N573" i="14"/>
  <c r="N572" i="14"/>
  <c r="N571" i="14"/>
  <c r="N570" i="14"/>
  <c r="N569" i="14"/>
  <c r="N568" i="14"/>
  <c r="N567" i="14"/>
  <c r="N566" i="14"/>
  <c r="N565" i="14"/>
  <c r="N564" i="14"/>
  <c r="N563" i="14"/>
  <c r="N562" i="14"/>
  <c r="N561" i="14"/>
  <c r="N560" i="14"/>
  <c r="N559" i="14"/>
  <c r="N558" i="14"/>
  <c r="N557" i="14"/>
  <c r="N556" i="14"/>
  <c r="N555" i="14"/>
  <c r="N554" i="14"/>
  <c r="N553" i="14"/>
  <c r="N552" i="14"/>
  <c r="N551" i="14"/>
  <c r="N550" i="14"/>
  <c r="N549" i="14"/>
  <c r="N548" i="14"/>
  <c r="N547" i="14"/>
  <c r="N546" i="14"/>
  <c r="N545" i="14"/>
  <c r="N544" i="14"/>
  <c r="N543" i="14"/>
  <c r="N542" i="14"/>
  <c r="N541" i="14"/>
  <c r="N540" i="14"/>
  <c r="N539" i="14"/>
  <c r="N538" i="14"/>
  <c r="N537" i="14"/>
  <c r="N536" i="14"/>
  <c r="N535" i="14"/>
  <c r="N534" i="14"/>
  <c r="N533" i="14"/>
  <c r="N532" i="14"/>
  <c r="N531" i="14"/>
  <c r="N530" i="14"/>
  <c r="N529" i="14"/>
  <c r="N528" i="14"/>
  <c r="N527" i="14"/>
  <c r="N526" i="14"/>
  <c r="N525" i="14"/>
  <c r="N524" i="14"/>
  <c r="N523" i="14"/>
  <c r="N522" i="14"/>
  <c r="N521" i="14"/>
  <c r="N520" i="14"/>
  <c r="N519" i="14"/>
  <c r="N518" i="14"/>
  <c r="N517" i="14"/>
  <c r="N516" i="14"/>
  <c r="N515" i="14"/>
  <c r="N514" i="14"/>
  <c r="N513" i="14"/>
  <c r="N512" i="14"/>
  <c r="N511" i="14"/>
  <c r="N510" i="14"/>
  <c r="N509" i="14"/>
  <c r="N508" i="14"/>
  <c r="N507" i="14"/>
  <c r="N506" i="14"/>
  <c r="N505" i="14"/>
  <c r="N504" i="14"/>
  <c r="N502" i="14"/>
  <c r="N501" i="14"/>
  <c r="N500" i="14"/>
  <c r="N499" i="14"/>
  <c r="N498" i="14"/>
  <c r="N497" i="14"/>
  <c r="N496" i="14"/>
  <c r="N495" i="14"/>
  <c r="N494" i="14"/>
  <c r="N493" i="14"/>
  <c r="N492" i="14"/>
  <c r="N491" i="14"/>
  <c r="N490" i="14"/>
  <c r="N489" i="14"/>
  <c r="N488" i="14"/>
  <c r="N487" i="14"/>
  <c r="N486" i="14"/>
  <c r="N485" i="14"/>
  <c r="N484" i="14"/>
  <c r="N483" i="14"/>
  <c r="N482" i="14"/>
  <c r="N481" i="14"/>
  <c r="N480" i="14"/>
  <c r="N479" i="14"/>
  <c r="N478" i="14"/>
  <c r="N477" i="14"/>
  <c r="N476" i="14"/>
  <c r="N475" i="14"/>
  <c r="N474" i="14"/>
  <c r="N473" i="14"/>
  <c r="N472" i="14"/>
  <c r="N471" i="14"/>
  <c r="N470" i="14"/>
  <c r="N469" i="14"/>
  <c r="N468" i="14"/>
  <c r="N467" i="14"/>
  <c r="N466" i="14"/>
  <c r="N465" i="14"/>
  <c r="N464" i="14"/>
  <c r="N463" i="14"/>
  <c r="N462" i="14"/>
  <c r="N461" i="14"/>
  <c r="N460" i="14"/>
  <c r="N459" i="14"/>
  <c r="N458" i="14"/>
  <c r="N457" i="14"/>
  <c r="N456" i="14"/>
  <c r="N455" i="14"/>
  <c r="N454" i="14"/>
  <c r="N453" i="14"/>
  <c r="N452" i="14"/>
  <c r="N451" i="14"/>
  <c r="N450" i="14"/>
  <c r="N449" i="14"/>
  <c r="N448" i="14"/>
  <c r="N447" i="14"/>
  <c r="N446" i="14"/>
  <c r="N445" i="14"/>
  <c r="N444" i="14"/>
  <c r="N443" i="14"/>
  <c r="N442" i="14"/>
  <c r="N441" i="14"/>
  <c r="N440" i="14"/>
  <c r="N439" i="14"/>
  <c r="N438" i="14"/>
  <c r="N437" i="14"/>
  <c r="N435" i="14"/>
  <c r="N434" i="14"/>
  <c r="N433" i="14"/>
  <c r="N432" i="14"/>
  <c r="N431" i="14"/>
  <c r="N430" i="14"/>
  <c r="N429" i="14"/>
  <c r="N428" i="14"/>
  <c r="N427" i="14"/>
  <c r="N426" i="14"/>
  <c r="N425" i="14"/>
  <c r="N424" i="14"/>
  <c r="N423" i="14"/>
  <c r="N422" i="14"/>
  <c r="N421" i="14"/>
  <c r="N420" i="14"/>
  <c r="N419" i="14"/>
  <c r="N418" i="14"/>
  <c r="N417" i="14"/>
  <c r="N416" i="14"/>
  <c r="N415" i="14"/>
  <c r="N414" i="14"/>
  <c r="N413" i="14"/>
  <c r="N412" i="14"/>
  <c r="N411" i="14"/>
  <c r="N410" i="14"/>
  <c r="N409" i="14"/>
  <c r="N408" i="14"/>
  <c r="N407" i="14"/>
  <c r="N406" i="14"/>
  <c r="N405" i="14"/>
  <c r="N404" i="14"/>
  <c r="N403" i="14"/>
  <c r="N402" i="14"/>
  <c r="N401" i="14"/>
  <c r="N400" i="14"/>
  <c r="N399" i="14"/>
  <c r="N398" i="14"/>
  <c r="N397" i="14"/>
  <c r="N396" i="14"/>
  <c r="N395" i="14"/>
  <c r="N394" i="14"/>
  <c r="N393" i="14"/>
  <c r="N392" i="14"/>
  <c r="N391" i="14"/>
  <c r="N390" i="14"/>
  <c r="N389" i="14"/>
  <c r="N388" i="14"/>
  <c r="N387" i="14"/>
  <c r="N386" i="14"/>
  <c r="N385" i="14"/>
  <c r="N384" i="14"/>
  <c r="N383" i="14"/>
  <c r="N382" i="14"/>
  <c r="N381" i="14"/>
  <c r="N380" i="14"/>
  <c r="N379" i="14"/>
  <c r="N378" i="14"/>
  <c r="N377" i="14"/>
  <c r="N376" i="14"/>
  <c r="N375" i="14"/>
  <c r="N374" i="14"/>
  <c r="N373" i="14"/>
  <c r="N372" i="14"/>
  <c r="N371" i="14"/>
  <c r="N370" i="14"/>
  <c r="N369" i="14"/>
  <c r="N368" i="14"/>
  <c r="N367" i="14"/>
  <c r="N366" i="14"/>
  <c r="N365" i="14"/>
  <c r="N364" i="14"/>
  <c r="N363" i="14"/>
  <c r="N362" i="14"/>
  <c r="N361" i="14"/>
  <c r="N360" i="14"/>
  <c r="N359" i="14"/>
  <c r="N358" i="14"/>
  <c r="N357" i="14"/>
  <c r="N356" i="14"/>
  <c r="N355" i="14"/>
  <c r="N354" i="14"/>
  <c r="N353" i="14"/>
  <c r="N352" i="14"/>
  <c r="N351" i="14"/>
  <c r="N350" i="14"/>
  <c r="N349" i="14"/>
  <c r="N348" i="14"/>
  <c r="N347" i="14"/>
  <c r="N346" i="14"/>
  <c r="N345" i="14"/>
  <c r="N344" i="14"/>
  <c r="N343" i="14"/>
  <c r="N342" i="14"/>
  <c r="N341" i="14"/>
  <c r="N340" i="14"/>
  <c r="N339" i="14"/>
  <c r="N338" i="14"/>
  <c r="N337" i="14"/>
  <c r="N336" i="14"/>
  <c r="N335" i="14"/>
  <c r="N334" i="14"/>
  <c r="N333" i="14"/>
  <c r="N332" i="14"/>
  <c r="N330" i="14"/>
  <c r="N329" i="14"/>
  <c r="N328" i="14"/>
  <c r="N327" i="14"/>
  <c r="N326" i="14"/>
  <c r="N325" i="14"/>
  <c r="N324" i="14"/>
  <c r="N323" i="14"/>
  <c r="N322" i="14"/>
  <c r="N321" i="14"/>
  <c r="N320" i="14"/>
  <c r="N319" i="14"/>
  <c r="N318" i="14"/>
  <c r="N317" i="14"/>
  <c r="N316" i="14"/>
  <c r="N315" i="14"/>
  <c r="N314" i="14"/>
  <c r="N313" i="14"/>
  <c r="N312" i="14"/>
  <c r="N311" i="14"/>
  <c r="N310" i="14"/>
  <c r="N309" i="14"/>
  <c r="N308" i="14"/>
  <c r="N307" i="14"/>
  <c r="N306" i="14"/>
  <c r="N305" i="14"/>
  <c r="N304" i="14"/>
  <c r="N303" i="14"/>
  <c r="N302" i="14"/>
  <c r="N301" i="14"/>
  <c r="N300" i="14"/>
  <c r="N299" i="14"/>
  <c r="N298" i="14"/>
  <c r="N297" i="14"/>
  <c r="N296" i="14"/>
  <c r="N295" i="14"/>
  <c r="N294" i="14"/>
  <c r="N293" i="14"/>
  <c r="N292" i="14"/>
  <c r="N291" i="14"/>
  <c r="N290" i="14"/>
  <c r="N289" i="14"/>
  <c r="N288" i="14"/>
  <c r="N287" i="14"/>
  <c r="N286" i="14"/>
  <c r="N285" i="14"/>
  <c r="N284" i="14"/>
  <c r="N283" i="14"/>
  <c r="N282" i="14"/>
  <c r="N281" i="14"/>
  <c r="N280" i="14"/>
  <c r="N279" i="14"/>
  <c r="N278" i="14"/>
  <c r="N277" i="14"/>
  <c r="N276" i="14"/>
  <c r="N275" i="14"/>
  <c r="N274" i="14"/>
  <c r="N273" i="14"/>
  <c r="N272" i="14"/>
  <c r="N271" i="14"/>
  <c r="N270" i="14"/>
  <c r="N269" i="14"/>
  <c r="N268" i="14"/>
  <c r="N267" i="14"/>
  <c r="N266" i="14"/>
  <c r="N265" i="14"/>
  <c r="N264" i="14"/>
  <c r="N263" i="14"/>
  <c r="N262" i="14"/>
  <c r="N261" i="14"/>
  <c r="N260" i="14"/>
  <c r="N259" i="14"/>
  <c r="N258" i="14"/>
  <c r="N256" i="14"/>
  <c r="N255" i="14"/>
  <c r="N254" i="14"/>
  <c r="N253" i="14"/>
  <c r="N252" i="14"/>
  <c r="N251" i="14"/>
  <c r="N250" i="14"/>
  <c r="N249" i="14"/>
  <c r="N248" i="14"/>
  <c r="N247" i="14"/>
  <c r="N246" i="14"/>
  <c r="N245" i="14"/>
  <c r="N244" i="14"/>
  <c r="N243" i="14"/>
  <c r="N242" i="14"/>
  <c r="N241" i="14"/>
  <c r="N240" i="14"/>
  <c r="N239" i="14"/>
  <c r="N238" i="14"/>
  <c r="N237" i="14"/>
  <c r="N236" i="14"/>
  <c r="N235" i="14"/>
  <c r="N234" i="14"/>
  <c r="N233" i="14"/>
  <c r="N232" i="14"/>
  <c r="N231" i="14"/>
  <c r="N230" i="14"/>
  <c r="N229" i="14"/>
  <c r="N228" i="14"/>
  <c r="N227" i="14"/>
  <c r="N226" i="14"/>
  <c r="N225" i="14"/>
  <c r="N224" i="14"/>
  <c r="N223" i="14"/>
  <c r="N222" i="14"/>
  <c r="N221" i="14"/>
  <c r="N220" i="14"/>
  <c r="N219" i="14"/>
  <c r="N218" i="14"/>
  <c r="N217" i="14"/>
  <c r="N216" i="14"/>
  <c r="N215" i="14"/>
  <c r="N214" i="14"/>
  <c r="N213" i="14"/>
  <c r="N212" i="14"/>
  <c r="N211" i="14"/>
  <c r="N210" i="14"/>
  <c r="N209" i="14"/>
  <c r="N208" i="14"/>
  <c r="N207" i="14"/>
  <c r="N205" i="14"/>
  <c r="N204" i="14"/>
  <c r="N203" i="14"/>
  <c r="N202" i="14"/>
  <c r="N201" i="14"/>
  <c r="N200" i="14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1" i="14"/>
  <c r="N180" i="14"/>
  <c r="N179" i="14"/>
  <c r="N177" i="14"/>
  <c r="N176" i="14"/>
  <c r="N175" i="14"/>
  <c r="N174" i="14"/>
  <c r="N173" i="14"/>
  <c r="N172" i="14"/>
  <c r="N171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5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59" i="14"/>
  <c r="N58" i="14"/>
  <c r="N57" i="14"/>
  <c r="N56" i="14"/>
  <c r="N55" i="14"/>
  <c r="N54" i="14"/>
  <c r="N53" i="14"/>
  <c r="N52" i="14"/>
  <c r="P52" i="14" s="1"/>
  <c r="N51" i="14"/>
  <c r="N50" i="14"/>
  <c r="N49" i="14"/>
  <c r="N48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4" i="14"/>
  <c r="N23" i="14"/>
  <c r="N22" i="14"/>
  <c r="N21" i="14"/>
  <c r="N19" i="14"/>
  <c r="N18" i="14"/>
  <c r="N16" i="14"/>
  <c r="N14" i="14"/>
  <c r="N13" i="14"/>
  <c r="N12" i="14"/>
  <c r="N11" i="14"/>
  <c r="N10" i="14"/>
  <c r="N9" i="14"/>
  <c r="N8" i="14"/>
  <c r="N7" i="14"/>
  <c r="N6" i="14"/>
  <c r="N5" i="14"/>
  <c r="N4" i="14"/>
  <c r="N3" i="14"/>
  <c r="N2" i="14"/>
  <c r="O616" i="14" l="1"/>
  <c r="O613" i="14"/>
  <c r="O615" i="14"/>
  <c r="O614" i="14"/>
  <c r="O605" i="14"/>
  <c r="O603" i="14"/>
  <c r="O612" i="14"/>
  <c r="O618" i="14"/>
  <c r="G525" i="13"/>
  <c r="G524" i="13"/>
  <c r="G523" i="13"/>
  <c r="G522" i="13"/>
  <c r="G521" i="13"/>
  <c r="G520" i="13"/>
  <c r="G519" i="13"/>
  <c r="G518" i="13"/>
  <c r="G517" i="13"/>
  <c r="G516" i="13"/>
  <c r="G515" i="13"/>
  <c r="G514" i="13"/>
  <c r="G513" i="13"/>
  <c r="G512" i="13"/>
  <c r="G511" i="13"/>
  <c r="G510" i="13"/>
  <c r="J509" i="13"/>
  <c r="I509" i="13"/>
  <c r="H509" i="13"/>
  <c r="G509" i="13"/>
  <c r="AB508" i="13"/>
  <c r="O523" i="13" s="1"/>
  <c r="AA508" i="13"/>
  <c r="Z508" i="13"/>
  <c r="Y508" i="13"/>
  <c r="X508" i="13"/>
  <c r="W508" i="13"/>
  <c r="V508" i="13"/>
  <c r="U508" i="13"/>
  <c r="T508" i="13"/>
  <c r="S508" i="13"/>
  <c r="R508" i="13"/>
  <c r="Q508" i="13"/>
  <c r="P508" i="13"/>
  <c r="O508" i="13"/>
  <c r="G507" i="13"/>
  <c r="N360" i="13"/>
  <c r="N359" i="13"/>
  <c r="N358" i="13"/>
  <c r="N357" i="13"/>
  <c r="N356" i="13"/>
  <c r="N355" i="13"/>
  <c r="N354" i="13"/>
  <c r="N353" i="13"/>
  <c r="N352" i="13"/>
  <c r="N351" i="13"/>
  <c r="N350" i="13"/>
  <c r="N349" i="13"/>
  <c r="N347" i="13"/>
  <c r="N346" i="13"/>
  <c r="N345" i="13"/>
  <c r="N344" i="13"/>
  <c r="N343" i="13"/>
  <c r="N342" i="13"/>
  <c r="N341" i="13"/>
  <c r="N340" i="13"/>
  <c r="N339" i="13"/>
  <c r="N338" i="13"/>
  <c r="N337" i="13"/>
  <c r="N336" i="13"/>
  <c r="N335" i="13"/>
  <c r="N334" i="13"/>
  <c r="N333" i="13"/>
  <c r="N332" i="13"/>
  <c r="N331" i="13"/>
  <c r="N330" i="13"/>
  <c r="N329" i="13"/>
  <c r="N328" i="13"/>
  <c r="N327" i="13"/>
  <c r="N326" i="13"/>
  <c r="N325" i="13"/>
  <c r="N324" i="13"/>
  <c r="N323" i="13"/>
  <c r="N322" i="13"/>
  <c r="N320" i="13"/>
  <c r="N319" i="13"/>
  <c r="N318" i="13"/>
  <c r="N317" i="13"/>
  <c r="N316" i="13"/>
  <c r="N315" i="13"/>
  <c r="N314" i="13"/>
  <c r="N313" i="13"/>
  <c r="N312" i="13"/>
  <c r="N311" i="13"/>
  <c r="N310" i="13"/>
  <c r="N309" i="13"/>
  <c r="N308" i="13"/>
  <c r="N307" i="13"/>
  <c r="N306" i="13"/>
  <c r="N305" i="13"/>
  <c r="N304" i="13"/>
  <c r="N303" i="13"/>
  <c r="N302" i="13"/>
  <c r="N301" i="13"/>
  <c r="N300" i="13"/>
  <c r="N299" i="13"/>
  <c r="N298" i="13"/>
  <c r="N297" i="13"/>
  <c r="N296" i="13"/>
  <c r="N295" i="13"/>
  <c r="N294" i="13"/>
  <c r="N293" i="13"/>
  <c r="N292" i="13"/>
  <c r="N291" i="13"/>
  <c r="N290" i="13"/>
  <c r="N289" i="13"/>
  <c r="N288" i="13"/>
  <c r="N287" i="13"/>
  <c r="N286" i="13"/>
  <c r="N285" i="13"/>
  <c r="N284" i="13"/>
  <c r="N283" i="13"/>
  <c r="N282" i="13"/>
  <c r="N281" i="13"/>
  <c r="N280" i="13"/>
  <c r="N279" i="13"/>
  <c r="N278" i="13"/>
  <c r="N277" i="13"/>
  <c r="N276" i="13"/>
  <c r="N275" i="13"/>
  <c r="N274" i="13"/>
  <c r="N273" i="13"/>
  <c r="N272" i="13"/>
  <c r="N271" i="13"/>
  <c r="N270" i="13"/>
  <c r="N269" i="13"/>
  <c r="N268" i="13"/>
  <c r="N267" i="13"/>
  <c r="N266" i="13"/>
  <c r="N265" i="13"/>
  <c r="N264" i="13"/>
  <c r="N262" i="13"/>
  <c r="N261" i="13"/>
  <c r="N260" i="13"/>
  <c r="N259" i="13"/>
  <c r="N258" i="13"/>
  <c r="N257" i="13"/>
  <c r="N256" i="13"/>
  <c r="N255" i="13"/>
  <c r="N254" i="13"/>
  <c r="N253" i="13"/>
  <c r="N252" i="13"/>
  <c r="N251" i="13"/>
  <c r="N250" i="13"/>
  <c r="N249" i="13"/>
  <c r="N248" i="13"/>
  <c r="N247" i="13"/>
  <c r="N246" i="13"/>
  <c r="N245" i="13"/>
  <c r="N244" i="13"/>
  <c r="N243" i="13"/>
  <c r="N242" i="13"/>
  <c r="N241" i="13"/>
  <c r="N240" i="13"/>
  <c r="N239" i="13"/>
  <c r="N238" i="13"/>
  <c r="N237" i="13"/>
  <c r="N236" i="13"/>
  <c r="N235" i="13"/>
  <c r="N234" i="13"/>
  <c r="N233" i="13"/>
  <c r="N232" i="13"/>
  <c r="N231" i="13"/>
  <c r="N230" i="13"/>
  <c r="N229" i="13"/>
  <c r="N228" i="13"/>
  <c r="N227" i="13"/>
  <c r="N226" i="13"/>
  <c r="N225" i="13"/>
  <c r="N224" i="13"/>
  <c r="N223" i="13"/>
  <c r="N222" i="13"/>
  <c r="N221" i="13"/>
  <c r="N220" i="13"/>
  <c r="N219" i="13"/>
  <c r="N218" i="13"/>
  <c r="N217" i="13"/>
  <c r="N216" i="13"/>
  <c r="N215" i="13"/>
  <c r="N214" i="13"/>
  <c r="N213" i="13"/>
  <c r="N212" i="13"/>
  <c r="N211" i="13"/>
  <c r="N210" i="13"/>
  <c r="N209" i="13"/>
  <c r="N208" i="13"/>
  <c r="N207" i="13"/>
  <c r="N206" i="13"/>
  <c r="N205" i="13"/>
  <c r="N204" i="13"/>
  <c r="N203" i="13"/>
  <c r="N202" i="13"/>
  <c r="N201" i="13"/>
  <c r="N200" i="13"/>
  <c r="N199" i="13"/>
  <c r="N198" i="13"/>
  <c r="N196" i="13"/>
  <c r="N195" i="13"/>
  <c r="N194" i="13"/>
  <c r="N193" i="13"/>
  <c r="N192" i="13"/>
  <c r="N191" i="13"/>
  <c r="N190" i="13"/>
  <c r="N189" i="13"/>
  <c r="N188" i="13"/>
  <c r="N187" i="13"/>
  <c r="N186" i="13"/>
  <c r="N185" i="13"/>
  <c r="N184" i="13"/>
  <c r="N183" i="13"/>
  <c r="N182" i="13"/>
  <c r="N181" i="13"/>
  <c r="N180" i="13"/>
  <c r="N179" i="13"/>
  <c r="N178" i="13"/>
  <c r="N177" i="13"/>
  <c r="N176" i="13"/>
  <c r="N175" i="13"/>
  <c r="N174" i="13"/>
  <c r="N173" i="13"/>
  <c r="N172" i="13"/>
  <c r="N171" i="13"/>
  <c r="N170" i="13"/>
  <c r="N169" i="13"/>
  <c r="N168" i="13"/>
  <c r="N167" i="13"/>
  <c r="N166" i="13"/>
  <c r="N165" i="13"/>
  <c r="N164" i="13"/>
  <c r="N163" i="13"/>
  <c r="N162" i="13"/>
  <c r="N161" i="13"/>
  <c r="N160" i="13"/>
  <c r="N159" i="13"/>
  <c r="N158" i="13"/>
  <c r="N157" i="13"/>
  <c r="N156" i="13"/>
  <c r="N155" i="13"/>
  <c r="N154" i="13"/>
  <c r="N153" i="13"/>
  <c r="N152" i="13"/>
  <c r="N151" i="13"/>
  <c r="N150" i="13"/>
  <c r="N149" i="13"/>
  <c r="N148" i="13"/>
  <c r="N147" i="13"/>
  <c r="N146" i="13"/>
  <c r="N145" i="13"/>
  <c r="N144" i="13"/>
  <c r="N143" i="13"/>
  <c r="N142" i="13"/>
  <c r="N141" i="13"/>
  <c r="N140" i="13"/>
  <c r="N139" i="13"/>
  <c r="N138" i="13"/>
  <c r="N137" i="13"/>
  <c r="N136" i="13"/>
  <c r="N135" i="13"/>
  <c r="N134" i="13"/>
  <c r="N133" i="13"/>
  <c r="N132" i="13"/>
  <c r="N131" i="13"/>
  <c r="N130" i="13"/>
  <c r="N129" i="13"/>
  <c r="N128" i="13"/>
  <c r="N127" i="13"/>
  <c r="N126" i="13"/>
  <c r="N125" i="13"/>
  <c r="N124" i="13"/>
  <c r="N123" i="13"/>
  <c r="N122" i="13"/>
  <c r="N121" i="13"/>
  <c r="N120" i="13"/>
  <c r="N119" i="13"/>
  <c r="N118" i="13"/>
  <c r="N117" i="13"/>
  <c r="N116" i="13"/>
  <c r="N115" i="13"/>
  <c r="N114" i="13"/>
  <c r="N113" i="13"/>
  <c r="N112" i="13"/>
  <c r="N111" i="13"/>
  <c r="N110" i="13"/>
  <c r="N109" i="13"/>
  <c r="N108" i="13"/>
  <c r="N107" i="13"/>
  <c r="N106" i="13"/>
  <c r="N105" i="13"/>
  <c r="N104" i="13"/>
  <c r="N103" i="13"/>
  <c r="N102" i="13"/>
  <c r="N101" i="13"/>
  <c r="N100" i="13"/>
  <c r="N99" i="13"/>
  <c r="N98" i="13"/>
  <c r="N97" i="13"/>
  <c r="N96" i="13"/>
  <c r="N95" i="13"/>
  <c r="N94" i="13"/>
  <c r="N93" i="13"/>
  <c r="N91" i="13"/>
  <c r="N90" i="13"/>
  <c r="N89" i="13"/>
  <c r="N88" i="13"/>
  <c r="N87" i="13"/>
  <c r="N86" i="13"/>
  <c r="N85" i="13"/>
  <c r="N84" i="13"/>
  <c r="N83" i="13"/>
  <c r="N82" i="13"/>
  <c r="N81" i="13"/>
  <c r="N80" i="13"/>
  <c r="N79" i="13"/>
  <c r="N78" i="13"/>
  <c r="N77" i="13"/>
  <c r="N76" i="13"/>
  <c r="N75" i="13"/>
  <c r="N74" i="13"/>
  <c r="N73" i="13"/>
  <c r="N72" i="13"/>
  <c r="N71" i="13"/>
  <c r="N70" i="13"/>
  <c r="N69" i="13"/>
  <c r="N68" i="13"/>
  <c r="N67" i="13"/>
  <c r="N66" i="13"/>
  <c r="N65" i="13"/>
  <c r="N64" i="13"/>
  <c r="N63" i="13"/>
  <c r="N62" i="13"/>
  <c r="N61" i="13"/>
  <c r="N60" i="13"/>
  <c r="N59" i="13"/>
  <c r="N58" i="13"/>
  <c r="N57" i="13"/>
  <c r="N56" i="13"/>
  <c r="N55" i="13"/>
  <c r="N54" i="13"/>
  <c r="N53" i="13"/>
  <c r="N52" i="13"/>
  <c r="N51" i="13"/>
  <c r="N50" i="13"/>
  <c r="N49" i="13"/>
  <c r="N48" i="13"/>
  <c r="N47" i="13"/>
  <c r="N46" i="13"/>
  <c r="N45" i="13"/>
  <c r="N44" i="13"/>
  <c r="N43" i="13"/>
  <c r="N42" i="13"/>
  <c r="N41" i="13"/>
  <c r="N40" i="13"/>
  <c r="N39" i="13"/>
  <c r="N38" i="13"/>
  <c r="N37" i="13"/>
  <c r="N36" i="13"/>
  <c r="N35" i="13"/>
  <c r="N34" i="13"/>
  <c r="N33" i="13"/>
  <c r="N32" i="13"/>
  <c r="N31" i="13"/>
  <c r="N30" i="13"/>
  <c r="N29" i="13"/>
  <c r="N28" i="13"/>
  <c r="N27" i="13"/>
  <c r="N26" i="13"/>
  <c r="N25" i="13"/>
  <c r="N24" i="13"/>
  <c r="N23" i="13"/>
  <c r="N22" i="13"/>
  <c r="N21" i="13"/>
  <c r="N20" i="13"/>
  <c r="N19" i="13"/>
  <c r="N18" i="13"/>
  <c r="N17" i="13"/>
  <c r="N16" i="13"/>
  <c r="N15" i="13"/>
  <c r="N13" i="13"/>
  <c r="N12" i="13"/>
  <c r="N11" i="13"/>
  <c r="N10" i="13"/>
  <c r="N9" i="13"/>
  <c r="N8" i="13"/>
  <c r="N7" i="13"/>
  <c r="N6" i="13"/>
  <c r="N4" i="13"/>
  <c r="N3" i="13"/>
  <c r="N2" i="13"/>
  <c r="Q273" i="13" l="1"/>
  <c r="O511" i="13"/>
  <c r="O510" i="13"/>
  <c r="O509" i="13"/>
  <c r="O525" i="13"/>
  <c r="O524" i="13"/>
  <c r="O518" i="13"/>
  <c r="O519" i="13"/>
  <c r="O522" i="13"/>
  <c r="O515" i="13"/>
  <c r="O521" i="13"/>
  <c r="O520" i="13"/>
  <c r="D4" i="3" l="1" a="1"/>
  <c r="D4" i="3" s="1"/>
  <c r="C4" i="3" a="1"/>
  <c r="C4" i="3" s="1"/>
  <c r="B4" i="3" a="1"/>
  <c r="B4" i="3" s="1"/>
  <c r="A4" i="3" a="1"/>
  <c r="A4" i="3" s="1"/>
  <c r="A7" i="3" l="1" a="1"/>
  <c r="A7" i="3" s="1"/>
  <c r="B7" i="3" a="1"/>
  <c r="B7" i="3" s="1"/>
  <c r="A6" i="3" a="1"/>
  <c r="A6" i="3" s="1"/>
  <c r="B6" i="3" a="1"/>
  <c r="B6" i="3" s="1"/>
  <c r="C6" i="3" a="1"/>
  <c r="C6" i="3" s="1"/>
  <c r="D6" i="3" a="1"/>
  <c r="D6" i="3" s="1"/>
  <c r="C7" i="3" a="1"/>
  <c r="C7" i="3" s="1"/>
  <c r="J7" i="9" l="1" a="1"/>
  <c r="J7" i="9" s="1"/>
  <c r="J8" i="9" a="1"/>
  <c r="J8" i="9" s="1"/>
  <c r="J9" i="9" a="1"/>
  <c r="J9" i="9" s="1"/>
  <c r="J10" i="9" a="1"/>
  <c r="J10" i="9" s="1"/>
  <c r="J11" i="9" a="1"/>
  <c r="J11" i="9" s="1"/>
  <c r="J12" i="9" a="1"/>
  <c r="J12" i="9" s="1"/>
  <c r="J13" i="9" a="1"/>
  <c r="J13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J35" i="9" a="1"/>
  <c r="J35" i="9" s="1"/>
  <c r="J36" i="9" a="1"/>
  <c r="J36" i="9" s="1"/>
  <c r="J37" i="9" a="1"/>
  <c r="J37" i="9" s="1"/>
  <c r="J38" i="9" a="1"/>
  <c r="J38" i="9" s="1"/>
  <c r="J39" i="9" a="1"/>
  <c r="J39" i="9" s="1"/>
  <c r="J40" i="9" a="1"/>
  <c r="J40" i="9" s="1"/>
  <c r="J41" i="9" a="1"/>
  <c r="J41" i="9" s="1"/>
  <c r="J42" i="9" a="1"/>
  <c r="J42" i="9" s="1"/>
  <c r="J43" i="9" a="1"/>
  <c r="J43" i="9" s="1"/>
  <c r="J44" i="9" a="1"/>
  <c r="J44" i="9" s="1"/>
  <c r="J45" i="9" a="1"/>
  <c r="J45" i="9" s="1"/>
  <c r="J46" i="9" a="1"/>
  <c r="J46" i="9" s="1"/>
  <c r="J47" i="9" a="1"/>
  <c r="J47" i="9" s="1"/>
  <c r="J48" i="9" a="1"/>
  <c r="J48" i="9" s="1"/>
  <c r="J49" i="9" a="1"/>
  <c r="J49" i="9" s="1"/>
  <c r="J50" i="9" a="1"/>
  <c r="J50" i="9" s="1"/>
  <c r="J51" i="9" a="1"/>
  <c r="J51" i="9" s="1"/>
  <c r="J52" i="9" a="1"/>
  <c r="J52" i="9" s="1"/>
  <c r="J53" i="9" a="1"/>
  <c r="J53" i="9" s="1"/>
  <c r="J54" i="9" a="1"/>
  <c r="J54" i="9" s="1"/>
  <c r="J55" i="9" a="1"/>
  <c r="J55" i="9" s="1"/>
  <c r="J56" i="9" a="1"/>
  <c r="J56" i="9" s="1"/>
  <c r="J57" i="9" a="1"/>
  <c r="J57" i="9" s="1"/>
  <c r="J58" i="9" a="1"/>
  <c r="J58" i="9" s="1"/>
  <c r="J59" i="9" a="1"/>
  <c r="J59" i="9" s="1"/>
  <c r="J60" i="9" a="1"/>
  <c r="J60" i="9" s="1"/>
  <c r="J61" i="9" a="1"/>
  <c r="J61" i="9" s="1"/>
  <c r="J62" i="9" a="1"/>
  <c r="J62" i="9" s="1"/>
  <c r="J63" i="9" a="1"/>
  <c r="J63" i="9" s="1"/>
  <c r="J64" i="9" a="1"/>
  <c r="J64" i="9" s="1"/>
  <c r="J65" i="9" a="1"/>
  <c r="J65" i="9" s="1"/>
  <c r="J66" i="9" a="1"/>
  <c r="J66" i="9" s="1"/>
  <c r="J67" i="9" a="1"/>
  <c r="J67" i="9" s="1"/>
  <c r="J68" i="9" a="1"/>
  <c r="J68" i="9" s="1"/>
  <c r="J69" i="9" a="1"/>
  <c r="J69" i="9" s="1"/>
  <c r="J70" i="9" a="1"/>
  <c r="J70" i="9" s="1"/>
  <c r="J71" i="9" a="1"/>
  <c r="J71" i="9" s="1"/>
  <c r="J72" i="9" a="1"/>
  <c r="J72" i="9" s="1"/>
  <c r="J73" i="9" a="1"/>
  <c r="J73" i="9" s="1"/>
  <c r="J74" i="9" a="1"/>
  <c r="J74" i="9" s="1"/>
  <c r="J75" i="9" a="1"/>
  <c r="J75" i="9" s="1"/>
  <c r="J76" i="9" a="1"/>
  <c r="J76" i="9" s="1"/>
  <c r="J77" i="9" a="1"/>
  <c r="J77" i="9" s="1"/>
  <c r="J78" i="9" a="1"/>
  <c r="J78" i="9" s="1"/>
  <c r="J79" i="9" a="1"/>
  <c r="J79" i="9" s="1"/>
  <c r="J80" i="9" a="1"/>
  <c r="J80" i="9" s="1"/>
  <c r="J81" i="9" a="1"/>
  <c r="J81" i="9" s="1"/>
  <c r="J82" i="9" a="1"/>
  <c r="J82" i="9" s="1"/>
  <c r="J83" i="9" a="1"/>
  <c r="J83" i="9" s="1"/>
  <c r="J84" i="9" a="1"/>
  <c r="J84" i="9" s="1"/>
  <c r="J85" i="9" a="1"/>
  <c r="J85" i="9" s="1"/>
  <c r="J86" i="9" a="1"/>
  <c r="J86" i="9" s="1"/>
  <c r="J87" i="9" a="1"/>
  <c r="J87" i="9" s="1"/>
  <c r="J88" i="9" a="1"/>
  <c r="J88" i="9" s="1"/>
  <c r="J89" i="9" a="1"/>
  <c r="J89" i="9" s="1"/>
  <c r="J90" i="9" a="1"/>
  <c r="J90" i="9" s="1"/>
  <c r="J91" i="9" a="1"/>
  <c r="J91" i="9" s="1"/>
  <c r="J92" i="9" a="1"/>
  <c r="J92" i="9" s="1"/>
  <c r="J93" i="9" a="1"/>
  <c r="J93" i="9" s="1"/>
  <c r="J94" i="9" a="1"/>
  <c r="J94" i="9" s="1"/>
  <c r="J95" i="9" a="1"/>
  <c r="J95" i="9" s="1"/>
  <c r="J96" i="9" a="1"/>
  <c r="J96" i="9" s="1"/>
  <c r="J97" i="9" a="1"/>
  <c r="J97" i="9" s="1"/>
  <c r="J98" i="9" a="1"/>
  <c r="J98" i="9" s="1"/>
  <c r="J99" i="9" a="1"/>
  <c r="J99" i="9" s="1"/>
  <c r="J100" i="9" a="1"/>
  <c r="J100" i="9" s="1"/>
  <c r="J101" i="9" a="1"/>
  <c r="J101" i="9" s="1"/>
  <c r="J102" i="9" a="1"/>
  <c r="J102" i="9" s="1"/>
  <c r="J103" i="9" a="1"/>
  <c r="J103" i="9" s="1"/>
  <c r="J104" i="9" a="1"/>
  <c r="J104" i="9" s="1"/>
  <c r="J105" i="9" a="1"/>
  <c r="J105" i="9" s="1"/>
  <c r="J106" i="9" a="1"/>
  <c r="J106" i="9" s="1"/>
  <c r="J107" i="9" a="1"/>
  <c r="J107" i="9" s="1"/>
  <c r="J108" i="9" a="1"/>
  <c r="J108" i="9" s="1"/>
  <c r="J109" i="9" a="1"/>
  <c r="J109" i="9" s="1"/>
  <c r="J110" i="9" a="1"/>
  <c r="J110" i="9" s="1"/>
  <c r="J111" i="9" a="1"/>
  <c r="J111" i="9" s="1"/>
  <c r="J112" i="9" a="1"/>
  <c r="J112" i="9" s="1"/>
  <c r="J113" i="9" a="1"/>
  <c r="J113" i="9" s="1"/>
  <c r="J114" i="9" a="1"/>
  <c r="J114" i="9" s="1"/>
  <c r="J115" i="9" a="1"/>
  <c r="J115" i="9" s="1"/>
  <c r="J116" i="9" a="1"/>
  <c r="J116" i="9" s="1"/>
  <c r="J117" i="9" a="1"/>
  <c r="J117" i="9" s="1"/>
  <c r="J118" i="9" a="1"/>
  <c r="J118" i="9" s="1"/>
  <c r="J119" i="9" a="1"/>
  <c r="J119" i="9" s="1"/>
  <c r="J120" i="9" a="1"/>
  <c r="J120" i="9" s="1"/>
  <c r="J121" i="9" a="1"/>
  <c r="J121" i="9" s="1"/>
  <c r="J122" i="9" a="1"/>
  <c r="J122" i="9" s="1"/>
  <c r="J123" i="9" a="1"/>
  <c r="J123" i="9" s="1"/>
  <c r="J124" i="9" a="1"/>
  <c r="J124" i="9" s="1"/>
  <c r="J125" i="9" a="1"/>
  <c r="J125" i="9" s="1"/>
  <c r="J126" i="9" a="1"/>
  <c r="J126" i="9" s="1"/>
  <c r="J127" i="9" a="1"/>
  <c r="J127" i="9" s="1"/>
  <c r="J128" i="9" a="1"/>
  <c r="J128" i="9" s="1"/>
  <c r="J129" i="9" a="1"/>
  <c r="J129" i="9" s="1"/>
  <c r="J130" i="9" a="1"/>
  <c r="J130" i="9" s="1"/>
  <c r="J131" i="9" a="1"/>
  <c r="J131" i="9" s="1"/>
  <c r="J132" i="9" a="1"/>
  <c r="J132" i="9" s="1"/>
  <c r="J133" i="9" a="1"/>
  <c r="J133" i="9" s="1"/>
  <c r="J134" i="9" a="1"/>
  <c r="J134" i="9" s="1"/>
  <c r="J135" i="9" a="1"/>
  <c r="J135" i="9" s="1"/>
  <c r="J136" i="9" a="1"/>
  <c r="J136" i="9" s="1"/>
  <c r="J137" i="9" a="1"/>
  <c r="J137" i="9" s="1"/>
  <c r="J138" i="9" a="1"/>
  <c r="J138" i="9" s="1"/>
  <c r="J139" i="9" a="1"/>
  <c r="J139" i="9" s="1"/>
  <c r="J140" i="9" a="1"/>
  <c r="J140" i="9" s="1"/>
  <c r="J141" i="9" a="1"/>
  <c r="J141" i="9" s="1"/>
  <c r="J142" i="9" a="1"/>
  <c r="J142" i="9" s="1"/>
  <c r="J143" i="9" a="1"/>
  <c r="J143" i="9" s="1"/>
  <c r="J144" i="9" a="1"/>
  <c r="J144" i="9" s="1"/>
  <c r="J145" i="9" a="1"/>
  <c r="J145" i="9" s="1"/>
  <c r="J146" i="9" a="1"/>
  <c r="J146" i="9" s="1"/>
  <c r="J147" i="9" a="1"/>
  <c r="J147" i="9" s="1"/>
  <c r="J148" i="9" a="1"/>
  <c r="J148" i="9" s="1"/>
  <c r="J149" i="9" a="1"/>
  <c r="J149" i="9" s="1"/>
  <c r="J150" i="9" a="1"/>
  <c r="J150" i="9" s="1"/>
  <c r="J151" i="9" a="1"/>
  <c r="J151" i="9" s="1"/>
  <c r="J152" i="9" a="1"/>
  <c r="J152" i="9" s="1"/>
  <c r="J153" i="9" a="1"/>
  <c r="J153" i="9" s="1"/>
  <c r="J154" i="9" a="1"/>
  <c r="J154" i="9" s="1"/>
  <c r="J155" i="9" a="1"/>
  <c r="J155" i="9" s="1"/>
  <c r="J156" i="9" a="1"/>
  <c r="J156" i="9" s="1"/>
  <c r="J157" i="9" a="1"/>
  <c r="J157" i="9" s="1"/>
  <c r="J158" i="9" a="1"/>
  <c r="J158" i="9" s="1"/>
  <c r="J159" i="9" a="1"/>
  <c r="J159" i="9" s="1"/>
  <c r="J160" i="9" a="1"/>
  <c r="J160" i="9" s="1"/>
  <c r="J161" i="9" a="1"/>
  <c r="J161" i="9" s="1"/>
  <c r="J162" i="9" a="1"/>
  <c r="J162" i="9" s="1"/>
  <c r="J163" i="9" a="1"/>
  <c r="J163" i="9" s="1"/>
  <c r="J164" i="9" a="1"/>
  <c r="J164" i="9" s="1"/>
  <c r="J165" i="9" a="1"/>
  <c r="J165" i="9" s="1"/>
  <c r="J166" i="9" a="1"/>
  <c r="J166" i="9" s="1"/>
  <c r="J167" i="9" a="1"/>
  <c r="J167" i="9" s="1"/>
  <c r="J168" i="9" a="1"/>
  <c r="J168" i="9" s="1"/>
  <c r="J169" i="9" a="1"/>
  <c r="J169" i="9" s="1"/>
  <c r="J170" i="9" a="1"/>
  <c r="J170" i="9" s="1"/>
  <c r="J171" i="9" a="1"/>
  <c r="J171" i="9" s="1"/>
  <c r="J172" i="9" a="1"/>
  <c r="J172" i="9" s="1"/>
  <c r="J173" i="9" a="1"/>
  <c r="J173" i="9" s="1"/>
  <c r="J174" i="9" a="1"/>
  <c r="J174" i="9" s="1"/>
  <c r="J175" i="9" a="1"/>
  <c r="J175" i="9" s="1"/>
  <c r="J176" i="9" a="1"/>
  <c r="J176" i="9" s="1"/>
  <c r="J177" i="9" a="1"/>
  <c r="J177" i="9" s="1"/>
  <c r="J178" i="9" a="1"/>
  <c r="J178" i="9" s="1"/>
  <c r="J179" i="9" a="1"/>
  <c r="J179" i="9" s="1"/>
  <c r="J180" i="9" a="1"/>
  <c r="J180" i="9" s="1"/>
  <c r="J181" i="9" a="1"/>
  <c r="J181" i="9" s="1"/>
  <c r="J182" i="9" a="1"/>
  <c r="J182" i="9" s="1"/>
  <c r="J183" i="9" a="1"/>
  <c r="J183" i="9" s="1"/>
  <c r="J184" i="9" a="1"/>
  <c r="J184" i="9" s="1"/>
  <c r="J185" i="9" a="1"/>
  <c r="J185" i="9" s="1"/>
  <c r="J186" i="9" a="1"/>
  <c r="J186" i="9" s="1"/>
  <c r="J187" i="9" a="1"/>
  <c r="J187" i="9" s="1"/>
  <c r="J188" i="9" a="1"/>
  <c r="J188" i="9" s="1"/>
  <c r="J189" i="9" a="1"/>
  <c r="J189" i="9" s="1"/>
  <c r="J190" i="9" a="1"/>
  <c r="J190" i="9" s="1"/>
  <c r="J191" i="9" a="1"/>
  <c r="J191" i="9" s="1"/>
  <c r="J192" i="9" a="1"/>
  <c r="J192" i="9" s="1"/>
  <c r="J193" i="9" a="1"/>
  <c r="J193" i="9" s="1"/>
  <c r="J194" i="9" a="1"/>
  <c r="J194" i="9" s="1"/>
  <c r="J195" i="9" a="1"/>
  <c r="J195" i="9" s="1"/>
  <c r="J196" i="9" a="1"/>
  <c r="J196" i="9" s="1"/>
  <c r="J197" i="9" a="1"/>
  <c r="J197" i="9" s="1"/>
  <c r="J198" i="9" a="1"/>
  <c r="J198" i="9" s="1"/>
  <c r="J199" i="9" a="1"/>
  <c r="J199" i="9" s="1"/>
  <c r="J200" i="9" a="1"/>
  <c r="J200" i="9" s="1"/>
  <c r="J201" i="9" a="1"/>
  <c r="J201" i="9" s="1"/>
  <c r="J6" i="9" a="1"/>
  <c r="J6" i="9" s="1"/>
  <c r="K7" i="9" a="1"/>
  <c r="K7" i="9" s="1"/>
  <c r="K8" i="9" a="1"/>
  <c r="K8" i="9" s="1"/>
  <c r="K9" i="9" a="1"/>
  <c r="K9" i="9" s="1"/>
  <c r="K10" i="9" a="1"/>
  <c r="K10" i="9" s="1"/>
  <c r="K11" i="9" a="1"/>
  <c r="K11" i="9" s="1"/>
  <c r="K12" i="9" a="1"/>
  <c r="K12" i="9" s="1"/>
  <c r="K13" i="9" a="1"/>
  <c r="K13" i="9" s="1"/>
  <c r="K14" i="9" a="1"/>
  <c r="K14" i="9" s="1"/>
  <c r="K15" i="9" a="1"/>
  <c r="K15" i="9" s="1"/>
  <c r="K16" i="9" a="1"/>
  <c r="K16" i="9" s="1"/>
  <c r="K17" i="9" a="1"/>
  <c r="K17" i="9" s="1"/>
  <c r="K18" i="9" a="1"/>
  <c r="K18" i="9" s="1"/>
  <c r="K19" i="9" a="1"/>
  <c r="K19" i="9" s="1"/>
  <c r="K20" i="9" a="1"/>
  <c r="K20" i="9" s="1"/>
  <c r="K21" i="9" a="1"/>
  <c r="K21" i="9" s="1"/>
  <c r="K22" i="9" a="1"/>
  <c r="K22" i="9" s="1"/>
  <c r="K23" i="9" a="1"/>
  <c r="K23" i="9" s="1"/>
  <c r="K24" i="9" a="1"/>
  <c r="K24" i="9" s="1"/>
  <c r="K25" i="9" a="1"/>
  <c r="K25" i="9" s="1"/>
  <c r="K26" i="9" a="1"/>
  <c r="K26" i="9" s="1"/>
  <c r="K27" i="9" a="1"/>
  <c r="K27" i="9" s="1"/>
  <c r="K28" i="9" a="1"/>
  <c r="K28" i="9" s="1"/>
  <c r="K29" i="9" a="1"/>
  <c r="K29" i="9" s="1"/>
  <c r="K30" i="9" a="1"/>
  <c r="K30" i="9" s="1"/>
  <c r="K31" i="9" a="1"/>
  <c r="K31" i="9" s="1"/>
  <c r="K32" i="9" a="1"/>
  <c r="K32" i="9" s="1"/>
  <c r="K33" i="9" a="1"/>
  <c r="K33" i="9" s="1"/>
  <c r="K34" i="9" a="1"/>
  <c r="K34" i="9" s="1"/>
  <c r="K35" i="9" a="1"/>
  <c r="K35" i="9" s="1"/>
  <c r="K36" i="9" a="1"/>
  <c r="K36" i="9" s="1"/>
  <c r="K37" i="9" a="1"/>
  <c r="K37" i="9" s="1"/>
  <c r="K38" i="9" a="1"/>
  <c r="K38" i="9" s="1"/>
  <c r="K39" i="9" a="1"/>
  <c r="K39" i="9" s="1"/>
  <c r="K40" i="9" a="1"/>
  <c r="K40" i="9" s="1"/>
  <c r="K41" i="9" a="1"/>
  <c r="K41" i="9" s="1"/>
  <c r="K42" i="9" a="1"/>
  <c r="K42" i="9" s="1"/>
  <c r="K43" i="9" a="1"/>
  <c r="K43" i="9" s="1"/>
  <c r="K44" i="9" a="1"/>
  <c r="K44" i="9" s="1"/>
  <c r="K45" i="9" a="1"/>
  <c r="K45" i="9" s="1"/>
  <c r="K46" i="9" a="1"/>
  <c r="K46" i="9" s="1"/>
  <c r="K47" i="9" a="1"/>
  <c r="K47" i="9" s="1"/>
  <c r="K48" i="9" a="1"/>
  <c r="K48" i="9" s="1"/>
  <c r="K49" i="9" a="1"/>
  <c r="K49" i="9" s="1"/>
  <c r="K50" i="9" a="1"/>
  <c r="K50" i="9" s="1"/>
  <c r="K51" i="9" a="1"/>
  <c r="K51" i="9" s="1"/>
  <c r="K52" i="9" a="1"/>
  <c r="K52" i="9" s="1"/>
  <c r="K53" i="9" a="1"/>
  <c r="K53" i="9" s="1"/>
  <c r="K54" i="9" a="1"/>
  <c r="K54" i="9" s="1"/>
  <c r="K55" i="9" a="1"/>
  <c r="K55" i="9" s="1"/>
  <c r="K56" i="9" a="1"/>
  <c r="K56" i="9" s="1"/>
  <c r="K57" i="9" a="1"/>
  <c r="K57" i="9" s="1"/>
  <c r="K58" i="9" a="1"/>
  <c r="K58" i="9" s="1"/>
  <c r="K59" i="9" a="1"/>
  <c r="K59" i="9" s="1"/>
  <c r="K60" i="9" a="1"/>
  <c r="K60" i="9" s="1"/>
  <c r="K61" i="9" a="1"/>
  <c r="K61" i="9" s="1"/>
  <c r="K62" i="9" a="1"/>
  <c r="K62" i="9" s="1"/>
  <c r="K63" i="9" a="1"/>
  <c r="K63" i="9" s="1"/>
  <c r="K64" i="9" a="1"/>
  <c r="K64" i="9" s="1"/>
  <c r="K65" i="9" a="1"/>
  <c r="K65" i="9" s="1"/>
  <c r="K66" i="9" a="1"/>
  <c r="K66" i="9" s="1"/>
  <c r="K67" i="9" a="1"/>
  <c r="K67" i="9" s="1"/>
  <c r="K68" i="9" a="1"/>
  <c r="K68" i="9" s="1"/>
  <c r="K69" i="9" a="1"/>
  <c r="K69" i="9" s="1"/>
  <c r="K70" i="9" a="1"/>
  <c r="K70" i="9" s="1"/>
  <c r="K71" i="9" a="1"/>
  <c r="K71" i="9" s="1"/>
  <c r="K72" i="9" a="1"/>
  <c r="K72" i="9" s="1"/>
  <c r="K73" i="9" a="1"/>
  <c r="K73" i="9" s="1"/>
  <c r="K74" i="9" a="1"/>
  <c r="K74" i="9" s="1"/>
  <c r="K75" i="9" a="1"/>
  <c r="K75" i="9" s="1"/>
  <c r="K76" i="9" a="1"/>
  <c r="K76" i="9" s="1"/>
  <c r="K77" i="9" a="1"/>
  <c r="K77" i="9" s="1"/>
  <c r="K78" i="9" a="1"/>
  <c r="K78" i="9" s="1"/>
  <c r="K79" i="9" a="1"/>
  <c r="K79" i="9" s="1"/>
  <c r="K80" i="9" a="1"/>
  <c r="K80" i="9" s="1"/>
  <c r="K81" i="9" a="1"/>
  <c r="K81" i="9" s="1"/>
  <c r="K82" i="9" a="1"/>
  <c r="K82" i="9" s="1"/>
  <c r="K83" i="9" a="1"/>
  <c r="K83" i="9" s="1"/>
  <c r="K84" i="9" a="1"/>
  <c r="K84" i="9" s="1"/>
  <c r="K85" i="9" a="1"/>
  <c r="K85" i="9" s="1"/>
  <c r="K86" i="9" a="1"/>
  <c r="K86" i="9" s="1"/>
  <c r="K87" i="9" a="1"/>
  <c r="K87" i="9" s="1"/>
  <c r="K88" i="9" a="1"/>
  <c r="K88" i="9" s="1"/>
  <c r="K89" i="9" a="1"/>
  <c r="K89" i="9" s="1"/>
  <c r="K90" i="9" a="1"/>
  <c r="K90" i="9" s="1"/>
  <c r="K91" i="9" a="1"/>
  <c r="K91" i="9" s="1"/>
  <c r="K92" i="9" a="1"/>
  <c r="K92" i="9" s="1"/>
  <c r="K93" i="9" a="1"/>
  <c r="K93" i="9" s="1"/>
  <c r="K94" i="9" a="1"/>
  <c r="K94" i="9" s="1"/>
  <c r="K95" i="9" a="1"/>
  <c r="K95" i="9" s="1"/>
  <c r="K96" i="9" a="1"/>
  <c r="K96" i="9" s="1"/>
  <c r="K97" i="9" a="1"/>
  <c r="K97" i="9" s="1"/>
  <c r="K98" i="9" a="1"/>
  <c r="K98" i="9" s="1"/>
  <c r="K99" i="9" a="1"/>
  <c r="K99" i="9" s="1"/>
  <c r="K100" i="9" a="1"/>
  <c r="K100" i="9" s="1"/>
  <c r="K101" i="9" a="1"/>
  <c r="K101" i="9" s="1"/>
  <c r="K102" i="9" a="1"/>
  <c r="K102" i="9" s="1"/>
  <c r="K103" i="9" a="1"/>
  <c r="K103" i="9" s="1"/>
  <c r="K104" i="9" a="1"/>
  <c r="K104" i="9" s="1"/>
  <c r="K105" i="9" a="1"/>
  <c r="K105" i="9" s="1"/>
  <c r="K106" i="9" a="1"/>
  <c r="K106" i="9" s="1"/>
  <c r="K107" i="9" a="1"/>
  <c r="K107" i="9" s="1"/>
  <c r="K108" i="9" a="1"/>
  <c r="K108" i="9" s="1"/>
  <c r="K109" i="9" a="1"/>
  <c r="K109" i="9" s="1"/>
  <c r="K110" i="9" a="1"/>
  <c r="K110" i="9" s="1"/>
  <c r="K111" i="9" a="1"/>
  <c r="K111" i="9" s="1"/>
  <c r="K112" i="9" a="1"/>
  <c r="K112" i="9" s="1"/>
  <c r="K113" i="9" a="1"/>
  <c r="K113" i="9" s="1"/>
  <c r="K114" i="9" a="1"/>
  <c r="K114" i="9" s="1"/>
  <c r="K115" i="9" a="1"/>
  <c r="K115" i="9" s="1"/>
  <c r="K116" i="9" a="1"/>
  <c r="K116" i="9" s="1"/>
  <c r="K117" i="9" a="1"/>
  <c r="K117" i="9" s="1"/>
  <c r="K118" i="9" a="1"/>
  <c r="K118" i="9" s="1"/>
  <c r="K119" i="9" a="1"/>
  <c r="K119" i="9" s="1"/>
  <c r="K120" i="9" a="1"/>
  <c r="K120" i="9" s="1"/>
  <c r="K121" i="9" a="1"/>
  <c r="K121" i="9" s="1"/>
  <c r="K122" i="9" a="1"/>
  <c r="K122" i="9" s="1"/>
  <c r="K123" i="9" a="1"/>
  <c r="K123" i="9" s="1"/>
  <c r="K124" i="9" a="1"/>
  <c r="K124" i="9" s="1"/>
  <c r="K125" i="9" a="1"/>
  <c r="K125" i="9" s="1"/>
  <c r="K126" i="9" a="1"/>
  <c r="K126" i="9" s="1"/>
  <c r="K127" i="9" a="1"/>
  <c r="K127" i="9" s="1"/>
  <c r="K128" i="9" a="1"/>
  <c r="K128" i="9" s="1"/>
  <c r="K129" i="9" a="1"/>
  <c r="K129" i="9" s="1"/>
  <c r="K130" i="9" a="1"/>
  <c r="K130" i="9" s="1"/>
  <c r="K131" i="9" a="1"/>
  <c r="K131" i="9" s="1"/>
  <c r="K132" i="9" a="1"/>
  <c r="K132" i="9" s="1"/>
  <c r="K133" i="9" a="1"/>
  <c r="K133" i="9" s="1"/>
  <c r="K134" i="9" a="1"/>
  <c r="K134" i="9" s="1"/>
  <c r="K135" i="9" a="1"/>
  <c r="K135" i="9" s="1"/>
  <c r="K136" i="9" a="1"/>
  <c r="K136" i="9" s="1"/>
  <c r="K137" i="9" a="1"/>
  <c r="K137" i="9" s="1"/>
  <c r="K138" i="9" a="1"/>
  <c r="K138" i="9" s="1"/>
  <c r="K139" i="9" a="1"/>
  <c r="K139" i="9" s="1"/>
  <c r="K140" i="9" a="1"/>
  <c r="K140" i="9" s="1"/>
  <c r="K141" i="9" a="1"/>
  <c r="K141" i="9" s="1"/>
  <c r="K142" i="9" a="1"/>
  <c r="K142" i="9" s="1"/>
  <c r="K143" i="9" a="1"/>
  <c r="K143" i="9" s="1"/>
  <c r="K144" i="9" a="1"/>
  <c r="K144" i="9" s="1"/>
  <c r="K145" i="9" a="1"/>
  <c r="K145" i="9" s="1"/>
  <c r="K146" i="9" a="1"/>
  <c r="K146" i="9" s="1"/>
  <c r="K147" i="9" a="1"/>
  <c r="K147" i="9" s="1"/>
  <c r="K148" i="9" a="1"/>
  <c r="K148" i="9" s="1"/>
  <c r="K149" i="9" a="1"/>
  <c r="K149" i="9" s="1"/>
  <c r="K150" i="9" a="1"/>
  <c r="K150" i="9" s="1"/>
  <c r="K151" i="9" a="1"/>
  <c r="K151" i="9" s="1"/>
  <c r="K152" i="9" a="1"/>
  <c r="K152" i="9" s="1"/>
  <c r="K153" i="9" a="1"/>
  <c r="K153" i="9" s="1"/>
  <c r="K154" i="9" a="1"/>
  <c r="K154" i="9" s="1"/>
  <c r="K155" i="9" a="1"/>
  <c r="K155" i="9" s="1"/>
  <c r="K156" i="9" a="1"/>
  <c r="K156" i="9" s="1"/>
  <c r="K157" i="9" a="1"/>
  <c r="K157" i="9" s="1"/>
  <c r="K158" i="9" a="1"/>
  <c r="K158" i="9" s="1"/>
  <c r="K159" i="9" a="1"/>
  <c r="K159" i="9" s="1"/>
  <c r="K160" i="9" a="1"/>
  <c r="K160" i="9" s="1"/>
  <c r="K161" i="9" a="1"/>
  <c r="K161" i="9" s="1"/>
  <c r="K162" i="9" a="1"/>
  <c r="K162" i="9" s="1"/>
  <c r="K163" i="9" a="1"/>
  <c r="K163" i="9" s="1"/>
  <c r="K164" i="9" a="1"/>
  <c r="K164" i="9" s="1"/>
  <c r="K165" i="9" a="1"/>
  <c r="K165" i="9" s="1"/>
  <c r="K166" i="9" a="1"/>
  <c r="K166" i="9" s="1"/>
  <c r="K167" i="9" a="1"/>
  <c r="K167" i="9" s="1"/>
  <c r="K168" i="9" a="1"/>
  <c r="K168" i="9" s="1"/>
  <c r="K169" i="9" a="1"/>
  <c r="K169" i="9" s="1"/>
  <c r="K170" i="9" a="1"/>
  <c r="K170" i="9" s="1"/>
  <c r="K171" i="9" a="1"/>
  <c r="K171" i="9" s="1"/>
  <c r="K172" i="9" a="1"/>
  <c r="K172" i="9" s="1"/>
  <c r="K173" i="9" a="1"/>
  <c r="K173" i="9" s="1"/>
  <c r="K174" i="9" a="1"/>
  <c r="K174" i="9" s="1"/>
  <c r="K175" i="9" a="1"/>
  <c r="K175" i="9" s="1"/>
  <c r="K176" i="9" a="1"/>
  <c r="K176" i="9" s="1"/>
  <c r="K177" i="9" a="1"/>
  <c r="K177" i="9" s="1"/>
  <c r="K178" i="9" a="1"/>
  <c r="K178" i="9" s="1"/>
  <c r="K179" i="9" a="1"/>
  <c r="K179" i="9" s="1"/>
  <c r="K180" i="9" a="1"/>
  <c r="K180" i="9" s="1"/>
  <c r="K181" i="9" a="1"/>
  <c r="K181" i="9" s="1"/>
  <c r="K182" i="9" a="1"/>
  <c r="K182" i="9" s="1"/>
  <c r="K183" i="9" a="1"/>
  <c r="K183" i="9" s="1"/>
  <c r="K184" i="9" a="1"/>
  <c r="K184" i="9" s="1"/>
  <c r="K185" i="9" a="1"/>
  <c r="K185" i="9" s="1"/>
  <c r="K186" i="9" a="1"/>
  <c r="K186" i="9" s="1"/>
  <c r="K187" i="9" a="1"/>
  <c r="K187" i="9" s="1"/>
  <c r="K188" i="9" a="1"/>
  <c r="K188" i="9" s="1"/>
  <c r="K189" i="9" a="1"/>
  <c r="K189" i="9" s="1"/>
  <c r="K190" i="9" a="1"/>
  <c r="K190" i="9" s="1"/>
  <c r="K191" i="9" a="1"/>
  <c r="K191" i="9" s="1"/>
  <c r="K192" i="9" a="1"/>
  <c r="K192" i="9" s="1"/>
  <c r="K193" i="9" a="1"/>
  <c r="K193" i="9" s="1"/>
  <c r="K194" i="9" a="1"/>
  <c r="K194" i="9" s="1"/>
  <c r="K195" i="9" a="1"/>
  <c r="K195" i="9" s="1"/>
  <c r="K196" i="9" a="1"/>
  <c r="K196" i="9" s="1"/>
  <c r="K197" i="9" a="1"/>
  <c r="K197" i="9" s="1"/>
  <c r="K198" i="9" a="1"/>
  <c r="K198" i="9" s="1"/>
  <c r="K199" i="9" a="1"/>
  <c r="K199" i="9" s="1"/>
  <c r="K200" i="9" a="1"/>
  <c r="K200" i="9" s="1"/>
  <c r="K6" i="9" a="1"/>
  <c r="K6" i="9" s="1"/>
  <c r="I7" i="9" a="1"/>
  <c r="I7" i="9" s="1"/>
  <c r="I8" i="9" a="1"/>
  <c r="I8" i="9" s="1"/>
  <c r="I9" i="9" a="1"/>
  <c r="I9" i="9" s="1"/>
  <c r="I10" i="9" a="1"/>
  <c r="I10" i="9" s="1"/>
  <c r="I11" i="9" a="1"/>
  <c r="I11" i="9" s="1"/>
  <c r="I12" i="9" a="1"/>
  <c r="I12" i="9" s="1"/>
  <c r="I13" i="9" a="1"/>
  <c r="I13" i="9" s="1"/>
  <c r="I14" i="9" a="1"/>
  <c r="I14" i="9" s="1"/>
  <c r="I15" i="9" a="1"/>
  <c r="I15" i="9" s="1"/>
  <c r="I16" i="9" a="1"/>
  <c r="I16" i="9" s="1"/>
  <c r="I17" i="9" a="1"/>
  <c r="I17" i="9" s="1"/>
  <c r="I18" i="9" a="1"/>
  <c r="I18" i="9" s="1"/>
  <c r="I19" i="9" a="1"/>
  <c r="I19" i="9" s="1"/>
  <c r="I20" i="9" a="1"/>
  <c r="I20" i="9" s="1"/>
  <c r="I21" i="9" a="1"/>
  <c r="I21" i="9" s="1"/>
  <c r="I22" i="9" a="1"/>
  <c r="I22" i="9" s="1"/>
  <c r="I23" i="9" a="1"/>
  <c r="I23" i="9" s="1"/>
  <c r="I24" i="9" a="1"/>
  <c r="I24" i="9" s="1"/>
  <c r="I25" i="9" a="1"/>
  <c r="I25" i="9" s="1"/>
  <c r="I26" i="9" a="1"/>
  <c r="I26" i="9" s="1"/>
  <c r="I27" i="9" a="1"/>
  <c r="I27" i="9" s="1"/>
  <c r="I28" i="9" a="1"/>
  <c r="I28" i="9" s="1"/>
  <c r="I29" i="9" a="1"/>
  <c r="I29" i="9" s="1"/>
  <c r="I30" i="9" a="1"/>
  <c r="I30" i="9" s="1"/>
  <c r="I31" i="9" a="1"/>
  <c r="I31" i="9" s="1"/>
  <c r="I32" i="9" a="1"/>
  <c r="I32" i="9" s="1"/>
  <c r="I33" i="9" a="1"/>
  <c r="I33" i="9" s="1"/>
  <c r="I34" i="9" a="1"/>
  <c r="I34" i="9" s="1"/>
  <c r="I35" i="9" a="1"/>
  <c r="I35" i="9" s="1"/>
  <c r="I36" i="9" a="1"/>
  <c r="I36" i="9" s="1"/>
  <c r="I37" i="9" a="1"/>
  <c r="I37" i="9" s="1"/>
  <c r="I38" i="9" a="1"/>
  <c r="I38" i="9" s="1"/>
  <c r="I39" i="9" a="1"/>
  <c r="I39" i="9" s="1"/>
  <c r="I40" i="9" a="1"/>
  <c r="I40" i="9" s="1"/>
  <c r="I41" i="9" a="1"/>
  <c r="I41" i="9" s="1"/>
  <c r="I42" i="9" a="1"/>
  <c r="I42" i="9" s="1"/>
  <c r="I43" i="9" a="1"/>
  <c r="I43" i="9" s="1"/>
  <c r="I44" i="9" a="1"/>
  <c r="I44" i="9" s="1"/>
  <c r="I45" i="9" a="1"/>
  <c r="I45" i="9" s="1"/>
  <c r="I46" i="9" a="1"/>
  <c r="I46" i="9" s="1"/>
  <c r="I47" i="9" a="1"/>
  <c r="I47" i="9" s="1"/>
  <c r="I48" i="9" a="1"/>
  <c r="I48" i="9" s="1"/>
  <c r="I49" i="9" a="1"/>
  <c r="I49" i="9" s="1"/>
  <c r="I50" i="9" a="1"/>
  <c r="I50" i="9" s="1"/>
  <c r="I51" i="9" a="1"/>
  <c r="I51" i="9" s="1"/>
  <c r="I52" i="9" a="1"/>
  <c r="I52" i="9" s="1"/>
  <c r="I53" i="9" a="1"/>
  <c r="I53" i="9" s="1"/>
  <c r="I54" i="9" a="1"/>
  <c r="I54" i="9" s="1"/>
  <c r="I55" i="9" a="1"/>
  <c r="I55" i="9" s="1"/>
  <c r="I56" i="9" a="1"/>
  <c r="I56" i="9" s="1"/>
  <c r="I57" i="9" a="1"/>
  <c r="I57" i="9" s="1"/>
  <c r="I58" i="9" a="1"/>
  <c r="I58" i="9" s="1"/>
  <c r="I59" i="9" a="1"/>
  <c r="I59" i="9" s="1"/>
  <c r="I60" i="9" a="1"/>
  <c r="I60" i="9" s="1"/>
  <c r="I61" i="9" a="1"/>
  <c r="I61" i="9" s="1"/>
  <c r="I62" i="9" a="1"/>
  <c r="I62" i="9" s="1"/>
  <c r="I63" i="9" a="1"/>
  <c r="I63" i="9" s="1"/>
  <c r="I64" i="9" a="1"/>
  <c r="I64" i="9" s="1"/>
  <c r="I65" i="9" a="1"/>
  <c r="I65" i="9" s="1"/>
  <c r="I66" i="9" a="1"/>
  <c r="I66" i="9" s="1"/>
  <c r="I67" i="9" a="1"/>
  <c r="I67" i="9" s="1"/>
  <c r="I68" i="9" a="1"/>
  <c r="I68" i="9" s="1"/>
  <c r="I69" i="9" a="1"/>
  <c r="I69" i="9" s="1"/>
  <c r="I70" i="9" a="1"/>
  <c r="I70" i="9" s="1"/>
  <c r="I71" i="9" a="1"/>
  <c r="I71" i="9" s="1"/>
  <c r="I72" i="9" a="1"/>
  <c r="I72" i="9" s="1"/>
  <c r="I73" i="9" a="1"/>
  <c r="I73" i="9" s="1"/>
  <c r="I74" i="9" a="1"/>
  <c r="I74" i="9" s="1"/>
  <c r="I75" i="9" a="1"/>
  <c r="I75" i="9" s="1"/>
  <c r="I76" i="9" a="1"/>
  <c r="I76" i="9" s="1"/>
  <c r="I77" i="9" a="1"/>
  <c r="I77" i="9" s="1"/>
  <c r="I78" i="9" a="1"/>
  <c r="I78" i="9" s="1"/>
  <c r="I79" i="9" a="1"/>
  <c r="I79" i="9" s="1"/>
  <c r="I80" i="9" a="1"/>
  <c r="I80" i="9" s="1"/>
  <c r="I81" i="9" a="1"/>
  <c r="I81" i="9" s="1"/>
  <c r="I82" i="9" a="1"/>
  <c r="I82" i="9" s="1"/>
  <c r="I83" i="9" a="1"/>
  <c r="I83" i="9" s="1"/>
  <c r="I84" i="9" a="1"/>
  <c r="I84" i="9" s="1"/>
  <c r="I85" i="9" a="1"/>
  <c r="I85" i="9" s="1"/>
  <c r="I86" i="9" a="1"/>
  <c r="I86" i="9" s="1"/>
  <c r="I87" i="9" a="1"/>
  <c r="I87" i="9" s="1"/>
  <c r="I88" i="9" a="1"/>
  <c r="I88" i="9" s="1"/>
  <c r="I89" i="9" a="1"/>
  <c r="I89" i="9" s="1"/>
  <c r="I90" i="9" a="1"/>
  <c r="I90" i="9" s="1"/>
  <c r="I91" i="9" a="1"/>
  <c r="I91" i="9" s="1"/>
  <c r="I92" i="9" a="1"/>
  <c r="I92" i="9" s="1"/>
  <c r="I93" i="9" a="1"/>
  <c r="I93" i="9" s="1"/>
  <c r="I94" i="9" a="1"/>
  <c r="I94" i="9" s="1"/>
  <c r="I95" i="9" a="1"/>
  <c r="I95" i="9" s="1"/>
  <c r="I96" i="9" a="1"/>
  <c r="I96" i="9" s="1"/>
  <c r="I97" i="9" a="1"/>
  <c r="I97" i="9" s="1"/>
  <c r="I98" i="9" a="1"/>
  <c r="I98" i="9" s="1"/>
  <c r="I99" i="9" a="1"/>
  <c r="I99" i="9" s="1"/>
  <c r="I100" i="9" a="1"/>
  <c r="I100" i="9" s="1"/>
  <c r="I101" i="9" a="1"/>
  <c r="I101" i="9" s="1"/>
  <c r="I102" i="9" a="1"/>
  <c r="I102" i="9" s="1"/>
  <c r="I103" i="9" a="1"/>
  <c r="I103" i="9" s="1"/>
  <c r="I104" i="9" a="1"/>
  <c r="I104" i="9" s="1"/>
  <c r="I105" i="9" a="1"/>
  <c r="I105" i="9" s="1"/>
  <c r="I106" i="9" a="1"/>
  <c r="I106" i="9" s="1"/>
  <c r="I107" i="9" a="1"/>
  <c r="I107" i="9" s="1"/>
  <c r="I108" i="9" a="1"/>
  <c r="I108" i="9" s="1"/>
  <c r="I109" i="9" a="1"/>
  <c r="I109" i="9" s="1"/>
  <c r="I110" i="9" a="1"/>
  <c r="I110" i="9" s="1"/>
  <c r="I111" i="9" a="1"/>
  <c r="I111" i="9" s="1"/>
  <c r="I112" i="9" a="1"/>
  <c r="I112" i="9" s="1"/>
  <c r="I113" i="9" a="1"/>
  <c r="I113" i="9" s="1"/>
  <c r="I114" i="9" a="1"/>
  <c r="I114" i="9" s="1"/>
  <c r="I115" i="9" a="1"/>
  <c r="I115" i="9" s="1"/>
  <c r="I116" i="9" a="1"/>
  <c r="I116" i="9" s="1"/>
  <c r="I117" i="9" a="1"/>
  <c r="I117" i="9" s="1"/>
  <c r="I118" i="9" a="1"/>
  <c r="I118" i="9" s="1"/>
  <c r="I119" i="9" a="1"/>
  <c r="I119" i="9" s="1"/>
  <c r="I120" i="9" a="1"/>
  <c r="I120" i="9" s="1"/>
  <c r="I121" i="9" a="1"/>
  <c r="I121" i="9" s="1"/>
  <c r="I122" i="9" a="1"/>
  <c r="I122" i="9" s="1"/>
  <c r="I123" i="9" a="1"/>
  <c r="I123" i="9" s="1"/>
  <c r="I124" i="9" a="1"/>
  <c r="I124" i="9" s="1"/>
  <c r="I125" i="9" a="1"/>
  <c r="I125" i="9" s="1"/>
  <c r="I126" i="9" a="1"/>
  <c r="I126" i="9" s="1"/>
  <c r="I127" i="9" a="1"/>
  <c r="I127" i="9" s="1"/>
  <c r="I128" i="9" a="1"/>
  <c r="I128" i="9" s="1"/>
  <c r="I129" i="9" a="1"/>
  <c r="I129" i="9" s="1"/>
  <c r="I130" i="9" a="1"/>
  <c r="I130" i="9" s="1"/>
  <c r="I131" i="9" a="1"/>
  <c r="I131" i="9" s="1"/>
  <c r="I132" i="9" a="1"/>
  <c r="I132" i="9" s="1"/>
  <c r="I133" i="9" a="1"/>
  <c r="I133" i="9" s="1"/>
  <c r="I134" i="9" a="1"/>
  <c r="I134" i="9" s="1"/>
  <c r="I135" i="9" a="1"/>
  <c r="I135" i="9" s="1"/>
  <c r="I136" i="9" a="1"/>
  <c r="I136" i="9" s="1"/>
  <c r="I137" i="9" a="1"/>
  <c r="I137" i="9" s="1"/>
  <c r="I138" i="9" a="1"/>
  <c r="I138" i="9" s="1"/>
  <c r="I139" i="9" a="1"/>
  <c r="I139" i="9" s="1"/>
  <c r="I140" i="9" a="1"/>
  <c r="I140" i="9" s="1"/>
  <c r="I141" i="9" a="1"/>
  <c r="I141" i="9" s="1"/>
  <c r="I142" i="9" a="1"/>
  <c r="I142" i="9" s="1"/>
  <c r="I143" i="9" a="1"/>
  <c r="I143" i="9" s="1"/>
  <c r="I144" i="9" a="1"/>
  <c r="I144" i="9" s="1"/>
  <c r="I145" i="9" a="1"/>
  <c r="I145" i="9" s="1"/>
  <c r="I146" i="9" a="1"/>
  <c r="I146" i="9" s="1"/>
  <c r="I147" i="9" a="1"/>
  <c r="I147" i="9" s="1"/>
  <c r="I148" i="9" a="1"/>
  <c r="I148" i="9" s="1"/>
  <c r="I149" i="9" a="1"/>
  <c r="I149" i="9" s="1"/>
  <c r="I150" i="9" a="1"/>
  <c r="I150" i="9" s="1"/>
  <c r="I151" i="9" a="1"/>
  <c r="I151" i="9" s="1"/>
  <c r="I152" i="9" a="1"/>
  <c r="I152" i="9" s="1"/>
  <c r="I153" i="9" a="1"/>
  <c r="I153" i="9" s="1"/>
  <c r="I154" i="9" a="1"/>
  <c r="I154" i="9" s="1"/>
  <c r="I155" i="9" a="1"/>
  <c r="I155" i="9" s="1"/>
  <c r="I156" i="9" a="1"/>
  <c r="I156" i="9" s="1"/>
  <c r="I157" i="9" a="1"/>
  <c r="I157" i="9" s="1"/>
  <c r="I158" i="9" a="1"/>
  <c r="I158" i="9" s="1"/>
  <c r="I159" i="9" a="1"/>
  <c r="I159" i="9" s="1"/>
  <c r="I160" i="9" a="1"/>
  <c r="I160" i="9" s="1"/>
  <c r="I161" i="9" a="1"/>
  <c r="I161" i="9" s="1"/>
  <c r="I162" i="9" a="1"/>
  <c r="I162" i="9" s="1"/>
  <c r="I163" i="9" a="1"/>
  <c r="I163" i="9" s="1"/>
  <c r="I164" i="9" a="1"/>
  <c r="I164" i="9" s="1"/>
  <c r="I165" i="9" a="1"/>
  <c r="I165" i="9" s="1"/>
  <c r="I166" i="9" a="1"/>
  <c r="I166" i="9" s="1"/>
  <c r="I167" i="9" a="1"/>
  <c r="I167" i="9" s="1"/>
  <c r="I168" i="9" a="1"/>
  <c r="I168" i="9" s="1"/>
  <c r="I169" i="9" a="1"/>
  <c r="I169" i="9" s="1"/>
  <c r="I170" i="9" a="1"/>
  <c r="I170" i="9" s="1"/>
  <c r="I171" i="9" a="1"/>
  <c r="I171" i="9" s="1"/>
  <c r="I172" i="9" a="1"/>
  <c r="I172" i="9" s="1"/>
  <c r="I173" i="9" a="1"/>
  <c r="I173" i="9" s="1"/>
  <c r="I174" i="9" a="1"/>
  <c r="I174" i="9" s="1"/>
  <c r="I175" i="9" a="1"/>
  <c r="I175" i="9" s="1"/>
  <c r="I176" i="9" a="1"/>
  <c r="I176" i="9" s="1"/>
  <c r="I177" i="9" a="1"/>
  <c r="I177" i="9" s="1"/>
  <c r="I178" i="9" a="1"/>
  <c r="I178" i="9" s="1"/>
  <c r="I179" i="9" a="1"/>
  <c r="I179" i="9" s="1"/>
  <c r="I180" i="9" a="1"/>
  <c r="I180" i="9" s="1"/>
  <c r="I181" i="9" a="1"/>
  <c r="I181" i="9" s="1"/>
  <c r="I182" i="9" a="1"/>
  <c r="I182" i="9" s="1"/>
  <c r="I183" i="9" a="1"/>
  <c r="I183" i="9" s="1"/>
  <c r="I184" i="9" a="1"/>
  <c r="I184" i="9" s="1"/>
  <c r="I185" i="9" a="1"/>
  <c r="I185" i="9" s="1"/>
  <c r="I186" i="9" a="1"/>
  <c r="I186" i="9" s="1"/>
  <c r="I187" i="9" a="1"/>
  <c r="I187" i="9" s="1"/>
  <c r="I188" i="9" a="1"/>
  <c r="I188" i="9" s="1"/>
  <c r="I189" i="9" a="1"/>
  <c r="I189" i="9" s="1"/>
  <c r="I190" i="9" a="1"/>
  <c r="I190" i="9" s="1"/>
  <c r="I191" i="9" a="1"/>
  <c r="I191" i="9" s="1"/>
  <c r="I192" i="9" a="1"/>
  <c r="I192" i="9" s="1"/>
  <c r="I193" i="9" a="1"/>
  <c r="I193" i="9" s="1"/>
  <c r="I194" i="9" a="1"/>
  <c r="I194" i="9" s="1"/>
  <c r="I195" i="9" a="1"/>
  <c r="I195" i="9" s="1"/>
  <c r="I196" i="9" a="1"/>
  <c r="I196" i="9" s="1"/>
  <c r="I197" i="9" a="1"/>
  <c r="I197" i="9" s="1"/>
  <c r="I198" i="9" a="1"/>
  <c r="I198" i="9" s="1"/>
  <c r="I199" i="9" a="1"/>
  <c r="I199" i="9" s="1"/>
  <c r="I200" i="9" a="1"/>
  <c r="I200" i="9" s="1"/>
  <c r="I201" i="9" a="1"/>
  <c r="I201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2" i="9" a="1"/>
  <c r="H32" i="9" s="1"/>
  <c r="H33" i="9" a="1"/>
  <c r="H33" i="9" s="1"/>
  <c r="H34" i="9" a="1"/>
  <c r="H34" i="9" s="1"/>
  <c r="H35" i="9" a="1"/>
  <c r="H35" i="9" s="1"/>
  <c r="H36" i="9" a="1"/>
  <c r="H36" i="9" s="1"/>
  <c r="H37" i="9" a="1"/>
  <c r="H37" i="9" s="1"/>
  <c r="H38" i="9" a="1"/>
  <c r="H38" i="9" s="1"/>
  <c r="H39" i="9" a="1"/>
  <c r="H39" i="9" s="1"/>
  <c r="H40" i="9" a="1"/>
  <c r="H40" i="9" s="1"/>
  <c r="H41" i="9" a="1"/>
  <c r="H41" i="9" s="1"/>
  <c r="H42" i="9" a="1"/>
  <c r="H42" i="9" s="1"/>
  <c r="H43" i="9" a="1"/>
  <c r="H43" i="9" s="1"/>
  <c r="H44" i="9" a="1"/>
  <c r="H44" i="9" s="1"/>
  <c r="H45" i="9" a="1"/>
  <c r="H45" i="9" s="1"/>
  <c r="H46" i="9" a="1"/>
  <c r="H46" i="9" s="1"/>
  <c r="H47" i="9" a="1"/>
  <c r="H47" i="9" s="1"/>
  <c r="H48" i="9" a="1"/>
  <c r="H48" i="9" s="1"/>
  <c r="H49" i="9" a="1"/>
  <c r="H49" i="9" s="1"/>
  <c r="H50" i="9" a="1"/>
  <c r="H50" i="9" s="1"/>
  <c r="H51" i="9" a="1"/>
  <c r="H51" i="9" s="1"/>
  <c r="H52" i="9" a="1"/>
  <c r="H52" i="9" s="1"/>
  <c r="H53" i="9" a="1"/>
  <c r="H53" i="9" s="1"/>
  <c r="H54" i="9" a="1"/>
  <c r="H54" i="9" s="1"/>
  <c r="H55" i="9" a="1"/>
  <c r="H55" i="9" s="1"/>
  <c r="H56" i="9" a="1"/>
  <c r="H56" i="9" s="1"/>
  <c r="H57" i="9" a="1"/>
  <c r="H57" i="9" s="1"/>
  <c r="H58" i="9" a="1"/>
  <c r="H58" i="9" s="1"/>
  <c r="H59" i="9" a="1"/>
  <c r="H59" i="9" s="1"/>
  <c r="H60" i="9" a="1"/>
  <c r="H60" i="9" s="1"/>
  <c r="H61" i="9" a="1"/>
  <c r="H61" i="9" s="1"/>
  <c r="H62" i="9" a="1"/>
  <c r="H62" i="9" s="1"/>
  <c r="H63" i="9" a="1"/>
  <c r="H63" i="9" s="1"/>
  <c r="H64" i="9" a="1"/>
  <c r="H64" i="9" s="1"/>
  <c r="H65" i="9" a="1"/>
  <c r="H65" i="9" s="1"/>
  <c r="H66" i="9" a="1"/>
  <c r="H66" i="9" s="1"/>
  <c r="H67" i="9" a="1"/>
  <c r="H67" i="9" s="1"/>
  <c r="H68" i="9" a="1"/>
  <c r="H68" i="9" s="1"/>
  <c r="H69" i="9" a="1"/>
  <c r="H69" i="9" s="1"/>
  <c r="H70" i="9" a="1"/>
  <c r="H70" i="9" s="1"/>
  <c r="H71" i="9" a="1"/>
  <c r="H71" i="9" s="1"/>
  <c r="H72" i="9" a="1"/>
  <c r="H72" i="9" s="1"/>
  <c r="H73" i="9" a="1"/>
  <c r="H73" i="9" s="1"/>
  <c r="H74" i="9" a="1"/>
  <c r="H74" i="9" s="1"/>
  <c r="H75" i="9" a="1"/>
  <c r="H75" i="9" s="1"/>
  <c r="H76" i="9" a="1"/>
  <c r="H76" i="9" s="1"/>
  <c r="H77" i="9" a="1"/>
  <c r="H77" i="9" s="1"/>
  <c r="H78" i="9" a="1"/>
  <c r="H78" i="9" s="1"/>
  <c r="H79" i="9" a="1"/>
  <c r="H79" i="9" s="1"/>
  <c r="H80" i="9" a="1"/>
  <c r="H80" i="9" s="1"/>
  <c r="H81" i="9" a="1"/>
  <c r="H81" i="9" s="1"/>
  <c r="H82" i="9" a="1"/>
  <c r="H82" i="9" s="1"/>
  <c r="H83" i="9" a="1"/>
  <c r="H83" i="9" s="1"/>
  <c r="H84" i="9" a="1"/>
  <c r="H84" i="9" s="1"/>
  <c r="H85" i="9" a="1"/>
  <c r="H85" i="9" s="1"/>
  <c r="H86" i="9" a="1"/>
  <c r="H86" i="9" s="1"/>
  <c r="H87" i="9" a="1"/>
  <c r="H87" i="9" s="1"/>
  <c r="H88" i="9" a="1"/>
  <c r="H88" i="9" s="1"/>
  <c r="H89" i="9" a="1"/>
  <c r="H89" i="9" s="1"/>
  <c r="H90" i="9" a="1"/>
  <c r="H90" i="9" s="1"/>
  <c r="H91" i="9" a="1"/>
  <c r="H91" i="9" s="1"/>
  <c r="H92" i="9" a="1"/>
  <c r="H92" i="9" s="1"/>
  <c r="H93" i="9" a="1"/>
  <c r="H93" i="9" s="1"/>
  <c r="H94" i="9" a="1"/>
  <c r="H94" i="9" s="1"/>
  <c r="H95" i="9" a="1"/>
  <c r="H95" i="9" s="1"/>
  <c r="H96" i="9" a="1"/>
  <c r="H96" i="9" s="1"/>
  <c r="H97" i="9" a="1"/>
  <c r="H97" i="9" s="1"/>
  <c r="H98" i="9" a="1"/>
  <c r="H98" i="9" s="1"/>
  <c r="H99" i="9" a="1"/>
  <c r="H99" i="9" s="1"/>
  <c r="H100" i="9" a="1"/>
  <c r="H100" i="9" s="1"/>
  <c r="H101" i="9" a="1"/>
  <c r="H101" i="9" s="1"/>
  <c r="H102" i="9" a="1"/>
  <c r="H102" i="9" s="1"/>
  <c r="H103" i="9" a="1"/>
  <c r="H103" i="9" s="1"/>
  <c r="H104" i="9" a="1"/>
  <c r="H104" i="9" s="1"/>
  <c r="H105" i="9" a="1"/>
  <c r="H105" i="9" s="1"/>
  <c r="H106" i="9" a="1"/>
  <c r="H106" i="9" s="1"/>
  <c r="H107" i="9" a="1"/>
  <c r="H107" i="9" s="1"/>
  <c r="H108" i="9" a="1"/>
  <c r="H108" i="9" s="1"/>
  <c r="H109" i="9" a="1"/>
  <c r="H109" i="9" s="1"/>
  <c r="H110" i="9" a="1"/>
  <c r="H110" i="9" s="1"/>
  <c r="H111" i="9" a="1"/>
  <c r="H111" i="9" s="1"/>
  <c r="H112" i="9" a="1"/>
  <c r="H112" i="9" s="1"/>
  <c r="H113" i="9" a="1"/>
  <c r="H113" i="9" s="1"/>
  <c r="H114" i="9" a="1"/>
  <c r="H114" i="9" s="1"/>
  <c r="H115" i="9" a="1"/>
  <c r="H115" i="9" s="1"/>
  <c r="H116" i="9" a="1"/>
  <c r="H116" i="9" s="1"/>
  <c r="H117" i="9" a="1"/>
  <c r="H117" i="9" s="1"/>
  <c r="H118" i="9" a="1"/>
  <c r="H118" i="9" s="1"/>
  <c r="H119" i="9" a="1"/>
  <c r="H119" i="9" s="1"/>
  <c r="H120" i="9" a="1"/>
  <c r="H120" i="9" s="1"/>
  <c r="H121" i="9" a="1"/>
  <c r="H121" i="9" s="1"/>
  <c r="H122" i="9" a="1"/>
  <c r="H122" i="9" s="1"/>
  <c r="H123" i="9" a="1"/>
  <c r="H123" i="9" s="1"/>
  <c r="H124" i="9" a="1"/>
  <c r="H124" i="9" s="1"/>
  <c r="H125" i="9" a="1"/>
  <c r="H125" i="9" s="1"/>
  <c r="H126" i="9" a="1"/>
  <c r="H126" i="9" s="1"/>
  <c r="H127" i="9" a="1"/>
  <c r="H127" i="9" s="1"/>
  <c r="H128" i="9" a="1"/>
  <c r="H128" i="9" s="1"/>
  <c r="H129" i="9" a="1"/>
  <c r="H129" i="9" s="1"/>
  <c r="H130" i="9" a="1"/>
  <c r="H130" i="9" s="1"/>
  <c r="H131" i="9" a="1"/>
  <c r="H131" i="9" s="1"/>
  <c r="H132" i="9" a="1"/>
  <c r="H132" i="9" s="1"/>
  <c r="H133" i="9" a="1"/>
  <c r="H133" i="9" s="1"/>
  <c r="H134" i="9" a="1"/>
  <c r="H134" i="9" s="1"/>
  <c r="H135" i="9" a="1"/>
  <c r="H135" i="9" s="1"/>
  <c r="H136" i="9" a="1"/>
  <c r="H136" i="9" s="1"/>
  <c r="H137" i="9" a="1"/>
  <c r="H137" i="9" s="1"/>
  <c r="H138" i="9" a="1"/>
  <c r="H138" i="9" s="1"/>
  <c r="H139" i="9" a="1"/>
  <c r="H139" i="9" s="1"/>
  <c r="H140" i="9" a="1"/>
  <c r="H140" i="9" s="1"/>
  <c r="H141" i="9" a="1"/>
  <c r="H141" i="9" s="1"/>
  <c r="H142" i="9" a="1"/>
  <c r="H142" i="9" s="1"/>
  <c r="H143" i="9" a="1"/>
  <c r="H143" i="9" s="1"/>
  <c r="H144" i="9" a="1"/>
  <c r="H144" i="9" s="1"/>
  <c r="H145" i="9" a="1"/>
  <c r="H145" i="9" s="1"/>
  <c r="H146" i="9" a="1"/>
  <c r="H146" i="9" s="1"/>
  <c r="H147" i="9" a="1"/>
  <c r="H147" i="9" s="1"/>
  <c r="H148" i="9" a="1"/>
  <c r="H148" i="9" s="1"/>
  <c r="H149" i="9" a="1"/>
  <c r="H149" i="9" s="1"/>
  <c r="H150" i="9" a="1"/>
  <c r="H150" i="9" s="1"/>
  <c r="H151" i="9" a="1"/>
  <c r="H151" i="9" s="1"/>
  <c r="H152" i="9" a="1"/>
  <c r="H152" i="9" s="1"/>
  <c r="H153" i="9" a="1"/>
  <c r="H153" i="9" s="1"/>
  <c r="H154" i="9" a="1"/>
  <c r="H154" i="9" s="1"/>
  <c r="H155" i="9" a="1"/>
  <c r="H155" i="9" s="1"/>
  <c r="H156" i="9" a="1"/>
  <c r="H156" i="9" s="1"/>
  <c r="H157" i="9" a="1"/>
  <c r="H157" i="9" s="1"/>
  <c r="H158" i="9" a="1"/>
  <c r="H158" i="9" s="1"/>
  <c r="H159" i="9" a="1"/>
  <c r="H159" i="9" s="1"/>
  <c r="H160" i="9" a="1"/>
  <c r="H160" i="9" s="1"/>
  <c r="H161" i="9" a="1"/>
  <c r="H161" i="9" s="1"/>
  <c r="H162" i="9" a="1"/>
  <c r="H162" i="9" s="1"/>
  <c r="H163" i="9" a="1"/>
  <c r="H163" i="9" s="1"/>
  <c r="H164" i="9" a="1"/>
  <c r="H164" i="9" s="1"/>
  <c r="H165" i="9" a="1"/>
  <c r="H165" i="9" s="1"/>
  <c r="H166" i="9" a="1"/>
  <c r="H166" i="9" s="1"/>
  <c r="H167" i="9" a="1"/>
  <c r="H167" i="9" s="1"/>
  <c r="H168" i="9" a="1"/>
  <c r="H168" i="9" s="1"/>
  <c r="H169" i="9" a="1"/>
  <c r="H169" i="9" s="1"/>
  <c r="H170" i="9" a="1"/>
  <c r="H170" i="9" s="1"/>
  <c r="H171" i="9" a="1"/>
  <c r="H171" i="9" s="1"/>
  <c r="H172" i="9" a="1"/>
  <c r="H172" i="9" s="1"/>
  <c r="H173" i="9" a="1"/>
  <c r="H173" i="9" s="1"/>
  <c r="H174" i="9" a="1"/>
  <c r="H174" i="9" s="1"/>
  <c r="H175" i="9" a="1"/>
  <c r="H175" i="9" s="1"/>
  <c r="H176" i="9" a="1"/>
  <c r="H176" i="9" s="1"/>
  <c r="H177" i="9" a="1"/>
  <c r="H177" i="9" s="1"/>
  <c r="H178" i="9" a="1"/>
  <c r="H178" i="9" s="1"/>
  <c r="H179" i="9" a="1"/>
  <c r="H179" i="9" s="1"/>
  <c r="H180" i="9" a="1"/>
  <c r="H180" i="9" s="1"/>
  <c r="H181" i="9" a="1"/>
  <c r="H181" i="9" s="1"/>
  <c r="H182" i="9" a="1"/>
  <c r="H182" i="9" s="1"/>
  <c r="H183" i="9" a="1"/>
  <c r="H183" i="9" s="1"/>
  <c r="H184" i="9" a="1"/>
  <c r="H184" i="9" s="1"/>
  <c r="H185" i="9" a="1"/>
  <c r="H185" i="9" s="1"/>
  <c r="H186" i="9" a="1"/>
  <c r="H186" i="9" s="1"/>
  <c r="H187" i="9" a="1"/>
  <c r="H187" i="9" s="1"/>
  <c r="H188" i="9" a="1"/>
  <c r="H188" i="9" s="1"/>
  <c r="H189" i="9" a="1"/>
  <c r="H189" i="9" s="1"/>
  <c r="H190" i="9" a="1"/>
  <c r="H190" i="9" s="1"/>
  <c r="H191" i="9" a="1"/>
  <c r="H191" i="9" s="1"/>
  <c r="H192" i="9" a="1"/>
  <c r="H192" i="9" s="1"/>
  <c r="H193" i="9" a="1"/>
  <c r="H193" i="9" s="1"/>
  <c r="H194" i="9" a="1"/>
  <c r="H194" i="9" s="1"/>
  <c r="H195" i="9" a="1"/>
  <c r="H195" i="9" s="1"/>
  <c r="H196" i="9" a="1"/>
  <c r="H196" i="9" s="1"/>
  <c r="H197" i="9" a="1"/>
  <c r="H197" i="9" s="1"/>
  <c r="H198" i="9" a="1"/>
  <c r="H198" i="9" s="1"/>
  <c r="H199" i="9" a="1"/>
  <c r="H199" i="9" s="1"/>
  <c r="H200" i="9" a="1"/>
  <c r="H200" i="9" s="1"/>
  <c r="H201" i="9" a="1"/>
  <c r="H201" i="9" s="1"/>
  <c r="H6" i="9" a="1"/>
  <c r="H6" i="9" s="1"/>
  <c r="I6" i="9" a="1"/>
  <c r="I6" i="9" s="1"/>
  <c r="E7" i="9" a="1"/>
  <c r="E7" i="9" s="1"/>
  <c r="E8" i="9" a="1"/>
  <c r="E8" i="9" s="1"/>
  <c r="E9" i="9" a="1"/>
  <c r="E9" i="9" s="1"/>
  <c r="E10" i="9" a="1"/>
  <c r="E10" i="9" s="1"/>
  <c r="E11" i="9" a="1"/>
  <c r="E11" i="9" s="1"/>
  <c r="E12" i="9" a="1"/>
  <c r="E12" i="9" s="1"/>
  <c r="E13" i="9" a="1"/>
  <c r="E13" i="9" s="1"/>
  <c r="E14" i="9" a="1"/>
  <c r="E14" i="9" s="1"/>
  <c r="E15" i="9" a="1"/>
  <c r="E15" i="9" s="1"/>
  <c r="E16" i="9" a="1"/>
  <c r="E16" i="9" s="1"/>
  <c r="E17" i="9" a="1"/>
  <c r="E17" i="9" s="1"/>
  <c r="E18" i="9" a="1"/>
  <c r="E18" i="9" s="1"/>
  <c r="E19" i="9" a="1"/>
  <c r="E19" i="9" s="1"/>
  <c r="E20" i="9" a="1"/>
  <c r="E20" i="9" s="1"/>
  <c r="E21" i="9" a="1"/>
  <c r="E21" i="9" s="1"/>
  <c r="E22" i="9" a="1"/>
  <c r="E22" i="9" s="1"/>
  <c r="E23" i="9" a="1"/>
  <c r="E23" i="9" s="1"/>
  <c r="E24" i="9" a="1"/>
  <c r="E24" i="9" s="1"/>
  <c r="E25" i="9" a="1"/>
  <c r="E25" i="9" s="1"/>
  <c r="E26" i="9" a="1"/>
  <c r="E26" i="9" s="1"/>
  <c r="E27" i="9" a="1"/>
  <c r="E27" i="9" s="1"/>
  <c r="E28" i="9" a="1"/>
  <c r="E28" i="9" s="1"/>
  <c r="E29" i="9" a="1"/>
  <c r="E29" i="9" s="1"/>
  <c r="E30" i="9" a="1"/>
  <c r="E30" i="9" s="1"/>
  <c r="E31" i="9" a="1"/>
  <c r="E31" i="9" s="1"/>
  <c r="E32" i="9" a="1"/>
  <c r="E32" i="9" s="1"/>
  <c r="E33" i="9" a="1"/>
  <c r="E33" i="9" s="1"/>
  <c r="E34" i="9" a="1"/>
  <c r="E34" i="9" s="1"/>
  <c r="E35" i="9" a="1"/>
  <c r="E35" i="9" s="1"/>
  <c r="E36" i="9" a="1"/>
  <c r="E36" i="9" s="1"/>
  <c r="E37" i="9" a="1"/>
  <c r="E37" i="9" s="1"/>
  <c r="E38" i="9" a="1"/>
  <c r="E38" i="9" s="1"/>
  <c r="E39" i="9" a="1"/>
  <c r="E39" i="9" s="1"/>
  <c r="E40" i="9" a="1"/>
  <c r="E40" i="9" s="1"/>
  <c r="E41" i="9" a="1"/>
  <c r="E41" i="9" s="1"/>
  <c r="E42" i="9" a="1"/>
  <c r="E42" i="9" s="1"/>
  <c r="E43" i="9" a="1"/>
  <c r="E43" i="9" s="1"/>
  <c r="E44" i="9" a="1"/>
  <c r="E44" i="9" s="1"/>
  <c r="E45" i="9" a="1"/>
  <c r="E45" i="9" s="1"/>
  <c r="E46" i="9" a="1"/>
  <c r="E46" i="9" s="1"/>
  <c r="E47" i="9" a="1"/>
  <c r="E47" i="9" s="1"/>
  <c r="E48" i="9" a="1"/>
  <c r="E48" i="9" s="1"/>
  <c r="E49" i="9" a="1"/>
  <c r="E49" i="9" s="1"/>
  <c r="E50" i="9" a="1"/>
  <c r="E50" i="9" s="1"/>
  <c r="E51" i="9" a="1"/>
  <c r="E51" i="9" s="1"/>
  <c r="E52" i="9" a="1"/>
  <c r="E52" i="9" s="1"/>
  <c r="E53" i="9" a="1"/>
  <c r="E53" i="9" s="1"/>
  <c r="E54" i="9" a="1"/>
  <c r="E54" i="9" s="1"/>
  <c r="E55" i="9" a="1"/>
  <c r="E55" i="9" s="1"/>
  <c r="E56" i="9" a="1"/>
  <c r="E56" i="9" s="1"/>
  <c r="E57" i="9" a="1"/>
  <c r="E57" i="9" s="1"/>
  <c r="E58" i="9" a="1"/>
  <c r="E58" i="9" s="1"/>
  <c r="E59" i="9" a="1"/>
  <c r="E59" i="9" s="1"/>
  <c r="E60" i="9" a="1"/>
  <c r="E60" i="9" s="1"/>
  <c r="E61" i="9" a="1"/>
  <c r="E61" i="9" s="1"/>
  <c r="E62" i="9" a="1"/>
  <c r="E62" i="9" s="1"/>
  <c r="E63" i="9" a="1"/>
  <c r="E63" i="9" s="1"/>
  <c r="E64" i="9" a="1"/>
  <c r="E64" i="9" s="1"/>
  <c r="E65" i="9" a="1"/>
  <c r="E65" i="9" s="1"/>
  <c r="E66" i="9" a="1"/>
  <c r="E66" i="9" s="1"/>
  <c r="E67" i="9" a="1"/>
  <c r="E67" i="9" s="1"/>
  <c r="E68" i="9" a="1"/>
  <c r="E68" i="9" s="1"/>
  <c r="E69" i="9" a="1"/>
  <c r="E69" i="9" s="1"/>
  <c r="E70" i="9" a="1"/>
  <c r="E70" i="9" s="1"/>
  <c r="E71" i="9" a="1"/>
  <c r="E71" i="9" s="1"/>
  <c r="E72" i="9" a="1"/>
  <c r="E72" i="9" s="1"/>
  <c r="E73" i="9" a="1"/>
  <c r="E73" i="9" s="1"/>
  <c r="E74" i="9" a="1"/>
  <c r="E74" i="9" s="1"/>
  <c r="E75" i="9" a="1"/>
  <c r="E75" i="9" s="1"/>
  <c r="E76" i="9" a="1"/>
  <c r="E76" i="9" s="1"/>
  <c r="E77" i="9" a="1"/>
  <c r="E77" i="9" s="1"/>
  <c r="E78" i="9" a="1"/>
  <c r="E78" i="9" s="1"/>
  <c r="E79" i="9" a="1"/>
  <c r="E79" i="9" s="1"/>
  <c r="E80" i="9" a="1"/>
  <c r="E80" i="9" s="1"/>
  <c r="E81" i="9" a="1"/>
  <c r="E81" i="9" s="1"/>
  <c r="E82" i="9" a="1"/>
  <c r="E82" i="9" s="1"/>
  <c r="E83" i="9" a="1"/>
  <c r="E83" i="9" s="1"/>
  <c r="E84" i="9" a="1"/>
  <c r="E84" i="9" s="1"/>
  <c r="E85" i="9" a="1"/>
  <c r="E85" i="9" s="1"/>
  <c r="E86" i="9" a="1"/>
  <c r="E86" i="9" s="1"/>
  <c r="E87" i="9" a="1"/>
  <c r="E87" i="9" s="1"/>
  <c r="E88" i="9" a="1"/>
  <c r="E88" i="9" s="1"/>
  <c r="E89" i="9" a="1"/>
  <c r="E89" i="9" s="1"/>
  <c r="E90" i="9" a="1"/>
  <c r="E90" i="9" s="1"/>
  <c r="E91" i="9" a="1"/>
  <c r="E91" i="9" s="1"/>
  <c r="E92" i="9" a="1"/>
  <c r="E92" i="9" s="1"/>
  <c r="E93" i="9" a="1"/>
  <c r="E93" i="9" s="1"/>
  <c r="E94" i="9" a="1"/>
  <c r="E94" i="9" s="1"/>
  <c r="E95" i="9" a="1"/>
  <c r="E95" i="9" s="1"/>
  <c r="E96" i="9" a="1"/>
  <c r="E96" i="9" s="1"/>
  <c r="E97" i="9" a="1"/>
  <c r="E97" i="9" s="1"/>
  <c r="E98" i="9" a="1"/>
  <c r="E98" i="9" s="1"/>
  <c r="E99" i="9" a="1"/>
  <c r="E99" i="9" s="1"/>
  <c r="E100" i="9" a="1"/>
  <c r="E100" i="9" s="1"/>
  <c r="E101" i="9" a="1"/>
  <c r="E101" i="9" s="1"/>
  <c r="E102" i="9" a="1"/>
  <c r="E102" i="9" s="1"/>
  <c r="E103" i="9" a="1"/>
  <c r="E103" i="9" s="1"/>
  <c r="E104" i="9" a="1"/>
  <c r="E104" i="9" s="1"/>
  <c r="E105" i="9" a="1"/>
  <c r="E105" i="9" s="1"/>
  <c r="E106" i="9" a="1"/>
  <c r="E106" i="9" s="1"/>
  <c r="E107" i="9" a="1"/>
  <c r="E107" i="9" s="1"/>
  <c r="E108" i="9" a="1"/>
  <c r="E108" i="9" s="1"/>
  <c r="E109" i="9" a="1"/>
  <c r="E109" i="9" s="1"/>
  <c r="E110" i="9" a="1"/>
  <c r="E110" i="9" s="1"/>
  <c r="E111" i="9" a="1"/>
  <c r="E111" i="9" s="1"/>
  <c r="E112" i="9" a="1"/>
  <c r="E112" i="9" s="1"/>
  <c r="E113" i="9" a="1"/>
  <c r="E113" i="9" s="1"/>
  <c r="E114" i="9" a="1"/>
  <c r="E114" i="9" s="1"/>
  <c r="E115" i="9" a="1"/>
  <c r="E115" i="9" s="1"/>
  <c r="E116" i="9" a="1"/>
  <c r="E116" i="9" s="1"/>
  <c r="E117" i="9" a="1"/>
  <c r="E117" i="9" s="1"/>
  <c r="E118" i="9" a="1"/>
  <c r="E118" i="9" s="1"/>
  <c r="E119" i="9" a="1"/>
  <c r="E119" i="9" s="1"/>
  <c r="E120" i="9" a="1"/>
  <c r="E120" i="9" s="1"/>
  <c r="E121" i="9" a="1"/>
  <c r="E121" i="9" s="1"/>
  <c r="E122" i="9" a="1"/>
  <c r="E122" i="9" s="1"/>
  <c r="E123" i="9" a="1"/>
  <c r="E123" i="9" s="1"/>
  <c r="E124" i="9" a="1"/>
  <c r="E124" i="9" s="1"/>
  <c r="E125" i="9" a="1"/>
  <c r="E125" i="9" s="1"/>
  <c r="E126" i="9" a="1"/>
  <c r="E126" i="9" s="1"/>
  <c r="E127" i="9" a="1"/>
  <c r="E127" i="9" s="1"/>
  <c r="E128" i="9" a="1"/>
  <c r="E128" i="9" s="1"/>
  <c r="E129" i="9" a="1"/>
  <c r="E129" i="9" s="1"/>
  <c r="E130" i="9" a="1"/>
  <c r="E130" i="9" s="1"/>
  <c r="E131" i="9" a="1"/>
  <c r="E131" i="9" s="1"/>
  <c r="E132" i="9" a="1"/>
  <c r="E132" i="9" s="1"/>
  <c r="E133" i="9" a="1"/>
  <c r="E133" i="9" s="1"/>
  <c r="E134" i="9" a="1"/>
  <c r="E134" i="9" s="1"/>
  <c r="E135" i="9" a="1"/>
  <c r="E135" i="9" s="1"/>
  <c r="E136" i="9" a="1"/>
  <c r="E136" i="9" s="1"/>
  <c r="E137" i="9" a="1"/>
  <c r="E137" i="9" s="1"/>
  <c r="E138" i="9" a="1"/>
  <c r="E138" i="9" s="1"/>
  <c r="E139" i="9" a="1"/>
  <c r="E139" i="9" s="1"/>
  <c r="E140" i="9" a="1"/>
  <c r="E140" i="9" s="1"/>
  <c r="E141" i="9" a="1"/>
  <c r="E141" i="9" s="1"/>
  <c r="E142" i="9" a="1"/>
  <c r="E142" i="9" s="1"/>
  <c r="E143" i="9" a="1"/>
  <c r="E143" i="9" s="1"/>
  <c r="E144" i="9" a="1"/>
  <c r="E144" i="9" s="1"/>
  <c r="E145" i="9" a="1"/>
  <c r="E145" i="9" s="1"/>
  <c r="E146" i="9" a="1"/>
  <c r="E146" i="9" s="1"/>
  <c r="E147" i="9" a="1"/>
  <c r="E147" i="9" s="1"/>
  <c r="E148" i="9" a="1"/>
  <c r="E148" i="9" s="1"/>
  <c r="E149" i="9" a="1"/>
  <c r="E149" i="9" s="1"/>
  <c r="E150" i="9" a="1"/>
  <c r="E150" i="9" s="1"/>
  <c r="E151" i="9" a="1"/>
  <c r="E151" i="9" s="1"/>
  <c r="E152" i="9" a="1"/>
  <c r="E152" i="9" s="1"/>
  <c r="E153" i="9" a="1"/>
  <c r="E153" i="9" s="1"/>
  <c r="E154" i="9" a="1"/>
  <c r="E154" i="9" s="1"/>
  <c r="E155" i="9" a="1"/>
  <c r="E155" i="9" s="1"/>
  <c r="E156" i="9" a="1"/>
  <c r="E156" i="9" s="1"/>
  <c r="E157" i="9" a="1"/>
  <c r="E157" i="9" s="1"/>
  <c r="E158" i="9" a="1"/>
  <c r="E158" i="9" s="1"/>
  <c r="E159" i="9" a="1"/>
  <c r="E159" i="9" s="1"/>
  <c r="E160" i="9" a="1"/>
  <c r="E160" i="9" s="1"/>
  <c r="E161" i="9" a="1"/>
  <c r="E161" i="9" s="1"/>
  <c r="E162" i="9" a="1"/>
  <c r="E162" i="9" s="1"/>
  <c r="E163" i="9" a="1"/>
  <c r="E163" i="9" s="1"/>
  <c r="E164" i="9" a="1"/>
  <c r="E164" i="9" s="1"/>
  <c r="E165" i="9" a="1"/>
  <c r="E165" i="9" s="1"/>
  <c r="E166" i="9" a="1"/>
  <c r="E166" i="9" s="1"/>
  <c r="E167" i="9" a="1"/>
  <c r="E167" i="9" s="1"/>
  <c r="E168" i="9" a="1"/>
  <c r="E168" i="9" s="1"/>
  <c r="E169" i="9" a="1"/>
  <c r="E169" i="9" s="1"/>
  <c r="E170" i="9" a="1"/>
  <c r="E170" i="9" s="1"/>
  <c r="E171" i="9" a="1"/>
  <c r="E171" i="9" s="1"/>
  <c r="E172" i="9" a="1"/>
  <c r="E172" i="9" s="1"/>
  <c r="E173" i="9" a="1"/>
  <c r="E173" i="9" s="1"/>
  <c r="E174" i="9" a="1"/>
  <c r="E174" i="9" s="1"/>
  <c r="E175" i="9" a="1"/>
  <c r="E175" i="9" s="1"/>
  <c r="E176" i="9" a="1"/>
  <c r="E176" i="9" s="1"/>
  <c r="E177" i="9" a="1"/>
  <c r="E177" i="9" s="1"/>
  <c r="E178" i="9" a="1"/>
  <c r="E178" i="9" s="1"/>
  <c r="E179" i="9" a="1"/>
  <c r="E179" i="9" s="1"/>
  <c r="E180" i="9" a="1"/>
  <c r="E180" i="9" s="1"/>
  <c r="E181" i="9" a="1"/>
  <c r="E181" i="9" s="1"/>
  <c r="E182" i="9" a="1"/>
  <c r="E182" i="9" s="1"/>
  <c r="E183" i="9" a="1"/>
  <c r="E183" i="9" s="1"/>
  <c r="E184" i="9" a="1"/>
  <c r="E184" i="9" s="1"/>
  <c r="E185" i="9" a="1"/>
  <c r="E185" i="9" s="1"/>
  <c r="E186" i="9" a="1"/>
  <c r="E186" i="9" s="1"/>
  <c r="E187" i="9" a="1"/>
  <c r="E187" i="9" s="1"/>
  <c r="E188" i="9" a="1"/>
  <c r="E188" i="9" s="1"/>
  <c r="E189" i="9" a="1"/>
  <c r="E189" i="9" s="1"/>
  <c r="E190" i="9" a="1"/>
  <c r="E190" i="9" s="1"/>
  <c r="E191" i="9" a="1"/>
  <c r="E191" i="9" s="1"/>
  <c r="E192" i="9" a="1"/>
  <c r="E192" i="9" s="1"/>
  <c r="E193" i="9" a="1"/>
  <c r="E193" i="9" s="1"/>
  <c r="E194" i="9" a="1"/>
  <c r="E194" i="9" s="1"/>
  <c r="E195" i="9" a="1"/>
  <c r="E195" i="9" s="1"/>
  <c r="E196" i="9" a="1"/>
  <c r="E196" i="9" s="1"/>
  <c r="E197" i="9" a="1"/>
  <c r="E197" i="9" s="1"/>
  <c r="E198" i="9" a="1"/>
  <c r="E198" i="9" s="1"/>
  <c r="E199" i="9" a="1"/>
  <c r="E199" i="9" s="1"/>
  <c r="E200" i="9" a="1"/>
  <c r="E200" i="9" s="1"/>
  <c r="E201" i="9" a="1"/>
  <c r="E201" i="9" s="1"/>
  <c r="E6" i="9" a="1"/>
  <c r="E6" i="9" s="1"/>
  <c r="F7" i="8" a="1"/>
  <c r="F7" i="8" s="1"/>
  <c r="F8" i="8" a="1"/>
  <c r="F8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 s="1"/>
  <c r="F28" i="8" a="1"/>
  <c r="F28" i="8" s="1"/>
  <c r="F29" i="8" a="1"/>
  <c r="F29" i="8" s="1"/>
  <c r="F30" i="8" a="1"/>
  <c r="F30" i="8" s="1"/>
  <c r="F31" i="8" a="1"/>
  <c r="F31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41" i="8" a="1"/>
  <c r="F41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48" i="8" a="1"/>
  <c r="F48" i="8" s="1"/>
  <c r="F49" i="8" a="1"/>
  <c r="F49" i="8" s="1"/>
  <c r="F50" i="8" a="1"/>
  <c r="F50" i="8" s="1"/>
  <c r="F6" i="8" a="1"/>
  <c r="F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8" i="8" s="1"/>
  <c r="E49" i="8" a="1"/>
  <c r="E49" i="8" s="1"/>
  <c r="E50" i="8" a="1"/>
  <c r="E50" i="8" s="1"/>
  <c r="E6" i="8" a="1"/>
  <c r="E6" i="8" s="1"/>
  <c r="D7" i="8" a="1"/>
  <c r="D7" i="8" s="1"/>
  <c r="D8" i="8" a="1"/>
  <c r="D8" i="8" s="1"/>
  <c r="D9" i="8" a="1"/>
  <c r="D9" i="8" s="1"/>
  <c r="D10" i="8" a="1"/>
  <c r="D10" i="8" s="1"/>
  <c r="D11" i="8" a="1"/>
  <c r="D11" i="8" s="1"/>
  <c r="D12" i="8" a="1"/>
  <c r="D12" i="8" s="1"/>
  <c r="D13" i="8" a="1"/>
  <c r="D13" i="8" s="1"/>
  <c r="D14" i="8" a="1"/>
  <c r="D14" i="8" s="1"/>
  <c r="D15" i="8" a="1"/>
  <c r="D15" i="8" s="1"/>
  <c r="D16" i="8" a="1"/>
  <c r="D16" i="8" s="1"/>
  <c r="D17" i="8" a="1"/>
  <c r="D17" i="8" s="1"/>
  <c r="D18" i="8" a="1"/>
  <c r="D18" i="8" s="1"/>
  <c r="D19" i="8" a="1"/>
  <c r="D19" i="8" s="1"/>
  <c r="D20" i="8" a="1"/>
  <c r="D20" i="8" s="1"/>
  <c r="D21" i="8" a="1"/>
  <c r="D21" i="8" s="1"/>
  <c r="D22" i="8" a="1"/>
  <c r="D22" i="8" s="1"/>
  <c r="D23" i="8" a="1"/>
  <c r="D23" i="8" s="1"/>
  <c r="D24" i="8" a="1"/>
  <c r="D24" i="8" s="1"/>
  <c r="D25" i="8" a="1"/>
  <c r="D25" i="8" s="1"/>
  <c r="D26" i="8" a="1"/>
  <c r="D26" i="8" s="1"/>
  <c r="D27" i="8" a="1"/>
  <c r="D27" i="8" s="1"/>
  <c r="D28" i="8" a="1"/>
  <c r="D28" i="8" s="1"/>
  <c r="D29" i="8" a="1"/>
  <c r="D29" i="8" s="1"/>
  <c r="D30" i="8" a="1"/>
  <c r="D30" i="8" s="1"/>
  <c r="D31" i="8" a="1"/>
  <c r="D31" i="8" s="1"/>
  <c r="D32" i="8" a="1"/>
  <c r="D32" i="8" s="1"/>
  <c r="D33" i="8" a="1"/>
  <c r="D33" i="8" s="1"/>
  <c r="D34" i="8" a="1"/>
  <c r="D34" i="8" s="1"/>
  <c r="D35" i="8" a="1"/>
  <c r="D35" i="8" s="1"/>
  <c r="D36" i="8" a="1"/>
  <c r="D36" i="8" s="1"/>
  <c r="D37" i="8" a="1"/>
  <c r="D37" i="8" s="1"/>
  <c r="D38" i="8" a="1"/>
  <c r="D38" i="8" s="1"/>
  <c r="D39" i="8" a="1"/>
  <c r="D39" i="8" s="1"/>
  <c r="D40" i="8" a="1"/>
  <c r="D40" i="8" s="1"/>
  <c r="D41" i="8" a="1"/>
  <c r="D41" i="8" s="1"/>
  <c r="D42" i="8" a="1"/>
  <c r="D42" i="8" s="1"/>
  <c r="D43" i="8" a="1"/>
  <c r="D43" i="8" s="1"/>
  <c r="D44" i="8" a="1"/>
  <c r="D44" i="8" s="1"/>
  <c r="D45" i="8" a="1"/>
  <c r="D45" i="8" s="1"/>
  <c r="D46" i="8" a="1"/>
  <c r="D46" i="8" s="1"/>
  <c r="D47" i="8" a="1"/>
  <c r="D47" i="8" s="1"/>
  <c r="D48" i="8" a="1"/>
  <c r="D48" i="8" s="1"/>
  <c r="D49" i="8" a="1"/>
  <c r="D49" i="8" s="1"/>
  <c r="D50" i="8" a="1"/>
  <c r="D50" i="8" s="1"/>
  <c r="D6" i="8" a="1"/>
  <c r="D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46" i="8" a="1"/>
  <c r="C46" i="8" s="1"/>
  <c r="C47" i="8" a="1"/>
  <c r="C47" i="8" s="1"/>
  <c r="C48" i="8" a="1"/>
  <c r="C48" i="8" s="1"/>
  <c r="C49" i="8" a="1"/>
  <c r="C49" i="8" s="1"/>
  <c r="C50" i="8" a="1"/>
  <c r="C50" i="8" s="1"/>
  <c r="C6" i="8" a="1"/>
  <c r="C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6" i="8" a="1"/>
  <c r="B6" i="8" s="1"/>
  <c r="A7" i="8" a="1"/>
  <c r="A7" i="8" s="1"/>
  <c r="A8" i="8" a="1"/>
  <c r="A8" i="8" s="1"/>
  <c r="A9" i="8" a="1"/>
  <c r="A9" i="8" s="1"/>
  <c r="A10" i="8" a="1"/>
  <c r="A10" i="8" s="1"/>
  <c r="A11" i="8" a="1"/>
  <c r="A11" i="8" s="1"/>
  <c r="A12" i="8" a="1"/>
  <c r="A12" i="8" s="1"/>
  <c r="A13" i="8" a="1"/>
  <c r="A13" i="8" s="1"/>
  <c r="A14" i="8" a="1"/>
  <c r="A14" i="8" s="1"/>
  <c r="A15" i="8" a="1"/>
  <c r="A15" i="8" s="1"/>
  <c r="A16" i="8" a="1"/>
  <c r="A16" i="8" s="1"/>
  <c r="A17" i="8" a="1"/>
  <c r="A17" i="8" s="1"/>
  <c r="A18" i="8" a="1"/>
  <c r="A18" i="8" s="1"/>
  <c r="A19" i="8" a="1"/>
  <c r="A19" i="8" s="1"/>
  <c r="A20" i="8" a="1"/>
  <c r="A20" i="8" s="1"/>
  <c r="A21" i="8" a="1"/>
  <c r="A21" i="8" s="1"/>
  <c r="A22" i="8" a="1"/>
  <c r="A22" i="8" s="1"/>
  <c r="A23" i="8" a="1"/>
  <c r="A23" i="8" s="1"/>
  <c r="A24" i="8" a="1"/>
  <c r="A24" i="8" s="1"/>
  <c r="A25" i="8" a="1"/>
  <c r="A25" i="8" s="1"/>
  <c r="A26" i="8" a="1"/>
  <c r="A26" i="8" s="1"/>
  <c r="A27" i="8" a="1"/>
  <c r="A27" i="8" s="1"/>
  <c r="A28" i="8" a="1"/>
  <c r="A28" i="8" s="1"/>
  <c r="A29" i="8" a="1"/>
  <c r="A29" i="8" s="1"/>
  <c r="A30" i="8" a="1"/>
  <c r="A30" i="8" s="1"/>
  <c r="A31" i="8" a="1"/>
  <c r="A31" i="8" s="1"/>
  <c r="A32" i="8" a="1"/>
  <c r="A32" i="8" s="1"/>
  <c r="A33" i="8" a="1"/>
  <c r="A33" i="8" s="1"/>
  <c r="A34" i="8" a="1"/>
  <c r="A34" i="8" s="1"/>
  <c r="A35" i="8" a="1"/>
  <c r="A35" i="8" s="1"/>
  <c r="A36" i="8" a="1"/>
  <c r="A36" i="8" s="1"/>
  <c r="A37" i="8" a="1"/>
  <c r="A37" i="8" s="1"/>
  <c r="A38" i="8" a="1"/>
  <c r="A38" i="8" s="1"/>
  <c r="A39" i="8" a="1"/>
  <c r="A39" i="8" s="1"/>
  <c r="A40" i="8" a="1"/>
  <c r="A40" i="8" s="1"/>
  <c r="A41" i="8" a="1"/>
  <c r="A41" i="8" s="1"/>
  <c r="A42" i="8" a="1"/>
  <c r="A42" i="8" s="1"/>
  <c r="A43" i="8" a="1"/>
  <c r="A43" i="8" s="1"/>
  <c r="A44" i="8" a="1"/>
  <c r="A44" i="8" s="1"/>
  <c r="A45" i="8" a="1"/>
  <c r="A45" i="8" s="1"/>
  <c r="A46" i="8" a="1"/>
  <c r="A46" i="8" s="1"/>
  <c r="A47" i="8" a="1"/>
  <c r="A47" i="8" s="1"/>
  <c r="A48" i="8" a="1"/>
  <c r="A48" i="8" s="1"/>
  <c r="A49" i="8" a="1"/>
  <c r="A49" i="8" s="1"/>
  <c r="A50" i="8" a="1"/>
  <c r="A50" i="8" s="1"/>
  <c r="A6" i="8" a="1"/>
  <c r="A6" i="8" s="1"/>
  <c r="D50" i="7" a="1"/>
  <c r="D50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6" i="7" a="1"/>
  <c r="D6" i="7" s="1"/>
  <c r="D48" i="3" a="1"/>
  <c r="D48" i="3" s="1"/>
  <c r="C48" i="3" a="1"/>
  <c r="C48" i="3" s="1"/>
  <c r="B48" i="3" a="1"/>
  <c r="B48" i="3" s="1"/>
  <c r="A48" i="3" a="1"/>
  <c r="A48" i="3" s="1"/>
  <c r="D47" i="3" a="1"/>
  <c r="D47" i="3" s="1"/>
  <c r="C47" i="3" a="1"/>
  <c r="C47" i="3" s="1"/>
  <c r="B47" i="3" a="1"/>
  <c r="B47" i="3" s="1"/>
  <c r="A47" i="3" a="1"/>
  <c r="A47" i="3" s="1"/>
  <c r="D46" i="3" a="1"/>
  <c r="D46" i="3" s="1"/>
  <c r="C46" i="3" a="1"/>
  <c r="C46" i="3" s="1"/>
  <c r="B46" i="3" a="1"/>
  <c r="B46" i="3" s="1"/>
  <c r="A46" i="3" a="1"/>
  <c r="A46" i="3" s="1"/>
  <c r="D45" i="3" a="1"/>
  <c r="D45" i="3" s="1"/>
  <c r="C45" i="3" a="1"/>
  <c r="C45" i="3" s="1"/>
  <c r="B45" i="3" a="1"/>
  <c r="B45" i="3" s="1"/>
  <c r="A45" i="3" a="1"/>
  <c r="A45" i="3" s="1"/>
  <c r="D44" i="3" a="1"/>
  <c r="D44" i="3" s="1"/>
  <c r="C44" i="3" a="1"/>
  <c r="C44" i="3" s="1"/>
  <c r="B44" i="3" a="1"/>
  <c r="B44" i="3" s="1"/>
  <c r="A44" i="3" a="1"/>
  <c r="A44" i="3" s="1"/>
  <c r="D43" i="3" a="1"/>
  <c r="D43" i="3" s="1"/>
  <c r="C43" i="3" a="1"/>
  <c r="C43" i="3" s="1"/>
  <c r="B43" i="3" a="1"/>
  <c r="B43" i="3" s="1"/>
  <c r="A43" i="3" a="1"/>
  <c r="A43" i="3" s="1"/>
  <c r="D42" i="3" a="1"/>
  <c r="D42" i="3" s="1"/>
  <c r="C42" i="3" a="1"/>
  <c r="C42" i="3" s="1"/>
  <c r="B42" i="3" a="1"/>
  <c r="B42" i="3" s="1"/>
  <c r="A42" i="3" a="1"/>
  <c r="A42" i="3" s="1"/>
  <c r="D41" i="3" a="1"/>
  <c r="D41" i="3" s="1"/>
  <c r="C41" i="3" a="1"/>
  <c r="C41" i="3" s="1"/>
  <c r="B41" i="3" a="1"/>
  <c r="B41" i="3" s="1"/>
  <c r="A41" i="3" a="1"/>
  <c r="A41" i="3" s="1"/>
  <c r="D40" i="3" a="1"/>
  <c r="D40" i="3" s="1"/>
  <c r="C40" i="3" a="1"/>
  <c r="C40" i="3" s="1"/>
  <c r="B40" i="3" a="1"/>
  <c r="B40" i="3" s="1"/>
  <c r="A40" i="3" a="1"/>
  <c r="A40" i="3" s="1"/>
  <c r="D39" i="3" a="1"/>
  <c r="D39" i="3" s="1"/>
  <c r="C39" i="3" a="1"/>
  <c r="C39" i="3" s="1"/>
  <c r="B39" i="3" a="1"/>
  <c r="B39" i="3" s="1"/>
  <c r="A39" i="3" a="1"/>
  <c r="A39" i="3" s="1"/>
  <c r="D38" i="3" a="1"/>
  <c r="D38" i="3" s="1"/>
  <c r="C38" i="3" a="1"/>
  <c r="C38" i="3" s="1"/>
  <c r="B38" i="3" a="1"/>
  <c r="B38" i="3" s="1"/>
  <c r="A38" i="3" a="1"/>
  <c r="A38" i="3" s="1"/>
  <c r="D37" i="3" a="1"/>
  <c r="D37" i="3" s="1"/>
  <c r="C37" i="3" a="1"/>
  <c r="C37" i="3" s="1"/>
  <c r="B37" i="3" a="1"/>
  <c r="B37" i="3" s="1"/>
  <c r="A37" i="3" a="1"/>
  <c r="A37" i="3" s="1"/>
  <c r="D36" i="3" a="1"/>
  <c r="D36" i="3" s="1"/>
  <c r="C36" i="3" a="1"/>
  <c r="C36" i="3" s="1"/>
  <c r="B36" i="3" a="1"/>
  <c r="B36" i="3" s="1"/>
  <c r="A36" i="3" a="1"/>
  <c r="A36" i="3" s="1"/>
  <c r="D35" i="3" a="1"/>
  <c r="D35" i="3" s="1"/>
  <c r="C35" i="3" a="1"/>
  <c r="C35" i="3" s="1"/>
  <c r="B35" i="3" a="1"/>
  <c r="B35" i="3" s="1"/>
  <c r="A35" i="3" a="1"/>
  <c r="A35" i="3" s="1"/>
  <c r="D34" i="3" a="1"/>
  <c r="D34" i="3" s="1"/>
  <c r="C34" i="3" a="1"/>
  <c r="C34" i="3" s="1"/>
  <c r="B34" i="3" a="1"/>
  <c r="B34" i="3" s="1"/>
  <c r="A34" i="3" a="1"/>
  <c r="A34" i="3" s="1"/>
  <c r="C5" i="3" a="1"/>
  <c r="C5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D33" i="3" a="1"/>
  <c r="D33" i="3" s="1"/>
  <c r="B33" i="3" a="1"/>
  <c r="B33" i="3" s="1"/>
  <c r="A33" i="3" a="1"/>
  <c r="A33" i="3" s="1"/>
  <c r="D32" i="3" a="1"/>
  <c r="D32" i="3" s="1"/>
  <c r="B32" i="3" a="1"/>
  <c r="B32" i="3" s="1"/>
  <c r="A32" i="3" a="1"/>
  <c r="A32" i="3" s="1"/>
  <c r="D31" i="3" a="1"/>
  <c r="D31" i="3" s="1"/>
  <c r="B31" i="3" a="1"/>
  <c r="B31" i="3" s="1"/>
  <c r="A31" i="3" a="1"/>
  <c r="A31" i="3" s="1"/>
  <c r="D30" i="3" a="1"/>
  <c r="D30" i="3" s="1"/>
  <c r="B30" i="3" a="1"/>
  <c r="B30" i="3" s="1"/>
  <c r="A30" i="3" a="1"/>
  <c r="A30" i="3" s="1"/>
  <c r="D29" i="3" a="1"/>
  <c r="D29" i="3" s="1"/>
  <c r="B29" i="3" a="1"/>
  <c r="B29" i="3" s="1"/>
  <c r="A29" i="3" a="1"/>
  <c r="A29" i="3" s="1"/>
  <c r="D28" i="3" a="1"/>
  <c r="D28" i="3" s="1"/>
  <c r="B28" i="3" a="1"/>
  <c r="B28" i="3" s="1"/>
  <c r="A28" i="3" a="1"/>
  <c r="A28" i="3" s="1"/>
  <c r="D27" i="3" a="1"/>
  <c r="D27" i="3" s="1"/>
  <c r="B27" i="3" a="1"/>
  <c r="B27" i="3" s="1"/>
  <c r="A27" i="3" a="1"/>
  <c r="A27" i="3" s="1"/>
  <c r="D26" i="3" a="1"/>
  <c r="D26" i="3" s="1"/>
  <c r="B26" i="3" a="1"/>
  <c r="B26" i="3" s="1"/>
  <c r="A26" i="3" a="1"/>
  <c r="A26" i="3" s="1"/>
  <c r="D25" i="3" a="1"/>
  <c r="D25" i="3" s="1"/>
  <c r="B25" i="3" a="1"/>
  <c r="B25" i="3" s="1"/>
  <c r="A25" i="3" a="1"/>
  <c r="A25" i="3" s="1"/>
  <c r="D24" i="3" a="1"/>
  <c r="D24" i="3" s="1"/>
  <c r="B24" i="3" a="1"/>
  <c r="B24" i="3" s="1"/>
  <c r="A24" i="3" a="1"/>
  <c r="A24" i="3" s="1"/>
  <c r="A5" i="3" a="1"/>
  <c r="A5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B5" i="3" a="1"/>
  <c r="B5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D5" i="3" a="1"/>
  <c r="D5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J3" i="9" l="1"/>
  <c r="G2" i="3"/>
  <c r="I4" i="8"/>
  <c r="I3" i="8"/>
  <c r="I2" i="8"/>
  <c r="I3" i="7"/>
  <c r="C10" i="5" l="1"/>
  <c r="B8" i="5"/>
  <c r="J3" i="1" l="1"/>
  <c r="C7" i="5" l="1"/>
  <c r="B63" i="9" l="1" a="1"/>
  <c r="B63" i="9" s="1"/>
  <c r="B135" i="9" a="1"/>
  <c r="B135" i="9" s="1"/>
  <c r="B175" i="9" a="1"/>
  <c r="B175" i="9" s="1"/>
  <c r="G52" i="9" a="1"/>
  <c r="G52" i="9" s="1"/>
  <c r="G124" i="9" a="1"/>
  <c r="G124" i="9" s="1"/>
  <c r="B31" i="9" a="1"/>
  <c r="B31" i="9" s="1"/>
  <c r="B103" i="9" a="1"/>
  <c r="B103" i="9" s="1"/>
  <c r="B143" i="9" a="1"/>
  <c r="B143" i="9" s="1"/>
  <c r="G20" i="9" a="1"/>
  <c r="G20" i="9" s="1"/>
  <c r="G92" i="9" a="1"/>
  <c r="G92" i="9" s="1"/>
  <c r="G164" i="9" a="1"/>
  <c r="G164" i="9" s="1"/>
  <c r="B71" i="9" a="1"/>
  <c r="B71" i="9" s="1"/>
  <c r="B111" i="9" a="1"/>
  <c r="B111" i="9" s="1"/>
  <c r="B183" i="9" a="1"/>
  <c r="B183" i="9" s="1"/>
  <c r="G60" i="9" a="1"/>
  <c r="G60" i="9" s="1"/>
  <c r="G132" i="9" a="1"/>
  <c r="G132" i="9" s="1"/>
  <c r="G172" i="9" a="1"/>
  <c r="G172" i="9" s="1"/>
  <c r="B39" i="9" a="1"/>
  <c r="B39" i="9" s="1"/>
  <c r="B79" i="9" a="1"/>
  <c r="B79" i="9" s="1"/>
  <c r="B151" i="9" a="1"/>
  <c r="B151" i="9" s="1"/>
  <c r="G28" i="9" a="1"/>
  <c r="G28" i="9" s="1"/>
  <c r="G100" i="9" a="1"/>
  <c r="G100" i="9" s="1"/>
  <c r="G140" i="9" a="1"/>
  <c r="G140" i="9" s="1"/>
  <c r="B7" i="9" a="1"/>
  <c r="B7" i="9" s="1"/>
  <c r="B47" i="9" a="1"/>
  <c r="B47" i="9" s="1"/>
  <c r="B119" i="9" a="1"/>
  <c r="B119" i="9" s="1"/>
  <c r="B191" i="9" a="1"/>
  <c r="B191" i="9" s="1"/>
  <c r="G68" i="9" a="1"/>
  <c r="G68" i="9" s="1"/>
  <c r="G108" i="9" a="1"/>
  <c r="G108" i="9" s="1"/>
  <c r="B15" i="9" a="1"/>
  <c r="B15" i="9" s="1"/>
  <c r="B87" i="9" a="1"/>
  <c r="B87" i="9" s="1"/>
  <c r="B159" i="9" a="1"/>
  <c r="B159" i="9" s="1"/>
  <c r="G36" i="9" a="1"/>
  <c r="G36" i="9" s="1"/>
  <c r="G76" i="9" a="1"/>
  <c r="G76" i="9" s="1"/>
  <c r="G148" i="9" a="1"/>
  <c r="G148" i="9" s="1"/>
  <c r="B55" i="9" a="1"/>
  <c r="B55" i="9" s="1"/>
  <c r="B127" i="9" a="1"/>
  <c r="B127" i="9" s="1"/>
  <c r="B199" i="9" a="1"/>
  <c r="B199" i="9" s="1"/>
  <c r="G44" i="9" a="1"/>
  <c r="G44" i="9" s="1"/>
  <c r="G116" i="9" a="1"/>
  <c r="G116" i="9" s="1"/>
  <c r="G188" i="9" a="1"/>
  <c r="G188" i="9" s="1"/>
  <c r="F24" i="9" a="1"/>
  <c r="F24" i="9" s="1"/>
  <c r="B23" i="9" a="1"/>
  <c r="B23" i="9" s="1"/>
  <c r="B95" i="9" a="1"/>
  <c r="B95" i="9" s="1"/>
  <c r="B167" i="9" a="1"/>
  <c r="B167" i="9" s="1"/>
  <c r="G12" i="9" a="1"/>
  <c r="G12" i="9" s="1"/>
  <c r="G84" i="9" a="1"/>
  <c r="G84" i="9" s="1"/>
  <c r="G156" i="9" a="1"/>
  <c r="G156" i="9" s="1"/>
  <c r="B10" i="9" a="1"/>
  <c r="B10" i="9" s="1"/>
  <c r="F16" i="9" a="1"/>
  <c r="F16" i="9" s="1"/>
  <c r="F64" i="9" a="1"/>
  <c r="F64" i="9" s="1"/>
  <c r="F192" i="9" a="1"/>
  <c r="F192" i="9" s="1"/>
  <c r="B120" i="9" a="1"/>
  <c r="B120" i="9" s="1"/>
  <c r="G53" i="9" a="1"/>
  <c r="G53" i="9" s="1"/>
  <c r="G181" i="9" a="1"/>
  <c r="G181" i="9" s="1"/>
  <c r="F113" i="9" a="1"/>
  <c r="F113" i="9" s="1"/>
  <c r="D41" i="9" a="1"/>
  <c r="D41" i="9" s="1"/>
  <c r="B121" i="9" a="1"/>
  <c r="B121" i="9" s="1"/>
  <c r="G54" i="9" a="1"/>
  <c r="G54" i="9" s="1"/>
  <c r="G182" i="9" a="1"/>
  <c r="G182" i="9" s="1"/>
  <c r="F72" i="9" a="1"/>
  <c r="F72" i="9" s="1"/>
  <c r="F112" i="9" a="1"/>
  <c r="F112" i="9" s="1"/>
  <c r="F152" i="9" a="1"/>
  <c r="F152" i="9" s="1"/>
  <c r="F32" i="9" a="1"/>
  <c r="F32" i="9" s="1"/>
  <c r="F160" i="9" a="1"/>
  <c r="F160" i="9" s="1"/>
  <c r="B88" i="9" a="1"/>
  <c r="B88" i="9" s="1"/>
  <c r="G21" i="9" a="1"/>
  <c r="G21" i="9" s="1"/>
  <c r="G149" i="9" a="1"/>
  <c r="G149" i="9" s="1"/>
  <c r="F81" i="9" a="1"/>
  <c r="F81" i="9" s="1"/>
  <c r="D9" i="9" a="1"/>
  <c r="D9" i="9" s="1"/>
  <c r="B89" i="9" a="1"/>
  <c r="B89" i="9" s="1"/>
  <c r="G22" i="9" a="1"/>
  <c r="G22" i="9" s="1"/>
  <c r="G150" i="9" a="1"/>
  <c r="G150" i="9" s="1"/>
  <c r="F82" i="9" a="1"/>
  <c r="F82" i="9" s="1"/>
  <c r="G180" i="9" a="1"/>
  <c r="G180" i="9" s="1"/>
  <c r="F40" i="9" a="1"/>
  <c r="F40" i="9" s="1"/>
  <c r="F80" i="9" a="1"/>
  <c r="F80" i="9" s="1"/>
  <c r="F120" i="9" a="1"/>
  <c r="F120" i="9" s="1"/>
  <c r="F168" i="9" a="1"/>
  <c r="F168" i="9" s="1"/>
  <c r="B8" i="9" a="1"/>
  <c r="B8" i="9" s="1"/>
  <c r="B48" i="9" a="1"/>
  <c r="B48" i="9" s="1"/>
  <c r="B96" i="9" a="1"/>
  <c r="B96" i="9" s="1"/>
  <c r="B136" i="9" a="1"/>
  <c r="B136" i="9" s="1"/>
  <c r="B176" i="9" a="1"/>
  <c r="B176" i="9" s="1"/>
  <c r="G29" i="9" a="1"/>
  <c r="G29" i="9" s="1"/>
  <c r="G69" i="9" a="1"/>
  <c r="G69" i="9" s="1"/>
  <c r="F128" i="9" a="1"/>
  <c r="F128" i="9" s="1"/>
  <c r="B56" i="9" a="1"/>
  <c r="B56" i="9" s="1"/>
  <c r="B184" i="9" a="1"/>
  <c r="B184" i="9" s="1"/>
  <c r="G117" i="9" a="1"/>
  <c r="G117" i="9" s="1"/>
  <c r="F49" i="9" a="1"/>
  <c r="F49" i="9" s="1"/>
  <c r="F177" i="9" a="1"/>
  <c r="F177" i="9" s="1"/>
  <c r="B57" i="9" a="1"/>
  <c r="B57" i="9" s="1"/>
  <c r="B185" i="9" a="1"/>
  <c r="B185" i="9" s="1"/>
  <c r="G118" i="9" a="1"/>
  <c r="G118" i="9" s="1"/>
  <c r="F50" i="9" a="1"/>
  <c r="F50" i="9" s="1"/>
  <c r="F178" i="9" a="1"/>
  <c r="F178" i="9" s="1"/>
  <c r="G196" i="9" a="1"/>
  <c r="G196" i="9" s="1"/>
  <c r="F48" i="9" a="1"/>
  <c r="F48" i="9" s="1"/>
  <c r="F88" i="9" a="1"/>
  <c r="F88" i="9" s="1"/>
  <c r="F136" i="9" a="1"/>
  <c r="F136" i="9" s="1"/>
  <c r="F176" i="9" a="1"/>
  <c r="F176" i="9" s="1"/>
  <c r="B16" i="9" a="1"/>
  <c r="B16" i="9" s="1"/>
  <c r="B64" i="9" a="1"/>
  <c r="B64" i="9" s="1"/>
  <c r="B104" i="9" a="1"/>
  <c r="B104" i="9" s="1"/>
  <c r="B144" i="9" a="1"/>
  <c r="B144" i="9" s="1"/>
  <c r="B192" i="9" a="1"/>
  <c r="B192" i="9" s="1"/>
  <c r="G37" i="9" a="1"/>
  <c r="G37" i="9" s="1"/>
  <c r="G77" i="9" a="1"/>
  <c r="G77" i="9" s="1"/>
  <c r="F8" i="9" a="1"/>
  <c r="F8" i="9" s="1"/>
  <c r="F96" i="9" a="1"/>
  <c r="F96" i="9" s="1"/>
  <c r="B24" i="9" a="1"/>
  <c r="B24" i="9" s="1"/>
  <c r="B152" i="9" a="1"/>
  <c r="B152" i="9" s="1"/>
  <c r="G85" i="9" a="1"/>
  <c r="G85" i="9" s="1"/>
  <c r="F17" i="9" a="1"/>
  <c r="F17" i="9" s="1"/>
  <c r="F145" i="9" a="1"/>
  <c r="F145" i="9" s="1"/>
  <c r="B25" i="9" a="1"/>
  <c r="B25" i="9" s="1"/>
  <c r="B153" i="9" a="1"/>
  <c r="B153" i="9" s="1"/>
  <c r="G86" i="9" a="1"/>
  <c r="G86" i="9" s="1"/>
  <c r="F18" i="9" a="1"/>
  <c r="F18" i="9" s="1"/>
  <c r="F56" i="9" a="1"/>
  <c r="F56" i="9" s="1"/>
  <c r="F104" i="9" a="1"/>
  <c r="F104" i="9" s="1"/>
  <c r="F144" i="9" a="1"/>
  <c r="F144" i="9" s="1"/>
  <c r="F184" i="9" a="1"/>
  <c r="F184" i="9" s="1"/>
  <c r="B32" i="9" a="1"/>
  <c r="B32" i="9" s="1"/>
  <c r="B72" i="9" a="1"/>
  <c r="B72" i="9" s="1"/>
  <c r="B112" i="9" a="1"/>
  <c r="B112" i="9" s="1"/>
  <c r="B160" i="9" a="1"/>
  <c r="B160" i="9" s="1"/>
  <c r="B200" i="9" a="1"/>
  <c r="B200" i="9" s="1"/>
  <c r="G45" i="9" a="1"/>
  <c r="G45" i="9" s="1"/>
  <c r="G93" i="9" a="1"/>
  <c r="G93" i="9" s="1"/>
  <c r="G133" i="9" a="1"/>
  <c r="G133" i="9" s="1"/>
  <c r="F200" i="9" a="1"/>
  <c r="F200" i="9" s="1"/>
  <c r="G109" i="9" a="1"/>
  <c r="G109" i="9" s="1"/>
  <c r="F9" i="9" a="1"/>
  <c r="F9" i="9" s="1"/>
  <c r="F97" i="9" a="1"/>
  <c r="F97" i="9" s="1"/>
  <c r="F185" i="9" a="1"/>
  <c r="F185" i="9" s="1"/>
  <c r="B17" i="9" a="1"/>
  <c r="B17" i="9" s="1"/>
  <c r="B105" i="9" a="1"/>
  <c r="B105" i="9" s="1"/>
  <c r="B193" i="9" a="1"/>
  <c r="B193" i="9" s="1"/>
  <c r="G78" i="9" a="1"/>
  <c r="G78" i="9" s="1"/>
  <c r="G166" i="9" a="1"/>
  <c r="G166" i="9" s="1"/>
  <c r="F42" i="9" a="1"/>
  <c r="F42" i="9" s="1"/>
  <c r="B18" i="9" a="1"/>
  <c r="B18" i="9" s="1"/>
  <c r="B90" i="9" a="1"/>
  <c r="B90" i="9" s="1"/>
  <c r="B162" i="9" a="1"/>
  <c r="B162" i="9" s="1"/>
  <c r="G31" i="9" a="1"/>
  <c r="G31" i="9" s="1"/>
  <c r="G71" i="9" a="1"/>
  <c r="G71" i="9" s="1"/>
  <c r="G143" i="9" a="1"/>
  <c r="G143" i="9" s="1"/>
  <c r="F19" i="9" a="1"/>
  <c r="F19" i="9" s="1"/>
  <c r="F91" i="9" a="1"/>
  <c r="F91" i="9" s="1"/>
  <c r="F131" i="9" a="1"/>
  <c r="F131" i="9" s="1"/>
  <c r="B11" i="9" a="1"/>
  <c r="B11" i="9" s="1"/>
  <c r="B83" i="9" a="1"/>
  <c r="B83" i="9" s="1"/>
  <c r="B155" i="9" a="1"/>
  <c r="B155" i="9" s="1"/>
  <c r="B195" i="9" a="1"/>
  <c r="B195" i="9" s="1"/>
  <c r="G72" i="9" a="1"/>
  <c r="G72" i="9" s="1"/>
  <c r="G144" i="9" a="1"/>
  <c r="G144" i="9" s="1"/>
  <c r="F20" i="9" a="1"/>
  <c r="F20" i="9" s="1"/>
  <c r="F60" i="9" a="1"/>
  <c r="F60" i="9" s="1"/>
  <c r="F132" i="9" a="1"/>
  <c r="F132" i="9" s="1"/>
  <c r="D12" i="9" a="1"/>
  <c r="D12" i="9" s="1"/>
  <c r="D84" i="9" a="1"/>
  <c r="D84" i="9" s="1"/>
  <c r="B28" i="9" a="1"/>
  <c r="B28" i="9" s="1"/>
  <c r="B100" i="9" a="1"/>
  <c r="B100" i="9" s="1"/>
  <c r="B172" i="9" a="1"/>
  <c r="B172" i="9" s="1"/>
  <c r="G49" i="9" a="1"/>
  <c r="G49" i="9" s="1"/>
  <c r="G89" i="9" a="1"/>
  <c r="G89" i="9" s="1"/>
  <c r="G161" i="9" a="1"/>
  <c r="G161" i="9" s="1"/>
  <c r="F37" i="9" a="1"/>
  <c r="F37" i="9" s="1"/>
  <c r="F109" i="9" a="1"/>
  <c r="F109" i="9" s="1"/>
  <c r="F149" i="9" a="1"/>
  <c r="F149" i="9" s="1"/>
  <c r="D29" i="9" a="1"/>
  <c r="D29" i="9" s="1"/>
  <c r="B61" i="9" a="1"/>
  <c r="B61" i="9" s="1"/>
  <c r="B133" i="9" a="1"/>
  <c r="B133" i="9" s="1"/>
  <c r="B173" i="9" a="1"/>
  <c r="B173" i="9" s="1"/>
  <c r="G50" i="9" a="1"/>
  <c r="G50" i="9" s="1"/>
  <c r="G122" i="9" a="1"/>
  <c r="G122" i="9" s="1"/>
  <c r="G194" i="9" a="1"/>
  <c r="G194" i="9" s="1"/>
  <c r="F38" i="9" a="1"/>
  <c r="F38" i="9" s="1"/>
  <c r="F110" i="9" a="1"/>
  <c r="F110" i="9" s="1"/>
  <c r="B70" i="9" a="1"/>
  <c r="B70" i="9" s="1"/>
  <c r="B142" i="9" a="1"/>
  <c r="B142" i="9" s="1"/>
  <c r="B182" i="9" a="1"/>
  <c r="B182" i="9" s="1"/>
  <c r="G59" i="9" a="1"/>
  <c r="G59" i="9" s="1"/>
  <c r="B40" i="9" a="1"/>
  <c r="B40" i="9" s="1"/>
  <c r="G125" i="9" a="1"/>
  <c r="G125" i="9" s="1"/>
  <c r="F25" i="9" a="1"/>
  <c r="F25" i="9" s="1"/>
  <c r="F105" i="9" a="1"/>
  <c r="F105" i="9" s="1"/>
  <c r="F193" i="9" a="1"/>
  <c r="F193" i="9" s="1"/>
  <c r="B33" i="9" a="1"/>
  <c r="B33" i="9" s="1"/>
  <c r="B113" i="9" a="1"/>
  <c r="B113" i="9" s="1"/>
  <c r="B201" i="9" a="1"/>
  <c r="B201" i="9" s="1"/>
  <c r="G94" i="9" a="1"/>
  <c r="G94" i="9" s="1"/>
  <c r="G174" i="9" a="1"/>
  <c r="G174" i="9" s="1"/>
  <c r="F58" i="9" a="1"/>
  <c r="F58" i="9" s="1"/>
  <c r="F106" i="9" a="1"/>
  <c r="F106" i="9" s="1"/>
  <c r="F162" i="9" a="1"/>
  <c r="F162" i="9" s="1"/>
  <c r="B58" i="9" a="1"/>
  <c r="B58" i="9" s="1"/>
  <c r="B130" i="9" a="1"/>
  <c r="B130" i="9" s="1"/>
  <c r="B6" i="9" a="1"/>
  <c r="B6" i="9" s="1"/>
  <c r="G39" i="9" a="1"/>
  <c r="G39" i="9" s="1"/>
  <c r="G111" i="9" a="1"/>
  <c r="G111" i="9" s="1"/>
  <c r="G183" i="9" a="1"/>
  <c r="G183" i="9" s="1"/>
  <c r="F59" i="9" a="1"/>
  <c r="F59" i="9" s="1"/>
  <c r="F99" i="9" a="1"/>
  <c r="F99" i="9" s="1"/>
  <c r="F171" i="9" a="1"/>
  <c r="F171" i="9" s="1"/>
  <c r="B51" i="9" a="1"/>
  <c r="B51" i="9" s="1"/>
  <c r="B123" i="9" a="1"/>
  <c r="B123" i="9" s="1"/>
  <c r="B163" i="9" a="1"/>
  <c r="B163" i="9" s="1"/>
  <c r="G40" i="9" a="1"/>
  <c r="G40" i="9" s="1"/>
  <c r="G112" i="9" a="1"/>
  <c r="G112" i="9" s="1"/>
  <c r="G184" i="9" a="1"/>
  <c r="G184" i="9" s="1"/>
  <c r="F28" i="9" a="1"/>
  <c r="F28" i="9" s="1"/>
  <c r="F100" i="9" a="1"/>
  <c r="F100" i="9" s="1"/>
  <c r="F172" i="9" a="1"/>
  <c r="F172" i="9" s="1"/>
  <c r="D52" i="9" a="1"/>
  <c r="D52" i="9" s="1"/>
  <c r="D92" i="9" a="1"/>
  <c r="D92" i="9" s="1"/>
  <c r="B68" i="9" a="1"/>
  <c r="B68" i="9" s="1"/>
  <c r="B140" i="9" a="1"/>
  <c r="B140" i="9" s="1"/>
  <c r="G17" i="9" a="1"/>
  <c r="G17" i="9" s="1"/>
  <c r="G57" i="9" a="1"/>
  <c r="G57" i="9" s="1"/>
  <c r="G129" i="9" a="1"/>
  <c r="G129" i="9" s="1"/>
  <c r="G201" i="9" a="1"/>
  <c r="G201" i="9" s="1"/>
  <c r="F77" i="9" a="1"/>
  <c r="F77" i="9" s="1"/>
  <c r="F117" i="9" a="1"/>
  <c r="F117" i="9" s="1"/>
  <c r="F189" i="9" a="1"/>
  <c r="F189" i="9" s="1"/>
  <c r="B29" i="9" a="1"/>
  <c r="B29" i="9" s="1"/>
  <c r="B101" i="9" a="1"/>
  <c r="B101" i="9" s="1"/>
  <c r="B141" i="9" a="1"/>
  <c r="B141" i="9" s="1"/>
  <c r="G18" i="9" a="1"/>
  <c r="G18" i="9" s="1"/>
  <c r="G90" i="9" a="1"/>
  <c r="G90" i="9" s="1"/>
  <c r="G162" i="9" a="1"/>
  <c r="G162" i="9" s="1"/>
  <c r="G6" i="9" a="1"/>
  <c r="G6" i="9" s="1"/>
  <c r="F78" i="9" a="1"/>
  <c r="F78" i="9" s="1"/>
  <c r="B38" i="9" a="1"/>
  <c r="B38" i="9" s="1"/>
  <c r="B110" i="9" a="1"/>
  <c r="B110" i="9" s="1"/>
  <c r="B150" i="9" a="1"/>
  <c r="B150" i="9" s="1"/>
  <c r="B80" i="9" a="1"/>
  <c r="B80" i="9" s="1"/>
  <c r="G141" i="9" a="1"/>
  <c r="G141" i="9" s="1"/>
  <c r="F33" i="9" a="1"/>
  <c r="F33" i="9" s="1"/>
  <c r="F121" i="9" a="1"/>
  <c r="F121" i="9" s="1"/>
  <c r="F201" i="9" a="1"/>
  <c r="F201" i="9" s="1"/>
  <c r="B41" i="9" a="1"/>
  <c r="B41" i="9" s="1"/>
  <c r="B129" i="9" a="1"/>
  <c r="B129" i="9" s="1"/>
  <c r="G14" i="9" a="1"/>
  <c r="G14" i="9" s="1"/>
  <c r="G102" i="9" a="1"/>
  <c r="G102" i="9" s="1"/>
  <c r="G190" i="9" a="1"/>
  <c r="G190" i="9" s="1"/>
  <c r="F114" i="9" a="1"/>
  <c r="F114" i="9" s="1"/>
  <c r="F170" i="9" a="1"/>
  <c r="F170" i="9" s="1"/>
  <c r="B26" i="9" a="1"/>
  <c r="B26" i="9" s="1"/>
  <c r="B98" i="9" a="1"/>
  <c r="B98" i="9" s="1"/>
  <c r="B170" i="9" a="1"/>
  <c r="B170" i="9" s="1"/>
  <c r="G7" i="9" a="1"/>
  <c r="G7" i="9" s="1"/>
  <c r="G79" i="9" a="1"/>
  <c r="G79" i="9" s="1"/>
  <c r="G151" i="9" a="1"/>
  <c r="G151" i="9" s="1"/>
  <c r="F27" i="9" a="1"/>
  <c r="F27" i="9" s="1"/>
  <c r="F67" i="9" a="1"/>
  <c r="F67" i="9" s="1"/>
  <c r="F139" i="9" a="1"/>
  <c r="F139" i="9" s="1"/>
  <c r="B19" i="9" a="1"/>
  <c r="B19" i="9" s="1"/>
  <c r="B91" i="9" a="1"/>
  <c r="B91" i="9" s="1"/>
  <c r="B131" i="9" a="1"/>
  <c r="B131" i="9" s="1"/>
  <c r="G8" i="9" a="1"/>
  <c r="G8" i="9" s="1"/>
  <c r="G80" i="9" a="1"/>
  <c r="G80" i="9" s="1"/>
  <c r="G152" i="9" a="1"/>
  <c r="G152" i="9" s="1"/>
  <c r="G192" i="9" a="1"/>
  <c r="G192" i="9" s="1"/>
  <c r="F68" i="9" a="1"/>
  <c r="F68" i="9" s="1"/>
  <c r="F140" i="9" a="1"/>
  <c r="F140" i="9" s="1"/>
  <c r="D20" i="9" a="1"/>
  <c r="D20" i="9" s="1"/>
  <c r="D60" i="9" a="1"/>
  <c r="D60" i="9" s="1"/>
  <c r="B36" i="9" a="1"/>
  <c r="B36" i="9" s="1"/>
  <c r="B108" i="9" a="1"/>
  <c r="B108" i="9" s="1"/>
  <c r="B180" i="9" a="1"/>
  <c r="B180" i="9" s="1"/>
  <c r="G25" i="9" a="1"/>
  <c r="G25" i="9" s="1"/>
  <c r="G97" i="9" a="1"/>
  <c r="G97" i="9" s="1"/>
  <c r="G169" i="9" a="1"/>
  <c r="G169" i="9" s="1"/>
  <c r="F45" i="9" a="1"/>
  <c r="F45" i="9" s="1"/>
  <c r="F85" i="9" a="1"/>
  <c r="F85" i="9" s="1"/>
  <c r="F157" i="9" a="1"/>
  <c r="F157" i="9" s="1"/>
  <c r="D37" i="9" a="1"/>
  <c r="D37" i="9" s="1"/>
  <c r="B69" i="9" a="1"/>
  <c r="B69" i="9" s="1"/>
  <c r="B109" i="9" a="1"/>
  <c r="B109" i="9" s="1"/>
  <c r="B181" i="9" a="1"/>
  <c r="B181" i="9" s="1"/>
  <c r="G58" i="9" a="1"/>
  <c r="G58" i="9" s="1"/>
  <c r="G130" i="9" a="1"/>
  <c r="G130" i="9" s="1"/>
  <c r="G170" i="9" a="1"/>
  <c r="G170" i="9" s="1"/>
  <c r="F46" i="9" a="1"/>
  <c r="F46" i="9" s="1"/>
  <c r="F118" i="9" a="1"/>
  <c r="F118" i="9" s="1"/>
  <c r="B78" i="9" a="1"/>
  <c r="B78" i="9" s="1"/>
  <c r="B118" i="9" a="1"/>
  <c r="B118" i="9" s="1"/>
  <c r="B190" i="9" a="1"/>
  <c r="B190" i="9" s="1"/>
  <c r="B128" i="9" a="1"/>
  <c r="B128" i="9" s="1"/>
  <c r="G157" i="9" a="1"/>
  <c r="G157" i="9" s="1"/>
  <c r="F41" i="9" a="1"/>
  <c r="F41" i="9" s="1"/>
  <c r="F129" i="9" a="1"/>
  <c r="F129" i="9" s="1"/>
  <c r="D17" i="9" a="1"/>
  <c r="D17" i="9" s="1"/>
  <c r="B49" i="9" a="1"/>
  <c r="B49" i="9" s="1"/>
  <c r="B137" i="9" a="1"/>
  <c r="B137" i="9" s="1"/>
  <c r="G30" i="9" a="1"/>
  <c r="G30" i="9" s="1"/>
  <c r="G110" i="9" a="1"/>
  <c r="G110" i="9" s="1"/>
  <c r="G198" i="9" a="1"/>
  <c r="G198" i="9" s="1"/>
  <c r="F66" i="9" a="1"/>
  <c r="F66" i="9" s="1"/>
  <c r="F122" i="9" a="1"/>
  <c r="F122" i="9" s="1"/>
  <c r="F186" i="9" a="1"/>
  <c r="F186" i="9" s="1"/>
  <c r="B66" i="9" a="1"/>
  <c r="B66" i="9" s="1"/>
  <c r="B138" i="9" a="1"/>
  <c r="B138" i="9" s="1"/>
  <c r="B178" i="9" a="1"/>
  <c r="B178" i="9" s="1"/>
  <c r="G47" i="9" a="1"/>
  <c r="G47" i="9" s="1"/>
  <c r="G119" i="9" a="1"/>
  <c r="G119" i="9" s="1"/>
  <c r="G191" i="9" a="1"/>
  <c r="G191" i="9" s="1"/>
  <c r="F35" i="9" a="1"/>
  <c r="F35" i="9" s="1"/>
  <c r="F107" i="9" a="1"/>
  <c r="F107" i="9" s="1"/>
  <c r="F179" i="9" a="1"/>
  <c r="F179" i="9" s="1"/>
  <c r="B59" i="9" a="1"/>
  <c r="B59" i="9" s="1"/>
  <c r="B99" i="9" a="1"/>
  <c r="B99" i="9" s="1"/>
  <c r="B171" i="9" a="1"/>
  <c r="B171" i="9" s="1"/>
  <c r="G48" i="9" a="1"/>
  <c r="G48" i="9" s="1"/>
  <c r="G120" i="9" a="1"/>
  <c r="G120" i="9" s="1"/>
  <c r="G160" i="9" a="1"/>
  <c r="G160" i="9" s="1"/>
  <c r="F36" i="9" a="1"/>
  <c r="F36" i="9" s="1"/>
  <c r="F108" i="9" a="1"/>
  <c r="F108" i="9" s="1"/>
  <c r="F180" i="9" a="1"/>
  <c r="F180" i="9" s="1"/>
  <c r="D28" i="9" a="1"/>
  <c r="D28" i="9" s="1"/>
  <c r="D100" i="9" a="1"/>
  <c r="D100" i="9" s="1"/>
  <c r="B76" i="9" a="1"/>
  <c r="B76" i="9" s="1"/>
  <c r="B148" i="9" a="1"/>
  <c r="B148" i="9" s="1"/>
  <c r="B188" i="9" a="1"/>
  <c r="B188" i="9" s="1"/>
  <c r="G65" i="9" a="1"/>
  <c r="G65" i="9" s="1"/>
  <c r="G137" i="9" a="1"/>
  <c r="G137" i="9" s="1"/>
  <c r="F13" i="9" a="1"/>
  <c r="F13" i="9" s="1"/>
  <c r="F53" i="9" a="1"/>
  <c r="F53" i="9" s="1"/>
  <c r="F125" i="9" a="1"/>
  <c r="F125" i="9" s="1"/>
  <c r="F197" i="9" a="1"/>
  <c r="F197" i="9" s="1"/>
  <c r="B37" i="9" a="1"/>
  <c r="B37" i="9" s="1"/>
  <c r="B77" i="9" a="1"/>
  <c r="B77" i="9" s="1"/>
  <c r="B149" i="9" a="1"/>
  <c r="B149" i="9" s="1"/>
  <c r="G26" i="9" a="1"/>
  <c r="G26" i="9" s="1"/>
  <c r="G98" i="9" a="1"/>
  <c r="G98" i="9" s="1"/>
  <c r="G138" i="9" a="1"/>
  <c r="G138" i="9" s="1"/>
  <c r="F14" i="9" a="1"/>
  <c r="F14" i="9" s="1"/>
  <c r="F86" i="9" a="1"/>
  <c r="F86" i="9" s="1"/>
  <c r="B46" i="9" a="1"/>
  <c r="B46" i="9" s="1"/>
  <c r="B86" i="9" a="1"/>
  <c r="B86" i="9" s="1"/>
  <c r="B158" i="9" a="1"/>
  <c r="B158" i="9" s="1"/>
  <c r="B168" i="9" a="1"/>
  <c r="B168" i="9" s="1"/>
  <c r="G165" i="9" a="1"/>
  <c r="G165" i="9" s="1"/>
  <c r="F57" i="9" a="1"/>
  <c r="F57" i="9" s="1"/>
  <c r="F137" i="9" a="1"/>
  <c r="F137" i="9" s="1"/>
  <c r="D25" i="9" a="1"/>
  <c r="D25" i="9" s="1"/>
  <c r="B65" i="9" a="1"/>
  <c r="B65" i="9" s="1"/>
  <c r="B145" i="9" a="1"/>
  <c r="B145" i="9" s="1"/>
  <c r="G38" i="9" a="1"/>
  <c r="G38" i="9" s="1"/>
  <c r="G126" i="9" a="1"/>
  <c r="G126" i="9" s="1"/>
  <c r="F10" i="9" a="1"/>
  <c r="F10" i="9" s="1"/>
  <c r="F130" i="9" a="1"/>
  <c r="F130" i="9" s="1"/>
  <c r="B34" i="9" a="1"/>
  <c r="B34" i="9" s="1"/>
  <c r="B106" i="9" a="1"/>
  <c r="B106" i="9" s="1"/>
  <c r="B146" i="9" a="1"/>
  <c r="B146" i="9" s="1"/>
  <c r="G15" i="9" a="1"/>
  <c r="G15" i="9" s="1"/>
  <c r="G87" i="9" a="1"/>
  <c r="G87" i="9" s="1"/>
  <c r="G159" i="9" a="1"/>
  <c r="G159" i="9" s="1"/>
  <c r="G199" i="9" a="1"/>
  <c r="G199" i="9" s="1"/>
  <c r="F75" i="9" a="1"/>
  <c r="F75" i="9" s="1"/>
  <c r="F147" i="9" a="1"/>
  <c r="F147" i="9" s="1"/>
  <c r="B27" i="9" a="1"/>
  <c r="B27" i="9" s="1"/>
  <c r="B67" i="9" a="1"/>
  <c r="B67" i="9" s="1"/>
  <c r="B139" i="9" a="1"/>
  <c r="B139" i="9" s="1"/>
  <c r="G16" i="9" a="1"/>
  <c r="G16" i="9" s="1"/>
  <c r="G88" i="9" a="1"/>
  <c r="G88" i="9" s="1"/>
  <c r="G128" i="9" a="1"/>
  <c r="G128" i="9" s="1"/>
  <c r="G200" i="9" a="1"/>
  <c r="G200" i="9" s="1"/>
  <c r="F76" i="9" a="1"/>
  <c r="F76" i="9" s="1"/>
  <c r="F148" i="9" a="1"/>
  <c r="F148" i="9" s="1"/>
  <c r="F188" i="9" a="1"/>
  <c r="F188" i="9" s="1"/>
  <c r="D68" i="9" a="1"/>
  <c r="D68" i="9" s="1"/>
  <c r="B44" i="9" a="1"/>
  <c r="B44" i="9" s="1"/>
  <c r="B116" i="9" a="1"/>
  <c r="B116" i="9" s="1"/>
  <c r="B156" i="9" a="1"/>
  <c r="B156" i="9" s="1"/>
  <c r="G33" i="9" a="1"/>
  <c r="G33" i="9" s="1"/>
  <c r="G105" i="9" a="1"/>
  <c r="G105" i="9" s="1"/>
  <c r="G177" i="9" a="1"/>
  <c r="G177" i="9" s="1"/>
  <c r="F21" i="9" a="1"/>
  <c r="F21" i="9" s="1"/>
  <c r="F93" i="9" a="1"/>
  <c r="F93" i="9" s="1"/>
  <c r="F165" i="9" a="1"/>
  <c r="F165" i="9" s="1"/>
  <c r="D45" i="9" a="1"/>
  <c r="D45" i="9" s="1"/>
  <c r="B45" i="9" a="1"/>
  <c r="B45" i="9" s="1"/>
  <c r="B117" i="9" a="1"/>
  <c r="B117" i="9" s="1"/>
  <c r="B189" i="9" a="1"/>
  <c r="B189" i="9" s="1"/>
  <c r="G66" i="9" a="1"/>
  <c r="G66" i="9" s="1"/>
  <c r="G106" i="9" a="1"/>
  <c r="G106" i="9" s="1"/>
  <c r="G178" i="9" a="1"/>
  <c r="G178" i="9" s="1"/>
  <c r="F54" i="9" a="1"/>
  <c r="F54" i="9" s="1"/>
  <c r="B14" i="9" a="1"/>
  <c r="B14" i="9" s="1"/>
  <c r="B54" i="9" a="1"/>
  <c r="B54" i="9" s="1"/>
  <c r="B126" i="9" a="1"/>
  <c r="B126" i="9" s="1"/>
  <c r="B198" i="9" a="1"/>
  <c r="B198" i="9" s="1"/>
  <c r="G13" i="9" a="1"/>
  <c r="G13" i="9" s="1"/>
  <c r="G173" i="9" a="1"/>
  <c r="G173" i="9" s="1"/>
  <c r="F65" i="9" a="1"/>
  <c r="F65" i="9" s="1"/>
  <c r="F153" i="9" a="1"/>
  <c r="F153" i="9" s="1"/>
  <c r="D33" i="9" a="1"/>
  <c r="D33" i="9" s="1"/>
  <c r="B73" i="9" a="1"/>
  <c r="B73" i="9" s="1"/>
  <c r="B161" i="9" a="1"/>
  <c r="B161" i="9" s="1"/>
  <c r="G46" i="9" a="1"/>
  <c r="G46" i="9" s="1"/>
  <c r="G134" i="9" a="1"/>
  <c r="G134" i="9" s="1"/>
  <c r="F26" i="9" a="1"/>
  <c r="F26" i="9" s="1"/>
  <c r="F74" i="9" a="1"/>
  <c r="F74" i="9" s="1"/>
  <c r="F138" i="9" a="1"/>
  <c r="F138" i="9" s="1"/>
  <c r="F194" i="9" a="1"/>
  <c r="F194" i="9" s="1"/>
  <c r="B74" i="9" a="1"/>
  <c r="B74" i="9" s="1"/>
  <c r="B114" i="9" a="1"/>
  <c r="B114" i="9" s="1"/>
  <c r="B186" i="9" a="1"/>
  <c r="B186" i="9" s="1"/>
  <c r="G55" i="9" a="1"/>
  <c r="G55" i="9" s="1"/>
  <c r="G127" i="9" a="1"/>
  <c r="G127" i="9" s="1"/>
  <c r="G167" i="9" a="1"/>
  <c r="G167" i="9" s="1"/>
  <c r="F43" i="9" a="1"/>
  <c r="F43" i="9" s="1"/>
  <c r="F115" i="9" a="1"/>
  <c r="F115" i="9" s="1"/>
  <c r="F187" i="9" a="1"/>
  <c r="F187" i="9" s="1"/>
  <c r="B35" i="9" a="1"/>
  <c r="B35" i="9" s="1"/>
  <c r="B107" i="9" a="1"/>
  <c r="B107" i="9" s="1"/>
  <c r="B179" i="9" a="1"/>
  <c r="B179" i="9" s="1"/>
  <c r="G56" i="9" a="1"/>
  <c r="G56" i="9" s="1"/>
  <c r="G96" i="9" a="1"/>
  <c r="G96" i="9" s="1"/>
  <c r="G168" i="9" a="1"/>
  <c r="G168" i="9" s="1"/>
  <c r="F44" i="9" a="1"/>
  <c r="F44" i="9" s="1"/>
  <c r="F116" i="9" a="1"/>
  <c r="F116" i="9" s="1"/>
  <c r="F156" i="9" a="1"/>
  <c r="F156" i="9" s="1"/>
  <c r="D36" i="9" a="1"/>
  <c r="D36" i="9" s="1"/>
  <c r="B12" i="9" a="1"/>
  <c r="B12" i="9" s="1"/>
  <c r="B84" i="9" a="1"/>
  <c r="B84" i="9" s="1"/>
  <c r="B124" i="9" a="1"/>
  <c r="B124" i="9" s="1"/>
  <c r="B196" i="9" a="1"/>
  <c r="B196" i="9" s="1"/>
  <c r="G73" i="9" a="1"/>
  <c r="G73" i="9" s="1"/>
  <c r="G145" i="9" a="1"/>
  <c r="G145" i="9" s="1"/>
  <c r="G185" i="9" a="1"/>
  <c r="G185" i="9" s="1"/>
  <c r="F61" i="9" a="1"/>
  <c r="F61" i="9" s="1"/>
  <c r="F133" i="9" a="1"/>
  <c r="F133" i="9" s="1"/>
  <c r="D13" i="9" a="1"/>
  <c r="D13" i="9" s="1"/>
  <c r="B13" i="9" a="1"/>
  <c r="B13" i="9" s="1"/>
  <c r="B85" i="9" a="1"/>
  <c r="B85" i="9" s="1"/>
  <c r="B157" i="9" a="1"/>
  <c r="B157" i="9" s="1"/>
  <c r="G34" i="9" a="1"/>
  <c r="G34" i="9" s="1"/>
  <c r="G74" i="9" a="1"/>
  <c r="G74" i="9" s="1"/>
  <c r="G146" i="9" a="1"/>
  <c r="G146" i="9" s="1"/>
  <c r="F22" i="9" a="1"/>
  <c r="F22" i="9" s="1"/>
  <c r="F94" i="9" a="1"/>
  <c r="F94" i="9" s="1"/>
  <c r="B22" i="9" a="1"/>
  <c r="B22" i="9" s="1"/>
  <c r="B94" i="9" a="1"/>
  <c r="B94" i="9" s="1"/>
  <c r="G61" i="9" a="1"/>
  <c r="G61" i="9" s="1"/>
  <c r="G189" i="9" a="1"/>
  <c r="G189" i="9" s="1"/>
  <c r="F73" i="9" a="1"/>
  <c r="F73" i="9" s="1"/>
  <c r="F161" i="9" a="1"/>
  <c r="F161" i="9" s="1"/>
  <c r="D49" i="9" a="1"/>
  <c r="D49" i="9" s="1"/>
  <c r="B81" i="9" a="1"/>
  <c r="B81" i="9" s="1"/>
  <c r="B169" i="9" a="1"/>
  <c r="B169" i="9" s="1"/>
  <c r="G62" i="9" a="1"/>
  <c r="G62" i="9" s="1"/>
  <c r="G142" i="9" a="1"/>
  <c r="G142" i="9" s="1"/>
  <c r="F90" i="9" a="1"/>
  <c r="F90" i="9" s="1"/>
  <c r="F146" i="9" a="1"/>
  <c r="F146" i="9" s="1"/>
  <c r="B42" i="9" a="1"/>
  <c r="B42" i="9" s="1"/>
  <c r="B82" i="9" a="1"/>
  <c r="B82" i="9" s="1"/>
  <c r="B154" i="9" a="1"/>
  <c r="B154" i="9" s="1"/>
  <c r="G23" i="9" a="1"/>
  <c r="G23" i="9" s="1"/>
  <c r="G95" i="9" a="1"/>
  <c r="G95" i="9" s="1"/>
  <c r="G135" i="9" a="1"/>
  <c r="G135" i="9" s="1"/>
  <c r="F11" i="9" a="1"/>
  <c r="F11" i="9" s="1"/>
  <c r="F83" i="9" a="1"/>
  <c r="F83" i="9" s="1"/>
  <c r="F155" i="9" a="1"/>
  <c r="F155" i="9" s="1"/>
  <c r="F195" i="9" a="1"/>
  <c r="F195" i="9" s="1"/>
  <c r="B75" i="9" a="1"/>
  <c r="B75" i="9" s="1"/>
  <c r="B147" i="9" a="1"/>
  <c r="B147" i="9" s="1"/>
  <c r="G24" i="9" a="1"/>
  <c r="G24" i="9" s="1"/>
  <c r="G64" i="9" a="1"/>
  <c r="G64" i="9" s="1"/>
  <c r="G136" i="9" a="1"/>
  <c r="G136" i="9" s="1"/>
  <c r="F12" i="9" a="1"/>
  <c r="F12" i="9" s="1"/>
  <c r="F84" i="9" a="1"/>
  <c r="F84" i="9" s="1"/>
  <c r="F124" i="9" a="1"/>
  <c r="F124" i="9" s="1"/>
  <c r="F196" i="9" a="1"/>
  <c r="F196" i="9" s="1"/>
  <c r="D76" i="9" a="1"/>
  <c r="D76" i="9" s="1"/>
  <c r="B52" i="9" a="1"/>
  <c r="B52" i="9" s="1"/>
  <c r="B92" i="9" a="1"/>
  <c r="B92" i="9" s="1"/>
  <c r="B164" i="9" a="1"/>
  <c r="B164" i="9" s="1"/>
  <c r="G41" i="9" a="1"/>
  <c r="G41" i="9" s="1"/>
  <c r="G113" i="9" a="1"/>
  <c r="G113" i="9" s="1"/>
  <c r="G153" i="9" a="1"/>
  <c r="G153" i="9" s="1"/>
  <c r="F29" i="9" a="1"/>
  <c r="F29" i="9" s="1"/>
  <c r="F101" i="9" a="1"/>
  <c r="F101" i="9" s="1"/>
  <c r="F173" i="9" a="1"/>
  <c r="F173" i="9" s="1"/>
  <c r="D21" i="9" a="1"/>
  <c r="D21" i="9" s="1"/>
  <c r="B53" i="9" a="1"/>
  <c r="B53" i="9" s="1"/>
  <c r="G101" i="9" a="1"/>
  <c r="G101" i="9" s="1"/>
  <c r="G197" i="9" a="1"/>
  <c r="G197" i="9" s="1"/>
  <c r="F89" i="9" a="1"/>
  <c r="F89" i="9" s="1"/>
  <c r="F169" i="9" a="1"/>
  <c r="F169" i="9" s="1"/>
  <c r="B9" i="9" a="1"/>
  <c r="B9" i="9" s="1"/>
  <c r="B97" i="9" a="1"/>
  <c r="B97" i="9" s="1"/>
  <c r="B177" i="9" a="1"/>
  <c r="B177" i="9" s="1"/>
  <c r="G70" i="9" a="1"/>
  <c r="G70" i="9" s="1"/>
  <c r="G158" i="9" a="1"/>
  <c r="G158" i="9" s="1"/>
  <c r="F34" i="9" a="1"/>
  <c r="F34" i="9" s="1"/>
  <c r="F98" i="9" a="1"/>
  <c r="F98" i="9" s="1"/>
  <c r="F154" i="9" a="1"/>
  <c r="F154" i="9" s="1"/>
  <c r="B50" i="9" a="1"/>
  <c r="B50" i="9" s="1"/>
  <c r="B122" i="9" a="1"/>
  <c r="B122" i="9" s="1"/>
  <c r="B194" i="9" a="1"/>
  <c r="B194" i="9" s="1"/>
  <c r="G63" i="9" a="1"/>
  <c r="G63" i="9" s="1"/>
  <c r="G103" i="9" a="1"/>
  <c r="G103" i="9" s="1"/>
  <c r="G175" i="9" a="1"/>
  <c r="G175" i="9" s="1"/>
  <c r="F51" i="9" a="1"/>
  <c r="F51" i="9" s="1"/>
  <c r="F123" i="9" a="1"/>
  <c r="F123" i="9" s="1"/>
  <c r="F163" i="9" a="1"/>
  <c r="F163" i="9" s="1"/>
  <c r="B43" i="9" a="1"/>
  <c r="B43" i="9" s="1"/>
  <c r="B115" i="9" a="1"/>
  <c r="B115" i="9" s="1"/>
  <c r="B187" i="9" a="1"/>
  <c r="B187" i="9" s="1"/>
  <c r="G32" i="9" a="1"/>
  <c r="G32" i="9" s="1"/>
  <c r="G104" i="9" a="1"/>
  <c r="G104" i="9" s="1"/>
  <c r="G176" i="9" a="1"/>
  <c r="G176" i="9" s="1"/>
  <c r="F52" i="9" a="1"/>
  <c r="F52" i="9" s="1"/>
  <c r="F92" i="9" a="1"/>
  <c r="F92" i="9" s="1"/>
  <c r="F164" i="9" a="1"/>
  <c r="F164" i="9" s="1"/>
  <c r="D44" i="9" a="1"/>
  <c r="D44" i="9" s="1"/>
  <c r="B20" i="9" a="1"/>
  <c r="B20" i="9" s="1"/>
  <c r="B60" i="9" a="1"/>
  <c r="B60" i="9" s="1"/>
  <c r="B132" i="9" a="1"/>
  <c r="B132" i="9" s="1"/>
  <c r="G9" i="9" a="1"/>
  <c r="G9" i="9" s="1"/>
  <c r="G81" i="9" a="1"/>
  <c r="G81" i="9" s="1"/>
  <c r="G121" i="9" a="1"/>
  <c r="G121" i="9" s="1"/>
  <c r="G193" i="9" a="1"/>
  <c r="G193" i="9" s="1"/>
  <c r="F69" i="9" a="1"/>
  <c r="F69" i="9" s="1"/>
  <c r="F141" i="9" a="1"/>
  <c r="F141" i="9" s="1"/>
  <c r="F181" i="9" a="1"/>
  <c r="F181" i="9" s="1"/>
  <c r="B21" i="9" a="1"/>
  <c r="B21" i="9" s="1"/>
  <c r="B93" i="9" a="1"/>
  <c r="B93" i="9" s="1"/>
  <c r="B165" i="9" a="1"/>
  <c r="B165" i="9" s="1"/>
  <c r="G10" i="9" a="1"/>
  <c r="G10" i="9" s="1"/>
  <c r="G82" i="9" a="1"/>
  <c r="G82" i="9" s="1"/>
  <c r="G154" i="9" a="1"/>
  <c r="G154" i="9" s="1"/>
  <c r="F30" i="9" a="1"/>
  <c r="F30" i="9" s="1"/>
  <c r="G186" i="9" a="1"/>
  <c r="G186" i="9" s="1"/>
  <c r="B62" i="9" a="1"/>
  <c r="B62" i="9" s="1"/>
  <c r="G75" i="9" a="1"/>
  <c r="G75" i="9" s="1"/>
  <c r="G115" i="9" a="1"/>
  <c r="G115" i="9" s="1"/>
  <c r="G187" i="9" a="1"/>
  <c r="G187" i="9" s="1"/>
  <c r="F63" i="9" a="1"/>
  <c r="F63" i="9" s="1"/>
  <c r="D40" i="9" a="1"/>
  <c r="D40" i="9" s="1"/>
  <c r="D89" i="9" a="1"/>
  <c r="D89" i="9" s="1"/>
  <c r="D163" i="9" a="1"/>
  <c r="D163" i="9" s="1"/>
  <c r="C39" i="9" a="1"/>
  <c r="C39" i="9" s="1"/>
  <c r="C111" i="9" a="1"/>
  <c r="C111" i="9" s="1"/>
  <c r="C151" i="9" a="1"/>
  <c r="C151" i="9" s="1"/>
  <c r="A27" i="9" a="1"/>
  <c r="A27" i="9" s="1"/>
  <c r="A99" i="9" a="1"/>
  <c r="A99" i="9" s="1"/>
  <c r="A171" i="9" a="1"/>
  <c r="A171" i="9" s="1"/>
  <c r="F15" i="7" a="1"/>
  <c r="F15" i="7" s="1"/>
  <c r="E44" i="7" a="1"/>
  <c r="E44" i="7" s="1"/>
  <c r="D54" i="9" a="1"/>
  <c r="D54" i="9" s="1"/>
  <c r="D132" i="9" a="1"/>
  <c r="D132" i="9" s="1"/>
  <c r="D172" i="9" a="1"/>
  <c r="D172" i="9" s="1"/>
  <c r="C48" i="9" a="1"/>
  <c r="C48" i="9" s="1"/>
  <c r="C120" i="9" a="1"/>
  <c r="C120" i="9" s="1"/>
  <c r="C192" i="9" a="1"/>
  <c r="C192" i="9" s="1"/>
  <c r="A36" i="9" a="1"/>
  <c r="A36" i="9" s="1"/>
  <c r="A108" i="9" a="1"/>
  <c r="A108" i="9" s="1"/>
  <c r="A180" i="9" a="1"/>
  <c r="A180" i="9" s="1"/>
  <c r="E13" i="7" a="1"/>
  <c r="E13" i="7" s="1"/>
  <c r="C11" i="7" a="1"/>
  <c r="C11" i="7" s="1"/>
  <c r="D73" i="9" a="1"/>
  <c r="D73" i="9" s="1"/>
  <c r="C14" i="9" a="1"/>
  <c r="C14" i="9" s="1"/>
  <c r="B125" i="9" a="1"/>
  <c r="B125" i="9" s="1"/>
  <c r="B174" i="9" a="1"/>
  <c r="B174" i="9" s="1"/>
  <c r="G35" i="9" a="1"/>
  <c r="G35" i="9" s="1"/>
  <c r="G83" i="9" a="1"/>
  <c r="G83" i="9" s="1"/>
  <c r="G155" i="9" a="1"/>
  <c r="G155" i="9" s="1"/>
  <c r="F31" i="9" a="1"/>
  <c r="F31" i="9" s="1"/>
  <c r="F143" i="9" a="1"/>
  <c r="F143" i="9" s="1"/>
  <c r="D53" i="9" a="1"/>
  <c r="D53" i="9" s="1"/>
  <c r="D131" i="9" a="1"/>
  <c r="D131" i="9" s="1"/>
  <c r="C7" i="9" a="1"/>
  <c r="C7" i="9" s="1"/>
  <c r="C79" i="9" a="1"/>
  <c r="C79" i="9" s="1"/>
  <c r="C119" i="9" a="1"/>
  <c r="C119" i="9" s="1"/>
  <c r="C191" i="9" a="1"/>
  <c r="C191" i="9" s="1"/>
  <c r="A67" i="9" a="1"/>
  <c r="A67" i="9" s="1"/>
  <c r="A139" i="9" a="1"/>
  <c r="A139" i="9" s="1"/>
  <c r="A179" i="9" a="1"/>
  <c r="A179" i="9" s="1"/>
  <c r="E12" i="7" a="1"/>
  <c r="E12" i="7" s="1"/>
  <c r="F182" i="9" a="1"/>
  <c r="F182" i="9" s="1"/>
  <c r="D99" i="9" a="1"/>
  <c r="D99" i="9" s="1"/>
  <c r="D140" i="9" a="1"/>
  <c r="D140" i="9" s="1"/>
  <c r="C16" i="9" a="1"/>
  <c r="C16" i="9" s="1"/>
  <c r="C88" i="9" a="1"/>
  <c r="C88" i="9" s="1"/>
  <c r="C160" i="9" a="1"/>
  <c r="C160" i="9" s="1"/>
  <c r="C200" i="9" a="1"/>
  <c r="C200" i="9" s="1"/>
  <c r="A76" i="9" a="1"/>
  <c r="A76" i="9" s="1"/>
  <c r="A148" i="9" a="1"/>
  <c r="A148" i="9" s="1"/>
  <c r="F24" i="7" a="1"/>
  <c r="F24" i="7" s="1"/>
  <c r="E21" i="7" a="1"/>
  <c r="E21" i="7" s="1"/>
  <c r="D31" i="9" a="1"/>
  <c r="D31" i="9" s="1"/>
  <c r="D117" i="9" a="1"/>
  <c r="D117" i="9" s="1"/>
  <c r="F62" i="9" a="1"/>
  <c r="F62" i="9" s="1"/>
  <c r="G43" i="9" a="1"/>
  <c r="G43" i="9" s="1"/>
  <c r="G123" i="9" a="1"/>
  <c r="G123" i="9" s="1"/>
  <c r="G195" i="9" a="1"/>
  <c r="G195" i="9" s="1"/>
  <c r="F71" i="9" a="1"/>
  <c r="F71" i="9" s="1"/>
  <c r="F175" i="9" a="1"/>
  <c r="F175" i="9" s="1"/>
  <c r="D98" i="9" a="1"/>
  <c r="D98" i="9" s="1"/>
  <c r="D171" i="9" a="1"/>
  <c r="D171" i="9" s="1"/>
  <c r="C47" i="9" a="1"/>
  <c r="C47" i="9" s="1"/>
  <c r="C87" i="9" a="1"/>
  <c r="C87" i="9" s="1"/>
  <c r="C159" i="9" a="1"/>
  <c r="C159" i="9" s="1"/>
  <c r="A35" i="9" a="1"/>
  <c r="A35" i="9" s="1"/>
  <c r="A107" i="9" a="1"/>
  <c r="A107" i="9" s="1"/>
  <c r="A147" i="9" a="1"/>
  <c r="A147" i="9" s="1"/>
  <c r="F23" i="7" a="1"/>
  <c r="F23" i="7" s="1"/>
  <c r="C10" i="7" a="1"/>
  <c r="C10" i="7" s="1"/>
  <c r="D63" i="9" a="1"/>
  <c r="D63" i="9" s="1"/>
  <c r="D108" i="9" a="1"/>
  <c r="D108" i="9" s="1"/>
  <c r="D180" i="9" a="1"/>
  <c r="D180" i="9" s="1"/>
  <c r="C56" i="9" a="1"/>
  <c r="C56" i="9" s="1"/>
  <c r="C128" i="9" a="1"/>
  <c r="C128" i="9" s="1"/>
  <c r="C168" i="9" a="1"/>
  <c r="C168" i="9" s="1"/>
  <c r="A44" i="9" a="1"/>
  <c r="A44" i="9" s="1"/>
  <c r="A116" i="9" a="1"/>
  <c r="A116" i="9" s="1"/>
  <c r="A188" i="9" a="1"/>
  <c r="A188" i="9" s="1"/>
  <c r="F32" i="7" a="1"/>
  <c r="F32" i="7" s="1"/>
  <c r="F119" i="9" a="1"/>
  <c r="F119" i="9" s="1"/>
  <c r="D82" i="9" a="1"/>
  <c r="D82" i="9" s="1"/>
  <c r="C22" i="9" a="1"/>
  <c r="C22" i="9" s="1"/>
  <c r="B197" i="9" a="1"/>
  <c r="B197" i="9" s="1"/>
  <c r="F70" i="9" a="1"/>
  <c r="F70" i="9" s="1"/>
  <c r="B102" i="9" a="1"/>
  <c r="B102" i="9" s="1"/>
  <c r="G51" i="9" a="1"/>
  <c r="G51" i="9" s="1"/>
  <c r="G91" i="9" a="1"/>
  <c r="G91" i="9" s="1"/>
  <c r="G163" i="9" a="1"/>
  <c r="G163" i="9" s="1"/>
  <c r="F39" i="9" a="1"/>
  <c r="F39" i="9" s="1"/>
  <c r="F79" i="9" a="1"/>
  <c r="F79" i="9" s="1"/>
  <c r="D62" i="9" a="1"/>
  <c r="D62" i="9" s="1"/>
  <c r="D139" i="9" a="1"/>
  <c r="D139" i="9" s="1"/>
  <c r="C15" i="9" a="1"/>
  <c r="C15" i="9" s="1"/>
  <c r="C55" i="9" a="1"/>
  <c r="C55" i="9" s="1"/>
  <c r="C127" i="9" a="1"/>
  <c r="C127" i="9" s="1"/>
  <c r="C199" i="9" a="1"/>
  <c r="C199" i="9" s="1"/>
  <c r="A75" i="9" a="1"/>
  <c r="A75" i="9" s="1"/>
  <c r="A115" i="9" a="1"/>
  <c r="A115" i="9" s="1"/>
  <c r="A187" i="9" a="1"/>
  <c r="A187" i="9" s="1"/>
  <c r="E20" i="7" a="1"/>
  <c r="E20" i="7" s="1"/>
  <c r="D16" i="9" a="1"/>
  <c r="D16" i="9" s="1"/>
  <c r="D72" i="9" a="1"/>
  <c r="D72" i="9" s="1"/>
  <c r="D148" i="9" a="1"/>
  <c r="D148" i="9" s="1"/>
  <c r="C24" i="9" a="1"/>
  <c r="C24" i="9" s="1"/>
  <c r="C96" i="9" a="1"/>
  <c r="C96" i="9" s="1"/>
  <c r="C136" i="9" a="1"/>
  <c r="C136" i="9" s="1"/>
  <c r="A12" i="9" a="1"/>
  <c r="A12" i="9" s="1"/>
  <c r="A84" i="9" a="1"/>
  <c r="A84" i="9" s="1"/>
  <c r="A156" i="9" a="1"/>
  <c r="A156" i="9" s="1"/>
  <c r="A196" i="9" a="1"/>
  <c r="A196" i="9" s="1"/>
  <c r="E29" i="7" a="1"/>
  <c r="E29" i="7" s="1"/>
  <c r="G42" i="9" a="1"/>
  <c r="G42" i="9" s="1"/>
  <c r="F102" i="9" a="1"/>
  <c r="F102" i="9" s="1"/>
  <c r="G131" i="9" a="1"/>
  <c r="G131" i="9" s="1"/>
  <c r="F7" i="9" a="1"/>
  <c r="F7" i="9" s="1"/>
  <c r="F47" i="9" a="1"/>
  <c r="F47" i="9" s="1"/>
  <c r="D15" i="9" a="1"/>
  <c r="D15" i="9" s="1"/>
  <c r="D107" i="9" a="1"/>
  <c r="D107" i="9" s="1"/>
  <c r="D179" i="9" a="1"/>
  <c r="D179" i="9" s="1"/>
  <c r="C23" i="9" a="1"/>
  <c r="C23" i="9" s="1"/>
  <c r="C95" i="9" a="1"/>
  <c r="C95" i="9" s="1"/>
  <c r="C167" i="9" a="1"/>
  <c r="C167" i="9" s="1"/>
  <c r="A43" i="9" a="1"/>
  <c r="A43" i="9" s="1"/>
  <c r="A83" i="9" a="1"/>
  <c r="A83" i="9" s="1"/>
  <c r="A155" i="9" a="1"/>
  <c r="A155" i="9" s="1"/>
  <c r="F31" i="7" a="1"/>
  <c r="F31" i="7" s="1"/>
  <c r="C18" i="7" a="1"/>
  <c r="C18" i="7" s="1"/>
  <c r="D30" i="9" a="1"/>
  <c r="D30" i="9" s="1"/>
  <c r="D116" i="9" a="1"/>
  <c r="D116" i="9" s="1"/>
  <c r="D188" i="9" a="1"/>
  <c r="D188" i="9" s="1"/>
  <c r="C64" i="9" a="1"/>
  <c r="C64" i="9" s="1"/>
  <c r="C104" i="9" a="1"/>
  <c r="C104" i="9" s="1"/>
  <c r="C176" i="9" a="1"/>
  <c r="C176" i="9" s="1"/>
  <c r="A52" i="9" a="1"/>
  <c r="A52" i="9" s="1"/>
  <c r="A124" i="9" a="1"/>
  <c r="A124" i="9" s="1"/>
  <c r="A164" i="9" a="1"/>
  <c r="A164" i="9" s="1"/>
  <c r="F40" i="7" a="1"/>
  <c r="F40" i="7" s="1"/>
  <c r="F151" i="9" a="1"/>
  <c r="F151" i="9" s="1"/>
  <c r="B134" i="9" a="1"/>
  <c r="B134" i="9" s="1"/>
  <c r="G11" i="9" a="1"/>
  <c r="G11" i="9" s="1"/>
  <c r="G99" i="9" a="1"/>
  <c r="G99" i="9" s="1"/>
  <c r="G171" i="9" a="1"/>
  <c r="G171" i="9" s="1"/>
  <c r="F15" i="9" a="1"/>
  <c r="F15" i="9" s="1"/>
  <c r="F87" i="9" a="1"/>
  <c r="F87" i="9" s="1"/>
  <c r="D71" i="9" a="1"/>
  <c r="D71" i="9" s="1"/>
  <c r="D147" i="9" a="1"/>
  <c r="D147" i="9" s="1"/>
  <c r="D187" i="9" a="1"/>
  <c r="D187" i="9" s="1"/>
  <c r="C63" i="9" a="1"/>
  <c r="C63" i="9" s="1"/>
  <c r="C135" i="9" a="1"/>
  <c r="C135" i="9" s="1"/>
  <c r="A11" i="9" a="1"/>
  <c r="A11" i="9" s="1"/>
  <c r="A51" i="9" a="1"/>
  <c r="A51" i="9" s="1"/>
  <c r="A123" i="9" a="1"/>
  <c r="A123" i="9" s="1"/>
  <c r="A195" i="9" a="1"/>
  <c r="A195" i="9" s="1"/>
  <c r="E28" i="7" a="1"/>
  <c r="E28" i="7" s="1"/>
  <c r="F111" i="9" a="1"/>
  <c r="F111" i="9" s="1"/>
  <c r="D81" i="9" a="1"/>
  <c r="D81" i="9" s="1"/>
  <c r="D156" i="9" a="1"/>
  <c r="D156" i="9" s="1"/>
  <c r="C32" i="9" a="1"/>
  <c r="C32" i="9" s="1"/>
  <c r="C72" i="9" a="1"/>
  <c r="C72" i="9" s="1"/>
  <c r="C144" i="9" a="1"/>
  <c r="C144" i="9" s="1"/>
  <c r="A20" i="9" a="1"/>
  <c r="A20" i="9" s="1"/>
  <c r="A92" i="9" a="1"/>
  <c r="A92" i="9" s="1"/>
  <c r="A132" i="9" a="1"/>
  <c r="A132" i="9" s="1"/>
  <c r="F8" i="7" a="1"/>
  <c r="F8" i="7" s="1"/>
  <c r="E37" i="7" a="1"/>
  <c r="E37" i="7" s="1"/>
  <c r="D55" i="9" a="1"/>
  <c r="D55" i="9" s="1"/>
  <c r="D101" i="9" a="1"/>
  <c r="D101" i="9" s="1"/>
  <c r="D133" i="9" a="1"/>
  <c r="D133" i="9" s="1"/>
  <c r="G114" i="9" a="1"/>
  <c r="G114" i="9" s="1"/>
  <c r="G19" i="9" a="1"/>
  <c r="G19" i="9" s="1"/>
  <c r="G67" i="9" a="1"/>
  <c r="G67" i="9" s="1"/>
  <c r="G139" i="9" a="1"/>
  <c r="G139" i="9" s="1"/>
  <c r="G179" i="9" a="1"/>
  <c r="G179" i="9" s="1"/>
  <c r="F55" i="9" a="1"/>
  <c r="F55" i="9" s="1"/>
  <c r="D27" i="9" a="1"/>
  <c r="D27" i="9" s="1"/>
  <c r="D115" i="9" a="1"/>
  <c r="D115" i="9" s="1"/>
  <c r="D155" i="9" a="1"/>
  <c r="D155" i="9" s="1"/>
  <c r="C31" i="9" a="1"/>
  <c r="C31" i="9" s="1"/>
  <c r="C103" i="9" a="1"/>
  <c r="C103" i="9" s="1"/>
  <c r="C175" i="9" a="1"/>
  <c r="C175" i="9" s="1"/>
  <c r="A19" i="9" a="1"/>
  <c r="A19" i="9" s="1"/>
  <c r="A91" i="9" a="1"/>
  <c r="A91" i="9" s="1"/>
  <c r="A163" i="9" a="1"/>
  <c r="A163" i="9" s="1"/>
  <c r="F39" i="7" a="1"/>
  <c r="F39" i="7" s="1"/>
  <c r="E36" i="7" a="1"/>
  <c r="E36" i="7" s="1"/>
  <c r="D42" i="9" a="1"/>
  <c r="D42" i="9" s="1"/>
  <c r="D124" i="9" a="1"/>
  <c r="D124" i="9" s="1"/>
  <c r="D196" i="9" a="1"/>
  <c r="D196" i="9" s="1"/>
  <c r="C40" i="9" a="1"/>
  <c r="C40" i="9" s="1"/>
  <c r="C112" i="9" a="1"/>
  <c r="C112" i="9" s="1"/>
  <c r="C184" i="9" a="1"/>
  <c r="C184" i="9" s="1"/>
  <c r="A60" i="9" a="1"/>
  <c r="A60" i="9" s="1"/>
  <c r="A100" i="9" a="1"/>
  <c r="A100" i="9" s="1"/>
  <c r="A172" i="9" a="1"/>
  <c r="A172" i="9" s="1"/>
  <c r="F48" i="7" a="1"/>
  <c r="F48" i="7" s="1"/>
  <c r="F183" i="9" a="1"/>
  <c r="F183" i="9" s="1"/>
  <c r="D64" i="9" a="1"/>
  <c r="D64" i="9" s="1"/>
  <c r="B30" i="9" a="1"/>
  <c r="B30" i="9" s="1"/>
  <c r="B166" i="9" a="1"/>
  <c r="B166" i="9" s="1"/>
  <c r="G27" i="9" a="1"/>
  <c r="G27" i="9" s="1"/>
  <c r="G107" i="9" a="1"/>
  <c r="G107" i="9" s="1"/>
  <c r="G147" i="9" a="1"/>
  <c r="G147" i="9" s="1"/>
  <c r="F23" i="9" a="1"/>
  <c r="F23" i="9" s="1"/>
  <c r="F103" i="9" a="1"/>
  <c r="F103" i="9" s="1"/>
  <c r="D80" i="9" a="1"/>
  <c r="D80" i="9" s="1"/>
  <c r="D123" i="9" a="1"/>
  <c r="D123" i="9" s="1"/>
  <c r="D195" i="9" a="1"/>
  <c r="D195" i="9" s="1"/>
  <c r="C71" i="9" a="1"/>
  <c r="C71" i="9" s="1"/>
  <c r="C143" i="9" a="1"/>
  <c r="C143" i="9" s="1"/>
  <c r="C183" i="9" a="1"/>
  <c r="C183" i="9" s="1"/>
  <c r="A59" i="9" a="1"/>
  <c r="A59" i="9" s="1"/>
  <c r="A131" i="9" a="1"/>
  <c r="A131" i="9" s="1"/>
  <c r="F7" i="7" a="1"/>
  <c r="F7" i="7" s="1"/>
  <c r="F47" i="7" a="1"/>
  <c r="F47" i="7" s="1"/>
  <c r="F150" i="9" a="1"/>
  <c r="F150" i="9" s="1"/>
  <c r="D90" i="9" a="1"/>
  <c r="D90" i="9" s="1"/>
  <c r="D164" i="9" a="1"/>
  <c r="D164" i="9" s="1"/>
  <c r="C8" i="9" a="1"/>
  <c r="C8" i="9" s="1"/>
  <c r="C80" i="9" a="1"/>
  <c r="C80" i="9" s="1"/>
  <c r="C152" i="9" a="1"/>
  <c r="C152" i="9" s="1"/>
  <c r="A28" i="9" a="1"/>
  <c r="A28" i="9" s="1"/>
  <c r="A68" i="9" a="1"/>
  <c r="A68" i="9" s="1"/>
  <c r="A140" i="9" a="1"/>
  <c r="A140" i="9" s="1"/>
  <c r="F16" i="7" a="1"/>
  <c r="F16" i="7" s="1"/>
  <c r="E45" i="7" a="1"/>
  <c r="E45" i="7" s="1"/>
  <c r="D18" i="9" a="1"/>
  <c r="D18" i="9" s="1"/>
  <c r="D109" i="9" a="1"/>
  <c r="D109" i="9" s="1"/>
  <c r="D149" i="9" a="1"/>
  <c r="D149" i="9" s="1"/>
  <c r="D197" i="9" a="1"/>
  <c r="D197" i="9" s="1"/>
  <c r="C57" i="9" a="1"/>
  <c r="C57" i="9" s="1"/>
  <c r="C105" i="9" a="1"/>
  <c r="C105" i="9" s="1"/>
  <c r="A13" i="9" a="1"/>
  <c r="A13" i="9" s="1"/>
  <c r="A61" i="9" a="1"/>
  <c r="A61" i="9" s="1"/>
  <c r="F158" i="9" a="1"/>
  <c r="F158" i="9" s="1"/>
  <c r="D56" i="9" a="1"/>
  <c r="D56" i="9" s="1"/>
  <c r="D166" i="9" a="1"/>
  <c r="D166" i="9" s="1"/>
  <c r="C18" i="9" a="1"/>
  <c r="C18" i="9" s="1"/>
  <c r="C74" i="9" a="1"/>
  <c r="C74" i="9" s="1"/>
  <c r="C122" i="9" a="1"/>
  <c r="C122" i="9" s="1"/>
  <c r="A30" i="9" a="1"/>
  <c r="A30" i="9" s="1"/>
  <c r="A78" i="9" a="1"/>
  <c r="A78" i="9" s="1"/>
  <c r="D8" i="9" a="1"/>
  <c r="D8" i="9" s="1"/>
  <c r="D75" i="9" a="1"/>
  <c r="D75" i="9" s="1"/>
  <c r="D183" i="9" a="1"/>
  <c r="D183" i="9" s="1"/>
  <c r="C35" i="9" a="1"/>
  <c r="C35" i="9" s="1"/>
  <c r="C75" i="9" a="1"/>
  <c r="C75" i="9" s="1"/>
  <c r="C123" i="9" a="1"/>
  <c r="C123" i="9" s="1"/>
  <c r="C163" i="9" a="1"/>
  <c r="C163" i="9" s="1"/>
  <c r="A7" i="9" a="1"/>
  <c r="A7" i="9" s="1"/>
  <c r="A55" i="9" a="1"/>
  <c r="A55" i="9" s="1"/>
  <c r="A95" i="9" a="1"/>
  <c r="A95" i="9" s="1"/>
  <c r="A135" i="9" a="1"/>
  <c r="A135" i="9" s="1"/>
  <c r="A183" i="9" a="1"/>
  <c r="A183" i="9" s="1"/>
  <c r="F27" i="7" a="1"/>
  <c r="F27" i="7" s="1"/>
  <c r="E16" i="7" a="1"/>
  <c r="E16" i="7" s="1"/>
  <c r="F166" i="9" a="1"/>
  <c r="F166" i="9" s="1"/>
  <c r="D43" i="9" a="1"/>
  <c r="D43" i="9" s="1"/>
  <c r="D157" i="9" a="1"/>
  <c r="D157" i="9" s="1"/>
  <c r="C9" i="9" a="1"/>
  <c r="C9" i="9" s="1"/>
  <c r="C113" i="9" a="1"/>
  <c r="C113" i="9" s="1"/>
  <c r="C161" i="9" a="1"/>
  <c r="C161" i="9" s="1"/>
  <c r="A21" i="9" a="1"/>
  <c r="A21" i="9" s="1"/>
  <c r="A69" i="9" a="1"/>
  <c r="A69" i="9" s="1"/>
  <c r="D65" i="9" a="1"/>
  <c r="D65" i="9" s="1"/>
  <c r="D118" i="9" a="1"/>
  <c r="D118" i="9" s="1"/>
  <c r="D174" i="9" a="1"/>
  <c r="D174" i="9" s="1"/>
  <c r="C26" i="9" a="1"/>
  <c r="C26" i="9" s="1"/>
  <c r="C130" i="9" a="1"/>
  <c r="C130" i="9" s="1"/>
  <c r="C178" i="9" a="1"/>
  <c r="C178" i="9" s="1"/>
  <c r="A38" i="9" a="1"/>
  <c r="A38" i="9" s="1"/>
  <c r="A86" i="9" a="1"/>
  <c r="A86" i="9" s="1"/>
  <c r="D85" i="9" a="1"/>
  <c r="D85" i="9" s="1"/>
  <c r="D135" i="9" a="1"/>
  <c r="D135" i="9" s="1"/>
  <c r="D191" i="9" a="1"/>
  <c r="D191" i="9" s="1"/>
  <c r="C83" i="9" a="1"/>
  <c r="C83" i="9" s="1"/>
  <c r="A15" i="9" a="1"/>
  <c r="A15" i="9" s="1"/>
  <c r="A143" i="9" a="1"/>
  <c r="A143" i="9" s="1"/>
  <c r="E24" i="7" a="1"/>
  <c r="E24" i="7" s="1"/>
  <c r="D104" i="9" a="1"/>
  <c r="D104" i="9" s="1"/>
  <c r="C36" i="9" a="1"/>
  <c r="C36" i="9" s="1"/>
  <c r="C164" i="9" a="1"/>
  <c r="C164" i="9" s="1"/>
  <c r="A96" i="9" a="1"/>
  <c r="A96" i="9" s="1"/>
  <c r="D11" i="9" a="1"/>
  <c r="D11" i="9" s="1"/>
  <c r="D161" i="9" a="1"/>
  <c r="D161" i="9" s="1"/>
  <c r="C93" i="9" a="1"/>
  <c r="C93" i="9" s="1"/>
  <c r="A25" i="9" a="1"/>
  <c r="A25" i="9" s="1"/>
  <c r="A153" i="9" a="1"/>
  <c r="A153" i="9" s="1"/>
  <c r="D39" i="9" a="1"/>
  <c r="D39" i="9" s="1"/>
  <c r="D178" i="9" a="1"/>
  <c r="D178" i="9" s="1"/>
  <c r="C30" i="9" a="1"/>
  <c r="C30" i="9" s="1"/>
  <c r="C62" i="9" a="1"/>
  <c r="C62" i="9" s="1"/>
  <c r="C94" i="9" a="1"/>
  <c r="C94" i="9" s="1"/>
  <c r="C126" i="9" a="1"/>
  <c r="C126" i="9" s="1"/>
  <c r="C158" i="9" a="1"/>
  <c r="C158" i="9" s="1"/>
  <c r="C190" i="9" a="1"/>
  <c r="C190" i="9" s="1"/>
  <c r="A26" i="9" a="1"/>
  <c r="A26" i="9" s="1"/>
  <c r="A58" i="9" a="1"/>
  <c r="A58" i="9" s="1"/>
  <c r="A90" i="9" a="1"/>
  <c r="A90" i="9" s="1"/>
  <c r="A122" i="9" a="1"/>
  <c r="A122" i="9" s="1"/>
  <c r="A154" i="9" a="1"/>
  <c r="A154" i="9" s="1"/>
  <c r="F33" i="7" a="1"/>
  <c r="F33" i="7" s="1"/>
  <c r="E43" i="7" a="1"/>
  <c r="E43" i="7" s="1"/>
  <c r="C39" i="7" a="1"/>
  <c r="C39" i="7" s="1"/>
  <c r="C17" i="9" a="1"/>
  <c r="C17" i="9" s="1"/>
  <c r="C65" i="9" a="1"/>
  <c r="C65" i="9" s="1"/>
  <c r="C121" i="9" a="1"/>
  <c r="C121" i="9" s="1"/>
  <c r="C169" i="9" a="1"/>
  <c r="C169" i="9" s="1"/>
  <c r="A77" i="9" a="1"/>
  <c r="A77" i="9" s="1"/>
  <c r="F190" i="9" a="1"/>
  <c r="F190" i="9" s="1"/>
  <c r="D74" i="9" a="1"/>
  <c r="D74" i="9" s="1"/>
  <c r="D126" i="9" a="1"/>
  <c r="D126" i="9" s="1"/>
  <c r="C34" i="9" a="1"/>
  <c r="C34" i="9" s="1"/>
  <c r="C82" i="9" a="1"/>
  <c r="C82" i="9" s="1"/>
  <c r="C138" i="9" a="1"/>
  <c r="C138" i="9" s="1"/>
  <c r="C186" i="9" a="1"/>
  <c r="C186" i="9" s="1"/>
  <c r="A94" i="9" a="1"/>
  <c r="A94" i="9" s="1"/>
  <c r="D22" i="9" a="1"/>
  <c r="D22" i="9" s="1"/>
  <c r="D94" i="9" a="1"/>
  <c r="D94" i="9" s="1"/>
  <c r="D143" i="9" a="1"/>
  <c r="D143" i="9" s="1"/>
  <c r="C43" i="9" a="1"/>
  <c r="C43" i="9" s="1"/>
  <c r="C91" i="9" a="1"/>
  <c r="C91" i="9" s="1"/>
  <c r="C131" i="9" a="1"/>
  <c r="C131" i="9" s="1"/>
  <c r="C171" i="9" a="1"/>
  <c r="C171" i="9" s="1"/>
  <c r="A23" i="9" a="1"/>
  <c r="A23" i="9" s="1"/>
  <c r="A63" i="9" a="1"/>
  <c r="A63" i="9" s="1"/>
  <c r="A103" i="9" a="1"/>
  <c r="A103" i="9" s="1"/>
  <c r="A151" i="9" a="1"/>
  <c r="A151" i="9" s="1"/>
  <c r="A191" i="9" a="1"/>
  <c r="A191" i="9" s="1"/>
  <c r="F35" i="7" a="1"/>
  <c r="F35" i="7" s="1"/>
  <c r="E32" i="7" a="1"/>
  <c r="E32" i="7" s="1"/>
  <c r="F198" i="9" a="1"/>
  <c r="F198" i="9" s="1"/>
  <c r="D58" i="9" a="1"/>
  <c r="D58" i="9" s="1"/>
  <c r="D112" i="9" a="1"/>
  <c r="D112" i="9" s="1"/>
  <c r="D152" i="9" a="1"/>
  <c r="D152" i="9" s="1"/>
  <c r="D192" i="9" a="1"/>
  <c r="D192" i="9" s="1"/>
  <c r="D165" i="9" a="1"/>
  <c r="D165" i="9" s="1"/>
  <c r="C25" i="9" a="1"/>
  <c r="C25" i="9" s="1"/>
  <c r="C73" i="9" a="1"/>
  <c r="C73" i="9" s="1"/>
  <c r="C177" i="9" a="1"/>
  <c r="C177" i="9" s="1"/>
  <c r="A29" i="9" a="1"/>
  <c r="A29" i="9" s="1"/>
  <c r="A85" i="9" a="1"/>
  <c r="A85" i="9" s="1"/>
  <c r="D7" i="9" a="1"/>
  <c r="D7" i="9" s="1"/>
  <c r="D134" i="9" a="1"/>
  <c r="D134" i="9" s="1"/>
  <c r="D182" i="9" a="1"/>
  <c r="D182" i="9" s="1"/>
  <c r="C42" i="9" a="1"/>
  <c r="C42" i="9" s="1"/>
  <c r="C90" i="9" a="1"/>
  <c r="C90" i="9" s="1"/>
  <c r="C194" i="9" a="1"/>
  <c r="C194" i="9" s="1"/>
  <c r="A46" i="9" a="1"/>
  <c r="A46" i="9" s="1"/>
  <c r="A102" i="9" a="1"/>
  <c r="A102" i="9" s="1"/>
  <c r="D34" i="9" a="1"/>
  <c r="D34" i="9" s="1"/>
  <c r="D151" i="9" a="1"/>
  <c r="D151" i="9" s="1"/>
  <c r="D199" i="9" a="1"/>
  <c r="D199" i="9" s="1"/>
  <c r="C51" i="9" a="1"/>
  <c r="C51" i="9" s="1"/>
  <c r="C179" i="9" a="1"/>
  <c r="C179" i="9" s="1"/>
  <c r="A111" i="9" a="1"/>
  <c r="A111" i="9" s="1"/>
  <c r="F43" i="7" a="1"/>
  <c r="F43" i="7" s="1"/>
  <c r="D67" i="9" a="1"/>
  <c r="D67" i="9" s="1"/>
  <c r="D200" i="9" a="1"/>
  <c r="D200" i="9" s="1"/>
  <c r="C132" i="9" a="1"/>
  <c r="C132" i="9" s="1"/>
  <c r="A64" i="9" a="1"/>
  <c r="A64" i="9" s="1"/>
  <c r="A192" i="9" a="1"/>
  <c r="A192" i="9" s="1"/>
  <c r="D129" i="9" a="1"/>
  <c r="D129" i="9" s="1"/>
  <c r="C61" i="9" a="1"/>
  <c r="C61" i="9" s="1"/>
  <c r="D91" i="9" a="1"/>
  <c r="D91" i="9" s="1"/>
  <c r="D173" i="9" a="1"/>
  <c r="D173" i="9" s="1"/>
  <c r="C81" i="9" a="1"/>
  <c r="C81" i="9" s="1"/>
  <c r="C129" i="9" a="1"/>
  <c r="C129" i="9" s="1"/>
  <c r="C185" i="9" a="1"/>
  <c r="C185" i="9" s="1"/>
  <c r="A37" i="9" a="1"/>
  <c r="A37" i="9" s="1"/>
  <c r="D19" i="9" a="1"/>
  <c r="D19" i="9" s="1"/>
  <c r="D83" i="9" a="1"/>
  <c r="D83" i="9" s="1"/>
  <c r="D142" i="9" a="1"/>
  <c r="D142" i="9" s="1"/>
  <c r="D190" i="9" a="1"/>
  <c r="D190" i="9" s="1"/>
  <c r="C98" i="9" a="1"/>
  <c r="C98" i="9" s="1"/>
  <c r="C146" i="9" a="1"/>
  <c r="C146" i="9" s="1"/>
  <c r="C6" i="9" a="1"/>
  <c r="C6" i="9" s="1"/>
  <c r="A54" i="9" a="1"/>
  <c r="A54" i="9" s="1"/>
  <c r="D47" i="9" a="1"/>
  <c r="D47" i="9" s="1"/>
  <c r="D103" i="9" a="1"/>
  <c r="D103" i="9" s="1"/>
  <c r="D159" i="9" a="1"/>
  <c r="D159" i="9" s="1"/>
  <c r="C11" i="9" a="1"/>
  <c r="C11" i="9" s="1"/>
  <c r="C59" i="9" a="1"/>
  <c r="C59" i="9" s="1"/>
  <c r="C99" i="9" a="1"/>
  <c r="C99" i="9" s="1"/>
  <c r="C139" i="9" a="1"/>
  <c r="C139" i="9" s="1"/>
  <c r="C187" i="9" a="1"/>
  <c r="C187" i="9" s="1"/>
  <c r="A31" i="9" a="1"/>
  <c r="A31" i="9" s="1"/>
  <c r="A71" i="9" a="1"/>
  <c r="A71" i="9" s="1"/>
  <c r="A119" i="9" a="1"/>
  <c r="A119" i="9" s="1"/>
  <c r="A159" i="9" a="1"/>
  <c r="A159" i="9" s="1"/>
  <c r="A199" i="9" a="1"/>
  <c r="A199" i="9" s="1"/>
  <c r="F6" i="7" a="1"/>
  <c r="F6" i="7" s="1"/>
  <c r="E40" i="7" a="1"/>
  <c r="E40" i="7" s="1"/>
  <c r="D10" i="9" a="1"/>
  <c r="D10" i="9" s="1"/>
  <c r="D77" i="9" a="1"/>
  <c r="D77" i="9" s="1"/>
  <c r="D120" i="9" a="1"/>
  <c r="D120" i="9" s="1"/>
  <c r="D160" i="9" a="1"/>
  <c r="D160" i="9" s="1"/>
  <c r="C12" i="9" a="1"/>
  <c r="C12" i="9" s="1"/>
  <c r="C52" i="9" a="1"/>
  <c r="C52" i="9" s="1"/>
  <c r="C92" i="9" a="1"/>
  <c r="C92" i="9" s="1"/>
  <c r="C140" i="9" a="1"/>
  <c r="C140" i="9" s="1"/>
  <c r="C180" i="9" a="1"/>
  <c r="C180" i="9" s="1"/>
  <c r="A24" i="9" a="1"/>
  <c r="A24" i="9" s="1"/>
  <c r="A72" i="9" a="1"/>
  <c r="A72" i="9" s="1"/>
  <c r="A112" i="9" a="1"/>
  <c r="A112" i="9" s="1"/>
  <c r="A152" i="9" a="1"/>
  <c r="A152" i="9" s="1"/>
  <c r="F135" i="9" a="1"/>
  <c r="F135" i="9" s="1"/>
  <c r="D38" i="9" a="1"/>
  <c r="D38" i="9" s="1"/>
  <c r="D87" i="9" a="1"/>
  <c r="D87" i="9" s="1"/>
  <c r="D137" i="9" a="1"/>
  <c r="D137" i="9" s="1"/>
  <c r="D177" i="9" a="1"/>
  <c r="D177" i="9" s="1"/>
  <c r="D125" i="9" a="1"/>
  <c r="D125" i="9" s="1"/>
  <c r="D181" i="9" a="1"/>
  <c r="D181" i="9" s="1"/>
  <c r="C33" i="9" a="1"/>
  <c r="C33" i="9" s="1"/>
  <c r="C89" i="9" a="1"/>
  <c r="C89" i="9" s="1"/>
  <c r="C137" i="9" a="1"/>
  <c r="C137" i="9" s="1"/>
  <c r="A45" i="9" a="1"/>
  <c r="A45" i="9" s="1"/>
  <c r="A93" i="9" a="1"/>
  <c r="A93" i="9" s="1"/>
  <c r="D32" i="9" a="1"/>
  <c r="D32" i="9" s="1"/>
  <c r="D93" i="9" a="1"/>
  <c r="D93" i="9" s="1"/>
  <c r="D198" i="9" a="1"/>
  <c r="D198" i="9" s="1"/>
  <c r="C50" i="9" a="1"/>
  <c r="C50" i="9" s="1"/>
  <c r="C106" i="9" a="1"/>
  <c r="C106" i="9" s="1"/>
  <c r="C154" i="9" a="1"/>
  <c r="C154" i="9" s="1"/>
  <c r="A62" i="9" a="1"/>
  <c r="A62" i="9" s="1"/>
  <c r="F127" i="9" a="1"/>
  <c r="F127" i="9" s="1"/>
  <c r="D57" i="9" a="1"/>
  <c r="D57" i="9" s="1"/>
  <c r="D111" i="9" a="1"/>
  <c r="D111" i="9" s="1"/>
  <c r="C19" i="9" a="1"/>
  <c r="C19" i="9" s="1"/>
  <c r="C147" i="9" a="1"/>
  <c r="C147" i="9" s="1"/>
  <c r="A79" i="9" a="1"/>
  <c r="A79" i="9" s="1"/>
  <c r="F11" i="7" a="1"/>
  <c r="F11" i="7" s="1"/>
  <c r="D23" i="9" a="1"/>
  <c r="D23" i="9" s="1"/>
  <c r="D168" i="9" a="1"/>
  <c r="D168" i="9" s="1"/>
  <c r="C100" i="9" a="1"/>
  <c r="C100" i="9" s="1"/>
  <c r="A32" i="9" a="1"/>
  <c r="A32" i="9" s="1"/>
  <c r="A160" i="9" a="1"/>
  <c r="A160" i="9" s="1"/>
  <c r="D96" i="9" a="1"/>
  <c r="D96" i="9" s="1"/>
  <c r="C29" i="9" a="1"/>
  <c r="C29" i="9" s="1"/>
  <c r="C157" i="9" a="1"/>
  <c r="C157" i="9" s="1"/>
  <c r="A89" i="9" a="1"/>
  <c r="A89" i="9" s="1"/>
  <c r="F21" i="7" a="1"/>
  <c r="F21" i="7" s="1"/>
  <c r="D114" i="9" a="1"/>
  <c r="D114" i="9" s="1"/>
  <c r="C46" i="9" a="1"/>
  <c r="C46" i="9" s="1"/>
  <c r="C78" i="9" a="1"/>
  <c r="C78" i="9" s="1"/>
  <c r="C110" i="9" a="1"/>
  <c r="C110" i="9" s="1"/>
  <c r="C142" i="9" a="1"/>
  <c r="C142" i="9" s="1"/>
  <c r="C174" i="9" a="1"/>
  <c r="C174" i="9" s="1"/>
  <c r="A10" i="9" a="1"/>
  <c r="A10" i="9" s="1"/>
  <c r="A42" i="9" a="1"/>
  <c r="A42" i="9" s="1"/>
  <c r="A74" i="9" a="1"/>
  <c r="A74" i="9" s="1"/>
  <c r="A106" i="9" a="1"/>
  <c r="A106" i="9" s="1"/>
  <c r="A138" i="9" a="1"/>
  <c r="A138" i="9" s="1"/>
  <c r="A197" i="9" a="1"/>
  <c r="A197" i="9" s="1"/>
  <c r="E18" i="7" a="1"/>
  <c r="E18" i="7" s="1"/>
  <c r="D189" i="9" a="1"/>
  <c r="D189" i="9" s="1"/>
  <c r="C41" i="9" a="1"/>
  <c r="C41" i="9" s="1"/>
  <c r="C145" i="9" a="1"/>
  <c r="C145" i="9" s="1"/>
  <c r="C193" i="9" a="1"/>
  <c r="C193" i="9" s="1"/>
  <c r="A53" i="9" a="1"/>
  <c r="A53" i="9" s="1"/>
  <c r="A101" i="9" a="1"/>
  <c r="A101" i="9" s="1"/>
  <c r="D102" i="9" a="1"/>
  <c r="D102" i="9" s="1"/>
  <c r="D150" i="9" a="1"/>
  <c r="D150" i="9" s="1"/>
  <c r="C10" i="9" a="1"/>
  <c r="C10" i="9" s="1"/>
  <c r="C58" i="9" a="1"/>
  <c r="C58" i="9" s="1"/>
  <c r="C162" i="9" a="1"/>
  <c r="C162" i="9" s="1"/>
  <c r="A14" i="9" a="1"/>
  <c r="A14" i="9" s="1"/>
  <c r="A70" i="9" a="1"/>
  <c r="A70" i="9" s="1"/>
  <c r="F159" i="9" a="1"/>
  <c r="F159" i="9" s="1"/>
  <c r="D119" i="9" a="1"/>
  <c r="D119" i="9" s="1"/>
  <c r="D167" i="9" a="1"/>
  <c r="D167" i="9" s="1"/>
  <c r="C27" i="9" a="1"/>
  <c r="C27" i="9" s="1"/>
  <c r="C67" i="9" a="1"/>
  <c r="C67" i="9" s="1"/>
  <c r="C107" i="9" a="1"/>
  <c r="C107" i="9" s="1"/>
  <c r="C155" i="9" a="1"/>
  <c r="C155" i="9" s="1"/>
  <c r="C195" i="9" a="1"/>
  <c r="C195" i="9" s="1"/>
  <c r="A39" i="9" a="1"/>
  <c r="A39" i="9" s="1"/>
  <c r="A87" i="9" a="1"/>
  <c r="A87" i="9" s="1"/>
  <c r="A127" i="9" a="1"/>
  <c r="A127" i="9" s="1"/>
  <c r="A167" i="9" a="1"/>
  <c r="A167" i="9" s="1"/>
  <c r="F19" i="7" a="1"/>
  <c r="F19" i="7" s="1"/>
  <c r="E8" i="7" a="1"/>
  <c r="E8" i="7" s="1"/>
  <c r="E48" i="7" a="1"/>
  <c r="E48" i="7" s="1"/>
  <c r="D35" i="9" a="1"/>
  <c r="D35" i="9" s="1"/>
  <c r="D86" i="9" a="1"/>
  <c r="D86" i="9" s="1"/>
  <c r="D128" i="9" a="1"/>
  <c r="D128" i="9" s="1"/>
  <c r="D176" i="9" a="1"/>
  <c r="D176" i="9" s="1"/>
  <c r="C20" i="9" a="1"/>
  <c r="C20" i="9" s="1"/>
  <c r="C60" i="9" a="1"/>
  <c r="C60" i="9" s="1"/>
  <c r="C108" i="9" a="1"/>
  <c r="C108" i="9" s="1"/>
  <c r="C148" i="9" a="1"/>
  <c r="C148" i="9" s="1"/>
  <c r="C188" i="9" a="1"/>
  <c r="C188" i="9" s="1"/>
  <c r="A40" i="9" a="1"/>
  <c r="A40" i="9" s="1"/>
  <c r="A80" i="9" a="1"/>
  <c r="A80" i="9" s="1"/>
  <c r="A120" i="9" a="1"/>
  <c r="A120" i="9" s="1"/>
  <c r="A168" i="9" a="1"/>
  <c r="A168" i="9" s="1"/>
  <c r="F167" i="9" a="1"/>
  <c r="F167" i="9" s="1"/>
  <c r="D50" i="9" a="1"/>
  <c r="D50" i="9" s="1"/>
  <c r="D105" i="9" a="1"/>
  <c r="D105" i="9" s="1"/>
  <c r="D145" i="9" a="1"/>
  <c r="D145" i="9" s="1"/>
  <c r="D185" i="9" a="1"/>
  <c r="D185" i="9" s="1"/>
  <c r="C37" i="9" a="1"/>
  <c r="C37" i="9" s="1"/>
  <c r="C77" i="9" a="1"/>
  <c r="C77" i="9" s="1"/>
  <c r="D141" i="9" a="1"/>
  <c r="D141" i="9" s="1"/>
  <c r="C49" i="9" a="1"/>
  <c r="C49" i="9" s="1"/>
  <c r="C97" i="9" a="1"/>
  <c r="C97" i="9" s="1"/>
  <c r="C153" i="9" a="1"/>
  <c r="C153" i="9" s="1"/>
  <c r="C201" i="9" a="1"/>
  <c r="C201" i="9" s="1"/>
  <c r="F126" i="9" a="1"/>
  <c r="F126" i="9" s="1"/>
  <c r="D46" i="9" a="1"/>
  <c r="D46" i="9" s="1"/>
  <c r="D110" i="9" a="1"/>
  <c r="D110" i="9" s="1"/>
  <c r="D158" i="9" a="1"/>
  <c r="D158" i="9" s="1"/>
  <c r="C66" i="9" a="1"/>
  <c r="C66" i="9" s="1"/>
  <c r="C114" i="9" a="1"/>
  <c r="C114" i="9" s="1"/>
  <c r="C170" i="9" a="1"/>
  <c r="C170" i="9" s="1"/>
  <c r="A22" i="9" a="1"/>
  <c r="A22" i="9" s="1"/>
  <c r="F191" i="9" a="1"/>
  <c r="F191" i="9" s="1"/>
  <c r="D66" i="9" a="1"/>
  <c r="D66" i="9" s="1"/>
  <c r="D127" i="9" a="1"/>
  <c r="D127" i="9" s="1"/>
  <c r="D175" i="9" a="1"/>
  <c r="D175" i="9" s="1"/>
  <c r="C115" i="9" a="1"/>
  <c r="C115" i="9" s="1"/>
  <c r="A47" i="9" a="1"/>
  <c r="A47" i="9" s="1"/>
  <c r="A175" i="9" a="1"/>
  <c r="A175" i="9" s="1"/>
  <c r="F134" i="9" a="1"/>
  <c r="F134" i="9" s="1"/>
  <c r="D136" i="9" a="1"/>
  <c r="D136" i="9" s="1"/>
  <c r="C68" i="9" a="1"/>
  <c r="C68" i="9" s="1"/>
  <c r="C196" i="9" a="1"/>
  <c r="C196" i="9" s="1"/>
  <c r="A128" i="9" a="1"/>
  <c r="A128" i="9" s="1"/>
  <c r="D59" i="9" a="1"/>
  <c r="D59" i="9" s="1"/>
  <c r="D193" i="9" a="1"/>
  <c r="D193" i="9" s="1"/>
  <c r="C125" i="9" a="1"/>
  <c r="C125" i="9" s="1"/>
  <c r="A57" i="9" a="1"/>
  <c r="A57" i="9" s="1"/>
  <c r="A185" i="9" a="1"/>
  <c r="A185" i="9" s="1"/>
  <c r="D79" i="9" a="1"/>
  <c r="D79" i="9" s="1"/>
  <c r="C54" i="9" a="1"/>
  <c r="C54" i="9" s="1"/>
  <c r="C86" i="9" a="1"/>
  <c r="C86" i="9" s="1"/>
  <c r="C118" i="9" a="1"/>
  <c r="C118" i="9" s="1"/>
  <c r="C150" i="9" a="1"/>
  <c r="C150" i="9" s="1"/>
  <c r="C182" i="9" a="1"/>
  <c r="C182" i="9" s="1"/>
  <c r="A18" i="9" a="1"/>
  <c r="A18" i="9" s="1"/>
  <c r="A50" i="9" a="1"/>
  <c r="A50" i="9" s="1"/>
  <c r="A82" i="9" a="1"/>
  <c r="A82" i="9" s="1"/>
  <c r="A114" i="9" a="1"/>
  <c r="A114" i="9" s="1"/>
  <c r="A126" i="9" a="1"/>
  <c r="A126" i="9" s="1"/>
  <c r="F17" i="7" a="1"/>
  <c r="F17" i="7" s="1"/>
  <c r="E31" i="7" a="1"/>
  <c r="E31" i="7" s="1"/>
  <c r="C31" i="7" a="1"/>
  <c r="C31" i="7" s="1"/>
  <c r="B18" i="7" a="1"/>
  <c r="B18" i="7" s="1"/>
  <c r="B50" i="7" a="1"/>
  <c r="B50" i="7" s="1"/>
  <c r="A37" i="7" a="1"/>
  <c r="A37" i="7" s="1"/>
  <c r="F24" i="4" a="1"/>
  <c r="F24" i="4" s="1"/>
  <c r="D48" i="9" a="1"/>
  <c r="D48" i="9" s="1"/>
  <c r="C116" i="9" a="1"/>
  <c r="C116" i="9" s="1"/>
  <c r="A88" i="9" a="1"/>
  <c r="A88" i="9" s="1"/>
  <c r="D69" i="9" a="1"/>
  <c r="D69" i="9" s="1"/>
  <c r="C21" i="9" a="1"/>
  <c r="C21" i="9" s="1"/>
  <c r="C117" i="9" a="1"/>
  <c r="C117" i="9" s="1"/>
  <c r="C189" i="9" a="1"/>
  <c r="C189" i="9" s="1"/>
  <c r="A65" i="9" a="1"/>
  <c r="A65" i="9" s="1"/>
  <c r="A129" i="9" a="1"/>
  <c r="A129" i="9" s="1"/>
  <c r="A201" i="9" a="1"/>
  <c r="A201" i="9" s="1"/>
  <c r="D14" i="9" a="1"/>
  <c r="D14" i="9" s="1"/>
  <c r="D170" i="9" a="1"/>
  <c r="D170" i="9" s="1"/>
  <c r="C198" i="9" a="1"/>
  <c r="C198" i="9" s="1"/>
  <c r="B34" i="7" a="1"/>
  <c r="B34" i="7" s="1"/>
  <c r="F16" i="4" a="1"/>
  <c r="F16" i="4" s="1"/>
  <c r="A157" i="9" a="1"/>
  <c r="A157" i="9" s="1"/>
  <c r="F34" i="7" a="1"/>
  <c r="F34" i="7" s="1"/>
  <c r="E33" i="7" a="1"/>
  <c r="E33" i="7" s="1"/>
  <c r="C32" i="7" a="1"/>
  <c r="C32" i="7" s="1"/>
  <c r="B19" i="7" a="1"/>
  <c r="B19" i="7" s="1"/>
  <c r="B6" i="7" a="1"/>
  <c r="B6" i="7" s="1"/>
  <c r="A38" i="7" a="1"/>
  <c r="A38" i="7" s="1"/>
  <c r="F25" i="4" a="1"/>
  <c r="F25" i="4" s="1"/>
  <c r="E13" i="4" a="1"/>
  <c r="E13" i="4" s="1"/>
  <c r="E45" i="4" a="1"/>
  <c r="E45" i="4" s="1"/>
  <c r="D32" i="4" a="1"/>
  <c r="D32" i="4" s="1"/>
  <c r="C19" i="4" a="1"/>
  <c r="C19" i="4" s="1"/>
  <c r="B38" i="7" a="1"/>
  <c r="B38" i="7" s="1"/>
  <c r="A25" i="7" a="1"/>
  <c r="A25" i="7" s="1"/>
  <c r="F12" i="4" a="1"/>
  <c r="F12" i="4" s="1"/>
  <c r="F44" i="4" a="1"/>
  <c r="F44" i="4" s="1"/>
  <c r="E32" i="4" a="1"/>
  <c r="E32" i="4" s="1"/>
  <c r="D19" i="4" a="1"/>
  <c r="D19" i="4" s="1"/>
  <c r="C20" i="7" a="1"/>
  <c r="C20" i="7" s="1"/>
  <c r="B7" i="7" a="1"/>
  <c r="B7" i="7" s="1"/>
  <c r="B39" i="7" a="1"/>
  <c r="B39" i="7" s="1"/>
  <c r="A26" i="7" a="1"/>
  <c r="A26" i="7" s="1"/>
  <c r="F13" i="4" a="1"/>
  <c r="F13" i="4" s="1"/>
  <c r="F45" i="4" a="1"/>
  <c r="F45" i="4" s="1"/>
  <c r="E25" i="4" a="1"/>
  <c r="E25" i="4" s="1"/>
  <c r="D12" i="4" a="1"/>
  <c r="D12" i="4" s="1"/>
  <c r="D44" i="4" a="1"/>
  <c r="D44" i="4" s="1"/>
  <c r="C31" i="4" a="1"/>
  <c r="C31" i="4" s="1"/>
  <c r="B18" i="4" a="1"/>
  <c r="B18" i="4" s="1"/>
  <c r="B50" i="4" a="1"/>
  <c r="B50" i="4" s="1"/>
  <c r="A36" i="4" a="1"/>
  <c r="A36" i="4" s="1"/>
  <c r="B44" i="4" a="1"/>
  <c r="B44" i="4" s="1"/>
  <c r="A190" i="9" a="1"/>
  <c r="A190" i="9" s="1"/>
  <c r="E15" i="7" a="1"/>
  <c r="E15" i="7" s="1"/>
  <c r="C21" i="7" a="1"/>
  <c r="C21" i="7" s="1"/>
  <c r="B8" i="7" a="1"/>
  <c r="B8" i="7" s="1"/>
  <c r="B40" i="7" a="1"/>
  <c r="B40" i="7" s="1"/>
  <c r="A27" i="7" a="1"/>
  <c r="A27" i="7" s="1"/>
  <c r="F14" i="4" a="1"/>
  <c r="F14" i="4" s="1"/>
  <c r="F46" i="4" a="1"/>
  <c r="F46" i="4" s="1"/>
  <c r="E26" i="4" a="1"/>
  <c r="E26" i="4" s="1"/>
  <c r="D13" i="4" a="1"/>
  <c r="D13" i="4" s="1"/>
  <c r="D45" i="4" a="1"/>
  <c r="D45" i="4" s="1"/>
  <c r="C32" i="4" a="1"/>
  <c r="C32" i="4" s="1"/>
  <c r="B19" i="4" a="1"/>
  <c r="B19" i="4" s="1"/>
  <c r="B6" i="4" a="1"/>
  <c r="B6" i="4" s="1"/>
  <c r="D14" i="4" a="1"/>
  <c r="D14" i="4" s="1"/>
  <c r="A150" i="9" a="1"/>
  <c r="A150" i="9" s="1"/>
  <c r="F30" i="7" a="1"/>
  <c r="F30" i="7" s="1"/>
  <c r="E42" i="7" a="1"/>
  <c r="E42" i="7" s="1"/>
  <c r="C38" i="7" a="1"/>
  <c r="C38" i="7" s="1"/>
  <c r="B25" i="7" a="1"/>
  <c r="B25" i="7" s="1"/>
  <c r="A12" i="7" a="1"/>
  <c r="A12" i="7" s="1"/>
  <c r="A44" i="7" a="1"/>
  <c r="A44" i="7" s="1"/>
  <c r="F31" i="4" a="1"/>
  <c r="F31" i="4" s="1"/>
  <c r="E19" i="4" a="1"/>
  <c r="E19" i="4" s="1"/>
  <c r="D95" i="9" a="1"/>
  <c r="D95" i="9" s="1"/>
  <c r="C124" i="9" a="1"/>
  <c r="C124" i="9" s="1"/>
  <c r="A104" i="9" a="1"/>
  <c r="A104" i="9" s="1"/>
  <c r="D78" i="9" a="1"/>
  <c r="D78" i="9" s="1"/>
  <c r="C45" i="9" a="1"/>
  <c r="C45" i="9" s="1"/>
  <c r="C133" i="9" a="1"/>
  <c r="C133" i="9" s="1"/>
  <c r="C197" i="9" a="1"/>
  <c r="C197" i="9" s="1"/>
  <c r="A73" i="9" a="1"/>
  <c r="A73" i="9" s="1"/>
  <c r="A137" i="9" a="1"/>
  <c r="A137" i="9" s="1"/>
  <c r="D26" i="9" a="1"/>
  <c r="D26" i="9" s="1"/>
  <c r="D106" i="9" a="1"/>
  <c r="D106" i="9" s="1"/>
  <c r="D186" i="9" a="1"/>
  <c r="D186" i="9" s="1"/>
  <c r="C102" i="9" a="1"/>
  <c r="C102" i="9" s="1"/>
  <c r="A174" i="9" a="1"/>
  <c r="A174" i="9" s="1"/>
  <c r="C47" i="7" a="1"/>
  <c r="C47" i="7" s="1"/>
  <c r="A29" i="7" a="1"/>
  <c r="A29" i="7" s="1"/>
  <c r="E20" i="4" a="1"/>
  <c r="E20" i="4" s="1"/>
  <c r="D7" i="4" a="1"/>
  <c r="D7" i="4" s="1"/>
  <c r="D39" i="4" a="1"/>
  <c r="D39" i="4" s="1"/>
  <c r="C26" i="4" a="1"/>
  <c r="C26" i="4" s="1"/>
  <c r="B13" i="4" a="1"/>
  <c r="B13" i="4" s="1"/>
  <c r="B45" i="4" a="1"/>
  <c r="B45" i="4" s="1"/>
  <c r="A31" i="4" a="1"/>
  <c r="A31" i="4" s="1"/>
  <c r="B14" i="4" a="1"/>
  <c r="B14" i="4" s="1"/>
  <c r="B46" i="4" a="1"/>
  <c r="B46" i="4" s="1"/>
  <c r="A32" i="4" a="1"/>
  <c r="A32" i="4" s="1"/>
  <c r="A45" i="4" a="1"/>
  <c r="A45" i="4" s="1"/>
  <c r="A134" i="9" a="1"/>
  <c r="A134" i="9" s="1"/>
  <c r="F20" i="7" a="1"/>
  <c r="F20" i="7" s="1"/>
  <c r="E22" i="7" a="1"/>
  <c r="E22" i="7" s="1"/>
  <c r="C25" i="7" a="1"/>
  <c r="C25" i="7" s="1"/>
  <c r="B12" i="7" a="1"/>
  <c r="B12" i="7" s="1"/>
  <c r="B44" i="7" a="1"/>
  <c r="B44" i="7" s="1"/>
  <c r="A31" i="7" a="1"/>
  <c r="A31" i="7" s="1"/>
  <c r="F18" i="4" a="1"/>
  <c r="F18" i="4" s="1"/>
  <c r="F50" i="4" a="1"/>
  <c r="F50" i="4" s="1"/>
  <c r="E38" i="4" a="1"/>
  <c r="E38" i="4" s="1"/>
  <c r="D25" i="4" a="1"/>
  <c r="D25" i="4" s="1"/>
  <c r="C12" i="4" a="1"/>
  <c r="C12" i="4" s="1"/>
  <c r="C44" i="4" a="1"/>
  <c r="C44" i="4" s="1"/>
  <c r="B31" i="4" a="1"/>
  <c r="B31" i="4" s="1"/>
  <c r="A17" i="4" a="1"/>
  <c r="A17" i="4" s="1"/>
  <c r="A42" i="4" a="1"/>
  <c r="A42" i="4" s="1"/>
  <c r="A109" i="9" a="1"/>
  <c r="A109" i="9" s="1"/>
  <c r="A6" i="9" a="1"/>
  <c r="A6" i="9" s="1"/>
  <c r="E23" i="7" a="1"/>
  <c r="E23" i="7" s="1"/>
  <c r="C17" i="7" a="1"/>
  <c r="C17" i="7" s="1"/>
  <c r="C50" i="7" a="1"/>
  <c r="C50" i="7" s="1"/>
  <c r="B37" i="7" a="1"/>
  <c r="B37" i="7" s="1"/>
  <c r="A24" i="7" a="1"/>
  <c r="A24" i="7" s="1"/>
  <c r="F11" i="4" a="1"/>
  <c r="F11" i="4" s="1"/>
  <c r="F43" i="4" a="1"/>
  <c r="F43" i="4" s="1"/>
  <c r="E31" i="4" a="1"/>
  <c r="E31" i="4" s="1"/>
  <c r="D18" i="4" a="1"/>
  <c r="D18" i="4" s="1"/>
  <c r="D50" i="4" a="1"/>
  <c r="D50" i="4" s="1"/>
  <c r="C37" i="4" a="1"/>
  <c r="C37" i="4" s="1"/>
  <c r="B24" i="4" a="1"/>
  <c r="B24" i="4" s="1"/>
  <c r="A10" i="4" a="1"/>
  <c r="A10" i="4" s="1"/>
  <c r="E27" i="4" a="1"/>
  <c r="E27" i="4" s="1"/>
  <c r="A110" i="9" a="1"/>
  <c r="A110" i="9" s="1"/>
  <c r="F9" i="7" a="1"/>
  <c r="F9" i="7" s="1"/>
  <c r="E25" i="7" a="1"/>
  <c r="E25" i="7" s="1"/>
  <c r="C19" i="7" a="1"/>
  <c r="C19" i="7" s="1"/>
  <c r="C14" i="4" a="1"/>
  <c r="C14" i="4" s="1"/>
  <c r="C46" i="4" a="1"/>
  <c r="C46" i="4" s="1"/>
  <c r="B33" i="4" a="1"/>
  <c r="B33" i="4" s="1"/>
  <c r="A19" i="4" a="1"/>
  <c r="A19" i="4" s="1"/>
  <c r="A37" i="4" a="1"/>
  <c r="A37" i="4" s="1"/>
  <c r="A117" i="9" a="1"/>
  <c r="A117" i="9" s="1"/>
  <c r="F10" i="7" a="1"/>
  <c r="F10" i="7" s="1"/>
  <c r="E26" i="7" a="1"/>
  <c r="E26" i="7" s="1"/>
  <c r="D144" i="9" a="1"/>
  <c r="D144" i="9" s="1"/>
  <c r="C156" i="9" a="1"/>
  <c r="C156" i="9" s="1"/>
  <c r="A136" i="9" a="1"/>
  <c r="A136" i="9" s="1"/>
  <c r="D113" i="9" a="1"/>
  <c r="D113" i="9" s="1"/>
  <c r="C53" i="9" a="1"/>
  <c r="C53" i="9" s="1"/>
  <c r="C141" i="9" a="1"/>
  <c r="C141" i="9" s="1"/>
  <c r="A9" i="9" a="1"/>
  <c r="A9" i="9" s="1"/>
  <c r="A145" i="9" a="1"/>
  <c r="A145" i="9" s="1"/>
  <c r="F13" i="7" a="1"/>
  <c r="F13" i="7" s="1"/>
  <c r="D51" i="9" a="1"/>
  <c r="D51" i="9" s="1"/>
  <c r="D122" i="9" a="1"/>
  <c r="D122" i="9" s="1"/>
  <c r="A66" i="9" a="1"/>
  <c r="A66" i="9" s="1"/>
  <c r="B42" i="7" a="1"/>
  <c r="B42" i="7" s="1"/>
  <c r="B12" i="4" a="1"/>
  <c r="B12" i="4" s="1"/>
  <c r="A178" i="9" a="1"/>
  <c r="A178" i="9" s="1"/>
  <c r="F49" i="7" a="1"/>
  <c r="F49" i="7" s="1"/>
  <c r="E46" i="7" a="1"/>
  <c r="E46" i="7" s="1"/>
  <c r="C40" i="7" a="1"/>
  <c r="C40" i="7" s="1"/>
  <c r="B27" i="7" a="1"/>
  <c r="B27" i="7" s="1"/>
  <c r="A14" i="7" a="1"/>
  <c r="A14" i="7" s="1"/>
  <c r="A46" i="7" a="1"/>
  <c r="A46" i="7" s="1"/>
  <c r="F33" i="4" a="1"/>
  <c r="F33" i="4" s="1"/>
  <c r="E21" i="4" a="1"/>
  <c r="E21" i="4" s="1"/>
  <c r="D8" i="4" a="1"/>
  <c r="D8" i="4" s="1"/>
  <c r="D40" i="4" a="1"/>
  <c r="D40" i="4" s="1"/>
  <c r="C27" i="4" a="1"/>
  <c r="C27" i="4" s="1"/>
  <c r="B14" i="7" a="1"/>
  <c r="B14" i="7" s="1"/>
  <c r="B46" i="7" a="1"/>
  <c r="B46" i="7" s="1"/>
  <c r="A33" i="7" a="1"/>
  <c r="A33" i="7" s="1"/>
  <c r="F20" i="4" a="1"/>
  <c r="F20" i="4" s="1"/>
  <c r="E8" i="4" a="1"/>
  <c r="E8" i="4" s="1"/>
  <c r="E40" i="4" a="1"/>
  <c r="E40" i="4" s="1"/>
  <c r="D27" i="4" a="1"/>
  <c r="D27" i="4" s="1"/>
  <c r="C28" i="7" a="1"/>
  <c r="C28" i="7" s="1"/>
  <c r="B15" i="7" a="1"/>
  <c r="B15" i="7" s="1"/>
  <c r="B47" i="7" a="1"/>
  <c r="B47" i="7" s="1"/>
  <c r="A34" i="7" a="1"/>
  <c r="A34" i="7" s="1"/>
  <c r="F21" i="4" a="1"/>
  <c r="F21" i="4" s="1"/>
  <c r="E33" i="4" a="1"/>
  <c r="E33" i="4" s="1"/>
  <c r="D20" i="4" a="1"/>
  <c r="D20" i="4" s="1"/>
  <c r="C7" i="4" a="1"/>
  <c r="C7" i="4" s="1"/>
  <c r="C39" i="4" a="1"/>
  <c r="C39" i="4" s="1"/>
  <c r="B26" i="4" a="1"/>
  <c r="B26" i="4" s="1"/>
  <c r="A12" i="4" a="1"/>
  <c r="A12" i="4" s="1"/>
  <c r="A44" i="4" a="1"/>
  <c r="A44" i="4" s="1"/>
  <c r="A118" i="9" a="1"/>
  <c r="A118" i="9" s="1"/>
  <c r="F12" i="7" a="1"/>
  <c r="F12" i="7" s="1"/>
  <c r="E27" i="7" a="1"/>
  <c r="E27" i="7" s="1"/>
  <c r="C29" i="7" a="1"/>
  <c r="C29" i="7" s="1"/>
  <c r="B16" i="7" a="1"/>
  <c r="B16" i="7" s="1"/>
  <c r="B48" i="7" a="1"/>
  <c r="B48" i="7" s="1"/>
  <c r="A35" i="7" a="1"/>
  <c r="A35" i="7" s="1"/>
  <c r="F22" i="4" a="1"/>
  <c r="F22" i="4" s="1"/>
  <c r="E34" i="4" a="1"/>
  <c r="E34" i="4" s="1"/>
  <c r="D21" i="4" a="1"/>
  <c r="D21" i="4" s="1"/>
  <c r="C8" i="4" a="1"/>
  <c r="C8" i="4" s="1"/>
  <c r="C40" i="4" a="1"/>
  <c r="C40" i="4" s="1"/>
  <c r="B27" i="4" a="1"/>
  <c r="B27" i="4" s="1"/>
  <c r="A13" i="4" a="1"/>
  <c r="A13" i="4" s="1"/>
  <c r="C17" i="4" a="1"/>
  <c r="C17" i="4" s="1"/>
  <c r="A173" i="9" a="1"/>
  <c r="A173" i="9" s="1"/>
  <c r="F45" i="7" a="1"/>
  <c r="F45" i="7" s="1"/>
  <c r="C13" i="7" a="1"/>
  <c r="C13" i="7" s="1"/>
  <c r="C46" i="7" a="1"/>
  <c r="C46" i="7" s="1"/>
  <c r="B33" i="7" a="1"/>
  <c r="B33" i="7" s="1"/>
  <c r="A20" i="7" a="1"/>
  <c r="A20" i="7" s="1"/>
  <c r="F7" i="4" a="1"/>
  <c r="F7" i="4" s="1"/>
  <c r="F39" i="4" a="1"/>
  <c r="F39" i="4" s="1"/>
  <c r="E35" i="4" a="1"/>
  <c r="E35" i="4" s="1"/>
  <c r="D184" i="9" a="1"/>
  <c r="D184" i="9" s="1"/>
  <c r="C172" i="9" a="1"/>
  <c r="C172" i="9" s="1"/>
  <c r="A144" i="9" a="1"/>
  <c r="A144" i="9" s="1"/>
  <c r="D121" i="9" a="1"/>
  <c r="D121" i="9" s="1"/>
  <c r="C69" i="9" a="1"/>
  <c r="C69" i="9" s="1"/>
  <c r="A17" i="9" a="1"/>
  <c r="A17" i="9" s="1"/>
  <c r="A81" i="9" a="1"/>
  <c r="A81" i="9" s="1"/>
  <c r="A161" i="9" a="1"/>
  <c r="A161" i="9" s="1"/>
  <c r="F29" i="7" a="1"/>
  <c r="F29" i="7" s="1"/>
  <c r="D130" i="9" a="1"/>
  <c r="D130" i="9" s="1"/>
  <c r="D194" i="9" a="1"/>
  <c r="D194" i="9" s="1"/>
  <c r="C166" i="9" a="1"/>
  <c r="C166" i="9" s="1"/>
  <c r="C14" i="7" a="1"/>
  <c r="C14" i="7" s="1"/>
  <c r="B10" i="7" a="1"/>
  <c r="B10" i="7" s="1"/>
  <c r="F32" i="4" a="1"/>
  <c r="F32" i="4" s="1"/>
  <c r="E28" i="4" a="1"/>
  <c r="E28" i="4" s="1"/>
  <c r="D15" i="4" a="1"/>
  <c r="D15" i="4" s="1"/>
  <c r="D47" i="4" a="1"/>
  <c r="D47" i="4" s="1"/>
  <c r="C34" i="4" a="1"/>
  <c r="C34" i="4" s="1"/>
  <c r="B21" i="4" a="1"/>
  <c r="B21" i="4" s="1"/>
  <c r="A7" i="4" a="1"/>
  <c r="A7" i="4" s="1"/>
  <c r="A39" i="4" a="1"/>
  <c r="A39" i="4" s="1"/>
  <c r="B22" i="4" a="1"/>
  <c r="B22" i="4" s="1"/>
  <c r="A8" i="4" a="1"/>
  <c r="A8" i="4" s="1"/>
  <c r="A40" i="4" a="1"/>
  <c r="A40" i="4" s="1"/>
  <c r="D30" i="4" a="1"/>
  <c r="D30" i="4" s="1"/>
  <c r="A158" i="9" a="1"/>
  <c r="A158" i="9" s="1"/>
  <c r="F36" i="7" a="1"/>
  <c r="F36" i="7" s="1"/>
  <c r="E34" i="7" a="1"/>
  <c r="E34" i="7" s="1"/>
  <c r="C33" i="7" a="1"/>
  <c r="C33" i="7" s="1"/>
  <c r="B20" i="7" a="1"/>
  <c r="B20" i="7" s="1"/>
  <c r="A7" i="7" a="1"/>
  <c r="A7" i="7" s="1"/>
  <c r="A39" i="7" a="1"/>
  <c r="A39" i="7" s="1"/>
  <c r="F26" i="4" a="1"/>
  <c r="F26" i="4" s="1"/>
  <c r="E14" i="4" a="1"/>
  <c r="E14" i="4" s="1"/>
  <c r="E46" i="4" a="1"/>
  <c r="E46" i="4" s="1"/>
  <c r="D33" i="4" a="1"/>
  <c r="D33" i="4" s="1"/>
  <c r="C20" i="4" a="1"/>
  <c r="C20" i="4" s="1"/>
  <c r="B7" i="4" a="1"/>
  <c r="B7" i="4" s="1"/>
  <c r="B39" i="4" a="1"/>
  <c r="B39" i="4" s="1"/>
  <c r="A25" i="4" a="1"/>
  <c r="A25" i="4" s="1"/>
  <c r="E43" i="4" a="1"/>
  <c r="E43" i="4" s="1"/>
  <c r="A141" i="9" a="1"/>
  <c r="A141" i="9" s="1"/>
  <c r="F22" i="7" a="1"/>
  <c r="F22" i="7" s="1"/>
  <c r="E35" i="7" a="1"/>
  <c r="E35" i="7" s="1"/>
  <c r="C26" i="7" a="1"/>
  <c r="C26" i="7" s="1"/>
  <c r="B13" i="7" a="1"/>
  <c r="B13" i="7" s="1"/>
  <c r="B45" i="7" a="1"/>
  <c r="B45" i="7" s="1"/>
  <c r="A32" i="7" a="1"/>
  <c r="A32" i="7" s="1"/>
  <c r="F19" i="4" a="1"/>
  <c r="F19" i="4" s="1"/>
  <c r="F6" i="4" a="1"/>
  <c r="F6" i="4" s="1"/>
  <c r="E7" i="4" a="1"/>
  <c r="E7" i="4" s="1"/>
  <c r="E39" i="4" a="1"/>
  <c r="E39" i="4" s="1"/>
  <c r="D26" i="4" a="1"/>
  <c r="D26" i="4" s="1"/>
  <c r="C13" i="4" a="1"/>
  <c r="C13" i="4" s="1"/>
  <c r="C45" i="4" a="1"/>
  <c r="C45" i="4" s="1"/>
  <c r="B32" i="4" a="1"/>
  <c r="B32" i="4" s="1"/>
  <c r="A18" i="4" a="1"/>
  <c r="A18" i="4" s="1"/>
  <c r="D46" i="4" a="1"/>
  <c r="D46" i="4" s="1"/>
  <c r="A142" i="9" a="1"/>
  <c r="A142" i="9" s="1"/>
  <c r="F25" i="7" a="1"/>
  <c r="F25" i="7" s="1"/>
  <c r="E38" i="7" a="1"/>
  <c r="E38" i="7" s="1"/>
  <c r="C27" i="7" a="1"/>
  <c r="C27" i="7" s="1"/>
  <c r="C22" i="4" a="1"/>
  <c r="C22" i="4" s="1"/>
  <c r="B9" i="4" a="1"/>
  <c r="B9" i="4" s="1"/>
  <c r="B41" i="4" a="1"/>
  <c r="B41" i="4" s="1"/>
  <c r="A27" i="4" a="1"/>
  <c r="A27" i="4" s="1"/>
  <c r="D38" i="4" a="1"/>
  <c r="D38" i="4" s="1"/>
  <c r="A146" i="9" a="1"/>
  <c r="A146" i="9" s="1"/>
  <c r="F26" i="7" a="1"/>
  <c r="F26" i="7" s="1"/>
  <c r="E39" i="7" a="1"/>
  <c r="E39" i="7" s="1"/>
  <c r="B41" i="7" a="1"/>
  <c r="B41" i="7" s="1"/>
  <c r="F15" i="4" a="1"/>
  <c r="F15" i="4" s="1"/>
  <c r="C9" i="4" a="1"/>
  <c r="C9" i="4" s="1"/>
  <c r="E11" i="4" a="1"/>
  <c r="E11" i="4" s="1"/>
  <c r="A46" i="4" a="1"/>
  <c r="A46" i="4" s="1"/>
  <c r="C28" i="9" a="1"/>
  <c r="C28" i="9" s="1"/>
  <c r="A8" i="9" a="1"/>
  <c r="A8" i="9" s="1"/>
  <c r="A176" i="9" a="1"/>
  <c r="A176" i="9" s="1"/>
  <c r="D153" i="9" a="1"/>
  <c r="D153" i="9" s="1"/>
  <c r="C85" i="9" a="1"/>
  <c r="C85" i="9" s="1"/>
  <c r="C149" i="9" a="1"/>
  <c r="C149" i="9" s="1"/>
  <c r="A33" i="9" a="1"/>
  <c r="A33" i="9" s="1"/>
  <c r="A97" i="9" a="1"/>
  <c r="A97" i="9" s="1"/>
  <c r="F37" i="7" a="1"/>
  <c r="F37" i="7" s="1"/>
  <c r="D61" i="9" a="1"/>
  <c r="D61" i="9" s="1"/>
  <c r="D138" i="9" a="1"/>
  <c r="D138" i="9" s="1"/>
  <c r="C70" i="9" a="1"/>
  <c r="C70" i="9" s="1"/>
  <c r="A130" i="9" a="1"/>
  <c r="A130" i="9" s="1"/>
  <c r="A45" i="7" a="1"/>
  <c r="A45" i="7" s="1"/>
  <c r="A22" i="4" a="1"/>
  <c r="A22" i="4" s="1"/>
  <c r="A198" i="9" a="1"/>
  <c r="A198" i="9" s="1"/>
  <c r="E7" i="7" a="1"/>
  <c r="E7" i="7" s="1"/>
  <c r="C15" i="7" a="1"/>
  <c r="C15" i="7" s="1"/>
  <c r="C48" i="7" a="1"/>
  <c r="C48" i="7" s="1"/>
  <c r="B35" i="7" a="1"/>
  <c r="B35" i="7" s="1"/>
  <c r="A22" i="7" a="1"/>
  <c r="A22" i="7" s="1"/>
  <c r="F9" i="4" a="1"/>
  <c r="F9" i="4" s="1"/>
  <c r="F41" i="4" a="1"/>
  <c r="F41" i="4" s="1"/>
  <c r="E29" i="4" a="1"/>
  <c r="E29" i="4" s="1"/>
  <c r="D16" i="4" a="1"/>
  <c r="D16" i="4" s="1"/>
  <c r="D48" i="4" a="1"/>
  <c r="D48" i="4" s="1"/>
  <c r="C35" i="4" a="1"/>
  <c r="C35" i="4" s="1"/>
  <c r="B22" i="7" a="1"/>
  <c r="B22" i="7" s="1"/>
  <c r="A9" i="7" a="1"/>
  <c r="A9" i="7" s="1"/>
  <c r="A41" i="7" a="1"/>
  <c r="A41" i="7" s="1"/>
  <c r="F28" i="4" a="1"/>
  <c r="F28" i="4" s="1"/>
  <c r="E16" i="4" a="1"/>
  <c r="E16" i="4" s="1"/>
  <c r="E48" i="4" a="1"/>
  <c r="E48" i="4" s="1"/>
  <c r="D35" i="4" a="1"/>
  <c r="D35" i="4" s="1"/>
  <c r="C36" i="7" a="1"/>
  <c r="C36" i="7" s="1"/>
  <c r="B23" i="7" a="1"/>
  <c r="B23" i="7" s="1"/>
  <c r="A10" i="7" a="1"/>
  <c r="A10" i="7" s="1"/>
  <c r="A42" i="7" a="1"/>
  <c r="A42" i="7" s="1"/>
  <c r="F29" i="4" a="1"/>
  <c r="F29" i="4" s="1"/>
  <c r="E9" i="4" a="1"/>
  <c r="E9" i="4" s="1"/>
  <c r="E41" i="4" a="1"/>
  <c r="E41" i="4" s="1"/>
  <c r="D28" i="4" a="1"/>
  <c r="D28" i="4" s="1"/>
  <c r="C15" i="4" a="1"/>
  <c r="C15" i="4" s="1"/>
  <c r="C47" i="4" a="1"/>
  <c r="C47" i="4" s="1"/>
  <c r="B34" i="4" a="1"/>
  <c r="B34" i="4" s="1"/>
  <c r="A20" i="4" a="1"/>
  <c r="A20" i="4" s="1"/>
  <c r="D22" i="4" a="1"/>
  <c r="D22" i="4" s="1"/>
  <c r="A149" i="9" a="1"/>
  <c r="A149" i="9" s="1"/>
  <c r="F28" i="7" a="1"/>
  <c r="F28" i="7" s="1"/>
  <c r="E41" i="7" a="1"/>
  <c r="E41" i="7" s="1"/>
  <c r="C37" i="7" a="1"/>
  <c r="C37" i="7" s="1"/>
  <c r="B24" i="7" a="1"/>
  <c r="B24" i="7" s="1"/>
  <c r="A11" i="7" a="1"/>
  <c r="A11" i="7" s="1"/>
  <c r="A43" i="7" a="1"/>
  <c r="A43" i="7" s="1"/>
  <c r="F30" i="4" a="1"/>
  <c r="F30" i="4" s="1"/>
  <c r="E10" i="4" a="1"/>
  <c r="E10" i="4" s="1"/>
  <c r="E42" i="4" a="1"/>
  <c r="E42" i="4" s="1"/>
  <c r="D29" i="4" a="1"/>
  <c r="D29" i="4" s="1"/>
  <c r="C16" i="4" a="1"/>
  <c r="C16" i="4" s="1"/>
  <c r="C48" i="4" a="1"/>
  <c r="C48" i="4" s="1"/>
  <c r="B35" i="4" a="1"/>
  <c r="B35" i="4" s="1"/>
  <c r="A21" i="4" a="1"/>
  <c r="A21" i="4" s="1"/>
  <c r="B28" i="4" a="1"/>
  <c r="B28" i="4" s="1"/>
  <c r="A194" i="9" a="1"/>
  <c r="A194" i="9" s="1"/>
  <c r="E17" i="7" a="1"/>
  <c r="E17" i="7" s="1"/>
  <c r="C22" i="7" a="1"/>
  <c r="C22" i="7" s="1"/>
  <c r="B9" i="7" a="1"/>
  <c r="B9" i="7" s="1"/>
  <c r="A28" i="7" a="1"/>
  <c r="A28" i="7" s="1"/>
  <c r="F47" i="4" a="1"/>
  <c r="F47" i="4" s="1"/>
  <c r="C44" i="9" a="1"/>
  <c r="C44" i="9" s="1"/>
  <c r="A16" i="9" a="1"/>
  <c r="A16" i="9" s="1"/>
  <c r="A184" i="9" a="1"/>
  <c r="A184" i="9" s="1"/>
  <c r="D169" i="9" a="1"/>
  <c r="D169" i="9" s="1"/>
  <c r="C101" i="9" a="1"/>
  <c r="C101" i="9" s="1"/>
  <c r="C165" i="9" a="1"/>
  <c r="C165" i="9" s="1"/>
  <c r="A105" i="9" a="1"/>
  <c r="A105" i="9" s="1"/>
  <c r="A169" i="9" a="1"/>
  <c r="A169" i="9" s="1"/>
  <c r="F95" i="9" a="1"/>
  <c r="F95" i="9" s="1"/>
  <c r="D70" i="9" a="1"/>
  <c r="D70" i="9" s="1"/>
  <c r="D146" i="9" a="1"/>
  <c r="D146" i="9" s="1"/>
  <c r="A34" i="9" a="1"/>
  <c r="A34" i="9" s="1"/>
  <c r="C23" i="7" a="1"/>
  <c r="C23" i="7" s="1"/>
  <c r="A13" i="7" a="1"/>
  <c r="A13" i="7" s="1"/>
  <c r="F40" i="4" a="1"/>
  <c r="F40" i="4" s="1"/>
  <c r="E36" i="4" a="1"/>
  <c r="E36" i="4" s="1"/>
  <c r="D23" i="4" a="1"/>
  <c r="D23" i="4" s="1"/>
  <c r="C10" i="4" a="1"/>
  <c r="C10" i="4" s="1"/>
  <c r="C42" i="4" a="1"/>
  <c r="C42" i="4" s="1"/>
  <c r="B29" i="4" a="1"/>
  <c r="B29" i="4" s="1"/>
  <c r="A15" i="4" a="1"/>
  <c r="A15" i="4" s="1"/>
  <c r="A47" i="4" a="1"/>
  <c r="A47" i="4" s="1"/>
  <c r="B30" i="4" a="1"/>
  <c r="B30" i="4" s="1"/>
  <c r="A16" i="4" a="1"/>
  <c r="A16" i="4" s="1"/>
  <c r="A48" i="4" a="1"/>
  <c r="A48" i="4" s="1"/>
  <c r="C41" i="4" a="1"/>
  <c r="C41" i="4" s="1"/>
  <c r="A181" i="9" a="1"/>
  <c r="A181" i="9" s="1"/>
  <c r="F50" i="7" a="1"/>
  <c r="F50" i="7" s="1"/>
  <c r="E47" i="7" a="1"/>
  <c r="E47" i="7" s="1"/>
  <c r="C41" i="7" a="1"/>
  <c r="C41" i="7" s="1"/>
  <c r="B28" i="7" a="1"/>
  <c r="B28" i="7" s="1"/>
  <c r="A15" i="7" a="1"/>
  <c r="A15" i="7" s="1"/>
  <c r="A47" i="7" a="1"/>
  <c r="A47" i="7" s="1"/>
  <c r="F34" i="4" a="1"/>
  <c r="F34" i="4" s="1"/>
  <c r="E22" i="4" a="1"/>
  <c r="E22" i="4" s="1"/>
  <c r="D9" i="4" a="1"/>
  <c r="D9" i="4" s="1"/>
  <c r="D41" i="4" a="1"/>
  <c r="D41" i="4" s="1"/>
  <c r="C28" i="4" a="1"/>
  <c r="C28" i="4" s="1"/>
  <c r="B15" i="4" a="1"/>
  <c r="B15" i="4" s="1"/>
  <c r="B47" i="4" a="1"/>
  <c r="B47" i="4" s="1"/>
  <c r="A33" i="4" a="1"/>
  <c r="A33" i="4" s="1"/>
  <c r="C33" i="4" a="1"/>
  <c r="C33" i="4" s="1"/>
  <c r="A162" i="9" a="1"/>
  <c r="A162" i="9" s="1"/>
  <c r="F38" i="7" a="1"/>
  <c r="F38" i="7" s="1"/>
  <c r="E49" i="7" a="1"/>
  <c r="E49" i="7" s="1"/>
  <c r="C34" i="7" a="1"/>
  <c r="C34" i="7" s="1"/>
  <c r="B21" i="7" a="1"/>
  <c r="B21" i="7" s="1"/>
  <c r="A8" i="7" a="1"/>
  <c r="A8" i="7" s="1"/>
  <c r="A40" i="7" a="1"/>
  <c r="A40" i="7" s="1"/>
  <c r="F27" i="4" a="1"/>
  <c r="F27" i="4" s="1"/>
  <c r="E15" i="4" a="1"/>
  <c r="E15" i="4" s="1"/>
  <c r="E47" i="4" a="1"/>
  <c r="E47" i="4" s="1"/>
  <c r="D34" i="4" a="1"/>
  <c r="D34" i="4" s="1"/>
  <c r="C21" i="4" a="1"/>
  <c r="C21" i="4" s="1"/>
  <c r="B8" i="4" a="1"/>
  <c r="B8" i="4" s="1"/>
  <c r="B40" i="4" a="1"/>
  <c r="B40" i="4" s="1"/>
  <c r="A26" i="4" a="1"/>
  <c r="A26" i="4" s="1"/>
  <c r="B20" i="4" a="1"/>
  <c r="B20" i="4" s="1"/>
  <c r="A165" i="9" a="1"/>
  <c r="A165" i="9" s="1"/>
  <c r="F41" i="7" a="1"/>
  <c r="F41" i="7" s="1"/>
  <c r="E50" i="7" a="1"/>
  <c r="E50" i="7" s="1"/>
  <c r="C35" i="7" a="1"/>
  <c r="C35" i="7" s="1"/>
  <c r="C30" i="4" a="1"/>
  <c r="C30" i="4" s="1"/>
  <c r="B17" i="4" a="1"/>
  <c r="B17" i="4" s="1"/>
  <c r="B49" i="4" a="1"/>
  <c r="B49" i="4" s="1"/>
  <c r="A35" i="4" a="1"/>
  <c r="A35" i="4" s="1"/>
  <c r="C49" i="4" a="1"/>
  <c r="C49" i="4" s="1"/>
  <c r="A166" i="9" a="1"/>
  <c r="A166" i="9" s="1"/>
  <c r="F42" i="7" a="1"/>
  <c r="F42" i="7" s="1"/>
  <c r="B49" i="7" a="1"/>
  <c r="B49" i="7" s="1"/>
  <c r="F23" i="4" a="1"/>
  <c r="F23" i="4" s="1"/>
  <c r="B36" i="4" a="1"/>
  <c r="B36" i="4" s="1"/>
  <c r="C76" i="9" a="1"/>
  <c r="C76" i="9" s="1"/>
  <c r="A48" i="9" a="1"/>
  <c r="A48" i="9" s="1"/>
  <c r="F199" i="9" a="1"/>
  <c r="F199" i="9" s="1"/>
  <c r="D201" i="9" a="1"/>
  <c r="D201" i="9" s="1"/>
  <c r="C173" i="9" a="1"/>
  <c r="C173" i="9" s="1"/>
  <c r="A41" i="9" a="1"/>
  <c r="A41" i="9" s="1"/>
  <c r="A113" i="9" a="1"/>
  <c r="A113" i="9" s="1"/>
  <c r="A177" i="9" a="1"/>
  <c r="A177" i="9" s="1"/>
  <c r="F142" i="9" a="1"/>
  <c r="F142" i="9" s="1"/>
  <c r="D88" i="9" a="1"/>
  <c r="D88" i="9" s="1"/>
  <c r="D154" i="9" a="1"/>
  <c r="D154" i="9" s="1"/>
  <c r="C134" i="9" a="1"/>
  <c r="C134" i="9" s="1"/>
  <c r="F46" i="7" a="1"/>
  <c r="F46" i="7" s="1"/>
  <c r="B26" i="7" a="1"/>
  <c r="B26" i="7" s="1"/>
  <c r="F8" i="4" a="1"/>
  <c r="F8" i="4" s="1"/>
  <c r="A133" i="9" a="1"/>
  <c r="A133" i="9" s="1"/>
  <c r="F18" i="7" a="1"/>
  <c r="F18" i="7" s="1"/>
  <c r="E19" i="7" a="1"/>
  <c r="E19" i="7" s="1"/>
  <c r="C24" i="7" a="1"/>
  <c r="C24" i="7" s="1"/>
  <c r="B11" i="7" a="1"/>
  <c r="B11" i="7" s="1"/>
  <c r="B43" i="7" a="1"/>
  <c r="B43" i="7" s="1"/>
  <c r="A30" i="7" a="1"/>
  <c r="A30" i="7" s="1"/>
  <c r="F17" i="4" a="1"/>
  <c r="F17" i="4" s="1"/>
  <c r="F49" i="4" a="1"/>
  <c r="F49" i="4" s="1"/>
  <c r="E37" i="4" a="1"/>
  <c r="E37" i="4" s="1"/>
  <c r="D24" i="4" a="1"/>
  <c r="D24" i="4" s="1"/>
  <c r="C11" i="4" a="1"/>
  <c r="C11" i="4" s="1"/>
  <c r="C43" i="4" a="1"/>
  <c r="C43" i="4" s="1"/>
  <c r="B30" i="7" a="1"/>
  <c r="B30" i="7" s="1"/>
  <c r="A17" i="7" a="1"/>
  <c r="A17" i="7" s="1"/>
  <c r="A49" i="7" a="1"/>
  <c r="A49" i="7" s="1"/>
  <c r="F36" i="4" a="1"/>
  <c r="F36" i="4" s="1"/>
  <c r="E24" i="4" a="1"/>
  <c r="E24" i="4" s="1"/>
  <c r="D11" i="4" a="1"/>
  <c r="D11" i="4" s="1"/>
  <c r="D43" i="4" a="1"/>
  <c r="D43" i="4" s="1"/>
  <c r="C9" i="7" a="1"/>
  <c r="C9" i="7" s="1"/>
  <c r="C44" i="7" a="1"/>
  <c r="C44" i="7" s="1"/>
  <c r="B31" i="7" a="1"/>
  <c r="B31" i="7" s="1"/>
  <c r="A18" i="7" a="1"/>
  <c r="A18" i="7" s="1"/>
  <c r="A50" i="7" a="1"/>
  <c r="A50" i="7" s="1"/>
  <c r="F37" i="4" a="1"/>
  <c r="F37" i="4" s="1"/>
  <c r="E17" i="4" a="1"/>
  <c r="E17" i="4" s="1"/>
  <c r="E49" i="4" a="1"/>
  <c r="E49" i="4" s="1"/>
  <c r="D36" i="4" a="1"/>
  <c r="D36" i="4" s="1"/>
  <c r="C23" i="4" a="1"/>
  <c r="C23" i="4" s="1"/>
  <c r="B10" i="4" a="1"/>
  <c r="B10" i="4" s="1"/>
  <c r="B42" i="4" a="1"/>
  <c r="B42" i="4" s="1"/>
  <c r="A28" i="4" a="1"/>
  <c r="A28" i="4" s="1"/>
  <c r="C25" i="4" a="1"/>
  <c r="C25" i="4" s="1"/>
  <c r="A170" i="9" a="1"/>
  <c r="A170" i="9" s="1"/>
  <c r="F44" i="7" a="1"/>
  <c r="F44" i="7" s="1"/>
  <c r="C12" i="7" a="1"/>
  <c r="C12" i="7" s="1"/>
  <c r="C45" i="7" a="1"/>
  <c r="C45" i="7" s="1"/>
  <c r="B32" i="7" a="1"/>
  <c r="B32" i="7" s="1"/>
  <c r="A19" i="7" a="1"/>
  <c r="A19" i="7" s="1"/>
  <c r="A6" i="7" a="1"/>
  <c r="A6" i="7" s="1"/>
  <c r="F38" i="4" a="1"/>
  <c r="F38" i="4" s="1"/>
  <c r="E18" i="4" a="1"/>
  <c r="E18" i="4" s="1"/>
  <c r="E50" i="4" a="1"/>
  <c r="E50" i="4" s="1"/>
  <c r="D37" i="4" a="1"/>
  <c r="D37" i="4" s="1"/>
  <c r="C24" i="4" a="1"/>
  <c r="C24" i="4" s="1"/>
  <c r="B11" i="4" a="1"/>
  <c r="B11" i="4" s="1"/>
  <c r="B43" i="4" a="1"/>
  <c r="B43" i="4" s="1"/>
  <c r="A29" i="4" a="1"/>
  <c r="A29" i="4" s="1"/>
  <c r="A125" i="9" a="1"/>
  <c r="A125" i="9" s="1"/>
  <c r="F14" i="7" a="1"/>
  <c r="F14" i="7" s="1"/>
  <c r="E30" i="7" a="1"/>
  <c r="E30" i="7" s="1"/>
  <c r="C30" i="7" a="1"/>
  <c r="C30" i="7" s="1"/>
  <c r="B17" i="7" a="1"/>
  <c r="B17" i="7" s="1"/>
  <c r="A36" i="7" a="1"/>
  <c r="A36" i="7" s="1"/>
  <c r="C84" i="9" a="1"/>
  <c r="C84" i="9" s="1"/>
  <c r="A56" i="9" a="1"/>
  <c r="A56" i="9" s="1"/>
  <c r="D24" i="9" a="1"/>
  <c r="D24" i="9" s="1"/>
  <c r="C13" i="9" a="1"/>
  <c r="C13" i="9" s="1"/>
  <c r="C109" i="9" a="1"/>
  <c r="C109" i="9" s="1"/>
  <c r="C181" i="9" a="1"/>
  <c r="C181" i="9" s="1"/>
  <c r="A49" i="9" a="1"/>
  <c r="A49" i="9" s="1"/>
  <c r="A121" i="9" a="1"/>
  <c r="A121" i="9" s="1"/>
  <c r="A193" i="9" a="1"/>
  <c r="A193" i="9" s="1"/>
  <c r="F174" i="9" a="1"/>
  <c r="F174" i="9" s="1"/>
  <c r="D97" i="9" a="1"/>
  <c r="D97" i="9" s="1"/>
  <c r="D162" i="9" a="1"/>
  <c r="D162" i="9" s="1"/>
  <c r="C38" i="9" a="1"/>
  <c r="C38" i="9" s="1"/>
  <c r="A98" i="9" a="1"/>
  <c r="A98" i="9" s="1"/>
  <c r="A21" i="7" a="1"/>
  <c r="A21" i="7" s="1"/>
  <c r="F48" i="4" a="1"/>
  <c r="F48" i="4" s="1"/>
  <c r="E12" i="4" a="1"/>
  <c r="E12" i="4" s="1"/>
  <c r="E44" i="4" a="1"/>
  <c r="E44" i="4" s="1"/>
  <c r="D31" i="4" a="1"/>
  <c r="D31" i="4" s="1"/>
  <c r="C18" i="4" a="1"/>
  <c r="C18" i="4" s="1"/>
  <c r="C50" i="4" a="1"/>
  <c r="C50" i="4" s="1"/>
  <c r="B37" i="4" a="1"/>
  <c r="B37" i="4" s="1"/>
  <c r="A23" i="4" a="1"/>
  <c r="A23" i="4" s="1"/>
  <c r="A6" i="4" a="1"/>
  <c r="A6" i="4" s="1"/>
  <c r="B38" i="4" a="1"/>
  <c r="B38" i="4" s="1"/>
  <c r="A24" i="4" a="1"/>
  <c r="A24" i="4" s="1"/>
  <c r="A49" i="4" a="1"/>
  <c r="A49" i="4" s="1"/>
  <c r="A14" i="4" a="1"/>
  <c r="A14" i="4" s="1"/>
  <c r="A200" i="9" a="1"/>
  <c r="A200" i="9" s="1"/>
  <c r="E9" i="7" a="1"/>
  <c r="E9" i="7" s="1"/>
  <c r="C16" i="7" a="1"/>
  <c r="C16" i="7" s="1"/>
  <c r="C49" i="7" a="1"/>
  <c r="C49" i="7" s="1"/>
  <c r="B36" i="7" a="1"/>
  <c r="B36" i="7" s="1"/>
  <c r="A23" i="7" a="1"/>
  <c r="A23" i="7" s="1"/>
  <c r="F10" i="4" a="1"/>
  <c r="F10" i="4" s="1"/>
  <c r="F42" i="4" a="1"/>
  <c r="F42" i="4" s="1"/>
  <c r="E30" i="4" a="1"/>
  <c r="E30" i="4" s="1"/>
  <c r="D17" i="4" a="1"/>
  <c r="D17" i="4" s="1"/>
  <c r="D49" i="4" a="1"/>
  <c r="D49" i="4" s="1"/>
  <c r="C36" i="4" a="1"/>
  <c r="C36" i="4" s="1"/>
  <c r="B23" i="4" a="1"/>
  <c r="B23" i="4" s="1"/>
  <c r="A9" i="4" a="1"/>
  <c r="A9" i="4" s="1"/>
  <c r="A41" i="4" a="1"/>
  <c r="A41" i="4" s="1"/>
  <c r="A30" i="4" a="1"/>
  <c r="A30" i="4" s="1"/>
  <c r="A182" i="9" a="1"/>
  <c r="A182" i="9" s="1"/>
  <c r="E10" i="7" a="1"/>
  <c r="E10" i="7" s="1"/>
  <c r="C7" i="7" a="1"/>
  <c r="C7" i="7" s="1"/>
  <c r="C42" i="7" a="1"/>
  <c r="C42" i="7" s="1"/>
  <c r="B29" i="7" a="1"/>
  <c r="B29" i="7" s="1"/>
  <c r="A16" i="7" a="1"/>
  <c r="A16" i="7" s="1"/>
  <c r="A48" i="7" a="1"/>
  <c r="A48" i="7" s="1"/>
  <c r="F35" i="4" a="1"/>
  <c r="F35" i="4" s="1"/>
  <c r="E23" i="4" a="1"/>
  <c r="E23" i="4" s="1"/>
  <c r="D10" i="4" a="1"/>
  <c r="D10" i="4" s="1"/>
  <c r="D42" i="4" a="1"/>
  <c r="D42" i="4" s="1"/>
  <c r="C29" i="4" a="1"/>
  <c r="C29" i="4" s="1"/>
  <c r="B16" i="4" a="1"/>
  <c r="B16" i="4" s="1"/>
  <c r="B48" i="4" a="1"/>
  <c r="B48" i="4" s="1"/>
  <c r="A34" i="4" a="1"/>
  <c r="A34" i="4" s="1"/>
  <c r="A38" i="4" a="1"/>
  <c r="A38" i="4" s="1"/>
  <c r="A186" i="9" a="1"/>
  <c r="A186" i="9" s="1"/>
  <c r="E11" i="7" a="1"/>
  <c r="E11" i="7" s="1"/>
  <c r="C8" i="7" a="1"/>
  <c r="C8" i="7" s="1"/>
  <c r="C43" i="7" a="1"/>
  <c r="C43" i="7" s="1"/>
  <c r="C38" i="4" a="1"/>
  <c r="C38" i="4" s="1"/>
  <c r="B25" i="4" a="1"/>
  <c r="B25" i="4" s="1"/>
  <c r="A11" i="4" a="1"/>
  <c r="A11" i="4" s="1"/>
  <c r="A43" i="4" a="1"/>
  <c r="A43" i="4" s="1"/>
  <c r="A50" i="4" a="1"/>
  <c r="A50" i="4" s="1"/>
  <c r="A189" i="9" a="1"/>
  <c r="A189" i="9" s="1"/>
  <c r="E14" i="7" a="1"/>
  <c r="E14" i="7" s="1"/>
  <c r="E6" i="4" a="1"/>
  <c r="E6" i="4" s="1"/>
  <c r="D6" i="9" a="1"/>
  <c r="D6" i="9" s="1"/>
  <c r="C6" i="4" a="1"/>
  <c r="C6" i="4" s="1"/>
  <c r="E6" i="7" a="1"/>
  <c r="E6" i="7" s="1"/>
  <c r="D6" i="4" a="1"/>
  <c r="D6" i="4" s="1"/>
  <c r="F6" i="9" a="1"/>
  <c r="F6" i="9" s="1"/>
  <c r="C6" i="7" a="1"/>
  <c r="C6" i="7" s="1"/>
  <c r="J4" i="1" l="1"/>
  <c r="D7" i="5" s="1"/>
  <c r="J2" i="1"/>
  <c r="B7" i="5" s="1"/>
  <c r="J4" i="9"/>
  <c r="J2" i="9"/>
  <c r="I4" i="7"/>
  <c r="D10" i="5" s="1"/>
  <c r="I2" i="4"/>
  <c r="B9" i="5" s="1"/>
  <c r="I3" i="4"/>
  <c r="C9" i="5" s="1"/>
  <c r="C11" i="5" s="1"/>
  <c r="I2" i="7"/>
  <c r="B10" i="5" s="1"/>
  <c r="I4" i="4"/>
  <c r="D9" i="5" s="1"/>
  <c r="D11" i="5" l="1"/>
  <c r="B11" i="5"/>
</calcChain>
</file>

<file path=xl/sharedStrings.xml><?xml version="1.0" encoding="utf-8"?>
<sst xmlns="http://schemas.openxmlformats.org/spreadsheetml/2006/main" count="6079" uniqueCount="751">
  <si>
    <t>BATCH OPER INITIALS</t>
  </si>
  <si>
    <t>DEPOSIT DATE</t>
  </si>
  <si>
    <t>BATCH TYPE</t>
  </si>
  <si>
    <t>BURSAR TYPE</t>
  </si>
  <si>
    <t>DESCRIPTION</t>
  </si>
  <si>
    <t>BATCH #</t>
  </si>
  <si>
    <t>AWA CLOSE DATE</t>
  </si>
  <si>
    <t># RCPTS</t>
  </si>
  <si>
    <t># LETTERS</t>
  </si>
  <si>
    <t>LETTER TYPE</t>
  </si>
  <si>
    <t>GIFT TOTAL</t>
  </si>
  <si>
    <t>NON-GIFT TOTAL</t>
  </si>
  <si>
    <t>NON-GIFT / PREM CODE</t>
  </si>
  <si>
    <t>GIFT/NON-GIFT TOTAL</t>
  </si>
  <si>
    <t>PLDG &amp; DISC</t>
  </si>
  <si>
    <t>SPEC ACA</t>
  </si>
  <si>
    <t>AF</t>
  </si>
  <si>
    <t>ATH AF</t>
  </si>
  <si>
    <t>STAD</t>
  </si>
  <si>
    <t>CAF</t>
  </si>
  <si>
    <t>ATH SPEC</t>
  </si>
  <si>
    <t>SPEC PREDEP</t>
  </si>
  <si>
    <t>AF PREDEP</t>
  </si>
  <si>
    <t>ATH AF PREDEP</t>
  </si>
  <si>
    <t>STAD PREDEP</t>
  </si>
  <si>
    <t>CAF PREDEP</t>
  </si>
  <si>
    <t>ATH SPEC PREDEP</t>
  </si>
  <si>
    <t>REV / HIST</t>
  </si>
  <si>
    <t>Comments</t>
  </si>
  <si>
    <t>JS</t>
  </si>
  <si>
    <t>T</t>
  </si>
  <si>
    <t>Oct Biweekly</t>
  </si>
  <si>
    <t>Payroll</t>
  </si>
  <si>
    <t>DS</t>
  </si>
  <si>
    <t>GPD</t>
  </si>
  <si>
    <t>K</t>
  </si>
  <si>
    <t>OT</t>
  </si>
  <si>
    <t>GIK</t>
  </si>
  <si>
    <t>E</t>
  </si>
  <si>
    <t>RC</t>
  </si>
  <si>
    <t>Over</t>
  </si>
  <si>
    <t>MB</t>
  </si>
  <si>
    <t xml:space="preserve">B  </t>
  </si>
  <si>
    <t>Under</t>
  </si>
  <si>
    <t xml:space="preserve"> </t>
  </si>
  <si>
    <t>B</t>
  </si>
  <si>
    <t>PLP Pres</t>
  </si>
  <si>
    <t>Pres</t>
  </si>
  <si>
    <t>1 Pres, 1 S</t>
  </si>
  <si>
    <t>1 Pres1 IRA 3 S</t>
  </si>
  <si>
    <t>Pulled $20,000 ck Justice stop pyt on this ck</t>
  </si>
  <si>
    <t>M</t>
  </si>
  <si>
    <t>Corporate Match</t>
  </si>
  <si>
    <t>L</t>
  </si>
  <si>
    <t>1 IRA</t>
  </si>
  <si>
    <t>N/A</t>
  </si>
  <si>
    <t>F</t>
  </si>
  <si>
    <t>New Pledge</t>
  </si>
  <si>
    <t>Pres Pl</t>
  </si>
  <si>
    <t> </t>
  </si>
  <si>
    <t>1 Pres S 3 S1 H 2M</t>
  </si>
  <si>
    <t>IRA</t>
  </si>
  <si>
    <t>JW</t>
  </si>
  <si>
    <t>R</t>
  </si>
  <si>
    <t>Rev/Mod</t>
  </si>
  <si>
    <t xml:space="preserve"> -   </t>
  </si>
  <si>
    <t>Chg DOR rcpt 1442613; FY20 to FY19</t>
  </si>
  <si>
    <t>BP</t>
  </si>
  <si>
    <t>D</t>
  </si>
  <si>
    <t>CC</t>
  </si>
  <si>
    <t>IMOD 11112019</t>
  </si>
  <si>
    <t xml:space="preserve">Deleted </t>
  </si>
  <si>
    <t>Deleted batch</t>
  </si>
  <si>
    <t>L - Campus 112119 MV</t>
  </si>
  <si>
    <t>MC</t>
  </si>
  <si>
    <t>MobileCause</t>
  </si>
  <si>
    <t>Campus</t>
  </si>
  <si>
    <t>G</t>
  </si>
  <si>
    <t>CH</t>
  </si>
  <si>
    <t>Cash</t>
  </si>
  <si>
    <t>1 M, 1S, 1IRA</t>
  </si>
  <si>
    <t>1 Pres</t>
  </si>
  <si>
    <t>80716  See Kathy Sides for Pres Estate ltr</t>
  </si>
  <si>
    <t>1 Pres  1 Pres S</t>
  </si>
  <si>
    <t>IMOD 11132019</t>
  </si>
  <si>
    <t>S</t>
  </si>
  <si>
    <t>1 Pres IRA</t>
  </si>
  <si>
    <t>1-S, 1-IRA</t>
  </si>
  <si>
    <t>SF</t>
  </si>
  <si>
    <t>1 MR</t>
  </si>
  <si>
    <t xml:space="preserve">B </t>
  </si>
  <si>
    <t>2 IRA; 1 S</t>
  </si>
  <si>
    <t xml:space="preserve">Pres </t>
  </si>
  <si>
    <t>IM</t>
  </si>
  <si>
    <t>IMOD 11142019</t>
  </si>
  <si>
    <t>Securities</t>
  </si>
  <si>
    <t>IMOD11152019</t>
  </si>
  <si>
    <t>H</t>
  </si>
  <si>
    <t>Pulled check for $12.96 - not a gift</t>
  </si>
  <si>
    <t>C</t>
  </si>
  <si>
    <t>C - CAF 102019 to 102619</t>
  </si>
  <si>
    <t>A</t>
  </si>
  <si>
    <t>A - ATH 102019 to 102619</t>
  </si>
  <si>
    <t>C - CAF 102719 to 110219</t>
  </si>
  <si>
    <t>A - ATH 102719 to 110219</t>
  </si>
  <si>
    <t>IMOD 11152019</t>
  </si>
  <si>
    <t>U0016</t>
  </si>
  <si>
    <t>C - CAF 110319 to 110919</t>
  </si>
  <si>
    <t>Campus 120519</t>
  </si>
  <si>
    <t xml:space="preserve">C - CAF 111019 to 111619 </t>
  </si>
  <si>
    <t>A - ATH 110319 to 110919</t>
  </si>
  <si>
    <t>C - CAF 111719 to 112319</t>
  </si>
  <si>
    <t>A - ATH 111019 to 111619</t>
  </si>
  <si>
    <t>IMOD11162019</t>
  </si>
  <si>
    <t>A - ATH 111719 to 112319</t>
  </si>
  <si>
    <t>IMOD 11172019</t>
  </si>
  <si>
    <t>C - CAF 112419 to 113019</t>
  </si>
  <si>
    <t>A - ATH 112419 to 113019</t>
  </si>
  <si>
    <t>C - CAF 101319 to 101919</t>
  </si>
  <si>
    <t>A - ATH 101319 to 101919</t>
  </si>
  <si>
    <t xml:space="preserve">Campus </t>
  </si>
  <si>
    <t>Honors/Memorials</t>
  </si>
  <si>
    <t>1-I, 6-H, 22-M</t>
  </si>
  <si>
    <t>New Pledges</t>
  </si>
  <si>
    <t>2 Pres Pldg</t>
  </si>
  <si>
    <t>1 SP GIK</t>
  </si>
  <si>
    <t>3 Pres 5 S</t>
  </si>
  <si>
    <t>IMOD 11182019</t>
  </si>
  <si>
    <t>IMOD 11192019</t>
  </si>
  <si>
    <t>IMOD 11202019</t>
  </si>
  <si>
    <t>I</t>
  </si>
  <si>
    <t>Corp Match</t>
  </si>
  <si>
    <t>1 CM</t>
  </si>
  <si>
    <t>SF 111219</t>
  </si>
  <si>
    <t xml:space="preserve">Campus 121019  </t>
  </si>
  <si>
    <t>Campus 121019 MV</t>
  </si>
  <si>
    <t>F - New Pledge ATHLETIC</t>
  </si>
  <si>
    <t>Pres Pldg</t>
  </si>
  <si>
    <t>Oct 2019 2nd Biweekly</t>
  </si>
  <si>
    <t>IMOD 11212019</t>
  </si>
  <si>
    <t>IMOD 11222019</t>
  </si>
  <si>
    <t xml:space="preserve">Oct 2019 1st </t>
  </si>
  <si>
    <t>IMOD 11232019</t>
  </si>
  <si>
    <t>1 IRA 2 Pres</t>
  </si>
  <si>
    <t>Pulled $974.73  this is not Matching  New batch 80991</t>
  </si>
  <si>
    <t>IMOD 11242019</t>
  </si>
  <si>
    <t xml:space="preserve">1 Pres   </t>
  </si>
  <si>
    <t>Campus 12/07/19</t>
  </si>
  <si>
    <t>IMOD 11272019</t>
  </si>
  <si>
    <t>IMOD 11252019</t>
  </si>
  <si>
    <t>CAF 120119 to 120619</t>
  </si>
  <si>
    <t>MC 120219</t>
  </si>
  <si>
    <t>$2500 12/16/19          $275   12/13/19   </t>
  </si>
  <si>
    <t>IMOD 11262019</t>
  </si>
  <si>
    <t>Securities - DEC Stock Gifts</t>
  </si>
  <si>
    <t>5 - Pres</t>
  </si>
  <si>
    <t>ATH 120119 to 120619</t>
  </si>
  <si>
    <t>IMOD 11/28/19</t>
  </si>
  <si>
    <t>3-S, 3-I</t>
  </si>
  <si>
    <t xml:space="preserve">1 Pres IRA 2 Pres </t>
  </si>
  <si>
    <t>IMOD 112919 MV</t>
  </si>
  <si>
    <t>IMOD 113019 MV</t>
  </si>
  <si>
    <t>Sf</t>
  </si>
  <si>
    <t>Js</t>
  </si>
  <si>
    <t>sf</t>
  </si>
  <si>
    <t>js</t>
  </si>
  <si>
    <t>1 - Pres Pledge</t>
  </si>
  <si>
    <t>d</t>
  </si>
  <si>
    <t>MC 121319 MV</t>
  </si>
  <si>
    <t>MC 121419 MV</t>
  </si>
  <si>
    <t>WT</t>
  </si>
  <si>
    <t>IMOD 12022019</t>
  </si>
  <si>
    <t>Pres PLP</t>
  </si>
  <si>
    <t>Pres Ltr</t>
  </si>
  <si>
    <t>1-H, 8-M</t>
  </si>
  <si>
    <t>Pres IRA</t>
  </si>
  <si>
    <t>IMOD 12012019</t>
  </si>
  <si>
    <t>IM and 1H</t>
  </si>
  <si>
    <t>IMOD 120319</t>
  </si>
  <si>
    <t>4M/1H</t>
  </si>
  <si>
    <t>Rev-Mod</t>
  </si>
  <si>
    <t>1 Destroy Tax Rcpt - stop payment/returned check</t>
  </si>
  <si>
    <t>Check returned/stop pmt. Need to send letter to destroy tax receipt.</t>
  </si>
  <si>
    <t>1 M</t>
  </si>
  <si>
    <t>IMOD 12042019</t>
  </si>
  <si>
    <t>2H/2M/1PLP</t>
  </si>
  <si>
    <t>6-S, 1-I</t>
  </si>
  <si>
    <t>DELETED</t>
  </si>
  <si>
    <t>P</t>
  </si>
  <si>
    <t>Payroll Pl</t>
  </si>
  <si>
    <t>Payrol Pl</t>
  </si>
  <si>
    <t>CW</t>
  </si>
  <si>
    <t>508 VM deposit date 12/4; 150 AE deposit date 12/5</t>
  </si>
  <si>
    <t>IMOD 120619 MV</t>
  </si>
  <si>
    <t>1M</t>
  </si>
  <si>
    <t>IMOD 12052019</t>
  </si>
  <si>
    <t>IH</t>
  </si>
  <si>
    <t>IMOD 120619 AX</t>
  </si>
  <si>
    <t>1H</t>
  </si>
  <si>
    <t>IMOD 12072019</t>
  </si>
  <si>
    <t>2M</t>
  </si>
  <si>
    <t>1372 VM deposit date 12/5; 25 AE deposit date 12/6</t>
  </si>
  <si>
    <t>IMOD 12082019</t>
  </si>
  <si>
    <t>1H/2M</t>
  </si>
  <si>
    <t>600 VM depsoit date 12/6; 50 AE deposit date 12/9</t>
  </si>
  <si>
    <t>P0050</t>
  </si>
  <si>
    <t>2 IRA 1S 1 Pres</t>
  </si>
  <si>
    <t>1-H</t>
  </si>
  <si>
    <t>Pledge</t>
  </si>
  <si>
    <t>1 Pres Pldg</t>
  </si>
  <si>
    <t>2H</t>
  </si>
  <si>
    <t>IMOD 12092019</t>
  </si>
  <si>
    <t>4M</t>
  </si>
  <si>
    <t>IMOD 12112019</t>
  </si>
  <si>
    <t>IM/3H</t>
  </si>
  <si>
    <t>4810 VM 12/12/19; 1250 AE 12/13/19</t>
  </si>
  <si>
    <t>IMOD 121019</t>
  </si>
  <si>
    <t>1Pres 7 M</t>
  </si>
  <si>
    <t>$27,280 MV    12/11/19     $9295.00 AX  12/12/19</t>
  </si>
  <si>
    <t>575 VM deposit date 12/11/19; 125 AE deposit date 12/12/19</t>
  </si>
  <si>
    <t>IMOD 12122019</t>
  </si>
  <si>
    <t>1H 1MR</t>
  </si>
  <si>
    <t>195 VM deposit date 12/12/19; 50 AE deposit date 12/13/19</t>
  </si>
  <si>
    <t>1-M, 1-Pres</t>
  </si>
  <si>
    <t>IMOD 12132019</t>
  </si>
  <si>
    <t>2H 1M</t>
  </si>
  <si>
    <t>Pulled from 80849</t>
  </si>
  <si>
    <t>IMOD 12142019</t>
  </si>
  <si>
    <t>IMOD</t>
  </si>
  <si>
    <t>2 Mem</t>
  </si>
  <si>
    <t>2583.35 VM dep date 12/17/19; 4070.63 deposited 12/17/19</t>
  </si>
  <si>
    <t>IMOD 12162019</t>
  </si>
  <si>
    <t>3 S  4 IRA</t>
  </si>
  <si>
    <t>7 M 1 H</t>
  </si>
  <si>
    <t>IMOD 12172019</t>
  </si>
  <si>
    <t>500.00 AMEX w/ dep date 12/19/2019</t>
  </si>
  <si>
    <t xml:space="preserve">E </t>
  </si>
  <si>
    <t>2 Pres Ltrs</t>
  </si>
  <si>
    <t>1-S</t>
  </si>
  <si>
    <t>2-I</t>
  </si>
  <si>
    <t>1 PL 1 PLP</t>
  </si>
  <si>
    <t>Nov 1st Biweekly</t>
  </si>
  <si>
    <t>IMOD 12182019</t>
  </si>
  <si>
    <t>100.00 AMEX w/ dep 12/20/19</t>
  </si>
  <si>
    <t>JS/DS</t>
  </si>
  <si>
    <t>Nov 2nd Biweekly</t>
  </si>
  <si>
    <t>Nov Monthly</t>
  </si>
  <si>
    <t>1-I</t>
  </si>
  <si>
    <t>IMOD 12192019</t>
  </si>
  <si>
    <t>4M 2N</t>
  </si>
  <si>
    <t>8150.00 AMEX w/ dep 12/23/19</t>
  </si>
  <si>
    <t>ScaleFunder</t>
  </si>
  <si>
    <t>1 PL</t>
  </si>
  <si>
    <t>Reduced amount of $4655 to $4405 for $250 returned check</t>
  </si>
  <si>
    <t>1 IRA 1 S</t>
  </si>
  <si>
    <t>IMOD 12202019</t>
  </si>
  <si>
    <t>1M 1H</t>
  </si>
  <si>
    <t>MC 122719</t>
  </si>
  <si>
    <t>3-I</t>
  </si>
  <si>
    <t>IMOD 12212019</t>
  </si>
  <si>
    <t>2500.00 AMEX w/ Dep 12/24/19</t>
  </si>
  <si>
    <t>1 IRA 1 Pres 2S</t>
  </si>
  <si>
    <t>MC 123119</t>
  </si>
  <si>
    <t>MC 123019</t>
  </si>
  <si>
    <t xml:space="preserve">M </t>
  </si>
  <si>
    <t>DELETE</t>
  </si>
  <si>
    <t>$25K CFL Check returned (sent in error)</t>
  </si>
  <si>
    <t>1H 5S</t>
  </si>
  <si>
    <t>$1K CFL check returned (sent twice) - orig batch 22356.62 (red by 1k)</t>
  </si>
  <si>
    <t>IMOD 12222019</t>
  </si>
  <si>
    <t>1H 1 M</t>
  </si>
  <si>
    <t>250.00 AMEX, Dep 12/24/19</t>
  </si>
  <si>
    <t>IMOD 12232019</t>
  </si>
  <si>
    <t>2M 1H</t>
  </si>
  <si>
    <t>2100.00 AMEX, Dep 12/26/19</t>
  </si>
  <si>
    <t>IMOD 12242019</t>
  </si>
  <si>
    <t>ML</t>
  </si>
  <si>
    <t>CAF 120819 to 121419</t>
  </si>
  <si>
    <t>IMOD 122719</t>
  </si>
  <si>
    <t>1 H 1 PLP</t>
  </si>
  <si>
    <t>IMOD 12252019</t>
  </si>
  <si>
    <t>100.00 AMEX, Dep 12/27/19</t>
  </si>
  <si>
    <t>IMOD 12262019</t>
  </si>
  <si>
    <t>2100.00 AMEX, Dep 12/30/19</t>
  </si>
  <si>
    <t>IMOD 12282019</t>
  </si>
  <si>
    <t>1-M, 4-S, 1-I</t>
  </si>
  <si>
    <t>ATH 120819 to 121419</t>
  </si>
  <si>
    <t>2-M</t>
  </si>
  <si>
    <t>IMOD 12292019</t>
  </si>
  <si>
    <t>650.00 AMEX, Dep 12/31/19</t>
  </si>
  <si>
    <t>1-Pres, 1-I, 7-M, 8-</t>
  </si>
  <si>
    <t>CAF 121519 to 122119</t>
  </si>
  <si>
    <t>ATH 121519 to 122119</t>
  </si>
  <si>
    <t>CAF 122219 to 122819</t>
  </si>
  <si>
    <t>MC 010420</t>
  </si>
  <si>
    <t>3 Pres</t>
  </si>
  <si>
    <t xml:space="preserve">A </t>
  </si>
  <si>
    <t>ATH 122219 to 122819</t>
  </si>
  <si>
    <t>1Pres PLP</t>
  </si>
  <si>
    <t>1-I, 1-H</t>
  </si>
  <si>
    <t>2 IRA</t>
  </si>
  <si>
    <t>$1500 Canadian Check pulled from this batch</t>
  </si>
  <si>
    <t>IMOD 12302019</t>
  </si>
  <si>
    <t>4M 3H</t>
  </si>
  <si>
    <t xml:space="preserve">14408 AE </t>
  </si>
  <si>
    <t>IMOD 123119</t>
  </si>
  <si>
    <t>6 H 2M</t>
  </si>
  <si>
    <t>CAF 01012020 to 01042020</t>
  </si>
  <si>
    <t>1 PLP 1 Pres</t>
  </si>
  <si>
    <t>Biweekly</t>
  </si>
  <si>
    <t>Monthly</t>
  </si>
  <si>
    <t xml:space="preserve">Under </t>
  </si>
  <si>
    <t>1 IRA 2S</t>
  </si>
  <si>
    <t>1M 1S</t>
  </si>
  <si>
    <t>1-I, 4-S</t>
  </si>
  <si>
    <t>5-M</t>
  </si>
  <si>
    <t>Campus Call</t>
  </si>
  <si>
    <t>$525 VM 12/19/19; $600 AE 12/20/19</t>
  </si>
  <si>
    <t xml:space="preserve">S </t>
  </si>
  <si>
    <t>Gift in Kind</t>
  </si>
  <si>
    <t xml:space="preserve">3 GIK </t>
  </si>
  <si>
    <t>Payroll Pledges</t>
  </si>
  <si>
    <t>1 Manual Rcpt, 1 GIK</t>
  </si>
  <si>
    <t>2-I, 1-M, 1-H</t>
  </si>
  <si>
    <t>3-S</t>
  </si>
  <si>
    <t>5 Pres Pledge Letters</t>
  </si>
  <si>
    <t>1 Secondary</t>
  </si>
  <si>
    <t>1 GIK</t>
  </si>
  <si>
    <t>1-Pres, 4-S</t>
  </si>
  <si>
    <t>IMOD 01012020</t>
  </si>
  <si>
    <t>No AMEX</t>
  </si>
  <si>
    <t>1-S, 1-I, 1-Spec/Pres</t>
  </si>
  <si>
    <t>2-M, 2-I, 2-S</t>
  </si>
  <si>
    <t>Beq Pl</t>
  </si>
  <si>
    <t>Special Beq PL</t>
  </si>
  <si>
    <t>IMOD 01022020</t>
  </si>
  <si>
    <t>$12,000 AMEX w/ Dep 1/06/20</t>
  </si>
  <si>
    <t>IMOD 01032020</t>
  </si>
  <si>
    <t>3397 VM 1/8/20; 100 AE 1/9/20</t>
  </si>
  <si>
    <t>IMOD 01042020</t>
  </si>
  <si>
    <t>IMOD 01052020</t>
  </si>
  <si>
    <t>IMOD 01062020</t>
  </si>
  <si>
    <t>3ML</t>
  </si>
  <si>
    <t>AMEX $5000 w/ Dep 1/08/20</t>
  </si>
  <si>
    <t>IMOD 01072020</t>
  </si>
  <si>
    <t xml:space="preserve">Campus Call </t>
  </si>
  <si>
    <t>IMOD 01082020</t>
  </si>
  <si>
    <t>IMOD 01092020</t>
  </si>
  <si>
    <t>IMOD 01102020</t>
  </si>
  <si>
    <t>IMOD 01112020</t>
  </si>
  <si>
    <t>AMEX $5000 w/ same dep date of 1/13/20</t>
  </si>
  <si>
    <t>HL</t>
  </si>
  <si>
    <t>AMEX $350 w/ dep date of 1/15/20</t>
  </si>
  <si>
    <t>dS</t>
  </si>
  <si>
    <t>Campus Call 011820</t>
  </si>
  <si>
    <t>Campus Call 011620</t>
  </si>
  <si>
    <t>IMOD 01142020</t>
  </si>
  <si>
    <t>AMEX ONLY</t>
  </si>
  <si>
    <t>Campus 012120</t>
  </si>
  <si>
    <t>IMOD 01162020</t>
  </si>
  <si>
    <t>LETTER TYPES</t>
  </si>
  <si>
    <t>CLOSE/POST DATE</t>
  </si>
  <si>
    <t># BATCHES</t>
  </si>
  <si>
    <t>PLDG TOTAL</t>
  </si>
  <si>
    <t>P = Pres</t>
  </si>
  <si>
    <t>TOTALS</t>
  </si>
  <si>
    <t>a</t>
  </si>
  <si>
    <t>e</t>
  </si>
  <si>
    <t>c</t>
  </si>
  <si>
    <t>f</t>
  </si>
  <si>
    <t>S = Secondary</t>
  </si>
  <si>
    <t>TRANSMITTAL TOTAL</t>
  </si>
  <si>
    <t>g</t>
  </si>
  <si>
    <t>b</t>
  </si>
  <si>
    <t>M = Memorial</t>
  </si>
  <si>
    <t>GRAND TOTAL</t>
  </si>
  <si>
    <t>h</t>
  </si>
  <si>
    <t>H = Honor</t>
  </si>
  <si>
    <t>PL = Pledge</t>
  </si>
  <si>
    <t>ENDOWMENT TOTAL</t>
  </si>
  <si>
    <t>CM = Corp Match</t>
  </si>
  <si>
    <t>EXCLUSIONS TOTAL</t>
  </si>
  <si>
    <t>MR = manual receipt</t>
  </si>
  <si>
    <t>ATH PREDEPOSIT TOTAL</t>
  </si>
  <si>
    <t>MRS = Manual Rcpt (S)</t>
  </si>
  <si>
    <t>GIK = Gift In Kind</t>
  </si>
  <si>
    <t>SOURCE TOTALS</t>
  </si>
  <si>
    <t>JGBCC = Cancer Ctr</t>
  </si>
  <si>
    <t>ACADEMICS</t>
  </si>
  <si>
    <t>PL/P = New Pldg &amp; Pmt</t>
  </si>
  <si>
    <t>ANNUAL FUND</t>
  </si>
  <si>
    <t>STADIUM</t>
  </si>
  <si>
    <t xml:space="preserve">ATHLETICS </t>
  </si>
  <si>
    <t>MODIFICATIONS</t>
  </si>
  <si>
    <t>SPECIAL</t>
  </si>
  <si>
    <t>PREDEPOSIT</t>
  </si>
  <si>
    <t>3-S, 3-M</t>
  </si>
  <si>
    <t>Canadian currency - modification in Batch 81251 (New amt $1,095.13)</t>
  </si>
  <si>
    <t>CM</t>
  </si>
  <si>
    <t>2322.26 V/M 01/15/20; 350.00 AE 01/16/20</t>
  </si>
  <si>
    <t>2797.00 V/M 01/16/20; 336.00 AE 01/17/20</t>
  </si>
  <si>
    <t>IMOD 01152020</t>
  </si>
  <si>
    <t>V, MC, DC = $1,100.63 01/16/2020  and AmEx = $1,316.45 01/17/2020</t>
  </si>
  <si>
    <t>Campus 012119</t>
  </si>
  <si>
    <t>IMOD 01182020</t>
  </si>
  <si>
    <t>JR</t>
  </si>
  <si>
    <t>Part 1 of 3 - Kent Robinson Pledge Payment</t>
  </si>
  <si>
    <t>Campus 012220</t>
  </si>
  <si>
    <t>1 Pres Pledge</t>
  </si>
  <si>
    <t>Part 2 of 3 - Kent Robinson Pledge</t>
  </si>
  <si>
    <t>Part 3 of 3 - Kent Robinson Pledge Payment</t>
  </si>
  <si>
    <t xml:space="preserve">R </t>
  </si>
  <si>
    <t xml:space="preserve">B  </t>
  </si>
  <si>
    <t>1 Pres 3S 3M 2 IRA</t>
  </si>
  <si>
    <t>Campus 012320</t>
  </si>
  <si>
    <t>MC 012320</t>
  </si>
  <si>
    <t xml:space="preserve">$300 AX 1/27/20  </t>
  </si>
  <si>
    <t xml:space="preserve">RC </t>
  </si>
  <si>
    <t>2 Pres 1 S</t>
  </si>
  <si>
    <t>S-Pres</t>
  </si>
  <si>
    <t>1 Manual Rcpt 12/31/19</t>
  </si>
  <si>
    <t>MC 012420</t>
  </si>
  <si>
    <t>MC 012520</t>
  </si>
  <si>
    <t>Campus 012620</t>
  </si>
  <si>
    <t>$100 AX 012820    $820 MV 012720</t>
  </si>
  <si>
    <t>MC 012620</t>
  </si>
  <si>
    <t>$100 1/28/20  $200 1/27/20</t>
  </si>
  <si>
    <t>Payroll Pledge</t>
  </si>
  <si>
    <t>Deleted</t>
  </si>
  <si>
    <t> Deleted batch</t>
  </si>
  <si>
    <t>Part 1 of 3</t>
  </si>
  <si>
    <t>2 M</t>
  </si>
  <si>
    <t>Part 2 of 3</t>
  </si>
  <si>
    <t>Part 3 of 3</t>
  </si>
  <si>
    <t>N//A</t>
  </si>
  <si>
    <t>Athletics 01012020</t>
  </si>
  <si>
    <t>IMOD 01192020</t>
  </si>
  <si>
    <t>IM IH</t>
  </si>
  <si>
    <t>$2500 AMEX w/ same deposit date</t>
  </si>
  <si>
    <t>Payroll Pleges</t>
  </si>
  <si>
    <t>No Pledge Ltr</t>
  </si>
  <si>
    <t>Campus 012720</t>
  </si>
  <si>
    <t>Corrected letter &amp; rcpt</t>
  </si>
  <si>
    <t>Canadian Check deposited on 01/07/20 Returned (orig b81089)</t>
  </si>
  <si>
    <t>Campus 012520</t>
  </si>
  <si>
    <t>Bequest Pledge</t>
  </si>
  <si>
    <t>Bequest Pledge L</t>
  </si>
  <si>
    <t>2 PLP, 2M</t>
  </si>
  <si>
    <t>Con Payroll PL</t>
  </si>
  <si>
    <t>0128  0129</t>
  </si>
  <si>
    <t>MC 0127 0128</t>
  </si>
  <si>
    <t>-</t>
  </si>
  <si>
    <t>IMod 01202020</t>
  </si>
  <si>
    <t>Campus 012820</t>
  </si>
  <si>
    <t>2 Pledge L</t>
  </si>
  <si>
    <t>1S 3M</t>
  </si>
  <si>
    <t>Campus 012920</t>
  </si>
  <si>
    <t>01/230/20</t>
  </si>
  <si>
    <t>$300 AX  013120  $230 MV 013020</t>
  </si>
  <si>
    <t>iMOD 01212020</t>
  </si>
  <si>
    <t>PLP</t>
  </si>
  <si>
    <t>iMOD01222020</t>
  </si>
  <si>
    <t>iMOD 012320</t>
  </si>
  <si>
    <t>iMOD 012420</t>
  </si>
  <si>
    <t>iMOD 1/25/20</t>
  </si>
  <si>
    <t>Campus 013020</t>
  </si>
  <si>
    <t>$2070 1/31/20     $250 2/3/20</t>
  </si>
  <si>
    <t>iMOD 012620</t>
  </si>
  <si>
    <t>Batch Deleted</t>
  </si>
  <si>
    <t>CAF-01052020</t>
  </si>
  <si>
    <t>6 M</t>
  </si>
  <si>
    <t>IMOD 012720</t>
  </si>
  <si>
    <t>AmEx Receipt date 1/29/20 - $1,000 / MC Receipt Date 1/28/20 - $12,250</t>
  </si>
  <si>
    <t>IMOD 012920</t>
  </si>
  <si>
    <t>AmEx Receipt date 1/30/20 - $75 / MC Receipt Date 1/29/20 - $2,311.39</t>
  </si>
  <si>
    <t>Campus 020120</t>
  </si>
  <si>
    <t>Scalefunder</t>
  </si>
  <si>
    <t xml:space="preserve">2 Pres </t>
  </si>
  <si>
    <t>IMOD 013020</t>
  </si>
  <si>
    <t>UNDER</t>
  </si>
  <si>
    <t>OVER</t>
  </si>
  <si>
    <t>1 H 4 M</t>
  </si>
  <si>
    <t>G0853 to A0018 (Tech Code 2017, Football Program)</t>
  </si>
  <si>
    <t>Campus 020320</t>
  </si>
  <si>
    <t>IMOD 1/31/20</t>
  </si>
  <si>
    <t>NA</t>
  </si>
  <si>
    <t>ATH 02102020</t>
  </si>
  <si>
    <t>2 Corrected receipts</t>
  </si>
  <si>
    <t>2 Corrected Receipts - One reversal for duplicate gift; one partial refund</t>
  </si>
  <si>
    <t>Campus 020420</t>
  </si>
  <si>
    <t>$2325 MV 020520    $75 AX 020620</t>
  </si>
  <si>
    <t>IMOD 020120</t>
  </si>
  <si>
    <t>MC 020420</t>
  </si>
  <si>
    <t>Biweekly 010220</t>
  </si>
  <si>
    <t>IMOD 020220</t>
  </si>
  <si>
    <t>$200 MV 02/03/20    $250 AX 02/04/20</t>
  </si>
  <si>
    <t>IMOD 020320</t>
  </si>
  <si>
    <t>$1000 MV 02/04/20   $100 AX 02/05/20</t>
  </si>
  <si>
    <t>Campus 020520</t>
  </si>
  <si>
    <t>1 - Memorial</t>
  </si>
  <si>
    <t>3 IRA</t>
  </si>
  <si>
    <t>2 IRA 1S</t>
  </si>
  <si>
    <t>2 Pres</t>
  </si>
  <si>
    <t>CORPORATE MATCH</t>
  </si>
  <si>
    <t>2 CM</t>
  </si>
  <si>
    <t>GIFT IN KIND</t>
  </si>
  <si>
    <t xml:space="preserve"> Reg GIK</t>
  </si>
  <si>
    <t>Campus 020620</t>
  </si>
  <si>
    <t>$200 AX 021020   $1000 MV 020720</t>
  </si>
  <si>
    <t>1 Corrected Pledge Letter</t>
  </si>
  <si>
    <t>Corrected pledge letter for Donor #984370; Part 2 of 3</t>
  </si>
  <si>
    <t>New Pl</t>
  </si>
  <si>
    <t>2M 1 IRA 1 H</t>
  </si>
  <si>
    <t>Campus 020920</t>
  </si>
  <si>
    <t>CAF-01122020</t>
  </si>
  <si>
    <t>I Pres, 1 IRA</t>
  </si>
  <si>
    <t>Campus 020820</t>
  </si>
  <si>
    <t>Campus 021020</t>
  </si>
  <si>
    <t>$ 25 2/12/20   $250 2/11/20</t>
  </si>
  <si>
    <t>New Pledge - Athletics</t>
  </si>
  <si>
    <t>iMODS02042020</t>
  </si>
  <si>
    <t>4 S 1M</t>
  </si>
  <si>
    <t>Pres Letter</t>
  </si>
  <si>
    <t>CAF-01192020</t>
  </si>
  <si>
    <t>Campus 021120</t>
  </si>
  <si>
    <t>$250 2/13/20      $ 855  2/12/20</t>
  </si>
  <si>
    <t>1 Pres Letter</t>
  </si>
  <si>
    <t>This is a corrected letter to the associated donors for receipt #1479138</t>
  </si>
  <si>
    <t>1 IRA   1M</t>
  </si>
  <si>
    <t>Campus 021220</t>
  </si>
  <si>
    <t>IMOD 020620</t>
  </si>
  <si>
    <t>ATH 01122020</t>
  </si>
  <si>
    <t>ATH 01192020</t>
  </si>
  <si>
    <t>iMODs 020820</t>
  </si>
  <si>
    <t>iMODs020720</t>
  </si>
  <si>
    <t>B </t>
  </si>
  <si>
    <t>2 MEMORIAL</t>
  </si>
  <si>
    <t>IMODs 020920</t>
  </si>
  <si>
    <t>Campus 0231320</t>
  </si>
  <si>
    <t>Campus 021320</t>
  </si>
  <si>
    <t>+</t>
  </si>
  <si>
    <t>CAF 012620</t>
  </si>
  <si>
    <t>iMOD2/10/20</t>
  </si>
  <si>
    <t>iMOD 2/11/20</t>
  </si>
  <si>
    <t>Corrected Letter - IRA, destroy tax rcpts</t>
  </si>
  <si>
    <t>1 IRA (Corrected Letter), and destroy previous tax receipts (1474480, 1474481)</t>
  </si>
  <si>
    <t>DS/JS</t>
  </si>
  <si>
    <t>Biweekly 011620</t>
  </si>
  <si>
    <t xml:space="preserve">D </t>
  </si>
  <si>
    <t>iMOD 2/12/20</t>
  </si>
  <si>
    <t>1 H, 1 PLP</t>
  </si>
  <si>
    <t>AmEx Deposit Date 2/14/20; $6,000</t>
  </si>
  <si>
    <t>1 Destroy Tax Rcpt; 1 combined rcpt w/ 12/31/19 date</t>
  </si>
  <si>
    <t>Receipt 1471481 - Sharnita Blake (ID1061053 destroy tax receipt letter); 1 combined receipt w/ 12/31/19 date (rcpt 1473140, 1473139)</t>
  </si>
  <si>
    <t>Estate of Bob Ling - Checking with Jim Eriksen to see if executor needs rcpt/letter</t>
  </si>
  <si>
    <t>MC 021420</t>
  </si>
  <si>
    <t>MC 021520</t>
  </si>
  <si>
    <t>Campus 021620</t>
  </si>
  <si>
    <t>1 IRA Letter/Destroy Tax Rcpt</t>
  </si>
  <si>
    <t>See Batch 81432 - rcpt 14744881 (donor needs one IRA corrected letter and notice to destroy previous tax receipts (1474480, 1474481)</t>
  </si>
  <si>
    <t>MC 021620</t>
  </si>
  <si>
    <t>Campus 021520</t>
  </si>
  <si>
    <t>Campus 051220</t>
  </si>
  <si>
    <t>AF switch from rev-mod b81438 (orig b81075)</t>
  </si>
  <si>
    <t>Campus 021720</t>
  </si>
  <si>
    <t>iMODS 2/13/20</t>
  </si>
  <si>
    <t>AmEx receipt date = 2/14/20 $41.67</t>
  </si>
  <si>
    <t>CAF 2/2/20</t>
  </si>
  <si>
    <t>MC 021720</t>
  </si>
  <si>
    <t>$635 MV 2/18/20     $500 AX 2/19/20</t>
  </si>
  <si>
    <t>ATH 012620</t>
  </si>
  <si>
    <t>ATH 02/02/20</t>
  </si>
  <si>
    <t>ScaleFunder 021720</t>
  </si>
  <si>
    <t>iMOD 2/14/20</t>
  </si>
  <si>
    <t xml:space="preserve">Scalefunder  </t>
  </si>
  <si>
    <t>Campus 021820</t>
  </si>
  <si>
    <t>MC 021820</t>
  </si>
  <si>
    <t>ScaleFunder 02122020</t>
  </si>
  <si>
    <t>9662.50 V/M dep 2/13/20; 595 AE dep 2/14/20</t>
  </si>
  <si>
    <t>ScaleFunder 02172020</t>
  </si>
  <si>
    <t>24198.14 V/M dep 2/18/20; 1430 AE dep 2/19/20</t>
  </si>
  <si>
    <t>7-S, 1-M, 1-IRA</t>
  </si>
  <si>
    <t>H/M</t>
  </si>
  <si>
    <t>1 Reg GIK</t>
  </si>
  <si>
    <t xml:space="preserve">1 MR </t>
  </si>
  <si>
    <t>1 corrected receipt to donor 118275, rcpt 1478959</t>
  </si>
  <si>
    <t>Campus 021920</t>
  </si>
  <si>
    <t>Scalefunder 021820 AE</t>
  </si>
  <si>
    <t>ScaleFunder 021820 V/M</t>
  </si>
  <si>
    <t>iMODs 2/15/20</t>
  </si>
  <si>
    <t>Biweeikly 013020</t>
  </si>
  <si>
    <t>Monthly 01312020</t>
  </si>
  <si>
    <t>Campus 022020</t>
  </si>
  <si>
    <t>1 M 1S</t>
  </si>
  <si>
    <t>iMODS 2/16/20</t>
  </si>
  <si>
    <t>All credit cards same deposit date</t>
  </si>
  <si>
    <t>MC 022120</t>
  </si>
  <si>
    <t>MC 022220</t>
  </si>
  <si>
    <t>Campus 022320</t>
  </si>
  <si>
    <t>iMODS 2/17/20</t>
  </si>
  <si>
    <t>V/M/IS 2/18/20 $645 :  AE 2/19/20 $450</t>
  </si>
  <si>
    <t>1 MR rcpt 1478962; reversed off $1M pledge &amp; put on as 981,636.24 OI</t>
  </si>
  <si>
    <t>iMODS 2/18/20</t>
  </si>
  <si>
    <t>V/M/IS 2/19/20 $540 : AE 2/20/20 $950</t>
  </si>
  <si>
    <t>Part 1 of 2</t>
  </si>
  <si>
    <t>Part 2 of 2</t>
  </si>
  <si>
    <t>Campus 022420</t>
  </si>
  <si>
    <t>iMODS 2/20/20</t>
  </si>
  <si>
    <t>1-PLP 2-M</t>
  </si>
  <si>
    <t>V/M/IS 2/21/20 $1,183 : AE 2/24/20 $1,300</t>
  </si>
  <si>
    <t>iMODS 2/21/20</t>
  </si>
  <si>
    <t>iMODS 2/22/20</t>
  </si>
  <si>
    <t>CAF 2/9/2020</t>
  </si>
  <si>
    <t>iMODS 2/19/20</t>
  </si>
  <si>
    <t>APPLE - RCPTS 1486820, 1486825 (DONOR 926778/9) dep date TBD FEB 2020</t>
  </si>
  <si>
    <t>Special Events</t>
  </si>
  <si>
    <t>SUSTA</t>
  </si>
  <si>
    <t>Campus 22520</t>
  </si>
  <si>
    <t>Campus 252520</t>
  </si>
  <si>
    <t>Pulled $1000 Br Forman ck  -corp match  see Batch 81586</t>
  </si>
  <si>
    <t>ATH 02/09/20</t>
  </si>
  <si>
    <t>1 S 1IRA 1 Pres</t>
  </si>
  <si>
    <t>Campus 022620</t>
  </si>
  <si>
    <t>ATH-01/15/20</t>
  </si>
  <si>
    <t>iMODs 2/25/20</t>
  </si>
  <si>
    <t>V/M/IS $811.67 2/25/2020 : AE $1,250.00 2/26/2020</t>
  </si>
  <si>
    <t>New PL</t>
  </si>
  <si>
    <t>SPecial Beq Pres Pledge</t>
  </si>
  <si>
    <t>200.00 SF deleted batch, new batch 81573</t>
  </si>
  <si>
    <t>iMODs 2/23/20</t>
  </si>
  <si>
    <t>1-M</t>
  </si>
  <si>
    <t>Campus 022720</t>
  </si>
  <si>
    <t>CAF 02/16/20</t>
  </si>
  <si>
    <t>MC 022720</t>
  </si>
  <si>
    <t>ATH 02/16/2020</t>
  </si>
  <si>
    <t>V/M 2/26/2020 $1,570 : AmEX 2/27/20 $900</t>
  </si>
  <si>
    <t>iMODs 2/26/20</t>
  </si>
  <si>
    <t>Pulled From B 81550  Br Forman matching gift</t>
  </si>
  <si>
    <t>DS/MB</t>
  </si>
  <si>
    <t>iMODS 2/27/20</t>
  </si>
  <si>
    <t>Campus 022920</t>
  </si>
  <si>
    <t>Campus 030120</t>
  </si>
  <si>
    <t>IMOD 022820</t>
  </si>
  <si>
    <t xml:space="preserve"> PLP</t>
  </si>
  <si>
    <t>MC 022920</t>
  </si>
  <si>
    <t>Estate of Bob Ling rcpt1480308 recorded at proceeds; increase to valuation</t>
  </si>
  <si>
    <t>Ath Pledges</t>
  </si>
  <si>
    <t>Campus 030220</t>
  </si>
  <si>
    <t>IMOD 022920</t>
  </si>
  <si>
    <t>IMOD 030120</t>
  </si>
  <si>
    <t>M/V    $1133.39   3/2/20    AX   $ 250.00  3/3/20</t>
  </si>
  <si>
    <t>New pledge for Keifer, part 1 of 2</t>
  </si>
  <si>
    <t>1 Pres PLP   2 Pres PL</t>
  </si>
  <si>
    <t>IMOD 030220</t>
  </si>
  <si>
    <t>$100 AX 3/4/20   $2550  MV 3/4/20</t>
  </si>
  <si>
    <t>1 Pres PLP</t>
  </si>
  <si>
    <t>Chg rcpt date on Schlater security from batch 81605</t>
  </si>
  <si>
    <t>Campus 030320</t>
  </si>
  <si>
    <t>iMODs 3/6/20</t>
  </si>
  <si>
    <t>iMODs 3/7/20</t>
  </si>
  <si>
    <t>Cash and Other Bank Deposits</t>
  </si>
  <si>
    <t>Filter By Date of Record to See Totals for that Date</t>
  </si>
  <si>
    <t>Total Cash/Other:</t>
  </si>
  <si>
    <t>Gft Amt:</t>
  </si>
  <si>
    <t>Non-Gift Amt:</t>
  </si>
  <si>
    <t>Date Batched</t>
  </si>
  <si>
    <t>Batch #</t>
  </si>
  <si>
    <t>Total
Deposit Amt</t>
  </si>
  <si>
    <t>Gift Amt</t>
  </si>
  <si>
    <t>Non-Gift 
Amt</t>
  </si>
  <si>
    <t>Non-Gift 
Acct</t>
  </si>
  <si>
    <t>Monthly Deposit and Reconciliation Sheet</t>
  </si>
  <si>
    <t>Month of:</t>
  </si>
  <si>
    <t>January</t>
  </si>
  <si>
    <t>Gift Amount</t>
  </si>
  <si>
    <t>Non-Gift Amount</t>
  </si>
  <si>
    <t>Remote Capture Checks</t>
  </si>
  <si>
    <t>Cash/Bank Deposits</t>
  </si>
  <si>
    <t>Wire Transfers</t>
  </si>
  <si>
    <t>Grand Totals</t>
  </si>
  <si>
    <t>Total Wire Transfers:</t>
  </si>
  <si>
    <t>Credit Cards (CC) - Scalefunder (SF) - Imods (IM)</t>
  </si>
  <si>
    <t>Total CC gifts:</t>
  </si>
  <si>
    <t>Batch Type Description</t>
  </si>
  <si>
    <t>AmEx</t>
  </si>
  <si>
    <t>AmEx MerchID</t>
  </si>
  <si>
    <t>All Others</t>
  </si>
  <si>
    <t>All Other MerchID</t>
  </si>
  <si>
    <t>Total Payroll:</t>
  </si>
  <si>
    <t>PMOB - Deposits to E7845</t>
  </si>
  <si>
    <t>Total Deposits E7845:</t>
  </si>
  <si>
    <t>`</t>
  </si>
  <si>
    <t>TOTAL CHECK AMT</t>
  </si>
  <si>
    <t>TOTAL GIFT AMT</t>
  </si>
  <si>
    <t>TOTAL NON-GIFT AMT</t>
  </si>
  <si>
    <t>BANK DEPOSIT DATE</t>
  </si>
  <si>
    <t>GIFT AMT</t>
  </si>
  <si>
    <t>NON-GIFT AMT</t>
  </si>
  <si>
    <t>NON-GIFT ACCT</t>
  </si>
  <si>
    <t>Deposit Sent On: ______________________________________________</t>
  </si>
  <si>
    <t>Signature: ____________________________________________________</t>
  </si>
  <si>
    <t>GDP</t>
  </si>
  <si>
    <t>ENTITY MERGE</t>
  </si>
  <si>
    <t>SALES TYPE</t>
  </si>
  <si>
    <t>TENDER TYPE</t>
  </si>
  <si>
    <t>CK</t>
  </si>
  <si>
    <t>CA</t>
  </si>
  <si>
    <t>WR</t>
  </si>
  <si>
    <t>AD</t>
  </si>
  <si>
    <t>QU</t>
  </si>
  <si>
    <t>SC</t>
  </si>
  <si>
    <t>Credit Card</t>
  </si>
  <si>
    <t>Check</t>
  </si>
  <si>
    <t>GK</t>
  </si>
  <si>
    <t>Quote</t>
  </si>
  <si>
    <t>Wire In</t>
  </si>
  <si>
    <t>Adjustment</t>
  </si>
  <si>
    <t>Stock Transfer</t>
  </si>
  <si>
    <t>SALES ID</t>
  </si>
  <si>
    <t>DATE OF SALE</t>
  </si>
  <si>
    <t>TAX RCPT</t>
  </si>
  <si>
    <t>PO #</t>
  </si>
  <si>
    <t>Gift-in-Kind</t>
  </si>
  <si>
    <t>RCPTS</t>
  </si>
  <si>
    <t>SALES DATE</t>
  </si>
  <si>
    <t xml:space="preserve">TOTAL </t>
  </si>
  <si>
    <t>TAX EXEMPT AMT</t>
  </si>
  <si>
    <t>SALE AMT</t>
  </si>
  <si>
    <t>QUOTE AMT</t>
  </si>
  <si>
    <t>RESTRICTED USE</t>
  </si>
  <si>
    <t>CURRENT USE</t>
  </si>
  <si>
    <t>ATH CU</t>
  </si>
  <si>
    <t>ATH CAPITAL</t>
  </si>
  <si>
    <t>ATH CAP</t>
  </si>
  <si>
    <t>ATH AC CU</t>
  </si>
  <si>
    <t>ATH RESTRICTRED</t>
  </si>
  <si>
    <t>TOTAL BY FUND</t>
  </si>
  <si>
    <t>RESTRICTED</t>
  </si>
  <si>
    <t>ATH RESTRICTED</t>
  </si>
  <si>
    <t>ADJUSTMENTS</t>
  </si>
  <si>
    <t>WIRE IN - ATH</t>
  </si>
  <si>
    <t>RESTRICTED PD</t>
  </si>
  <si>
    <t>CURRENT USE PD</t>
  </si>
  <si>
    <t>ATH CU PD</t>
  </si>
  <si>
    <t>ATH CAP PD</t>
  </si>
  <si>
    <t>ATH RESTRICTED PD</t>
  </si>
  <si>
    <t>ADJ</t>
  </si>
  <si>
    <t>QUOTES</t>
  </si>
  <si>
    <t>SALES TOTAL</t>
  </si>
  <si>
    <t>SALES TAX</t>
  </si>
  <si>
    <t>WIRE IN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</si>
</sst>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/d/yy;@"/>
    <numFmt numFmtId="166" formatCode="_([$$-409]* #,##0.00_);_([$$-409]* \(#,##0.00\);_([$$-409]* &quot;-&quot;??_);_(@_)"/>
    <numFmt numFmtId="167" formatCode="mm/dd/yy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FFFF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  <font>
      <b/>
      <sz val="8"/>
      <name val="Calibri"/>
      <family val="2"/>
    </font>
    <font>
      <strike/>
      <sz val="8"/>
      <color theme="1"/>
      <name val="Calibri"/>
      <family val="2"/>
      <scheme val="minor"/>
    </font>
    <font>
      <strike/>
      <sz val="8"/>
      <name val="Calibri"/>
      <family val="2"/>
      <scheme val="minor"/>
    </font>
    <font>
      <strike/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sz val="8"/>
      <name val="Consolas"/>
      <family val="3"/>
    </font>
    <font>
      <sz val="9"/>
      <color theme="1"/>
      <name val="Consolas"/>
      <family val="3"/>
    </font>
    <font>
      <sz val="11"/>
      <color theme="1"/>
      <name val="Consolas"/>
      <family val="3"/>
    </font>
    <font>
      <b/>
      <sz val="8"/>
      <name val="Consolas"/>
      <family val="3"/>
    </font>
    <font>
      <sz val="12"/>
      <color theme="1"/>
      <name val="Consolas"/>
      <family val="3"/>
    </font>
    <font>
      <b/>
      <sz val="8"/>
      <color rgb="FF92D050"/>
      <name val="Consolas"/>
      <family val="3"/>
    </font>
    <font>
      <sz val="8"/>
      <color theme="2" tint="-0.249977111117893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0" tint="-0.3499862666707357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97">
    <xf numFmtId="0" fontId="0" fillId="0" borderId="0" xfId="0"/>
    <xf numFmtId="0" fontId="0" fillId="0" borderId="2" xfId="0" applyBorder="1"/>
    <xf numFmtId="164" fontId="0" fillId="0" borderId="2" xfId="0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164" fontId="5" fillId="0" borderId="2" xfId="0" applyNumberFormat="1" applyFont="1" applyBorder="1"/>
    <xf numFmtId="0" fontId="0" fillId="0" borderId="2" xfId="0" applyBorder="1" applyAlignment="1">
      <alignment horizontal="center"/>
    </xf>
    <xf numFmtId="164" fontId="0" fillId="4" borderId="2" xfId="0" applyNumberFormat="1" applyFill="1" applyBorder="1"/>
    <xf numFmtId="164" fontId="0" fillId="5" borderId="2" xfId="0" applyNumberFormat="1" applyFill="1" applyBorder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1" fillId="0" borderId="0" xfId="0" applyFont="1" applyFill="1" applyBorder="1"/>
    <xf numFmtId="164" fontId="1" fillId="0" borderId="0" xfId="0" applyNumberFormat="1" applyFont="1" applyFill="1" applyBorder="1"/>
    <xf numFmtId="0" fontId="0" fillId="0" borderId="0" xfId="0" applyBorder="1"/>
    <xf numFmtId="0" fontId="0" fillId="0" borderId="2" xfId="0" applyNumberFormat="1" applyBorder="1" applyAlignment="1">
      <alignment horizontal="center"/>
    </xf>
    <xf numFmtId="164" fontId="5" fillId="6" borderId="2" xfId="0" applyNumberFormat="1" applyFont="1" applyFill="1" applyBorder="1"/>
    <xf numFmtId="1" fontId="0" fillId="4" borderId="2" xfId="0" applyNumberFormat="1" applyFill="1" applyBorder="1"/>
    <xf numFmtId="164" fontId="1" fillId="0" borderId="6" xfId="0" applyNumberFormat="1" applyFont="1" applyFill="1" applyBorder="1" applyAlignment="1">
      <alignment vertical="center"/>
    </xf>
    <xf numFmtId="164" fontId="1" fillId="0" borderId="6" xfId="0" applyNumberFormat="1" applyFont="1" applyBorder="1" applyAlignment="1"/>
    <xf numFmtId="0" fontId="1" fillId="0" borderId="0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Fill="1"/>
    <xf numFmtId="0" fontId="9" fillId="0" borderId="2" xfId="0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43" fontId="9" fillId="0" borderId="2" xfId="1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3" fontId="9" fillId="0" borderId="2" xfId="1" applyFont="1" applyFill="1" applyBorder="1" applyAlignment="1">
      <alignment horizontal="center"/>
    </xf>
    <xf numFmtId="165" fontId="9" fillId="0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/>
    <xf numFmtId="0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65" fontId="9" fillId="0" borderId="7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43" fontId="9" fillId="0" borderId="7" xfId="1" applyFont="1" applyBorder="1" applyAlignment="1">
      <alignment horizontal="center"/>
    </xf>
    <xf numFmtId="0" fontId="9" fillId="0" borderId="0" xfId="0" applyFont="1" applyBorder="1"/>
    <xf numFmtId="0" fontId="9" fillId="0" borderId="8" xfId="0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43" fontId="9" fillId="3" borderId="2" xfId="1" applyFont="1" applyFill="1" applyBorder="1" applyAlignment="1">
      <alignment horizontal="center"/>
    </xf>
    <xf numFmtId="43" fontId="9" fillId="3" borderId="7" xfId="1" applyFont="1" applyFill="1" applyBorder="1" applyAlignment="1">
      <alignment horizontal="center"/>
    </xf>
    <xf numFmtId="165" fontId="9" fillId="7" borderId="2" xfId="0" applyNumberFormat="1" applyFont="1" applyFill="1" applyBorder="1" applyAlignment="1">
      <alignment horizontal="center"/>
    </xf>
    <xf numFmtId="43" fontId="9" fillId="8" borderId="2" xfId="1" applyFont="1" applyFill="1" applyBorder="1" applyAlignment="1">
      <alignment horizontal="center"/>
    </xf>
    <xf numFmtId="43" fontId="12" fillId="0" borderId="2" xfId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5" fontId="9" fillId="7" borderId="7" xfId="0" applyNumberFormat="1" applyFont="1" applyFill="1" applyBorder="1" applyAlignment="1">
      <alignment horizontal="center"/>
    </xf>
    <xf numFmtId="43" fontId="9" fillId="0" borderId="7" xfId="1" applyFont="1" applyFill="1" applyBorder="1" applyAlignment="1">
      <alignment horizontal="center"/>
    </xf>
    <xf numFmtId="43" fontId="12" fillId="0" borderId="7" xfId="1" applyFont="1" applyFill="1" applyBorder="1" applyAlignment="1">
      <alignment horizontal="center"/>
    </xf>
    <xf numFmtId="0" fontId="7" fillId="0" borderId="0" xfId="0" applyFont="1"/>
    <xf numFmtId="0" fontId="10" fillId="0" borderId="16" xfId="0" applyFont="1" applyBorder="1" applyAlignment="1"/>
    <xf numFmtId="0" fontId="10" fillId="0" borderId="16" xfId="0" applyFont="1" applyBorder="1" applyAlignment="1">
      <alignment horizontal="right"/>
    </xf>
    <xf numFmtId="0" fontId="10" fillId="0" borderId="0" xfId="0" applyFont="1" applyFill="1" applyBorder="1"/>
    <xf numFmtId="0" fontId="9" fillId="0" borderId="0" xfId="0" applyFont="1" applyFill="1" applyBorder="1"/>
    <xf numFmtId="0" fontId="5" fillId="0" borderId="0" xfId="0" applyFont="1" applyBorder="1"/>
    <xf numFmtId="164" fontId="9" fillId="0" borderId="15" xfId="0" applyNumberFormat="1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3" xfId="0" applyFont="1" applyBorder="1" applyAlignment="1"/>
    <xf numFmtId="0" fontId="10" fillId="0" borderId="13" xfId="0" applyFont="1" applyBorder="1" applyAlignment="1">
      <alignment horizontal="right"/>
    </xf>
    <xf numFmtId="0" fontId="10" fillId="0" borderId="17" xfId="0" applyFont="1" applyBorder="1" applyAlignment="1"/>
    <xf numFmtId="0" fontId="10" fillId="0" borderId="18" xfId="0" applyFont="1" applyBorder="1" applyAlignment="1"/>
    <xf numFmtId="0" fontId="10" fillId="0" borderId="19" xfId="0" applyFont="1" applyBorder="1" applyAlignment="1"/>
    <xf numFmtId="164" fontId="9" fillId="0" borderId="0" xfId="0" applyNumberFormat="1" applyFont="1" applyBorder="1" applyAlignment="1"/>
    <xf numFmtId="164" fontId="9" fillId="0" borderId="14" xfId="0" applyNumberFormat="1" applyFont="1" applyBorder="1" applyAlignment="1"/>
    <xf numFmtId="43" fontId="10" fillId="0" borderId="16" xfId="1" applyFont="1" applyFill="1" applyBorder="1" applyAlignment="1"/>
    <xf numFmtId="0" fontId="10" fillId="0" borderId="11" xfId="0" applyFont="1" applyBorder="1" applyAlignment="1"/>
    <xf numFmtId="0" fontId="10" fillId="0" borderId="12" xfId="0" applyFont="1" applyBorder="1" applyAlignment="1"/>
    <xf numFmtId="0" fontId="10" fillId="0" borderId="15" xfId="0" applyFont="1" applyBorder="1" applyAlignment="1"/>
    <xf numFmtId="0" fontId="9" fillId="0" borderId="1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8" fillId="0" borderId="15" xfId="0" applyFont="1" applyBorder="1"/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23" xfId="0" applyFont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14" fontId="9" fillId="0" borderId="0" xfId="0" applyNumberFormat="1" applyFont="1" applyBorder="1" applyAlignment="1">
      <alignment horizontal="center"/>
    </xf>
    <xf numFmtId="0" fontId="10" fillId="0" borderId="10" xfId="0" applyFont="1" applyBorder="1" applyAlignment="1">
      <alignment horizontal="right"/>
    </xf>
    <xf numFmtId="14" fontId="13" fillId="0" borderId="14" xfId="0" applyNumberFormat="1" applyFont="1" applyBorder="1" applyAlignment="1">
      <alignment horizontal="center"/>
    </xf>
    <xf numFmtId="14" fontId="13" fillId="0" borderId="0" xfId="0" applyNumberFormat="1" applyFont="1" applyBorder="1" applyAlignment="1">
      <alignment horizontal="center"/>
    </xf>
    <xf numFmtId="14" fontId="13" fillId="0" borderId="0" xfId="0" applyNumberFormat="1" applyFont="1" applyBorder="1"/>
    <xf numFmtId="166" fontId="9" fillId="7" borderId="0" xfId="0" applyNumberFormat="1" applyFont="1" applyFill="1" applyBorder="1" applyAlignment="1">
      <alignment horizontal="center"/>
    </xf>
    <xf numFmtId="166" fontId="9" fillId="0" borderId="9" xfId="1" applyNumberFormat="1" applyFont="1" applyBorder="1" applyAlignment="1"/>
    <xf numFmtId="0" fontId="7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26" xfId="0" applyFont="1" applyBorder="1"/>
    <xf numFmtId="0" fontId="8" fillId="0" borderId="26" xfId="0" applyFont="1" applyBorder="1" applyAlignment="1">
      <alignment horizontal="center"/>
    </xf>
    <xf numFmtId="43" fontId="8" fillId="0" borderId="26" xfId="0" applyNumberFormat="1" applyFont="1" applyBorder="1" applyAlignment="1">
      <alignment horizontal="center"/>
    </xf>
    <xf numFmtId="167" fontId="7" fillId="2" borderId="7" xfId="0" applyNumberFormat="1" applyFont="1" applyFill="1" applyBorder="1" applyAlignment="1">
      <alignment horizontal="center" vertical="center" wrapText="1"/>
    </xf>
    <xf numFmtId="167" fontId="8" fillId="0" borderId="26" xfId="0" applyNumberFormat="1" applyFont="1" applyBorder="1" applyAlignment="1">
      <alignment horizontal="center"/>
    </xf>
    <xf numFmtId="167" fontId="8" fillId="0" borderId="0" xfId="0" applyNumberFormat="1" applyFont="1"/>
    <xf numFmtId="0" fontId="15" fillId="10" borderId="20" xfId="0" applyFont="1" applyFill="1" applyBorder="1" applyAlignment="1">
      <alignment horizontal="center" vertical="center" wrapText="1"/>
    </xf>
    <xf numFmtId="0" fontId="16" fillId="10" borderId="0" xfId="0" applyFont="1" applyFill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164" fontId="17" fillId="10" borderId="2" xfId="0" applyNumberFormat="1" applyFont="1" applyFill="1" applyBorder="1" applyAlignment="1">
      <alignment horizontal="center" vertical="center" wrapText="1"/>
    </xf>
    <xf numFmtId="0" fontId="15" fillId="10" borderId="21" xfId="0" applyFont="1" applyFill="1" applyBorder="1" applyAlignment="1">
      <alignment horizontal="center" vertical="center" wrapText="1"/>
    </xf>
    <xf numFmtId="43" fontId="10" fillId="0" borderId="26" xfId="1" applyFont="1" applyFill="1" applyBorder="1" applyAlignment="1">
      <alignment horizontal="center"/>
    </xf>
    <xf numFmtId="164" fontId="10" fillId="0" borderId="26" xfId="0" applyNumberFormat="1" applyFont="1" applyFill="1" applyBorder="1" applyAlignment="1">
      <alignment horizontal="center"/>
    </xf>
    <xf numFmtId="0" fontId="10" fillId="0" borderId="26" xfId="0" applyFont="1" applyBorder="1" applyAlignment="1">
      <alignment horizontal="center"/>
    </xf>
    <xf numFmtId="43" fontId="9" fillId="10" borderId="2" xfId="1" applyFont="1" applyFill="1" applyBorder="1" applyAlignment="1">
      <alignment horizontal="center"/>
    </xf>
    <xf numFmtId="43" fontId="9" fillId="10" borderId="7" xfId="1" applyFont="1" applyFill="1" applyBorder="1" applyAlignment="1">
      <alignment horizontal="center"/>
    </xf>
    <xf numFmtId="165" fontId="9" fillId="11" borderId="7" xfId="0" applyNumberFormat="1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18" fillId="0" borderId="24" xfId="0" applyFont="1" applyFill="1" applyBorder="1" applyAlignment="1">
      <alignment horizontal="center"/>
    </xf>
    <xf numFmtId="0" fontId="18" fillId="0" borderId="7" xfId="0" applyFont="1" applyBorder="1" applyAlignment="1">
      <alignment horizontal="center"/>
    </xf>
    <xf numFmtId="165" fontId="18" fillId="7" borderId="7" xfId="0" applyNumberFormat="1" applyFont="1" applyFill="1" applyBorder="1" applyAlignment="1">
      <alignment horizontal="center"/>
    </xf>
    <xf numFmtId="43" fontId="18" fillId="3" borderId="7" xfId="1" applyFont="1" applyFill="1" applyBorder="1" applyAlignment="1">
      <alignment horizontal="center"/>
    </xf>
    <xf numFmtId="43" fontId="18" fillId="0" borderId="7" xfId="1" applyFont="1" applyBorder="1" applyAlignment="1">
      <alignment horizontal="center"/>
    </xf>
    <xf numFmtId="43" fontId="18" fillId="8" borderId="2" xfId="1" applyFont="1" applyFill="1" applyBorder="1" applyAlignment="1">
      <alignment horizontal="center"/>
    </xf>
    <xf numFmtId="43" fontId="19" fillId="0" borderId="7" xfId="1" applyFont="1" applyFill="1" applyBorder="1" applyAlignment="1">
      <alignment horizontal="center"/>
    </xf>
    <xf numFmtId="43" fontId="18" fillId="0" borderId="7" xfId="1" applyFont="1" applyFill="1" applyBorder="1" applyAlignment="1">
      <alignment horizontal="center"/>
    </xf>
    <xf numFmtId="43" fontId="18" fillId="10" borderId="7" xfId="1" applyFont="1" applyFill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20" fillId="0" borderId="0" xfId="0" applyFont="1"/>
    <xf numFmtId="0" fontId="9" fillId="0" borderId="26" xfId="0" applyFont="1" applyFill="1" applyBorder="1" applyAlignment="1">
      <alignment horizontal="center"/>
    </xf>
    <xf numFmtId="165" fontId="9" fillId="0" borderId="26" xfId="0" applyNumberFormat="1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165" fontId="9" fillId="7" borderId="26" xfId="0" applyNumberFormat="1" applyFont="1" applyFill="1" applyBorder="1" applyAlignment="1">
      <alignment horizontal="center"/>
    </xf>
    <xf numFmtId="43" fontId="9" fillId="3" borderId="26" xfId="1" applyFont="1" applyFill="1" applyBorder="1" applyAlignment="1">
      <alignment horizontal="center"/>
    </xf>
    <xf numFmtId="43" fontId="9" fillId="0" borderId="26" xfId="1" applyFont="1" applyBorder="1" applyAlignment="1">
      <alignment horizontal="center"/>
    </xf>
    <xf numFmtId="43" fontId="12" fillId="0" borderId="26" xfId="1" applyFont="1" applyFill="1" applyBorder="1" applyAlignment="1">
      <alignment horizontal="center"/>
    </xf>
    <xf numFmtId="43" fontId="9" fillId="0" borderId="26" xfId="1" applyFont="1" applyFill="1" applyBorder="1" applyAlignment="1">
      <alignment horizontal="center"/>
    </xf>
    <xf numFmtId="43" fontId="9" fillId="10" borderId="26" xfId="1" applyFont="1" applyFill="1" applyBorder="1" applyAlignment="1">
      <alignment horizontal="center"/>
    </xf>
    <xf numFmtId="165" fontId="18" fillId="0" borderId="7" xfId="0" applyNumberFormat="1" applyFont="1" applyBorder="1" applyAlignment="1">
      <alignment horizontal="center"/>
    </xf>
    <xf numFmtId="0" fontId="10" fillId="0" borderId="0" xfId="0" applyFont="1"/>
    <xf numFmtId="14" fontId="10" fillId="9" borderId="19" xfId="0" applyNumberFormat="1" applyFont="1" applyFill="1" applyBorder="1"/>
    <xf numFmtId="0" fontId="10" fillId="0" borderId="9" xfId="0" applyFont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6" fillId="10" borderId="26" xfId="0" applyFont="1" applyFill="1" applyBorder="1" applyAlignment="1">
      <alignment horizontal="center" vertical="center" wrapText="1"/>
    </xf>
    <xf numFmtId="0" fontId="20" fillId="0" borderId="26" xfId="0" applyFont="1" applyBorder="1"/>
    <xf numFmtId="0" fontId="5" fillId="0" borderId="26" xfId="0" applyFont="1" applyFill="1" applyBorder="1"/>
    <xf numFmtId="0" fontId="5" fillId="0" borderId="26" xfId="0" applyFont="1" applyBorder="1" applyAlignment="1">
      <alignment horizontal="left"/>
    </xf>
    <xf numFmtId="0" fontId="0" fillId="0" borderId="26" xfId="0" applyBorder="1"/>
    <xf numFmtId="0" fontId="5" fillId="0" borderId="26" xfId="0" applyFont="1" applyBorder="1"/>
    <xf numFmtId="0" fontId="15" fillId="10" borderId="2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9" xfId="0" applyFont="1" applyBorder="1" applyAlignment="1">
      <alignment horizontal="left"/>
    </xf>
    <xf numFmtId="0" fontId="8" fillId="0" borderId="14" xfId="0" applyFont="1" applyBorder="1"/>
    <xf numFmtId="0" fontId="8" fillId="0" borderId="30" xfId="0" applyFont="1" applyBorder="1"/>
    <xf numFmtId="0" fontId="9" fillId="0" borderId="31" xfId="0" applyFont="1" applyBorder="1" applyAlignment="1">
      <alignment horizontal="center"/>
    </xf>
    <xf numFmtId="165" fontId="9" fillId="0" borderId="26" xfId="0" applyNumberFormat="1" applyFont="1" applyFill="1" applyBorder="1" applyAlignment="1">
      <alignment horizontal="center"/>
    </xf>
    <xf numFmtId="14" fontId="9" fillId="0" borderId="26" xfId="0" applyNumberFormat="1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165" fontId="18" fillId="0" borderId="26" xfId="0" applyNumberFormat="1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165" fontId="18" fillId="7" borderId="26" xfId="0" applyNumberFormat="1" applyFont="1" applyFill="1" applyBorder="1" applyAlignment="1">
      <alignment horizontal="center"/>
    </xf>
    <xf numFmtId="43" fontId="18" fillId="3" borderId="26" xfId="1" applyFont="1" applyFill="1" applyBorder="1" applyAlignment="1">
      <alignment horizontal="center"/>
    </xf>
    <xf numFmtId="43" fontId="18" fillId="0" borderId="26" xfId="1" applyFont="1" applyBorder="1" applyAlignment="1">
      <alignment horizontal="center"/>
    </xf>
    <xf numFmtId="43" fontId="19" fillId="0" borderId="26" xfId="1" applyFont="1" applyFill="1" applyBorder="1" applyAlignment="1">
      <alignment horizontal="center"/>
    </xf>
    <xf numFmtId="43" fontId="18" fillId="0" borderId="26" xfId="1" applyFont="1" applyFill="1" applyBorder="1" applyAlignment="1">
      <alignment horizontal="center"/>
    </xf>
    <xf numFmtId="43" fontId="18" fillId="10" borderId="26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20" fillId="0" borderId="30" xfId="0" applyFont="1" applyBorder="1"/>
    <xf numFmtId="0" fontId="21" fillId="0" borderId="26" xfId="0" applyFont="1" applyBorder="1" applyAlignment="1">
      <alignment horizontal="center"/>
    </xf>
    <xf numFmtId="14" fontId="21" fillId="0" borderId="26" xfId="0" applyNumberFormat="1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14" fontId="21" fillId="12" borderId="26" xfId="0" applyNumberFormat="1" applyFont="1" applyFill="1" applyBorder="1" applyAlignment="1">
      <alignment horizontal="center"/>
    </xf>
    <xf numFmtId="4" fontId="21" fillId="13" borderId="26" xfId="0" applyNumberFormat="1" applyFont="1" applyFill="1" applyBorder="1" applyAlignment="1">
      <alignment horizontal="center"/>
    </xf>
    <xf numFmtId="4" fontId="21" fillId="14" borderId="2" xfId="0" applyNumberFormat="1" applyFont="1" applyFill="1" applyBorder="1" applyAlignment="1">
      <alignment horizontal="center"/>
    </xf>
    <xf numFmtId="0" fontId="12" fillId="0" borderId="26" xfId="0" applyFont="1" applyBorder="1" applyAlignment="1">
      <alignment horizontal="center"/>
    </xf>
    <xf numFmtId="4" fontId="21" fillId="0" borderId="26" xfId="0" applyNumberFormat="1" applyFont="1" applyBorder="1" applyAlignment="1">
      <alignment horizontal="center"/>
    </xf>
    <xf numFmtId="0" fontId="21" fillId="15" borderId="26" xfId="0" applyFont="1" applyFill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2" fillId="0" borderId="26" xfId="0" applyFont="1" applyBorder="1"/>
    <xf numFmtId="0" fontId="22" fillId="0" borderId="30" xfId="0" applyFont="1" applyBorder="1"/>
    <xf numFmtId="14" fontId="9" fillId="0" borderId="26" xfId="0" applyNumberFormat="1" applyFont="1" applyBorder="1" applyAlignment="1">
      <alignment horizontal="center"/>
    </xf>
    <xf numFmtId="43" fontId="12" fillId="0" borderId="26" xfId="1" applyFont="1" applyBorder="1" applyAlignment="1">
      <alignment horizontal="center"/>
    </xf>
    <xf numFmtId="3" fontId="8" fillId="0" borderId="26" xfId="0" applyNumberFormat="1" applyFont="1" applyBorder="1"/>
    <xf numFmtId="14" fontId="13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0" fillId="0" borderId="8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66" fontId="7" fillId="0" borderId="4" xfId="0" applyNumberFormat="1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66" fontId="7" fillId="0" borderId="5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166" fontId="7" fillId="0" borderId="4" xfId="0" applyNumberFormat="1" applyFont="1" applyFill="1" applyBorder="1" applyAlignment="1">
      <alignment horizontal="center" vertical="center"/>
    </xf>
    <xf numFmtId="166" fontId="7" fillId="0" borderId="3" xfId="0" applyNumberFormat="1" applyFont="1" applyFill="1" applyBorder="1" applyAlignment="1">
      <alignment horizontal="center" vertical="center"/>
    </xf>
    <xf numFmtId="166" fontId="7" fillId="0" borderId="5" xfId="0" applyNumberFormat="1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/>
    </xf>
    <xf numFmtId="0" fontId="27" fillId="0" borderId="0" xfId="0" applyFont="1"/>
    <xf numFmtId="0" fontId="29" fillId="0" borderId="0" xfId="0" applyFont="1" applyFill="1"/>
    <xf numFmtId="0" fontId="29" fillId="0" borderId="0" xfId="0" applyFont="1"/>
    <xf numFmtId="0" fontId="29" fillId="0" borderId="0" xfId="0" applyFont="1" applyAlignment="1">
      <alignment horizontal="center"/>
    </xf>
    <xf numFmtId="0" fontId="29" fillId="0" borderId="26" xfId="0" applyFont="1" applyBorder="1"/>
    <xf numFmtId="0" fontId="24" fillId="0" borderId="8" xfId="0" applyFont="1" applyBorder="1" applyAlignment="1">
      <alignment horizontal="center"/>
    </xf>
    <xf numFmtId="0" fontId="24" fillId="0" borderId="0" xfId="0" applyNumberFormat="1" applyFont="1" applyBorder="1" applyAlignment="1">
      <alignment horizontal="center"/>
    </xf>
    <xf numFmtId="167" fontId="29" fillId="0" borderId="0" xfId="0" applyNumberFormat="1" applyFont="1" applyAlignment="1">
      <alignment horizontal="center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center" vertical="center" wrapText="1"/>
    </xf>
    <xf numFmtId="167" fontId="29" fillId="0" borderId="0" xfId="0" applyNumberFormat="1" applyFont="1" applyBorder="1" applyAlignment="1">
      <alignment horizontal="center"/>
    </xf>
    <xf numFmtId="0" fontId="29" fillId="0" borderId="0" xfId="0" applyNumberFormat="1" applyFont="1" applyAlignment="1">
      <alignment horizontal="center"/>
    </xf>
    <xf numFmtId="164" fontId="30" fillId="6" borderId="32" xfId="0" applyNumberFormat="1" applyFont="1" applyFill="1" applyBorder="1" applyAlignment="1">
      <alignment horizontal="center" vertical="center" wrapText="1"/>
    </xf>
    <xf numFmtId="167" fontId="30" fillId="6" borderId="32" xfId="0" applyNumberFormat="1" applyFont="1" applyFill="1" applyBorder="1" applyAlignment="1">
      <alignment horizontal="center" vertical="center" wrapText="1"/>
    </xf>
    <xf numFmtId="0" fontId="30" fillId="6" borderId="32" xfId="0" applyFont="1" applyFill="1" applyBorder="1" applyAlignment="1">
      <alignment horizontal="center" vertical="center" wrapText="1"/>
    </xf>
    <xf numFmtId="0" fontId="24" fillId="16" borderId="32" xfId="0" applyFont="1" applyFill="1" applyBorder="1" applyAlignment="1">
      <alignment horizontal="center"/>
    </xf>
    <xf numFmtId="165" fontId="24" fillId="16" borderId="32" xfId="0" applyNumberFormat="1" applyFont="1" applyFill="1" applyBorder="1" applyAlignment="1">
      <alignment horizontal="center"/>
    </xf>
    <xf numFmtId="167" fontId="24" fillId="16" borderId="32" xfId="0" applyNumberFormat="1" applyFont="1" applyFill="1" applyBorder="1" applyAlignment="1">
      <alignment horizontal="center"/>
    </xf>
    <xf numFmtId="43" fontId="24" fillId="16" borderId="32" xfId="1" applyFont="1" applyFill="1" applyBorder="1" applyAlignment="1">
      <alignment horizontal="center"/>
    </xf>
    <xf numFmtId="43" fontId="25" fillId="16" borderId="32" xfId="1" applyFont="1" applyFill="1" applyBorder="1" applyAlignment="1">
      <alignment horizontal="center"/>
    </xf>
    <xf numFmtId="0" fontId="26" fillId="16" borderId="32" xfId="0" applyFont="1" applyFill="1" applyBorder="1"/>
    <xf numFmtId="0" fontId="24" fillId="16" borderId="8" xfId="0" applyFont="1" applyFill="1" applyBorder="1" applyAlignment="1">
      <alignment horizontal="center"/>
    </xf>
    <xf numFmtId="14" fontId="24" fillId="16" borderId="0" xfId="0" applyNumberFormat="1" applyFont="1" applyFill="1" applyBorder="1" applyAlignment="1">
      <alignment horizontal="center"/>
    </xf>
    <xf numFmtId="0" fontId="24" fillId="16" borderId="0" xfId="0" applyFont="1" applyFill="1" applyBorder="1" applyAlignment="1">
      <alignment horizontal="center"/>
    </xf>
    <xf numFmtId="0" fontId="24" fillId="16" borderId="0" xfId="0" applyFont="1" applyFill="1"/>
    <xf numFmtId="0" fontId="26" fillId="16" borderId="0" xfId="0" applyFont="1" applyFill="1"/>
    <xf numFmtId="0" fontId="26" fillId="16" borderId="0" xfId="0" applyFont="1" applyFill="1" applyAlignment="1">
      <alignment horizontal="center"/>
    </xf>
    <xf numFmtId="0" fontId="27" fillId="16" borderId="0" xfId="0" applyFont="1" applyFill="1"/>
    <xf numFmtId="0" fontId="24" fillId="16" borderId="0" xfId="0" applyFont="1" applyFill="1" applyAlignment="1">
      <alignment horizontal="center"/>
    </xf>
    <xf numFmtId="0" fontId="23" fillId="16" borderId="38" xfId="0" applyFont="1" applyFill="1" applyBorder="1" applyAlignment="1">
      <alignment horizontal="right"/>
    </xf>
    <xf numFmtId="0" fontId="23" fillId="16" borderId="39" xfId="0" applyFont="1" applyFill="1" applyBorder="1" applyAlignment="1">
      <alignment horizontal="right"/>
    </xf>
    <xf numFmtId="167" fontId="23" fillId="16" borderId="42" xfId="0" applyNumberFormat="1" applyFont="1" applyFill="1" applyBorder="1" applyAlignment="1">
      <alignment horizontal="center"/>
    </xf>
    <xf numFmtId="0" fontId="23" fillId="16" borderId="43" xfId="0" applyFont="1" applyFill="1" applyBorder="1" applyAlignment="1">
      <alignment horizontal="center"/>
    </xf>
    <xf numFmtId="0" fontId="23" fillId="16" borderId="44" xfId="0" applyFont="1" applyFill="1" applyBorder="1" applyAlignment="1">
      <alignment horizontal="center"/>
    </xf>
    <xf numFmtId="0" fontId="23" fillId="16" borderId="0" xfId="0" applyFont="1" applyFill="1" applyBorder="1" applyAlignment="1">
      <alignment horizontal="left"/>
    </xf>
    <xf numFmtId="43" fontId="23" fillId="16" borderId="16" xfId="1" applyFont="1" applyFill="1" applyBorder="1" applyAlignment="1"/>
    <xf numFmtId="44" fontId="24" fillId="16" borderId="10" xfId="2" applyFont="1" applyFill="1" applyBorder="1" applyAlignment="1"/>
    <xf numFmtId="43" fontId="23" fillId="16" borderId="30" xfId="1" applyFont="1" applyFill="1" applyBorder="1" applyAlignment="1">
      <alignment horizontal="center"/>
    </xf>
    <xf numFmtId="43" fontId="23" fillId="16" borderId="26" xfId="1" applyFont="1" applyFill="1" applyBorder="1" applyAlignment="1">
      <alignment horizontal="center"/>
    </xf>
    <xf numFmtId="0" fontId="23" fillId="16" borderId="36" xfId="0" applyFont="1" applyFill="1" applyBorder="1" applyAlignment="1">
      <alignment horizontal="right"/>
    </xf>
    <xf numFmtId="0" fontId="24" fillId="16" borderId="40" xfId="0" applyFont="1" applyFill="1" applyBorder="1" applyAlignment="1">
      <alignment horizontal="right"/>
    </xf>
    <xf numFmtId="0" fontId="23" fillId="16" borderId="40" xfId="0" applyFont="1" applyFill="1" applyBorder="1" applyAlignment="1">
      <alignment horizontal="center"/>
    </xf>
    <xf numFmtId="0" fontId="23" fillId="16" borderId="37" xfId="0" applyFont="1" applyFill="1" applyBorder="1" applyAlignment="1">
      <alignment horizontal="center"/>
    </xf>
    <xf numFmtId="0" fontId="23" fillId="16" borderId="11" xfId="0" applyFont="1" applyFill="1" applyBorder="1" applyAlignment="1"/>
    <xf numFmtId="44" fontId="24" fillId="16" borderId="12" xfId="2" applyFont="1" applyFill="1" applyBorder="1" applyAlignment="1">
      <alignment horizontal="center"/>
    </xf>
    <xf numFmtId="0" fontId="24" fillId="16" borderId="0" xfId="0" applyFont="1" applyFill="1" applyBorder="1"/>
    <xf numFmtId="0" fontId="23" fillId="16" borderId="0" xfId="0" applyFont="1" applyFill="1" applyBorder="1" applyAlignment="1">
      <alignment horizontal="left"/>
    </xf>
    <xf numFmtId="0" fontId="24" fillId="16" borderId="0" xfId="0" applyNumberFormat="1" applyFont="1" applyFill="1" applyAlignment="1">
      <alignment horizontal="center"/>
    </xf>
    <xf numFmtId="0" fontId="23" fillId="16" borderId="13" xfId="0" applyFont="1" applyFill="1" applyBorder="1" applyAlignment="1"/>
    <xf numFmtId="44" fontId="24" fillId="16" borderId="15" xfId="2" applyFont="1" applyFill="1" applyBorder="1" applyAlignment="1">
      <alignment horizontal="center"/>
    </xf>
    <xf numFmtId="0" fontId="23" fillId="16" borderId="11" xfId="0" applyFont="1" applyFill="1" applyBorder="1" applyAlignment="1">
      <alignment vertical="center" wrapText="1"/>
    </xf>
    <xf numFmtId="0" fontId="23" fillId="16" borderId="0" xfId="0" applyFont="1" applyFill="1" applyBorder="1" applyAlignment="1">
      <alignment vertical="center" wrapText="1"/>
    </xf>
    <xf numFmtId="0" fontId="28" fillId="16" borderId="0" xfId="0" applyFont="1" applyFill="1" applyBorder="1" applyAlignment="1">
      <alignment horizontal="left"/>
    </xf>
    <xf numFmtId="0" fontId="28" fillId="16" borderId="0" xfId="0" applyFont="1" applyFill="1" applyBorder="1" applyAlignment="1">
      <alignment horizontal="left"/>
    </xf>
    <xf numFmtId="0" fontId="29" fillId="16" borderId="0" xfId="0" applyFont="1" applyFill="1" applyBorder="1"/>
    <xf numFmtId="0" fontId="29" fillId="16" borderId="0" xfId="0" applyFont="1" applyFill="1"/>
    <xf numFmtId="0" fontId="29" fillId="16" borderId="0" xfId="0" applyFont="1" applyFill="1" applyAlignment="1">
      <alignment horizontal="center"/>
    </xf>
    <xf numFmtId="0" fontId="29" fillId="16" borderId="26" xfId="0" applyFont="1" applyFill="1" applyBorder="1"/>
    <xf numFmtId="44" fontId="24" fillId="16" borderId="0" xfId="2" applyFont="1" applyFill="1" applyBorder="1"/>
    <xf numFmtId="0" fontId="29" fillId="16" borderId="0" xfId="0" applyFont="1" applyFill="1" applyBorder="1" applyAlignment="1">
      <alignment horizontal="center"/>
    </xf>
    <xf numFmtId="0" fontId="23" fillId="16" borderId="33" xfId="0" applyFont="1" applyFill="1" applyBorder="1" applyAlignment="1"/>
    <xf numFmtId="44" fontId="23" fillId="16" borderId="34" xfId="2" applyFont="1" applyFill="1" applyBorder="1" applyAlignment="1"/>
    <xf numFmtId="0" fontId="23" fillId="16" borderId="8" xfId="0" applyFont="1" applyFill="1" applyBorder="1" applyAlignment="1"/>
    <xf numFmtId="44" fontId="24" fillId="16" borderId="35" xfId="2" applyFont="1" applyFill="1" applyBorder="1" applyAlignment="1"/>
    <xf numFmtId="0" fontId="24" fillId="16" borderId="0" xfId="0" applyNumberFormat="1" applyFont="1" applyFill="1" applyBorder="1" applyAlignment="1">
      <alignment horizontal="center"/>
    </xf>
    <xf numFmtId="0" fontId="23" fillId="16" borderId="0" xfId="0" applyFont="1" applyFill="1" applyBorder="1"/>
    <xf numFmtId="0" fontId="23" fillId="16" borderId="36" xfId="0" applyFont="1" applyFill="1" applyBorder="1" applyAlignment="1"/>
    <xf numFmtId="44" fontId="24" fillId="16" borderId="37" xfId="2" applyFont="1" applyFill="1" applyBorder="1" applyAlignment="1"/>
    <xf numFmtId="167" fontId="31" fillId="16" borderId="0" xfId="0" applyNumberFormat="1" applyFont="1" applyFill="1" applyBorder="1" applyAlignment="1">
      <alignment horizontal="center"/>
    </xf>
    <xf numFmtId="167" fontId="31" fillId="16" borderId="41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2"/>
  <sheetViews>
    <sheetView workbookViewId="0">
      <selection sqref="A1:XFD1"/>
    </sheetView>
  </sheetViews>
  <sheetFormatPr defaultColWidth="9.140625" defaultRowHeight="15.75" x14ac:dyDescent="0.25"/>
  <cols>
    <col min="1" max="1" width="5.7109375" style="25" customWidth="1"/>
    <col min="2" max="3" width="7.140625" style="25" customWidth="1"/>
    <col min="4" max="4" width="7.5703125" style="25" customWidth="1"/>
    <col min="5" max="5" width="14.7109375" style="25" customWidth="1"/>
    <col min="6" max="6" width="5.85546875" style="26" customWidth="1"/>
    <col min="7" max="7" width="8.5703125" style="8" customWidth="1"/>
    <col min="8" max="8" width="6.85546875" style="25" customWidth="1"/>
    <col min="9" max="9" width="9.5703125" style="25" bestFit="1" customWidth="1"/>
    <col min="10" max="10" width="13.5703125" style="25" bestFit="1" customWidth="1"/>
    <col min="11" max="11" width="11.140625" style="25" bestFit="1" customWidth="1"/>
    <col min="12" max="12" width="6.28515625" style="25" customWidth="1"/>
    <col min="13" max="13" width="8.140625" style="25" customWidth="1"/>
    <col min="14" max="14" width="15.7109375" style="25" customWidth="1"/>
    <col min="15" max="15" width="11.7109375" style="8" bestFit="1" customWidth="1"/>
    <col min="16" max="16" width="10.7109375" style="27" bestFit="1" customWidth="1"/>
    <col min="17" max="17" width="9" style="27" customWidth="1"/>
    <col min="18" max="18" width="6.5703125" style="27" customWidth="1"/>
    <col min="19" max="20" width="3.85546875" style="27" customWidth="1"/>
    <col min="21" max="21" width="8.5703125" style="27" bestFit="1" customWidth="1"/>
    <col min="22" max="22" width="9.5703125" style="8" customWidth="1"/>
    <col min="23" max="23" width="9.42578125" style="8" customWidth="1"/>
    <col min="24" max="24" width="5" style="27" bestFit="1" customWidth="1"/>
    <col min="25" max="25" width="8.42578125" style="25" customWidth="1"/>
    <col min="26" max="26" width="10.42578125" style="27" customWidth="1"/>
    <col min="27" max="27" width="9.5703125" style="27" customWidth="1"/>
    <col min="28" max="28" width="10" style="25" customWidth="1"/>
    <col min="29" max="29" width="48.42578125" style="27" customWidth="1"/>
    <col min="30" max="33" width="6.5703125" style="27" customWidth="1"/>
    <col min="34" max="34" width="12.85546875" style="28" bestFit="1" customWidth="1"/>
    <col min="35" max="36" width="87.85546875" style="8" customWidth="1"/>
    <col min="37" max="16384" width="9.140625" style="8"/>
  </cols>
  <sheetData>
    <row r="1" spans="1:29" s="110" customFormat="1" ht="45" x14ac:dyDescent="0.25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2" t="s">
        <v>7</v>
      </c>
      <c r="I1" s="112" t="s">
        <v>8</v>
      </c>
      <c r="J1" s="112" t="s">
        <v>9</v>
      </c>
      <c r="K1" s="112" t="s">
        <v>10</v>
      </c>
      <c r="L1" s="109" t="s">
        <v>11</v>
      </c>
      <c r="M1" s="109" t="s">
        <v>12</v>
      </c>
      <c r="N1" s="109" t="s">
        <v>13</v>
      </c>
      <c r="O1" s="109" t="s">
        <v>14</v>
      </c>
      <c r="P1" s="109" t="s">
        <v>15</v>
      </c>
      <c r="Q1" s="109" t="s">
        <v>16</v>
      </c>
      <c r="R1" s="109" t="s">
        <v>17</v>
      </c>
      <c r="S1" s="109" t="s">
        <v>18</v>
      </c>
      <c r="T1" s="109" t="s">
        <v>19</v>
      </c>
      <c r="U1" s="109" t="s">
        <v>20</v>
      </c>
      <c r="V1" s="109" t="s">
        <v>21</v>
      </c>
      <c r="W1" s="109" t="s">
        <v>22</v>
      </c>
      <c r="X1" s="109" t="s">
        <v>23</v>
      </c>
      <c r="Y1" s="109" t="s">
        <v>24</v>
      </c>
      <c r="Z1" s="109" t="s">
        <v>25</v>
      </c>
      <c r="AA1" s="109" t="s">
        <v>26</v>
      </c>
      <c r="AB1" s="109" t="s">
        <v>27</v>
      </c>
      <c r="AC1" s="113" t="s">
        <v>28</v>
      </c>
    </row>
    <row r="2" spans="1:29" s="29" customFormat="1" ht="12" x14ac:dyDescent="0.2">
      <c r="A2" s="85" t="s">
        <v>29</v>
      </c>
      <c r="B2" s="33">
        <v>43819</v>
      </c>
      <c r="C2" s="32" t="s">
        <v>30</v>
      </c>
      <c r="D2" s="32" t="s">
        <v>31</v>
      </c>
      <c r="E2" s="32" t="s">
        <v>32</v>
      </c>
      <c r="F2" s="32">
        <v>80537</v>
      </c>
      <c r="G2" s="54">
        <v>43811</v>
      </c>
      <c r="H2" s="32"/>
      <c r="I2" s="32"/>
      <c r="J2" s="32"/>
      <c r="K2" s="52">
        <v>209.24</v>
      </c>
      <c r="L2" s="34">
        <v>0</v>
      </c>
      <c r="M2" s="34"/>
      <c r="N2" s="55">
        <f t="shared" ref="N2:N14" si="0">SUM(K2:L2)</f>
        <v>209.24</v>
      </c>
      <c r="O2" s="34">
        <v>572</v>
      </c>
      <c r="P2" s="56"/>
      <c r="Q2" s="39">
        <v>209.24</v>
      </c>
      <c r="R2" s="39"/>
      <c r="S2" s="39"/>
      <c r="T2" s="39"/>
      <c r="U2" s="39"/>
      <c r="V2" s="117"/>
      <c r="W2" s="117"/>
      <c r="X2" s="117"/>
      <c r="Y2" s="117"/>
      <c r="Z2" s="117"/>
      <c r="AA2" s="117"/>
      <c r="AB2" s="39"/>
      <c r="AC2" s="86"/>
    </row>
    <row r="3" spans="1:29" s="30" customFormat="1" ht="12" x14ac:dyDescent="0.2">
      <c r="A3" s="85" t="s">
        <v>33</v>
      </c>
      <c r="B3" s="33" t="s">
        <v>34</v>
      </c>
      <c r="C3" s="32" t="s">
        <v>35</v>
      </c>
      <c r="D3" s="32" t="s">
        <v>36</v>
      </c>
      <c r="E3" s="32" t="s">
        <v>37</v>
      </c>
      <c r="F3" s="32">
        <v>80611</v>
      </c>
      <c r="G3" s="54">
        <v>43802</v>
      </c>
      <c r="H3" s="32"/>
      <c r="I3" s="32"/>
      <c r="J3" s="32"/>
      <c r="K3" s="52">
        <v>13806</v>
      </c>
      <c r="L3" s="34">
        <v>0</v>
      </c>
      <c r="M3" s="34"/>
      <c r="N3" s="55">
        <f t="shared" si="0"/>
        <v>13806</v>
      </c>
      <c r="O3" s="34"/>
      <c r="P3" s="56"/>
      <c r="Q3" s="39"/>
      <c r="R3" s="39"/>
      <c r="S3" s="39"/>
      <c r="T3" s="39"/>
      <c r="U3" s="39"/>
      <c r="V3" s="117">
        <v>13806</v>
      </c>
      <c r="W3" s="117"/>
      <c r="X3" s="117"/>
      <c r="Y3" s="117"/>
      <c r="Z3" s="117"/>
      <c r="AA3" s="117"/>
      <c r="AB3" s="39"/>
      <c r="AC3" s="86"/>
    </row>
    <row r="4" spans="1:29" s="30" customFormat="1" ht="12" x14ac:dyDescent="0.2">
      <c r="A4" s="85" t="s">
        <v>33</v>
      </c>
      <c r="B4" s="33">
        <v>43784</v>
      </c>
      <c r="C4" s="32" t="s">
        <v>38</v>
      </c>
      <c r="D4" s="32" t="s">
        <v>39</v>
      </c>
      <c r="E4" s="32" t="s">
        <v>40</v>
      </c>
      <c r="F4" s="32">
        <v>80625</v>
      </c>
      <c r="G4" s="54">
        <v>43802</v>
      </c>
      <c r="H4" s="32"/>
      <c r="I4" s="32"/>
      <c r="J4" s="32"/>
      <c r="K4" s="52">
        <v>102059.18</v>
      </c>
      <c r="L4" s="34"/>
      <c r="M4" s="34"/>
      <c r="N4" s="55">
        <f t="shared" si="0"/>
        <v>102059.18</v>
      </c>
      <c r="O4" s="34"/>
      <c r="P4" s="56">
        <v>71859.179999999993</v>
      </c>
      <c r="Q4" s="39">
        <v>30200</v>
      </c>
      <c r="R4" s="39"/>
      <c r="S4" s="39"/>
      <c r="T4" s="39"/>
      <c r="U4" s="39"/>
      <c r="V4" s="117"/>
      <c r="W4" s="117"/>
      <c r="X4" s="117"/>
      <c r="Y4" s="117"/>
      <c r="Z4" s="117"/>
      <c r="AA4" s="117"/>
      <c r="AB4" s="39"/>
      <c r="AC4" s="86"/>
    </row>
    <row r="5" spans="1:29" s="30" customFormat="1" ht="12" x14ac:dyDescent="0.2">
      <c r="A5" s="85" t="s">
        <v>41</v>
      </c>
      <c r="B5" s="33">
        <v>43784</v>
      </c>
      <c r="C5" s="32" t="s">
        <v>42</v>
      </c>
      <c r="D5" s="32" t="s">
        <v>39</v>
      </c>
      <c r="E5" s="32" t="s">
        <v>43</v>
      </c>
      <c r="F5" s="32">
        <v>80626</v>
      </c>
      <c r="G5" s="54">
        <v>43802</v>
      </c>
      <c r="H5" s="32">
        <v>17</v>
      </c>
      <c r="I5" s="32">
        <v>0</v>
      </c>
      <c r="J5" s="32"/>
      <c r="K5" s="52">
        <v>5795</v>
      </c>
      <c r="L5" s="34"/>
      <c r="M5" s="34"/>
      <c r="N5" s="55">
        <f t="shared" si="0"/>
        <v>5795</v>
      </c>
      <c r="O5" s="34"/>
      <c r="P5" s="56" t="s">
        <v>44</v>
      </c>
      <c r="Q5" s="39">
        <v>5795</v>
      </c>
      <c r="R5" s="39"/>
      <c r="S5" s="39"/>
      <c r="T5" s="39"/>
      <c r="U5" s="39"/>
      <c r="V5" s="117"/>
      <c r="W5" s="117"/>
      <c r="X5" s="117"/>
      <c r="Y5" s="117"/>
      <c r="Z5" s="117"/>
      <c r="AA5" s="117"/>
      <c r="AB5" s="39"/>
      <c r="AC5" s="86"/>
    </row>
    <row r="6" spans="1:29" s="30" customFormat="1" ht="12" x14ac:dyDescent="0.2">
      <c r="A6" s="85" t="s">
        <v>41</v>
      </c>
      <c r="B6" s="33">
        <v>43787</v>
      </c>
      <c r="C6" s="32" t="s">
        <v>45</v>
      </c>
      <c r="D6" s="88" t="s">
        <v>39</v>
      </c>
      <c r="E6" s="32" t="s">
        <v>43</v>
      </c>
      <c r="F6" s="32">
        <v>80649</v>
      </c>
      <c r="G6" s="54">
        <v>43804</v>
      </c>
      <c r="H6" s="32">
        <v>1</v>
      </c>
      <c r="I6" s="32">
        <v>1</v>
      </c>
      <c r="J6" s="32" t="s">
        <v>46</v>
      </c>
      <c r="K6" s="52">
        <v>10000</v>
      </c>
      <c r="L6" s="34"/>
      <c r="M6" s="34"/>
      <c r="N6" s="55">
        <f t="shared" si="0"/>
        <v>10000</v>
      </c>
      <c r="O6" s="34">
        <v>40000</v>
      </c>
      <c r="P6" s="56"/>
      <c r="Q6" s="39">
        <v>10000</v>
      </c>
      <c r="R6" s="39"/>
      <c r="S6" s="39"/>
      <c r="T6" s="39"/>
      <c r="U6" s="39"/>
      <c r="V6" s="117"/>
      <c r="W6" s="117"/>
      <c r="X6" s="117"/>
      <c r="Y6" s="117"/>
      <c r="Z6" s="117"/>
      <c r="AA6" s="117"/>
      <c r="AB6" s="39"/>
      <c r="AC6" s="86"/>
    </row>
    <row r="7" spans="1:29" s="30" customFormat="1" ht="12" x14ac:dyDescent="0.2">
      <c r="A7" s="87" t="s">
        <v>33</v>
      </c>
      <c r="B7" s="33">
        <v>43787</v>
      </c>
      <c r="C7" s="32" t="s">
        <v>38</v>
      </c>
      <c r="D7" s="32" t="s">
        <v>39</v>
      </c>
      <c r="E7" s="32" t="s">
        <v>40</v>
      </c>
      <c r="F7" s="32">
        <v>80650</v>
      </c>
      <c r="G7" s="54">
        <v>43803</v>
      </c>
      <c r="H7" s="32">
        <v>1</v>
      </c>
      <c r="I7" s="32">
        <v>1</v>
      </c>
      <c r="J7" s="32" t="s">
        <v>47</v>
      </c>
      <c r="K7" s="52">
        <v>100000</v>
      </c>
      <c r="L7" s="34"/>
      <c r="M7" s="34"/>
      <c r="N7" s="55">
        <f t="shared" si="0"/>
        <v>100000</v>
      </c>
      <c r="O7" s="34"/>
      <c r="P7" s="56">
        <v>100000</v>
      </c>
      <c r="Q7" s="39"/>
      <c r="R7" s="39"/>
      <c r="S7" s="39"/>
      <c r="T7" s="39"/>
      <c r="U7" s="39"/>
      <c r="V7" s="117"/>
      <c r="W7" s="117"/>
      <c r="X7" s="117"/>
      <c r="Y7" s="117"/>
      <c r="Z7" s="117"/>
      <c r="AA7" s="117"/>
      <c r="AB7" s="39"/>
      <c r="AC7" s="86"/>
    </row>
    <row r="8" spans="1:29" s="30" customFormat="1" ht="12" x14ac:dyDescent="0.2">
      <c r="A8" s="87" t="s">
        <v>33</v>
      </c>
      <c r="B8" s="33">
        <v>43787</v>
      </c>
      <c r="C8" s="32" t="s">
        <v>38</v>
      </c>
      <c r="D8" s="32" t="s">
        <v>39</v>
      </c>
      <c r="E8" s="32" t="s">
        <v>40</v>
      </c>
      <c r="F8" s="32">
        <v>80651</v>
      </c>
      <c r="G8" s="54">
        <v>43803</v>
      </c>
      <c r="H8" s="32">
        <v>0</v>
      </c>
      <c r="I8" s="32"/>
      <c r="J8" s="32"/>
      <c r="K8" s="52">
        <v>25000</v>
      </c>
      <c r="L8" s="34"/>
      <c r="M8" s="34"/>
      <c r="N8" s="55">
        <f t="shared" si="0"/>
        <v>25000</v>
      </c>
      <c r="O8" s="34"/>
      <c r="P8" s="56">
        <v>25000</v>
      </c>
      <c r="Q8" s="39"/>
      <c r="R8" s="39"/>
      <c r="S8" s="39"/>
      <c r="T8" s="39"/>
      <c r="U8" s="39"/>
      <c r="V8" s="117"/>
      <c r="W8" s="117"/>
      <c r="X8" s="117"/>
      <c r="Y8" s="117"/>
      <c r="Z8" s="117"/>
      <c r="AA8" s="117"/>
      <c r="AB8" s="39"/>
      <c r="AC8" s="86"/>
    </row>
    <row r="9" spans="1:29" s="30" customFormat="1" ht="12" x14ac:dyDescent="0.2">
      <c r="A9" s="87" t="s">
        <v>41</v>
      </c>
      <c r="B9" s="33">
        <v>43787</v>
      </c>
      <c r="C9" s="32" t="s">
        <v>45</v>
      </c>
      <c r="D9" s="32" t="s">
        <v>39</v>
      </c>
      <c r="E9" s="41" t="s">
        <v>43</v>
      </c>
      <c r="F9" s="32">
        <v>80652</v>
      </c>
      <c r="G9" s="54">
        <v>43804</v>
      </c>
      <c r="H9" s="32">
        <v>13</v>
      </c>
      <c r="I9" s="32">
        <v>2</v>
      </c>
      <c r="J9" s="41" t="s">
        <v>48</v>
      </c>
      <c r="K9" s="52">
        <v>18552.330000000002</v>
      </c>
      <c r="L9" s="34"/>
      <c r="M9" s="34"/>
      <c r="N9" s="55">
        <f t="shared" si="0"/>
        <v>18552.330000000002</v>
      </c>
      <c r="O9" s="34"/>
      <c r="P9" s="56"/>
      <c r="Q9" s="39">
        <v>18552.330000000002</v>
      </c>
      <c r="R9" s="39"/>
      <c r="S9" s="39"/>
      <c r="T9" s="39"/>
      <c r="U9" s="39"/>
      <c r="V9" s="117"/>
      <c r="W9" s="117"/>
      <c r="X9" s="117"/>
      <c r="Y9" s="117"/>
      <c r="Z9" s="117"/>
      <c r="AA9" s="117"/>
      <c r="AB9" s="39"/>
      <c r="AC9" s="86"/>
    </row>
    <row r="10" spans="1:29" s="30" customFormat="1" ht="12" x14ac:dyDescent="0.2">
      <c r="A10" s="87" t="s">
        <v>41</v>
      </c>
      <c r="B10" s="33">
        <v>43787</v>
      </c>
      <c r="C10" s="32" t="s">
        <v>45</v>
      </c>
      <c r="D10" s="32" t="s">
        <v>39</v>
      </c>
      <c r="E10" s="32" t="s">
        <v>43</v>
      </c>
      <c r="F10" s="32">
        <v>80653</v>
      </c>
      <c r="G10" s="54">
        <v>43808</v>
      </c>
      <c r="H10" s="32">
        <v>5</v>
      </c>
      <c r="I10" s="32">
        <v>5</v>
      </c>
      <c r="J10" s="32" t="s">
        <v>49</v>
      </c>
      <c r="K10" s="52">
        <v>18600</v>
      </c>
      <c r="L10" s="34"/>
      <c r="M10" s="34"/>
      <c r="N10" s="55">
        <f t="shared" si="0"/>
        <v>18600</v>
      </c>
      <c r="O10" s="34"/>
      <c r="P10" s="56"/>
      <c r="Q10" s="39">
        <v>18600</v>
      </c>
      <c r="R10" s="39"/>
      <c r="S10" s="39"/>
      <c r="T10" s="39"/>
      <c r="U10" s="39"/>
      <c r="V10" s="117"/>
      <c r="W10" s="117"/>
      <c r="X10" s="117"/>
      <c r="Y10" s="117"/>
      <c r="Z10" s="117"/>
      <c r="AA10" s="117"/>
      <c r="AB10" s="39"/>
      <c r="AC10" s="86" t="s">
        <v>50</v>
      </c>
    </row>
    <row r="11" spans="1:29" s="30" customFormat="1" ht="12" x14ac:dyDescent="0.2">
      <c r="A11" s="87" t="s">
        <v>33</v>
      </c>
      <c r="B11" s="33">
        <v>43787</v>
      </c>
      <c r="C11" s="32" t="s">
        <v>51</v>
      </c>
      <c r="D11" s="32" t="s">
        <v>39</v>
      </c>
      <c r="E11" s="32" t="s">
        <v>52</v>
      </c>
      <c r="F11" s="32">
        <v>80654</v>
      </c>
      <c r="G11" s="54">
        <v>43803</v>
      </c>
      <c r="H11" s="32">
        <v>0</v>
      </c>
      <c r="I11" s="32">
        <v>1</v>
      </c>
      <c r="J11" s="32"/>
      <c r="K11" s="52">
        <v>25</v>
      </c>
      <c r="L11" s="34"/>
      <c r="M11" s="34"/>
      <c r="N11" s="55">
        <f t="shared" si="0"/>
        <v>25</v>
      </c>
      <c r="O11" s="34"/>
      <c r="P11" s="56"/>
      <c r="Q11" s="39">
        <v>25</v>
      </c>
      <c r="R11" s="39"/>
      <c r="S11" s="39"/>
      <c r="T11" s="39"/>
      <c r="U11" s="39"/>
      <c r="V11" s="117"/>
      <c r="W11" s="117"/>
      <c r="X11" s="117"/>
      <c r="Y11" s="117"/>
      <c r="Z11" s="117"/>
      <c r="AA11" s="117"/>
      <c r="AB11" s="39"/>
      <c r="AC11" s="86" t="s">
        <v>44</v>
      </c>
    </row>
    <row r="12" spans="1:29" s="30" customFormat="1" ht="12" x14ac:dyDescent="0.2">
      <c r="A12" s="87" t="s">
        <v>33</v>
      </c>
      <c r="B12" s="33"/>
      <c r="C12" s="32" t="s">
        <v>53</v>
      </c>
      <c r="D12" s="32"/>
      <c r="E12" s="32"/>
      <c r="F12" s="32">
        <v>80655</v>
      </c>
      <c r="G12" s="54"/>
      <c r="H12" s="32"/>
      <c r="I12" s="32"/>
      <c r="J12" s="32"/>
      <c r="K12" s="52"/>
      <c r="L12" s="34"/>
      <c r="M12" s="34"/>
      <c r="N12" s="55">
        <f t="shared" si="0"/>
        <v>0</v>
      </c>
      <c r="O12" s="34"/>
      <c r="P12" s="56"/>
      <c r="Q12" s="39"/>
      <c r="R12" s="39"/>
      <c r="S12" s="39"/>
      <c r="T12" s="39"/>
      <c r="U12" s="39"/>
      <c r="V12" s="117"/>
      <c r="W12" s="117"/>
      <c r="X12" s="117"/>
      <c r="Y12" s="117"/>
      <c r="Z12" s="117"/>
      <c r="AA12" s="117"/>
      <c r="AB12" s="39"/>
      <c r="AC12" s="86"/>
    </row>
    <row r="13" spans="1:29" s="30" customFormat="1" ht="12" x14ac:dyDescent="0.2">
      <c r="A13" s="87" t="s">
        <v>41</v>
      </c>
      <c r="B13" s="33"/>
      <c r="C13" s="32" t="s">
        <v>45</v>
      </c>
      <c r="D13" s="32"/>
      <c r="E13" s="32" t="s">
        <v>43</v>
      </c>
      <c r="F13" s="32">
        <v>80665</v>
      </c>
      <c r="G13" s="54">
        <v>43805</v>
      </c>
      <c r="H13" s="32">
        <v>23</v>
      </c>
      <c r="I13" s="32">
        <v>0</v>
      </c>
      <c r="J13" s="32"/>
      <c r="K13" s="52">
        <v>1820</v>
      </c>
      <c r="L13" s="34"/>
      <c r="M13" s="34"/>
      <c r="N13" s="55">
        <f t="shared" si="0"/>
        <v>1820</v>
      </c>
      <c r="O13" s="34" t="s">
        <v>44</v>
      </c>
      <c r="P13" s="56"/>
      <c r="Q13" s="39">
        <v>1820</v>
      </c>
      <c r="R13" s="39"/>
      <c r="S13" s="39"/>
      <c r="T13" s="39"/>
      <c r="U13" s="39"/>
      <c r="V13" s="117"/>
      <c r="W13" s="117"/>
      <c r="X13" s="117"/>
      <c r="Y13" s="117"/>
      <c r="Z13" s="117"/>
      <c r="AA13" s="117"/>
      <c r="AB13" s="39"/>
      <c r="AC13" s="86"/>
    </row>
    <row r="14" spans="1:29" s="30" customFormat="1" ht="12" x14ac:dyDescent="0.2">
      <c r="A14" s="87" t="s">
        <v>41</v>
      </c>
      <c r="B14" s="33">
        <v>43788</v>
      </c>
      <c r="C14" s="32" t="s">
        <v>45</v>
      </c>
      <c r="D14" s="32" t="s">
        <v>39</v>
      </c>
      <c r="E14" s="32" t="s">
        <v>43</v>
      </c>
      <c r="F14" s="32">
        <v>80666</v>
      </c>
      <c r="G14" s="54">
        <v>43803</v>
      </c>
      <c r="H14" s="32">
        <v>9</v>
      </c>
      <c r="I14" s="32">
        <v>0</v>
      </c>
      <c r="J14" s="32" t="s">
        <v>54</v>
      </c>
      <c r="K14" s="52">
        <v>1105</v>
      </c>
      <c r="L14" s="34"/>
      <c r="M14" s="34"/>
      <c r="N14" s="55">
        <f t="shared" si="0"/>
        <v>1105</v>
      </c>
      <c r="O14" s="34"/>
      <c r="P14" s="56"/>
      <c r="Q14" s="39">
        <v>1105</v>
      </c>
      <c r="R14" s="39"/>
      <c r="S14" s="39"/>
      <c r="T14" s="39"/>
      <c r="U14" s="39"/>
      <c r="V14" s="117"/>
      <c r="W14" s="117"/>
      <c r="X14" s="117"/>
      <c r="Y14" s="117"/>
      <c r="Z14" s="117"/>
      <c r="AA14" s="117"/>
      <c r="AB14" s="39"/>
      <c r="AC14" s="86"/>
    </row>
    <row r="15" spans="1:29" s="30" customFormat="1" ht="12" x14ac:dyDescent="0.2">
      <c r="A15" s="87" t="s">
        <v>33</v>
      </c>
      <c r="B15" s="33" t="s">
        <v>55</v>
      </c>
      <c r="C15" s="32" t="s">
        <v>56</v>
      </c>
      <c r="D15" s="32" t="s">
        <v>36</v>
      </c>
      <c r="E15" s="32" t="s">
        <v>57</v>
      </c>
      <c r="F15" s="32">
        <v>80667</v>
      </c>
      <c r="G15" s="54">
        <v>43805</v>
      </c>
      <c r="H15" s="32">
        <v>0</v>
      </c>
      <c r="I15" s="32">
        <v>1</v>
      </c>
      <c r="J15" s="32" t="s">
        <v>58</v>
      </c>
      <c r="K15" s="52">
        <v>0</v>
      </c>
      <c r="L15" s="34"/>
      <c r="M15" s="34"/>
      <c r="N15" s="55" t="s">
        <v>59</v>
      </c>
      <c r="O15" s="34">
        <v>10000</v>
      </c>
      <c r="P15" s="56"/>
      <c r="Q15" s="39"/>
      <c r="R15" s="39"/>
      <c r="S15" s="39"/>
      <c r="T15" s="39"/>
      <c r="U15" s="39"/>
      <c r="V15" s="117"/>
      <c r="W15" s="117"/>
      <c r="X15" s="117"/>
      <c r="Y15" s="117"/>
      <c r="Z15" s="117"/>
      <c r="AA15" s="117"/>
      <c r="AB15" s="39"/>
      <c r="AC15" s="86"/>
    </row>
    <row r="16" spans="1:29" s="30" customFormat="1" ht="12" x14ac:dyDescent="0.2">
      <c r="A16" s="87" t="s">
        <v>41</v>
      </c>
      <c r="B16" s="33">
        <v>43788</v>
      </c>
      <c r="C16" s="32" t="s">
        <v>45</v>
      </c>
      <c r="D16" s="32" t="s">
        <v>39</v>
      </c>
      <c r="E16" s="32" t="s">
        <v>43</v>
      </c>
      <c r="F16" s="32">
        <v>80668</v>
      </c>
      <c r="G16" s="54">
        <v>43808</v>
      </c>
      <c r="H16" s="32">
        <v>9</v>
      </c>
      <c r="I16" s="32">
        <v>7</v>
      </c>
      <c r="J16" s="32" t="s">
        <v>60</v>
      </c>
      <c r="K16" s="52">
        <v>21820</v>
      </c>
      <c r="L16" s="34"/>
      <c r="M16" s="34"/>
      <c r="N16" s="55">
        <f>SUM(K16:L16)</f>
        <v>21820</v>
      </c>
      <c r="O16" s="34"/>
      <c r="P16" s="56"/>
      <c r="Q16" s="39">
        <v>21820</v>
      </c>
      <c r="R16" s="39"/>
      <c r="S16" s="39"/>
      <c r="T16" s="39"/>
      <c r="U16" s="39"/>
      <c r="V16" s="117"/>
      <c r="W16" s="117"/>
      <c r="X16" s="117"/>
      <c r="Y16" s="117"/>
      <c r="Z16" s="117"/>
      <c r="AA16" s="117"/>
      <c r="AB16" s="39"/>
      <c r="AC16" s="86"/>
    </row>
    <row r="17" spans="1:29" s="30" customFormat="1" ht="12" x14ac:dyDescent="0.2">
      <c r="A17" s="87" t="s">
        <v>29</v>
      </c>
      <c r="B17" s="33"/>
      <c r="C17" s="32"/>
      <c r="D17" s="32"/>
      <c r="E17" s="32"/>
      <c r="F17" s="32"/>
      <c r="G17" s="54"/>
      <c r="H17" s="32"/>
      <c r="I17" s="32"/>
      <c r="J17" s="32"/>
      <c r="K17" s="52"/>
      <c r="L17" s="34"/>
      <c r="M17" s="34"/>
      <c r="N17" s="55"/>
      <c r="O17" s="34"/>
      <c r="P17" s="56"/>
      <c r="Q17" s="39"/>
      <c r="R17" s="39"/>
      <c r="S17" s="39"/>
      <c r="T17" s="39"/>
      <c r="U17" s="39"/>
      <c r="V17" s="117"/>
      <c r="W17" s="117"/>
      <c r="X17" s="117"/>
      <c r="Y17" s="117"/>
      <c r="Z17" s="117"/>
      <c r="AA17" s="117"/>
      <c r="AB17" s="39"/>
      <c r="AC17" s="86"/>
    </row>
    <row r="18" spans="1:29" s="30" customFormat="1" ht="12" x14ac:dyDescent="0.2">
      <c r="A18" s="87" t="s">
        <v>41</v>
      </c>
      <c r="B18" s="33">
        <v>43790</v>
      </c>
      <c r="C18" s="32" t="s">
        <v>45</v>
      </c>
      <c r="D18" s="32" t="s">
        <v>39</v>
      </c>
      <c r="E18" s="32" t="s">
        <v>43</v>
      </c>
      <c r="F18" s="32">
        <v>80681</v>
      </c>
      <c r="G18" s="54">
        <v>43805</v>
      </c>
      <c r="H18" s="32">
        <v>1</v>
      </c>
      <c r="I18" s="32">
        <v>1</v>
      </c>
      <c r="J18" s="32" t="s">
        <v>61</v>
      </c>
      <c r="K18" s="52">
        <v>6120</v>
      </c>
      <c r="L18" s="34"/>
      <c r="M18" s="34"/>
      <c r="N18" s="55">
        <f>SUM(K18:L18)</f>
        <v>6120</v>
      </c>
      <c r="O18" s="34">
        <v>5000</v>
      </c>
      <c r="P18" s="56"/>
      <c r="Q18" s="39">
        <v>6120</v>
      </c>
      <c r="R18" s="39"/>
      <c r="S18" s="39"/>
      <c r="T18" s="39"/>
      <c r="U18" s="39"/>
      <c r="V18" s="117"/>
      <c r="W18" s="117"/>
      <c r="X18" s="117"/>
      <c r="Y18" s="117"/>
      <c r="Z18" s="117"/>
      <c r="AA18" s="117"/>
      <c r="AB18" s="39"/>
      <c r="AC18" s="86"/>
    </row>
    <row r="19" spans="1:29" s="30" customFormat="1" ht="12" x14ac:dyDescent="0.2">
      <c r="A19" s="87" t="s">
        <v>41</v>
      </c>
      <c r="B19" s="33">
        <v>43790</v>
      </c>
      <c r="C19" s="32" t="s">
        <v>45</v>
      </c>
      <c r="D19" s="32" t="s">
        <v>39</v>
      </c>
      <c r="E19" s="32" t="s">
        <v>43</v>
      </c>
      <c r="F19" s="32">
        <v>80682</v>
      </c>
      <c r="G19" s="54">
        <v>43802</v>
      </c>
      <c r="H19" s="32">
        <v>5</v>
      </c>
      <c r="I19" s="32">
        <v>0</v>
      </c>
      <c r="J19" s="32"/>
      <c r="K19" s="52">
        <v>190</v>
      </c>
      <c r="L19" s="34"/>
      <c r="M19" s="34"/>
      <c r="N19" s="55">
        <f>SUM(K19:L19)</f>
        <v>190</v>
      </c>
      <c r="O19" s="34"/>
      <c r="P19" s="56"/>
      <c r="Q19" s="39">
        <v>190</v>
      </c>
      <c r="R19" s="39"/>
      <c r="S19" s="39"/>
      <c r="T19" s="39"/>
      <c r="U19" s="39"/>
      <c r="V19" s="117"/>
      <c r="W19" s="117"/>
      <c r="X19" s="117"/>
      <c r="Y19" s="117"/>
      <c r="Z19" s="117"/>
      <c r="AA19" s="117"/>
      <c r="AB19" s="39"/>
      <c r="AC19" s="86"/>
    </row>
    <row r="20" spans="1:29" s="30" customFormat="1" ht="12" x14ac:dyDescent="0.2">
      <c r="A20" s="87" t="s">
        <v>62</v>
      </c>
      <c r="B20" s="33" t="s">
        <v>55</v>
      </c>
      <c r="C20" s="32" t="s">
        <v>63</v>
      </c>
      <c r="D20" s="32" t="s">
        <v>36</v>
      </c>
      <c r="E20" s="32" t="s">
        <v>64</v>
      </c>
      <c r="F20" s="32">
        <v>80683</v>
      </c>
      <c r="G20" s="54">
        <v>43811</v>
      </c>
      <c r="H20" s="32">
        <v>0</v>
      </c>
      <c r="I20" s="32">
        <v>0</v>
      </c>
      <c r="J20" s="32"/>
      <c r="K20" s="52"/>
      <c r="L20" s="34"/>
      <c r="M20" s="34"/>
      <c r="N20" s="55" t="s">
        <v>65</v>
      </c>
      <c r="O20" s="34"/>
      <c r="P20" s="56"/>
      <c r="Q20" s="39"/>
      <c r="R20" s="39"/>
      <c r="S20" s="39"/>
      <c r="T20" s="39"/>
      <c r="U20" s="39"/>
      <c r="V20" s="117"/>
      <c r="W20" s="117"/>
      <c r="X20" s="117"/>
      <c r="Y20" s="117"/>
      <c r="Z20" s="117"/>
      <c r="AA20" s="117"/>
      <c r="AB20" s="39" t="s">
        <v>65</v>
      </c>
      <c r="AC20" s="86" t="s">
        <v>66</v>
      </c>
    </row>
    <row r="21" spans="1:29" s="30" customFormat="1" ht="12" x14ac:dyDescent="0.2">
      <c r="A21" s="87" t="s">
        <v>67</v>
      </c>
      <c r="B21" s="33">
        <v>43781</v>
      </c>
      <c r="C21" s="32" t="s">
        <v>68</v>
      </c>
      <c r="D21" s="32" t="s">
        <v>69</v>
      </c>
      <c r="E21" s="32" t="s">
        <v>70</v>
      </c>
      <c r="F21" s="32">
        <v>80687</v>
      </c>
      <c r="G21" s="54">
        <v>43801</v>
      </c>
      <c r="H21" s="32">
        <v>5</v>
      </c>
      <c r="I21" s="32"/>
      <c r="J21" s="32"/>
      <c r="K21" s="52">
        <v>845</v>
      </c>
      <c r="L21" s="34"/>
      <c r="M21" s="34"/>
      <c r="N21" s="55">
        <f>SUM(K21:L21)</f>
        <v>845</v>
      </c>
      <c r="O21" s="34"/>
      <c r="P21" s="56"/>
      <c r="Q21" s="39">
        <v>845</v>
      </c>
      <c r="R21" s="39"/>
      <c r="S21" s="39"/>
      <c r="T21" s="39"/>
      <c r="U21" s="39"/>
      <c r="V21" s="117"/>
      <c r="W21" s="117"/>
      <c r="X21" s="117"/>
      <c r="Y21" s="117"/>
      <c r="Z21" s="117"/>
      <c r="AA21" s="117"/>
      <c r="AB21" s="39"/>
      <c r="AC21" s="86"/>
    </row>
    <row r="22" spans="1:29" s="30" customFormat="1" ht="12" x14ac:dyDescent="0.2">
      <c r="A22" s="87" t="s">
        <v>71</v>
      </c>
      <c r="B22" s="33"/>
      <c r="C22" s="32"/>
      <c r="D22" s="32"/>
      <c r="E22" s="32" t="s">
        <v>72</v>
      </c>
      <c r="F22" s="32">
        <v>80688</v>
      </c>
      <c r="G22" s="54"/>
      <c r="H22" s="32"/>
      <c r="I22" s="32"/>
      <c r="J22" s="32"/>
      <c r="K22" s="52"/>
      <c r="L22" s="34"/>
      <c r="M22" s="34"/>
      <c r="N22" s="55">
        <f>SUM(K22:L22)</f>
        <v>0</v>
      </c>
      <c r="O22" s="34"/>
      <c r="P22" s="56"/>
      <c r="Q22" s="39"/>
      <c r="R22" s="39"/>
      <c r="S22" s="39"/>
      <c r="T22" s="39"/>
      <c r="U22" s="39"/>
      <c r="V22" s="117"/>
      <c r="W22" s="117"/>
      <c r="X22" s="117"/>
      <c r="Y22" s="117"/>
      <c r="Z22" s="117"/>
      <c r="AA22" s="117"/>
      <c r="AB22" s="39"/>
      <c r="AC22" s="86"/>
    </row>
    <row r="23" spans="1:29" s="30" customFormat="1" ht="12" x14ac:dyDescent="0.2">
      <c r="A23" s="87" t="s">
        <v>71</v>
      </c>
      <c r="B23" s="33"/>
      <c r="C23" s="32"/>
      <c r="D23" s="32"/>
      <c r="E23" s="32" t="s">
        <v>72</v>
      </c>
      <c r="F23" s="32">
        <v>80689</v>
      </c>
      <c r="G23" s="54"/>
      <c r="H23" s="32"/>
      <c r="I23" s="32"/>
      <c r="J23" s="32"/>
      <c r="K23" s="52"/>
      <c r="L23" s="34"/>
      <c r="M23" s="34"/>
      <c r="N23" s="55">
        <f>SUM(K23:L23)</f>
        <v>0</v>
      </c>
      <c r="O23" s="34"/>
      <c r="P23" s="56"/>
      <c r="Q23" s="39"/>
      <c r="R23" s="39"/>
      <c r="S23" s="39"/>
      <c r="T23" s="39"/>
      <c r="U23" s="39"/>
      <c r="V23" s="117"/>
      <c r="W23" s="117"/>
      <c r="X23" s="117"/>
      <c r="Y23" s="117"/>
      <c r="Z23" s="117"/>
      <c r="AA23" s="117"/>
      <c r="AB23" s="39"/>
      <c r="AC23" s="86"/>
    </row>
    <row r="24" spans="1:29" s="30" customFormat="1" ht="12" x14ac:dyDescent="0.2">
      <c r="A24" s="87" t="s">
        <v>33</v>
      </c>
      <c r="B24" s="33">
        <v>43791</v>
      </c>
      <c r="C24" s="32" t="s">
        <v>53</v>
      </c>
      <c r="D24" s="32" t="s">
        <v>69</v>
      </c>
      <c r="E24" s="32" t="s">
        <v>73</v>
      </c>
      <c r="F24" s="32">
        <v>80690</v>
      </c>
      <c r="G24" s="54">
        <v>43801</v>
      </c>
      <c r="H24" s="32">
        <v>6</v>
      </c>
      <c r="I24" s="32">
        <v>0</v>
      </c>
      <c r="J24" s="32"/>
      <c r="K24" s="52">
        <v>570</v>
      </c>
      <c r="L24" s="34">
        <v>0</v>
      </c>
      <c r="M24" s="34">
        <v>0</v>
      </c>
      <c r="N24" s="55">
        <f>SUM(K24:L24)</f>
        <v>570</v>
      </c>
      <c r="O24" s="34">
        <v>570</v>
      </c>
      <c r="P24" s="56"/>
      <c r="Q24" s="39">
        <v>570</v>
      </c>
      <c r="R24" s="39"/>
      <c r="S24" s="39"/>
      <c r="T24" s="39"/>
      <c r="U24" s="39"/>
      <c r="V24" s="117"/>
      <c r="W24" s="117" t="s">
        <v>44</v>
      </c>
      <c r="X24" s="117"/>
      <c r="Y24" s="117"/>
      <c r="Z24" s="117"/>
      <c r="AA24" s="117"/>
      <c r="AB24" s="39"/>
      <c r="AC24" s="86"/>
    </row>
    <row r="25" spans="1:29" s="30" customFormat="1" ht="12" x14ac:dyDescent="0.2">
      <c r="A25" s="87" t="s">
        <v>62</v>
      </c>
      <c r="B25" s="33">
        <v>43791</v>
      </c>
      <c r="C25" s="32" t="s">
        <v>68</v>
      </c>
      <c r="D25" s="32" t="s">
        <v>74</v>
      </c>
      <c r="E25" s="32" t="s">
        <v>75</v>
      </c>
      <c r="F25" s="32">
        <v>80691</v>
      </c>
      <c r="G25" s="54"/>
      <c r="H25" s="32">
        <v>2</v>
      </c>
      <c r="I25" s="32">
        <v>0</v>
      </c>
      <c r="J25" s="32"/>
      <c r="K25" s="52">
        <v>100</v>
      </c>
      <c r="L25" s="34"/>
      <c r="M25" s="34"/>
      <c r="N25" s="55"/>
      <c r="O25" s="34"/>
      <c r="P25" s="56"/>
      <c r="Q25" s="39">
        <v>100</v>
      </c>
      <c r="R25" s="39"/>
      <c r="S25" s="39"/>
      <c r="T25" s="39"/>
      <c r="U25" s="39"/>
      <c r="V25" s="117"/>
      <c r="W25" s="117"/>
      <c r="X25" s="117"/>
      <c r="Y25" s="117"/>
      <c r="Z25" s="117"/>
      <c r="AA25" s="117"/>
      <c r="AB25" s="39"/>
      <c r="AC25" s="86"/>
    </row>
    <row r="26" spans="1:29" s="30" customFormat="1" ht="12" x14ac:dyDescent="0.2">
      <c r="A26" s="87" t="s">
        <v>71</v>
      </c>
      <c r="B26" s="33"/>
      <c r="C26" s="32"/>
      <c r="D26" s="32"/>
      <c r="E26" s="32" t="s">
        <v>72</v>
      </c>
      <c r="F26" s="32">
        <v>80692</v>
      </c>
      <c r="G26" s="54"/>
      <c r="H26" s="32"/>
      <c r="I26" s="32"/>
      <c r="J26" s="32"/>
      <c r="K26" s="52"/>
      <c r="L26" s="34"/>
      <c r="M26" s="34"/>
      <c r="N26" s="55">
        <f t="shared" ref="N26:N46" si="1">SUM(K26:L26)</f>
        <v>0</v>
      </c>
      <c r="O26" s="34"/>
      <c r="P26" s="56"/>
      <c r="Q26" s="39"/>
      <c r="R26" s="39"/>
      <c r="S26" s="39"/>
      <c r="T26" s="39"/>
      <c r="U26" s="39"/>
      <c r="V26" s="117"/>
      <c r="W26" s="117"/>
      <c r="X26" s="117"/>
      <c r="Y26" s="117"/>
      <c r="Z26" s="117"/>
      <c r="AA26" s="117"/>
      <c r="AB26" s="39"/>
      <c r="AC26" s="86"/>
    </row>
    <row r="27" spans="1:29" s="30" customFormat="1" ht="12" x14ac:dyDescent="0.2">
      <c r="A27" s="87" t="s">
        <v>33</v>
      </c>
      <c r="B27" s="33">
        <v>43790</v>
      </c>
      <c r="C27" s="32" t="s">
        <v>53</v>
      </c>
      <c r="D27" s="32" t="s">
        <v>36</v>
      </c>
      <c r="E27" s="32" t="s">
        <v>73</v>
      </c>
      <c r="F27" s="32">
        <v>80693</v>
      </c>
      <c r="G27" s="54">
        <v>43801</v>
      </c>
      <c r="H27" s="32">
        <v>2</v>
      </c>
      <c r="I27" s="32"/>
      <c r="J27" s="32"/>
      <c r="K27" s="52">
        <v>230</v>
      </c>
      <c r="L27" s="34"/>
      <c r="M27" s="34"/>
      <c r="N27" s="55">
        <f t="shared" si="1"/>
        <v>230</v>
      </c>
      <c r="O27" s="34">
        <v>1320</v>
      </c>
      <c r="P27" s="56"/>
      <c r="Q27" s="39">
        <v>230</v>
      </c>
      <c r="R27" s="39"/>
      <c r="S27" s="39"/>
      <c r="T27" s="39"/>
      <c r="U27" s="39"/>
      <c r="V27" s="117"/>
      <c r="W27" s="117"/>
      <c r="X27" s="117"/>
      <c r="Y27" s="117"/>
      <c r="Z27" s="117"/>
      <c r="AA27" s="117"/>
      <c r="AB27" s="39"/>
      <c r="AC27" s="86"/>
    </row>
    <row r="28" spans="1:29" s="30" customFormat="1" ht="12" x14ac:dyDescent="0.2">
      <c r="A28" s="87" t="s">
        <v>33</v>
      </c>
      <c r="B28" s="33">
        <v>43791</v>
      </c>
      <c r="C28" s="32" t="s">
        <v>45</v>
      </c>
      <c r="D28" s="32" t="s">
        <v>39</v>
      </c>
      <c r="E28" s="32" t="s">
        <v>43</v>
      </c>
      <c r="F28" s="32">
        <v>80696</v>
      </c>
      <c r="G28" s="54">
        <v>43805</v>
      </c>
      <c r="H28" s="32">
        <v>2</v>
      </c>
      <c r="I28" s="32">
        <v>1</v>
      </c>
      <c r="J28" s="32" t="s">
        <v>47</v>
      </c>
      <c r="K28" s="52">
        <v>17368.09</v>
      </c>
      <c r="L28" s="34"/>
      <c r="M28" s="34"/>
      <c r="N28" s="55">
        <f t="shared" si="1"/>
        <v>17368.09</v>
      </c>
      <c r="O28" s="34"/>
      <c r="P28" s="56"/>
      <c r="Q28" s="39">
        <v>17368.09</v>
      </c>
      <c r="R28" s="39"/>
      <c r="S28" s="39"/>
      <c r="T28" s="39"/>
      <c r="U28" s="39"/>
      <c r="V28" s="117"/>
      <c r="W28" s="117"/>
      <c r="X28" s="117"/>
      <c r="Y28" s="117"/>
      <c r="Z28" s="117"/>
      <c r="AA28" s="117"/>
      <c r="AB28" s="39"/>
      <c r="AC28" s="86"/>
    </row>
    <row r="29" spans="1:29" s="30" customFormat="1" ht="12" x14ac:dyDescent="0.2">
      <c r="A29" s="87" t="s">
        <v>41</v>
      </c>
      <c r="B29" s="33">
        <v>43791</v>
      </c>
      <c r="C29" s="32" t="s">
        <v>45</v>
      </c>
      <c r="D29" s="32" t="s">
        <v>39</v>
      </c>
      <c r="E29" s="32" t="s">
        <v>43</v>
      </c>
      <c r="F29" s="32">
        <v>80697</v>
      </c>
      <c r="G29" s="54">
        <v>43808</v>
      </c>
      <c r="H29" s="32">
        <v>6</v>
      </c>
      <c r="I29" s="32">
        <v>0</v>
      </c>
      <c r="J29" s="32"/>
      <c r="K29" s="52">
        <v>6121</v>
      </c>
      <c r="L29" s="34"/>
      <c r="M29" s="34"/>
      <c r="N29" s="55">
        <f t="shared" si="1"/>
        <v>6121</v>
      </c>
      <c r="O29" s="34"/>
      <c r="P29" s="56"/>
      <c r="Q29" s="39">
        <v>6121</v>
      </c>
      <c r="R29" s="39"/>
      <c r="S29" s="39"/>
      <c r="T29" s="39"/>
      <c r="U29" s="39"/>
      <c r="V29" s="117"/>
      <c r="W29" s="117"/>
      <c r="X29" s="117"/>
      <c r="Y29" s="117"/>
      <c r="Z29" s="117"/>
      <c r="AA29" s="117"/>
      <c r="AB29" s="39"/>
      <c r="AC29" s="86"/>
    </row>
    <row r="30" spans="1:29" s="30" customFormat="1" ht="12" x14ac:dyDescent="0.2">
      <c r="A30" s="87" t="s">
        <v>41</v>
      </c>
      <c r="B30" s="33">
        <v>43791</v>
      </c>
      <c r="C30" s="32" t="s">
        <v>45</v>
      </c>
      <c r="D30" s="32" t="s">
        <v>39</v>
      </c>
      <c r="E30" s="32" t="s">
        <v>43</v>
      </c>
      <c r="F30" s="88">
        <v>80698</v>
      </c>
      <c r="G30" s="54">
        <v>43808</v>
      </c>
      <c r="H30" s="32">
        <v>7</v>
      </c>
      <c r="I30" s="32">
        <v>0</v>
      </c>
      <c r="J30" s="32"/>
      <c r="K30" s="52">
        <v>1030</v>
      </c>
      <c r="L30" s="34"/>
      <c r="M30" s="34"/>
      <c r="N30" s="55">
        <f t="shared" si="1"/>
        <v>1030</v>
      </c>
      <c r="O30" s="34"/>
      <c r="P30" s="56"/>
      <c r="Q30" s="39">
        <v>1030</v>
      </c>
      <c r="R30" s="39"/>
      <c r="S30" s="39"/>
      <c r="T30" s="39"/>
      <c r="U30" s="39"/>
      <c r="V30" s="117"/>
      <c r="W30" s="117"/>
      <c r="X30" s="117"/>
      <c r="Y30" s="117"/>
      <c r="Z30" s="117"/>
      <c r="AA30" s="117"/>
      <c r="AB30" s="39"/>
      <c r="AC30" s="86"/>
    </row>
    <row r="31" spans="1:29" s="30" customFormat="1" ht="12" x14ac:dyDescent="0.2">
      <c r="A31" s="87" t="s">
        <v>33</v>
      </c>
      <c r="B31" s="33">
        <v>43791</v>
      </c>
      <c r="C31" s="32" t="s">
        <v>45</v>
      </c>
      <c r="D31" s="32" t="s">
        <v>39</v>
      </c>
      <c r="E31" s="32" t="s">
        <v>43</v>
      </c>
      <c r="F31" s="32">
        <v>80699</v>
      </c>
      <c r="G31" s="54">
        <v>43804</v>
      </c>
      <c r="H31" s="32">
        <v>1</v>
      </c>
      <c r="I31" s="32">
        <v>1</v>
      </c>
      <c r="J31" s="32" t="s">
        <v>47</v>
      </c>
      <c r="K31" s="52">
        <v>12000</v>
      </c>
      <c r="L31" s="34"/>
      <c r="M31" s="34"/>
      <c r="N31" s="55">
        <f t="shared" si="1"/>
        <v>12000</v>
      </c>
      <c r="O31" s="34"/>
      <c r="P31" s="56"/>
      <c r="Q31" s="39">
        <v>12000</v>
      </c>
      <c r="R31" s="39"/>
      <c r="S31" s="39"/>
      <c r="T31" s="39"/>
      <c r="U31" s="39"/>
      <c r="V31" s="117"/>
      <c r="W31" s="117"/>
      <c r="X31" s="117"/>
      <c r="Y31" s="117"/>
      <c r="Z31" s="117"/>
      <c r="AA31" s="117"/>
      <c r="AB31" s="39"/>
      <c r="AC31" s="86"/>
    </row>
    <row r="32" spans="1:29" s="30" customFormat="1" ht="12" x14ac:dyDescent="0.2">
      <c r="A32" s="87" t="s">
        <v>41</v>
      </c>
      <c r="B32" s="33">
        <v>43791</v>
      </c>
      <c r="C32" s="32" t="s">
        <v>45</v>
      </c>
      <c r="D32" s="32" t="s">
        <v>39</v>
      </c>
      <c r="E32" s="32" t="s">
        <v>43</v>
      </c>
      <c r="F32" s="32">
        <v>80700</v>
      </c>
      <c r="G32" s="54">
        <v>43808</v>
      </c>
      <c r="H32" s="32">
        <v>0</v>
      </c>
      <c r="I32" s="32">
        <v>1</v>
      </c>
      <c r="J32" s="32" t="s">
        <v>61</v>
      </c>
      <c r="K32" s="52">
        <v>26950</v>
      </c>
      <c r="L32" s="34"/>
      <c r="M32" s="34"/>
      <c r="N32" s="55">
        <f t="shared" si="1"/>
        <v>26950</v>
      </c>
      <c r="O32" s="34"/>
      <c r="P32" s="56"/>
      <c r="Q32" s="39">
        <v>26950</v>
      </c>
      <c r="R32" s="39"/>
      <c r="S32" s="39"/>
      <c r="T32" s="39"/>
      <c r="U32" s="39"/>
      <c r="V32" s="117"/>
      <c r="W32" s="117"/>
      <c r="X32" s="117"/>
      <c r="Y32" s="117"/>
      <c r="Z32" s="117"/>
      <c r="AA32" s="117"/>
      <c r="AB32" s="39"/>
      <c r="AC32" s="86"/>
    </row>
    <row r="33" spans="1:29" s="30" customFormat="1" ht="12" x14ac:dyDescent="0.2">
      <c r="A33" s="87" t="s">
        <v>33</v>
      </c>
      <c r="B33" s="33" t="s">
        <v>44</v>
      </c>
      <c r="C33" s="32" t="s">
        <v>53</v>
      </c>
      <c r="D33" s="32" t="s">
        <v>36</v>
      </c>
      <c r="E33" s="32" t="s">
        <v>76</v>
      </c>
      <c r="F33" s="32">
        <v>80701</v>
      </c>
      <c r="G33" s="54">
        <v>43801</v>
      </c>
      <c r="H33" s="32">
        <v>0</v>
      </c>
      <c r="I33" s="32" t="s">
        <v>44</v>
      </c>
      <c r="J33" s="32"/>
      <c r="K33" s="52" t="s">
        <v>44</v>
      </c>
      <c r="L33" s="34"/>
      <c r="M33" s="34"/>
      <c r="N33" s="55">
        <f t="shared" si="1"/>
        <v>0</v>
      </c>
      <c r="O33" s="34">
        <v>500</v>
      </c>
      <c r="P33" s="56"/>
      <c r="Q33" s="39"/>
      <c r="R33" s="39"/>
      <c r="S33" s="39"/>
      <c r="T33" s="39"/>
      <c r="U33" s="39"/>
      <c r="V33" s="117"/>
      <c r="W33" s="117"/>
      <c r="X33" s="117"/>
      <c r="Y33" s="117"/>
      <c r="Z33" s="117"/>
      <c r="AA33" s="117"/>
      <c r="AB33" s="39"/>
      <c r="AC33" s="86"/>
    </row>
    <row r="34" spans="1:29" s="30" customFormat="1" ht="12" x14ac:dyDescent="0.2">
      <c r="A34" s="87" t="s">
        <v>33</v>
      </c>
      <c r="B34" s="33">
        <v>43794</v>
      </c>
      <c r="C34" s="32" t="s">
        <v>53</v>
      </c>
      <c r="D34" s="32" t="s">
        <v>69</v>
      </c>
      <c r="E34" s="32" t="s">
        <v>76</v>
      </c>
      <c r="F34" s="32">
        <v>80702</v>
      </c>
      <c r="G34" s="54">
        <v>43801</v>
      </c>
      <c r="H34" s="32">
        <v>1</v>
      </c>
      <c r="I34" s="32"/>
      <c r="J34" s="32"/>
      <c r="K34" s="52">
        <v>100</v>
      </c>
      <c r="L34" s="34"/>
      <c r="M34" s="34"/>
      <c r="N34" s="55">
        <f t="shared" si="1"/>
        <v>100</v>
      </c>
      <c r="O34" s="34">
        <v>100</v>
      </c>
      <c r="P34" s="56"/>
      <c r="Q34" s="39">
        <v>100</v>
      </c>
      <c r="R34" s="39"/>
      <c r="S34" s="39"/>
      <c r="T34" s="39"/>
      <c r="U34" s="39"/>
      <c r="V34" s="117"/>
      <c r="W34" s="117"/>
      <c r="X34" s="117"/>
      <c r="Y34" s="117"/>
      <c r="Z34" s="117"/>
      <c r="AA34" s="117"/>
      <c r="AB34" s="39"/>
      <c r="AC34" s="86"/>
    </row>
    <row r="35" spans="1:29" s="30" customFormat="1" ht="12" x14ac:dyDescent="0.2">
      <c r="A35" s="87" t="s">
        <v>33</v>
      </c>
      <c r="B35" s="33">
        <v>43794</v>
      </c>
      <c r="C35" s="32" t="s">
        <v>53</v>
      </c>
      <c r="D35" s="32" t="s">
        <v>69</v>
      </c>
      <c r="E35" s="32" t="s">
        <v>76</v>
      </c>
      <c r="F35" s="32">
        <v>80703</v>
      </c>
      <c r="G35" s="54">
        <v>43802</v>
      </c>
      <c r="H35" s="32">
        <v>3</v>
      </c>
      <c r="I35" s="32"/>
      <c r="J35" s="32"/>
      <c r="K35" s="52">
        <v>350</v>
      </c>
      <c r="L35" s="34"/>
      <c r="M35" s="34"/>
      <c r="N35" s="55">
        <f t="shared" si="1"/>
        <v>350</v>
      </c>
      <c r="O35" s="34">
        <v>350</v>
      </c>
      <c r="P35" s="56"/>
      <c r="Q35" s="39">
        <v>350</v>
      </c>
      <c r="R35" s="39"/>
      <c r="S35" s="39"/>
      <c r="T35" s="39"/>
      <c r="U35" s="39"/>
      <c r="V35" s="117"/>
      <c r="W35" s="117"/>
      <c r="X35" s="117"/>
      <c r="Y35" s="117"/>
      <c r="Z35" s="117"/>
      <c r="AA35" s="117"/>
      <c r="AB35" s="39"/>
      <c r="AC35" s="86"/>
    </row>
    <row r="36" spans="1:29" s="30" customFormat="1" ht="12" x14ac:dyDescent="0.2">
      <c r="A36" s="87" t="s">
        <v>33</v>
      </c>
      <c r="B36" s="33"/>
      <c r="C36" s="32" t="s">
        <v>53</v>
      </c>
      <c r="D36" s="32" t="s">
        <v>36</v>
      </c>
      <c r="E36" s="32" t="s">
        <v>76</v>
      </c>
      <c r="F36" s="32">
        <v>80704</v>
      </c>
      <c r="G36" s="54">
        <v>43802</v>
      </c>
      <c r="H36" s="32">
        <v>0</v>
      </c>
      <c r="I36" s="32"/>
      <c r="J36" s="32"/>
      <c r="K36" s="52">
        <v>0</v>
      </c>
      <c r="L36" s="34"/>
      <c r="M36" s="34"/>
      <c r="N36" s="55">
        <f t="shared" si="1"/>
        <v>0</v>
      </c>
      <c r="O36" s="34">
        <v>280</v>
      </c>
      <c r="P36" s="56"/>
      <c r="Q36" s="39"/>
      <c r="R36" s="39"/>
      <c r="S36" s="39"/>
      <c r="T36" s="39"/>
      <c r="U36" s="39"/>
      <c r="V36" s="117"/>
      <c r="W36" s="117"/>
      <c r="X36" s="117"/>
      <c r="Y36" s="117"/>
      <c r="Z36" s="117"/>
      <c r="AA36" s="117"/>
      <c r="AB36" s="39"/>
      <c r="AC36" s="86"/>
    </row>
    <row r="37" spans="1:29" s="30" customFormat="1" ht="12" x14ac:dyDescent="0.2">
      <c r="A37" s="87" t="s">
        <v>41</v>
      </c>
      <c r="B37" s="33">
        <v>43794</v>
      </c>
      <c r="C37" s="32" t="s">
        <v>77</v>
      </c>
      <c r="D37" s="32" t="s">
        <v>78</v>
      </c>
      <c r="E37" s="32" t="s">
        <v>79</v>
      </c>
      <c r="F37" s="32">
        <v>80710</v>
      </c>
      <c r="G37" s="54">
        <v>43809</v>
      </c>
      <c r="H37" s="32">
        <v>0</v>
      </c>
      <c r="I37" s="32">
        <v>0</v>
      </c>
      <c r="J37" s="32"/>
      <c r="K37" s="52">
        <v>255</v>
      </c>
      <c r="L37" s="34"/>
      <c r="M37" s="34"/>
      <c r="N37" s="55">
        <f t="shared" si="1"/>
        <v>255</v>
      </c>
      <c r="O37" s="34"/>
      <c r="P37" s="56"/>
      <c r="Q37" s="39">
        <v>255</v>
      </c>
      <c r="R37" s="39"/>
      <c r="S37" s="39"/>
      <c r="T37" s="39"/>
      <c r="U37" s="39"/>
      <c r="V37" s="117"/>
      <c r="W37" s="117"/>
      <c r="X37" s="117"/>
      <c r="Y37" s="117"/>
      <c r="Z37" s="117"/>
      <c r="AA37" s="117"/>
      <c r="AB37" s="39"/>
      <c r="AC37" s="86"/>
    </row>
    <row r="38" spans="1:29" s="30" customFormat="1" ht="12" x14ac:dyDescent="0.2">
      <c r="A38" s="87" t="s">
        <v>33</v>
      </c>
      <c r="B38" s="33"/>
      <c r="C38" s="32" t="s">
        <v>53</v>
      </c>
      <c r="D38" s="32" t="s">
        <v>36</v>
      </c>
      <c r="E38" s="32" t="s">
        <v>76</v>
      </c>
      <c r="F38" s="32">
        <v>80712</v>
      </c>
      <c r="G38" s="54">
        <v>43801</v>
      </c>
      <c r="H38" s="32"/>
      <c r="I38" s="32"/>
      <c r="J38" s="32"/>
      <c r="K38" s="52"/>
      <c r="L38" s="34"/>
      <c r="M38" s="34"/>
      <c r="N38" s="55">
        <f t="shared" si="1"/>
        <v>0</v>
      </c>
      <c r="O38" s="34">
        <v>480</v>
      </c>
      <c r="P38" s="56"/>
      <c r="Q38" s="39"/>
      <c r="R38" s="39"/>
      <c r="S38" s="39"/>
      <c r="T38" s="39"/>
      <c r="U38" s="39"/>
      <c r="V38" s="117"/>
      <c r="W38" s="117"/>
      <c r="X38" s="117"/>
      <c r="Y38" s="117"/>
      <c r="Z38" s="117"/>
      <c r="AA38" s="117"/>
      <c r="AB38" s="39"/>
      <c r="AC38" s="86"/>
    </row>
    <row r="39" spans="1:29" s="30" customFormat="1" ht="12" x14ac:dyDescent="0.2">
      <c r="A39" s="87" t="s">
        <v>33</v>
      </c>
      <c r="B39" s="33">
        <v>43791</v>
      </c>
      <c r="C39" s="32" t="s">
        <v>53</v>
      </c>
      <c r="D39" s="32" t="s">
        <v>69</v>
      </c>
      <c r="E39" s="32" t="s">
        <v>76</v>
      </c>
      <c r="F39" s="32">
        <v>80713</v>
      </c>
      <c r="G39" s="54">
        <v>43801</v>
      </c>
      <c r="H39" s="32">
        <v>3</v>
      </c>
      <c r="I39" s="32"/>
      <c r="J39" s="32"/>
      <c r="K39" s="52">
        <v>100</v>
      </c>
      <c r="L39" s="34"/>
      <c r="M39" s="34"/>
      <c r="N39" s="55">
        <f t="shared" si="1"/>
        <v>100</v>
      </c>
      <c r="O39" s="34">
        <v>100</v>
      </c>
      <c r="P39" s="56"/>
      <c r="Q39" s="39">
        <v>100</v>
      </c>
      <c r="R39" s="39"/>
      <c r="S39" s="39"/>
      <c r="T39" s="39"/>
      <c r="U39" s="39"/>
      <c r="V39" s="117"/>
      <c r="W39" s="117"/>
      <c r="X39" s="117"/>
      <c r="Y39" s="117"/>
      <c r="Z39" s="117"/>
      <c r="AA39" s="117"/>
      <c r="AB39" s="39"/>
      <c r="AC39" s="86"/>
    </row>
    <row r="40" spans="1:29" s="30" customFormat="1" ht="12" x14ac:dyDescent="0.2">
      <c r="A40" s="87" t="s">
        <v>41</v>
      </c>
      <c r="B40" s="33">
        <v>43794</v>
      </c>
      <c r="C40" s="32" t="s">
        <v>45</v>
      </c>
      <c r="D40" s="32" t="s">
        <v>39</v>
      </c>
      <c r="E40" s="32" t="s">
        <v>43</v>
      </c>
      <c r="F40" s="32">
        <v>80714</v>
      </c>
      <c r="G40" s="54">
        <v>43811</v>
      </c>
      <c r="H40" s="32">
        <v>10</v>
      </c>
      <c r="I40" s="32">
        <v>3</v>
      </c>
      <c r="J40" s="32" t="s">
        <v>80</v>
      </c>
      <c r="K40" s="52">
        <v>6354.28</v>
      </c>
      <c r="L40" s="34"/>
      <c r="M40" s="34"/>
      <c r="N40" s="55">
        <f t="shared" si="1"/>
        <v>6354.28</v>
      </c>
      <c r="O40" s="34"/>
      <c r="P40" s="56"/>
      <c r="Q40" s="39">
        <v>6354.28</v>
      </c>
      <c r="R40" s="39"/>
      <c r="S40" s="39"/>
      <c r="T40" s="39"/>
      <c r="U40" s="39"/>
      <c r="V40" s="117"/>
      <c r="W40" s="117"/>
      <c r="X40" s="117"/>
      <c r="Y40" s="117"/>
      <c r="Z40" s="117"/>
      <c r="AA40" s="117"/>
      <c r="AB40" s="39"/>
      <c r="AC40" s="86"/>
    </row>
    <row r="41" spans="1:29" s="30" customFormat="1" ht="12" x14ac:dyDescent="0.2">
      <c r="A41" s="87" t="s">
        <v>41</v>
      </c>
      <c r="B41" s="33">
        <v>43794</v>
      </c>
      <c r="C41" s="32" t="s">
        <v>45</v>
      </c>
      <c r="D41" s="32" t="s">
        <v>39</v>
      </c>
      <c r="E41" s="32" t="s">
        <v>43</v>
      </c>
      <c r="F41" s="32">
        <v>80715</v>
      </c>
      <c r="G41" s="54">
        <v>43809</v>
      </c>
      <c r="H41" s="32">
        <v>8</v>
      </c>
      <c r="I41" s="32">
        <v>0</v>
      </c>
      <c r="J41" s="32"/>
      <c r="K41" s="52">
        <v>380</v>
      </c>
      <c r="L41" s="34"/>
      <c r="M41" s="34"/>
      <c r="N41" s="55">
        <f t="shared" si="1"/>
        <v>380</v>
      </c>
      <c r="O41" s="34"/>
      <c r="P41" s="56"/>
      <c r="Q41" s="39">
        <v>380</v>
      </c>
      <c r="R41" s="39"/>
      <c r="S41" s="39"/>
      <c r="T41" s="39"/>
      <c r="U41" s="39"/>
      <c r="V41" s="117"/>
      <c r="W41" s="117"/>
      <c r="X41" s="117"/>
      <c r="Y41" s="117"/>
      <c r="Z41" s="117"/>
      <c r="AA41" s="117"/>
      <c r="AB41" s="39"/>
      <c r="AC41" s="86"/>
    </row>
    <row r="42" spans="1:29" s="30" customFormat="1" ht="12" x14ac:dyDescent="0.2">
      <c r="A42" s="87" t="s">
        <v>33</v>
      </c>
      <c r="B42" s="33">
        <v>43794</v>
      </c>
      <c r="C42" s="32" t="s">
        <v>38</v>
      </c>
      <c r="D42" s="32" t="s">
        <v>39</v>
      </c>
      <c r="E42" s="32" t="s">
        <v>40</v>
      </c>
      <c r="F42" s="32">
        <v>80716</v>
      </c>
      <c r="G42" s="54">
        <v>43809</v>
      </c>
      <c r="H42" s="32">
        <v>0</v>
      </c>
      <c r="I42" s="32">
        <v>1</v>
      </c>
      <c r="J42" s="32" t="s">
        <v>81</v>
      </c>
      <c r="K42" s="52">
        <v>399335.65</v>
      </c>
      <c r="L42" s="34"/>
      <c r="M42" s="34"/>
      <c r="N42" s="55">
        <f t="shared" si="1"/>
        <v>399335.65</v>
      </c>
      <c r="O42" s="34"/>
      <c r="P42" s="56">
        <v>399335.65</v>
      </c>
      <c r="Q42" s="39"/>
      <c r="R42" s="39"/>
      <c r="S42" s="39"/>
      <c r="T42" s="39"/>
      <c r="U42" s="39"/>
      <c r="V42" s="117"/>
      <c r="W42" s="117"/>
      <c r="X42" s="117"/>
      <c r="Y42" s="117"/>
      <c r="Z42" s="117"/>
      <c r="AA42" s="117"/>
      <c r="AB42" s="39"/>
      <c r="AC42" s="45" t="s">
        <v>82</v>
      </c>
    </row>
    <row r="43" spans="1:29" s="30" customFormat="1" ht="12" x14ac:dyDescent="0.2">
      <c r="A43" s="87" t="s">
        <v>33</v>
      </c>
      <c r="B43" s="33">
        <v>43794</v>
      </c>
      <c r="C43" s="32" t="s">
        <v>38</v>
      </c>
      <c r="D43" s="32" t="s">
        <v>39</v>
      </c>
      <c r="E43" s="32" t="s">
        <v>40</v>
      </c>
      <c r="F43" s="32">
        <v>80717</v>
      </c>
      <c r="G43" s="54">
        <v>43809</v>
      </c>
      <c r="H43" s="32">
        <v>1</v>
      </c>
      <c r="I43" s="32">
        <v>2</v>
      </c>
      <c r="J43" s="32" t="s">
        <v>83</v>
      </c>
      <c r="K43" s="52">
        <v>39000</v>
      </c>
      <c r="L43" s="34"/>
      <c r="M43" s="34"/>
      <c r="N43" s="55">
        <f t="shared" si="1"/>
        <v>39000</v>
      </c>
      <c r="O43" s="34"/>
      <c r="P43" s="56">
        <v>29000</v>
      </c>
      <c r="Q43" s="39">
        <v>10000</v>
      </c>
      <c r="R43" s="39"/>
      <c r="S43" s="39"/>
      <c r="T43" s="39"/>
      <c r="U43" s="39"/>
      <c r="V43" s="117"/>
      <c r="W43" s="117"/>
      <c r="X43" s="117"/>
      <c r="Y43" s="117"/>
      <c r="Z43" s="117"/>
      <c r="AA43" s="117"/>
      <c r="AB43" s="39"/>
      <c r="AC43" s="86"/>
    </row>
    <row r="44" spans="1:29" s="30" customFormat="1" ht="12" x14ac:dyDescent="0.2">
      <c r="A44" s="87" t="s">
        <v>41</v>
      </c>
      <c r="B44" s="33">
        <v>43794</v>
      </c>
      <c r="C44" s="32" t="s">
        <v>45</v>
      </c>
      <c r="D44" s="32" t="s">
        <v>39</v>
      </c>
      <c r="E44" s="32" t="s">
        <v>43</v>
      </c>
      <c r="F44" s="32">
        <v>80718</v>
      </c>
      <c r="G44" s="54">
        <v>43811</v>
      </c>
      <c r="H44" s="32">
        <v>0</v>
      </c>
      <c r="I44" s="32">
        <v>0</v>
      </c>
      <c r="J44" s="32"/>
      <c r="K44" s="52">
        <v>121.86</v>
      </c>
      <c r="L44" s="34"/>
      <c r="M44" s="34"/>
      <c r="N44" s="55">
        <f t="shared" si="1"/>
        <v>121.86</v>
      </c>
      <c r="O44" s="34"/>
      <c r="P44" s="56"/>
      <c r="Q44" s="39">
        <v>121.86</v>
      </c>
      <c r="R44" s="39"/>
      <c r="S44" s="39"/>
      <c r="T44" s="39"/>
      <c r="U44" s="39"/>
      <c r="V44" s="117"/>
      <c r="W44" s="117"/>
      <c r="X44" s="117"/>
      <c r="Y44" s="117"/>
      <c r="Z44" s="117"/>
      <c r="AA44" s="117"/>
      <c r="AB44" s="39"/>
      <c r="AC44" s="86"/>
    </row>
    <row r="45" spans="1:29" s="30" customFormat="1" ht="12" x14ac:dyDescent="0.2">
      <c r="A45" s="87" t="s">
        <v>29</v>
      </c>
      <c r="B45" s="33"/>
      <c r="C45" s="32" t="s">
        <v>63</v>
      </c>
      <c r="D45" s="32" t="s">
        <v>36</v>
      </c>
      <c r="E45" s="32" t="s">
        <v>64</v>
      </c>
      <c r="F45" s="32">
        <v>80719</v>
      </c>
      <c r="G45" s="54">
        <v>43810</v>
      </c>
      <c r="H45" s="32"/>
      <c r="I45" s="32"/>
      <c r="J45" s="32"/>
      <c r="K45" s="52">
        <v>0</v>
      </c>
      <c r="L45" s="34"/>
      <c r="M45" s="34"/>
      <c r="N45" s="55">
        <f t="shared" si="1"/>
        <v>0</v>
      </c>
      <c r="O45" s="34"/>
      <c r="P45" s="56"/>
      <c r="Q45" s="39"/>
      <c r="R45" s="39"/>
      <c r="S45" s="39"/>
      <c r="T45" s="39"/>
      <c r="U45" s="39"/>
      <c r="V45" s="117"/>
      <c r="W45" s="117"/>
      <c r="X45" s="117"/>
      <c r="Y45" s="117"/>
      <c r="Z45" s="117"/>
      <c r="AA45" s="117"/>
      <c r="AB45" s="39">
        <v>0</v>
      </c>
      <c r="AC45" s="86"/>
    </row>
    <row r="46" spans="1:29" s="30" customFormat="1" ht="12" x14ac:dyDescent="0.2">
      <c r="A46" s="87" t="s">
        <v>67</v>
      </c>
      <c r="B46" s="33">
        <v>43784</v>
      </c>
      <c r="C46" s="32" t="s">
        <v>68</v>
      </c>
      <c r="D46" s="32" t="s">
        <v>69</v>
      </c>
      <c r="E46" s="32" t="s">
        <v>84</v>
      </c>
      <c r="F46" s="32">
        <v>80721</v>
      </c>
      <c r="G46" s="54">
        <v>43801</v>
      </c>
      <c r="H46" s="32">
        <v>2</v>
      </c>
      <c r="I46" s="32">
        <v>1</v>
      </c>
      <c r="J46" s="32"/>
      <c r="K46" s="52">
        <v>200</v>
      </c>
      <c r="L46" s="34"/>
      <c r="M46" s="34"/>
      <c r="N46" s="55">
        <f t="shared" si="1"/>
        <v>200</v>
      </c>
      <c r="O46" s="34"/>
      <c r="P46" s="56"/>
      <c r="Q46" s="39">
        <v>200</v>
      </c>
      <c r="R46" s="39"/>
      <c r="S46" s="39"/>
      <c r="T46" s="39"/>
      <c r="U46" s="39"/>
      <c r="V46" s="117"/>
      <c r="W46" s="117"/>
      <c r="X46" s="117"/>
      <c r="Y46" s="117"/>
      <c r="Z46" s="117"/>
      <c r="AA46" s="117"/>
      <c r="AB46" s="39"/>
      <c r="AC46" s="86"/>
    </row>
    <row r="47" spans="1:29" s="30" customFormat="1" ht="12" x14ac:dyDescent="0.2">
      <c r="A47" s="87" t="s">
        <v>33</v>
      </c>
      <c r="B47" s="33"/>
      <c r="C47" s="32" t="s">
        <v>53</v>
      </c>
      <c r="D47" s="32" t="s">
        <v>36</v>
      </c>
      <c r="E47" s="32" t="s">
        <v>76</v>
      </c>
      <c r="F47" s="32">
        <v>80722</v>
      </c>
      <c r="G47" s="54">
        <v>43801</v>
      </c>
      <c r="H47" s="32">
        <v>2</v>
      </c>
      <c r="I47" s="32"/>
      <c r="J47" s="32"/>
      <c r="K47" s="52" t="s">
        <v>44</v>
      </c>
      <c r="L47" s="34"/>
      <c r="M47" s="34"/>
      <c r="N47" s="55" t="s">
        <v>44</v>
      </c>
      <c r="O47" s="34">
        <v>125</v>
      </c>
      <c r="P47" s="56"/>
      <c r="Q47" s="39" t="s">
        <v>44</v>
      </c>
      <c r="R47" s="39" t="s">
        <v>44</v>
      </c>
      <c r="S47" s="39"/>
      <c r="T47" s="39"/>
      <c r="U47" s="39"/>
      <c r="V47" s="117"/>
      <c r="W47" s="117"/>
      <c r="X47" s="117"/>
      <c r="Y47" s="117"/>
      <c r="Z47" s="117"/>
      <c r="AA47" s="117"/>
      <c r="AB47" s="39"/>
      <c r="AC47" s="86"/>
    </row>
    <row r="48" spans="1:29" s="30" customFormat="1" ht="12" x14ac:dyDescent="0.2">
      <c r="A48" s="87" t="s">
        <v>33</v>
      </c>
      <c r="B48" s="33">
        <v>43796</v>
      </c>
      <c r="C48" s="32" t="s">
        <v>53</v>
      </c>
      <c r="D48" s="32" t="s">
        <v>69</v>
      </c>
      <c r="E48" s="32" t="s">
        <v>76</v>
      </c>
      <c r="F48" s="32">
        <v>80723</v>
      </c>
      <c r="G48" s="54">
        <v>43802</v>
      </c>
      <c r="H48" s="32">
        <v>2</v>
      </c>
      <c r="I48" s="32"/>
      <c r="J48" s="32"/>
      <c r="K48" s="52">
        <v>175</v>
      </c>
      <c r="L48" s="34"/>
      <c r="M48" s="34"/>
      <c r="N48" s="55">
        <f t="shared" ref="N48:N59" si="2">SUM(K48:L48)</f>
        <v>175</v>
      </c>
      <c r="O48" s="34">
        <v>175</v>
      </c>
      <c r="P48" s="56"/>
      <c r="Q48" s="39">
        <v>150</v>
      </c>
      <c r="R48" s="39">
        <v>25</v>
      </c>
      <c r="S48" s="39"/>
      <c r="T48" s="39"/>
      <c r="U48" s="39"/>
      <c r="V48" s="117"/>
      <c r="W48" s="117"/>
      <c r="X48" s="117"/>
      <c r="Y48" s="117"/>
      <c r="Z48" s="117"/>
      <c r="AA48" s="117"/>
      <c r="AB48" s="39"/>
      <c r="AC48" s="86"/>
    </row>
    <row r="49" spans="1:29" s="30" customFormat="1" ht="12" x14ac:dyDescent="0.2">
      <c r="A49" s="87" t="s">
        <v>33</v>
      </c>
      <c r="B49" s="33"/>
      <c r="C49" s="32" t="s">
        <v>53</v>
      </c>
      <c r="D49" s="32" t="s">
        <v>36</v>
      </c>
      <c r="E49" s="32" t="s">
        <v>76</v>
      </c>
      <c r="F49" s="32">
        <v>80724</v>
      </c>
      <c r="G49" s="54">
        <v>43802</v>
      </c>
      <c r="H49" s="32">
        <v>0</v>
      </c>
      <c r="I49" s="32"/>
      <c r="J49" s="32"/>
      <c r="K49" s="52">
        <v>0</v>
      </c>
      <c r="L49" s="34"/>
      <c r="M49" s="34"/>
      <c r="N49" s="55">
        <f t="shared" si="2"/>
        <v>0</v>
      </c>
      <c r="O49" s="34">
        <v>1135</v>
      </c>
      <c r="P49" s="56"/>
      <c r="Q49" s="39"/>
      <c r="R49" s="39"/>
      <c r="S49" s="39"/>
      <c r="T49" s="39"/>
      <c r="U49" s="39"/>
      <c r="V49" s="117"/>
      <c r="W49" s="117"/>
      <c r="X49" s="117"/>
      <c r="Y49" s="117"/>
      <c r="Z49" s="117"/>
      <c r="AA49" s="117"/>
      <c r="AB49" s="39"/>
      <c r="AC49" s="86"/>
    </row>
    <row r="50" spans="1:29" s="30" customFormat="1" ht="12" x14ac:dyDescent="0.2">
      <c r="A50" s="87" t="s">
        <v>41</v>
      </c>
      <c r="B50" s="33">
        <v>43795</v>
      </c>
      <c r="C50" s="32" t="s">
        <v>45</v>
      </c>
      <c r="D50" s="32" t="s">
        <v>39</v>
      </c>
      <c r="E50" s="32" t="s">
        <v>43</v>
      </c>
      <c r="F50" s="32">
        <v>80727</v>
      </c>
      <c r="G50" s="54">
        <v>43810</v>
      </c>
      <c r="H50" s="32">
        <v>9</v>
      </c>
      <c r="I50" s="32">
        <v>3</v>
      </c>
      <c r="J50" s="32" t="s">
        <v>85</v>
      </c>
      <c r="K50" s="52">
        <v>2445</v>
      </c>
      <c r="L50" s="34"/>
      <c r="M50" s="34"/>
      <c r="N50" s="55">
        <f t="shared" si="2"/>
        <v>2445</v>
      </c>
      <c r="O50" s="34"/>
      <c r="P50" s="56"/>
      <c r="Q50" s="39">
        <v>2445</v>
      </c>
      <c r="R50" s="39"/>
      <c r="S50" s="39"/>
      <c r="T50" s="39"/>
      <c r="U50" s="39"/>
      <c r="V50" s="117"/>
      <c r="W50" s="117"/>
      <c r="X50" s="117"/>
      <c r="Y50" s="117"/>
      <c r="Z50" s="117"/>
      <c r="AA50" s="117"/>
      <c r="AB50" s="39"/>
      <c r="AC50" s="86"/>
    </row>
    <row r="51" spans="1:29" s="30" customFormat="1" ht="12" x14ac:dyDescent="0.2">
      <c r="A51" s="87" t="s">
        <v>41</v>
      </c>
      <c r="B51" s="33">
        <v>43795</v>
      </c>
      <c r="C51" s="32" t="s">
        <v>45</v>
      </c>
      <c r="D51" s="32" t="s">
        <v>39</v>
      </c>
      <c r="E51" s="32" t="s">
        <v>43</v>
      </c>
      <c r="F51" s="32">
        <v>80728</v>
      </c>
      <c r="G51" s="54">
        <v>43810</v>
      </c>
      <c r="H51" s="32">
        <v>2</v>
      </c>
      <c r="I51" s="32">
        <v>0</v>
      </c>
      <c r="J51" s="32"/>
      <c r="K51" s="52">
        <v>1400</v>
      </c>
      <c r="L51" s="34"/>
      <c r="M51" s="34"/>
      <c r="N51" s="55">
        <f t="shared" si="2"/>
        <v>1400</v>
      </c>
      <c r="O51" s="34"/>
      <c r="P51" s="56"/>
      <c r="Q51" s="39">
        <v>1400</v>
      </c>
      <c r="R51" s="39"/>
      <c r="S51" s="39"/>
      <c r="T51" s="39"/>
      <c r="U51" s="39"/>
      <c r="V51" s="117"/>
      <c r="W51" s="117"/>
      <c r="X51" s="117"/>
      <c r="Y51" s="117"/>
      <c r="Z51" s="117"/>
      <c r="AA51" s="117"/>
      <c r="AB51" s="39"/>
      <c r="AC51" s="86"/>
    </row>
    <row r="52" spans="1:29" s="30" customFormat="1" ht="12" x14ac:dyDescent="0.2">
      <c r="A52" s="87" t="s">
        <v>33</v>
      </c>
      <c r="B52" s="37">
        <v>43795</v>
      </c>
      <c r="C52" s="32" t="s">
        <v>38</v>
      </c>
      <c r="D52" s="32" t="s">
        <v>39</v>
      </c>
      <c r="E52" s="32" t="s">
        <v>40</v>
      </c>
      <c r="F52" s="38">
        <v>80729</v>
      </c>
      <c r="G52" s="54">
        <v>43810</v>
      </c>
      <c r="H52" s="32">
        <v>0</v>
      </c>
      <c r="I52" s="32">
        <v>1</v>
      </c>
      <c r="J52" s="32" t="s">
        <v>86</v>
      </c>
      <c r="K52" s="52">
        <v>68521.06</v>
      </c>
      <c r="L52" s="34"/>
      <c r="M52" s="34"/>
      <c r="N52" s="55">
        <f t="shared" si="2"/>
        <v>68521.06</v>
      </c>
      <c r="O52" s="34"/>
      <c r="P52" s="56">
        <f>N52</f>
        <v>68521.06</v>
      </c>
      <c r="Q52" s="39"/>
      <c r="R52" s="39"/>
      <c r="S52" s="39"/>
      <c r="T52" s="39"/>
      <c r="U52" s="39"/>
      <c r="V52" s="117"/>
      <c r="W52" s="117"/>
      <c r="X52" s="117"/>
      <c r="Y52" s="117"/>
      <c r="Z52" s="117"/>
      <c r="AA52" s="117"/>
      <c r="AB52" s="39"/>
      <c r="AC52" s="86"/>
    </row>
    <row r="53" spans="1:29" s="30" customFormat="1" ht="12" x14ac:dyDescent="0.2">
      <c r="A53" s="87" t="s">
        <v>29</v>
      </c>
      <c r="B53" s="33">
        <v>43795</v>
      </c>
      <c r="C53" s="32" t="s">
        <v>38</v>
      </c>
      <c r="D53" s="32" t="s">
        <v>39</v>
      </c>
      <c r="E53" s="32" t="s">
        <v>40</v>
      </c>
      <c r="F53" s="32">
        <v>80730</v>
      </c>
      <c r="G53" s="54">
        <v>43810</v>
      </c>
      <c r="H53" s="32">
        <v>1</v>
      </c>
      <c r="I53" s="32">
        <v>1</v>
      </c>
      <c r="J53" s="32" t="s">
        <v>81</v>
      </c>
      <c r="K53" s="52">
        <v>250000</v>
      </c>
      <c r="L53" s="34"/>
      <c r="M53" s="34"/>
      <c r="N53" s="55">
        <f t="shared" si="2"/>
        <v>250000</v>
      </c>
      <c r="O53" s="34"/>
      <c r="P53" s="56">
        <v>250000</v>
      </c>
      <c r="Q53" s="39"/>
      <c r="R53" s="39"/>
      <c r="S53" s="39"/>
      <c r="T53" s="39"/>
      <c r="U53" s="39"/>
      <c r="V53" s="117"/>
      <c r="W53" s="117"/>
      <c r="X53" s="117"/>
      <c r="Y53" s="117"/>
      <c r="Z53" s="117"/>
      <c r="AA53" s="117" t="s">
        <v>59</v>
      </c>
      <c r="AB53" s="39"/>
      <c r="AC53" s="86"/>
    </row>
    <row r="54" spans="1:29" s="30" customFormat="1" ht="12" x14ac:dyDescent="0.2">
      <c r="A54" s="87" t="s">
        <v>33</v>
      </c>
      <c r="B54" s="33">
        <v>43795</v>
      </c>
      <c r="C54" s="32" t="s">
        <v>38</v>
      </c>
      <c r="D54" s="32" t="s">
        <v>39</v>
      </c>
      <c r="E54" s="32" t="s">
        <v>40</v>
      </c>
      <c r="F54" s="32">
        <v>80731</v>
      </c>
      <c r="G54" s="54">
        <v>43815</v>
      </c>
      <c r="H54" s="32">
        <v>0</v>
      </c>
      <c r="I54" s="32">
        <v>0</v>
      </c>
      <c r="J54" s="32"/>
      <c r="K54" s="52">
        <v>10000</v>
      </c>
      <c r="L54" s="34"/>
      <c r="M54" s="34"/>
      <c r="N54" s="55">
        <f t="shared" si="2"/>
        <v>10000</v>
      </c>
      <c r="O54" s="34"/>
      <c r="P54" s="56"/>
      <c r="Q54" s="39">
        <v>10000</v>
      </c>
      <c r="R54" s="39"/>
      <c r="S54" s="39"/>
      <c r="T54" s="39"/>
      <c r="U54" s="39"/>
      <c r="V54" s="117"/>
      <c r="W54" s="117"/>
      <c r="X54" s="117"/>
      <c r="Y54" s="117"/>
      <c r="Z54" s="117"/>
      <c r="AA54" s="117"/>
      <c r="AB54" s="39"/>
      <c r="AC54" s="86"/>
    </row>
    <row r="55" spans="1:29" s="30" customFormat="1" ht="12" x14ac:dyDescent="0.2">
      <c r="A55" s="87" t="s">
        <v>41</v>
      </c>
      <c r="B55" s="33">
        <v>43795</v>
      </c>
      <c r="C55" s="32" t="s">
        <v>45</v>
      </c>
      <c r="D55" s="32" t="s">
        <v>39</v>
      </c>
      <c r="E55" s="32" t="s">
        <v>43</v>
      </c>
      <c r="F55" s="32">
        <v>80733</v>
      </c>
      <c r="G55" s="54">
        <v>43810</v>
      </c>
      <c r="H55" s="32">
        <v>0</v>
      </c>
      <c r="I55" s="32">
        <v>1</v>
      </c>
      <c r="J55" s="32" t="s">
        <v>87</v>
      </c>
      <c r="K55" s="52">
        <v>1250</v>
      </c>
      <c r="L55" s="34"/>
      <c r="M55" s="34"/>
      <c r="N55" s="55">
        <f t="shared" si="2"/>
        <v>1250</v>
      </c>
      <c r="O55" s="34"/>
      <c r="P55" s="56"/>
      <c r="Q55" s="39">
        <v>1250</v>
      </c>
      <c r="R55" s="39"/>
      <c r="S55" s="39"/>
      <c r="T55" s="39"/>
      <c r="U55" s="39"/>
      <c r="V55" s="117"/>
      <c r="W55" s="117"/>
      <c r="X55" s="117"/>
      <c r="Y55" s="117"/>
      <c r="Z55" s="117"/>
      <c r="AA55" s="117"/>
      <c r="AB55" s="39"/>
      <c r="AC55" s="89"/>
    </row>
    <row r="56" spans="1:29" s="30" customFormat="1" ht="12" x14ac:dyDescent="0.2">
      <c r="A56" s="87" t="s">
        <v>33</v>
      </c>
      <c r="B56" s="33">
        <v>43796</v>
      </c>
      <c r="C56" s="32" t="s">
        <v>53</v>
      </c>
      <c r="D56" s="32" t="s">
        <v>69</v>
      </c>
      <c r="E56" s="32" t="s">
        <v>76</v>
      </c>
      <c r="F56" s="32">
        <v>80734</v>
      </c>
      <c r="G56" s="54">
        <v>43802</v>
      </c>
      <c r="H56" s="32">
        <v>2</v>
      </c>
      <c r="I56" s="32"/>
      <c r="J56" s="32"/>
      <c r="K56" s="52">
        <v>150</v>
      </c>
      <c r="L56" s="34"/>
      <c r="M56" s="34"/>
      <c r="N56" s="55">
        <f t="shared" si="2"/>
        <v>150</v>
      </c>
      <c r="O56" s="34">
        <v>150</v>
      </c>
      <c r="P56" s="56"/>
      <c r="Q56" s="39">
        <v>150</v>
      </c>
      <c r="R56" s="39"/>
      <c r="S56" s="39"/>
      <c r="T56" s="39"/>
      <c r="U56" s="39"/>
      <c r="V56" s="117"/>
      <c r="W56" s="117"/>
      <c r="X56" s="117"/>
      <c r="Y56" s="117"/>
      <c r="Z56" s="117"/>
      <c r="AA56" s="117"/>
      <c r="AB56" s="39"/>
      <c r="AC56" s="86"/>
    </row>
    <row r="57" spans="1:29" s="30" customFormat="1" ht="12" x14ac:dyDescent="0.2">
      <c r="A57" s="87" t="s">
        <v>33</v>
      </c>
      <c r="B57" s="33"/>
      <c r="C57" s="32" t="s">
        <v>53</v>
      </c>
      <c r="D57" s="32" t="s">
        <v>36</v>
      </c>
      <c r="E57" s="32" t="s">
        <v>76</v>
      </c>
      <c r="F57" s="32">
        <v>80735</v>
      </c>
      <c r="G57" s="54">
        <v>43802</v>
      </c>
      <c r="H57" s="32">
        <v>0</v>
      </c>
      <c r="I57" s="32"/>
      <c r="J57" s="32"/>
      <c r="K57" s="52">
        <v>0</v>
      </c>
      <c r="L57" s="34"/>
      <c r="M57" s="34"/>
      <c r="N57" s="55">
        <f t="shared" si="2"/>
        <v>0</v>
      </c>
      <c r="O57" s="34">
        <v>250</v>
      </c>
      <c r="P57" s="56"/>
      <c r="Q57" s="39"/>
      <c r="R57" s="39"/>
      <c r="S57" s="39"/>
      <c r="T57" s="39"/>
      <c r="U57" s="39"/>
      <c r="V57" s="117"/>
      <c r="W57" s="117"/>
      <c r="X57" s="117"/>
      <c r="Y57" s="117"/>
      <c r="Z57" s="117"/>
      <c r="AA57" s="117"/>
      <c r="AB57" s="39"/>
      <c r="AC57" s="86"/>
    </row>
    <row r="58" spans="1:29" s="30" customFormat="1" ht="12" x14ac:dyDescent="0.2">
      <c r="A58" s="87" t="s">
        <v>33</v>
      </c>
      <c r="B58" s="33">
        <v>43797</v>
      </c>
      <c r="C58" s="32" t="s">
        <v>53</v>
      </c>
      <c r="D58" s="32" t="s">
        <v>69</v>
      </c>
      <c r="E58" s="32" t="s">
        <v>76</v>
      </c>
      <c r="F58" s="32">
        <v>80736</v>
      </c>
      <c r="G58" s="54">
        <v>43802</v>
      </c>
      <c r="H58" s="32">
        <v>3</v>
      </c>
      <c r="I58" s="32"/>
      <c r="J58" s="32"/>
      <c r="K58" s="52">
        <v>750</v>
      </c>
      <c r="L58" s="34"/>
      <c r="M58" s="34"/>
      <c r="N58" s="55">
        <f t="shared" si="2"/>
        <v>750</v>
      </c>
      <c r="O58" s="34">
        <v>750</v>
      </c>
      <c r="P58" s="56"/>
      <c r="Q58" s="39">
        <v>750</v>
      </c>
      <c r="R58" s="39"/>
      <c r="S58" s="39"/>
      <c r="T58" s="39"/>
      <c r="U58" s="39"/>
      <c r="V58" s="117"/>
      <c r="W58" s="117"/>
      <c r="X58" s="117"/>
      <c r="Y58" s="117"/>
      <c r="Z58" s="117"/>
      <c r="AA58" s="117"/>
      <c r="AB58" s="39"/>
      <c r="AC58" s="86"/>
    </row>
    <row r="59" spans="1:29" s="30" customFormat="1" ht="12" x14ac:dyDescent="0.2">
      <c r="A59" s="87"/>
      <c r="B59" s="33"/>
      <c r="C59" s="32"/>
      <c r="D59" s="32"/>
      <c r="E59" s="32"/>
      <c r="F59" s="32">
        <v>80737</v>
      </c>
      <c r="G59" s="54"/>
      <c r="H59" s="32"/>
      <c r="I59" s="32"/>
      <c r="J59" s="32"/>
      <c r="K59" s="52"/>
      <c r="L59" s="34"/>
      <c r="M59" s="34"/>
      <c r="N59" s="55">
        <f t="shared" si="2"/>
        <v>0</v>
      </c>
      <c r="O59" s="34"/>
      <c r="P59" s="56"/>
      <c r="Q59" s="39"/>
      <c r="R59" s="39"/>
      <c r="S59" s="39"/>
      <c r="T59" s="39"/>
      <c r="U59" s="39"/>
      <c r="V59" s="117"/>
      <c r="W59" s="117"/>
      <c r="X59" s="117"/>
      <c r="Y59" s="117"/>
      <c r="Z59" s="117"/>
      <c r="AA59" s="117"/>
      <c r="AB59" s="39"/>
      <c r="AC59" s="86"/>
    </row>
    <row r="60" spans="1:29" s="30" customFormat="1" ht="12" x14ac:dyDescent="0.2">
      <c r="A60" s="87" t="s">
        <v>33</v>
      </c>
      <c r="B60" s="33">
        <v>43796</v>
      </c>
      <c r="C60" s="32" t="s">
        <v>68</v>
      </c>
      <c r="D60" s="32" t="s">
        <v>74</v>
      </c>
      <c r="E60" s="32" t="s">
        <v>74</v>
      </c>
      <c r="F60" s="32">
        <v>80738</v>
      </c>
      <c r="G60" s="54">
        <v>43804</v>
      </c>
      <c r="H60" s="32">
        <v>1</v>
      </c>
      <c r="I60" s="32">
        <v>0</v>
      </c>
      <c r="J60" s="32">
        <v>0</v>
      </c>
      <c r="K60" s="52">
        <v>150</v>
      </c>
      <c r="L60" s="34"/>
      <c r="M60" s="34"/>
      <c r="N60" s="55">
        <v>150</v>
      </c>
      <c r="O60" s="34">
        <v>0</v>
      </c>
      <c r="P60" s="56"/>
      <c r="Q60" s="39">
        <v>150</v>
      </c>
      <c r="R60" s="39"/>
      <c r="S60" s="39"/>
      <c r="T60" s="39"/>
      <c r="U60" s="39"/>
      <c r="V60" s="117"/>
      <c r="W60" s="117"/>
      <c r="X60" s="117"/>
      <c r="Y60" s="117"/>
      <c r="Z60" s="117"/>
      <c r="AA60" s="117"/>
      <c r="AB60" s="39"/>
      <c r="AC60" s="86"/>
    </row>
    <row r="61" spans="1:29" s="30" customFormat="1" ht="12" x14ac:dyDescent="0.2">
      <c r="A61" s="87" t="s">
        <v>62</v>
      </c>
      <c r="B61" s="33"/>
      <c r="C61" s="32" t="s">
        <v>63</v>
      </c>
      <c r="D61" s="32" t="s">
        <v>36</v>
      </c>
      <c r="E61" s="32" t="s">
        <v>64</v>
      </c>
      <c r="F61" s="32">
        <v>80739</v>
      </c>
      <c r="G61" s="54">
        <v>43801</v>
      </c>
      <c r="H61" s="32"/>
      <c r="I61" s="32"/>
      <c r="J61" s="32"/>
      <c r="K61" s="52">
        <v>0</v>
      </c>
      <c r="L61" s="34"/>
      <c r="M61" s="34"/>
      <c r="N61" s="55">
        <f t="shared" ref="N61:N70" si="3">SUM(K61:L61)</f>
        <v>0</v>
      </c>
      <c r="O61" s="34"/>
      <c r="P61" s="56"/>
      <c r="Q61" s="39"/>
      <c r="R61" s="39"/>
      <c r="S61" s="39"/>
      <c r="T61" s="39"/>
      <c r="U61" s="39"/>
      <c r="V61" s="117"/>
      <c r="W61" s="117"/>
      <c r="X61" s="117"/>
      <c r="Y61" s="117"/>
      <c r="Z61" s="117"/>
      <c r="AA61" s="117"/>
      <c r="AB61" s="39">
        <v>0</v>
      </c>
      <c r="AC61" s="86"/>
    </row>
    <row r="62" spans="1:29" s="31" customFormat="1" ht="12" x14ac:dyDescent="0.2">
      <c r="A62" s="87" t="s">
        <v>29</v>
      </c>
      <c r="B62" s="33"/>
      <c r="C62" s="35" t="s">
        <v>68</v>
      </c>
      <c r="D62" s="35" t="s">
        <v>88</v>
      </c>
      <c r="E62" s="35" t="s">
        <v>88</v>
      </c>
      <c r="F62" s="32">
        <v>80740</v>
      </c>
      <c r="G62" s="54">
        <v>43801</v>
      </c>
      <c r="H62" s="35">
        <v>9</v>
      </c>
      <c r="I62" s="35"/>
      <c r="J62" s="35"/>
      <c r="K62" s="52">
        <v>399.64</v>
      </c>
      <c r="L62" s="39"/>
      <c r="M62" s="39"/>
      <c r="N62" s="55">
        <f t="shared" si="3"/>
        <v>399.64</v>
      </c>
      <c r="O62" s="39"/>
      <c r="P62" s="56"/>
      <c r="Q62" s="39">
        <v>399.64</v>
      </c>
      <c r="R62" s="39"/>
      <c r="S62" s="39"/>
      <c r="T62" s="39"/>
      <c r="U62" s="39"/>
      <c r="V62" s="117"/>
      <c r="W62" s="117"/>
      <c r="X62" s="117"/>
      <c r="Y62" s="117"/>
      <c r="Z62" s="117"/>
      <c r="AA62" s="117"/>
      <c r="AB62" s="39"/>
      <c r="AC62" s="90"/>
    </row>
    <row r="63" spans="1:29" s="30" customFormat="1" ht="12" x14ac:dyDescent="0.2">
      <c r="A63" s="87" t="s">
        <v>41</v>
      </c>
      <c r="B63" s="33">
        <v>43801</v>
      </c>
      <c r="C63" s="32" t="s">
        <v>77</v>
      </c>
      <c r="D63" s="32" t="s">
        <v>78</v>
      </c>
      <c r="E63" s="32" t="s">
        <v>79</v>
      </c>
      <c r="F63" s="32">
        <v>80741</v>
      </c>
      <c r="G63" s="54">
        <v>43811</v>
      </c>
      <c r="H63" s="32">
        <v>1</v>
      </c>
      <c r="I63" s="32"/>
      <c r="J63" s="32"/>
      <c r="K63" s="52">
        <v>20</v>
      </c>
      <c r="L63" s="39"/>
      <c r="M63" s="34"/>
      <c r="N63" s="55">
        <f t="shared" si="3"/>
        <v>20</v>
      </c>
      <c r="O63" s="34"/>
      <c r="P63" s="56"/>
      <c r="Q63" s="39">
        <v>20</v>
      </c>
      <c r="R63" s="39"/>
      <c r="S63" s="39"/>
      <c r="T63" s="39"/>
      <c r="U63" s="39"/>
      <c r="V63" s="117"/>
      <c r="W63" s="117"/>
      <c r="X63" s="117"/>
      <c r="Y63" s="117"/>
      <c r="Z63" s="117"/>
      <c r="AA63" s="117"/>
      <c r="AB63" s="39"/>
      <c r="AC63" s="86"/>
    </row>
    <row r="64" spans="1:29" s="30" customFormat="1" ht="12" x14ac:dyDescent="0.2">
      <c r="A64" s="87" t="s">
        <v>33</v>
      </c>
      <c r="B64" s="33">
        <v>43801</v>
      </c>
      <c r="C64" s="32" t="s">
        <v>45</v>
      </c>
      <c r="D64" s="32" t="s">
        <v>39</v>
      </c>
      <c r="E64" s="32" t="s">
        <v>43</v>
      </c>
      <c r="F64" s="32">
        <v>80742</v>
      </c>
      <c r="G64" s="54">
        <v>43810</v>
      </c>
      <c r="H64" s="32">
        <v>6</v>
      </c>
      <c r="I64" s="32">
        <v>1</v>
      </c>
      <c r="J64" s="32" t="s">
        <v>89</v>
      </c>
      <c r="K64" s="52">
        <v>10265.709999999999</v>
      </c>
      <c r="L64" s="39"/>
      <c r="M64" s="34"/>
      <c r="N64" s="55">
        <f t="shared" si="3"/>
        <v>10265.709999999999</v>
      </c>
      <c r="O64" s="34"/>
      <c r="P64" s="56">
        <v>9000</v>
      </c>
      <c r="Q64" s="39">
        <v>1265.71</v>
      </c>
      <c r="R64" s="39"/>
      <c r="S64" s="39"/>
      <c r="T64" s="39"/>
      <c r="U64" s="39"/>
      <c r="V64" s="117"/>
      <c r="W64" s="117"/>
      <c r="X64" s="117"/>
      <c r="Y64" s="117"/>
      <c r="Z64" s="117"/>
      <c r="AA64" s="117"/>
      <c r="AB64" s="39"/>
      <c r="AC64" s="86"/>
    </row>
    <row r="65" spans="1:29" s="30" customFormat="1" ht="12" x14ac:dyDescent="0.2">
      <c r="A65" s="87" t="s">
        <v>41</v>
      </c>
      <c r="B65" s="33">
        <v>43801</v>
      </c>
      <c r="C65" s="32" t="s">
        <v>90</v>
      </c>
      <c r="D65" s="32" t="s">
        <v>39</v>
      </c>
      <c r="E65" s="32" t="s">
        <v>43</v>
      </c>
      <c r="F65" s="32">
        <v>80743</v>
      </c>
      <c r="G65" s="54">
        <v>43811</v>
      </c>
      <c r="H65" s="32">
        <v>18</v>
      </c>
      <c r="I65" s="32"/>
      <c r="J65" s="32"/>
      <c r="K65" s="52">
        <v>1740</v>
      </c>
      <c r="L65" s="34"/>
      <c r="M65" s="34"/>
      <c r="N65" s="55">
        <f t="shared" si="3"/>
        <v>1740</v>
      </c>
      <c r="O65" s="34"/>
      <c r="P65" s="56"/>
      <c r="Q65" s="39">
        <v>1740</v>
      </c>
      <c r="R65" s="39"/>
      <c r="S65" s="39"/>
      <c r="T65" s="39"/>
      <c r="U65" s="39"/>
      <c r="V65" s="117"/>
      <c r="W65" s="117"/>
      <c r="X65" s="117"/>
      <c r="Y65" s="117"/>
      <c r="Z65" s="117"/>
      <c r="AA65" s="117"/>
      <c r="AB65" s="39"/>
      <c r="AC65" s="86"/>
    </row>
    <row r="66" spans="1:29" s="30" customFormat="1" ht="12" x14ac:dyDescent="0.2">
      <c r="A66" s="87" t="s">
        <v>29</v>
      </c>
      <c r="B66" s="33"/>
      <c r="C66" s="32" t="s">
        <v>68</v>
      </c>
      <c r="D66" s="32" t="s">
        <v>88</v>
      </c>
      <c r="E66" s="32" t="s">
        <v>88</v>
      </c>
      <c r="F66" s="32">
        <v>80744</v>
      </c>
      <c r="G66" s="54">
        <v>43801</v>
      </c>
      <c r="H66" s="32">
        <v>5</v>
      </c>
      <c r="I66" s="32"/>
      <c r="J66" s="32"/>
      <c r="K66" s="52">
        <v>254.64</v>
      </c>
      <c r="L66" s="34"/>
      <c r="M66" s="34"/>
      <c r="N66" s="55">
        <f t="shared" si="3"/>
        <v>254.64</v>
      </c>
      <c r="O66" s="34"/>
      <c r="P66" s="56"/>
      <c r="Q66" s="39">
        <v>254.64</v>
      </c>
      <c r="R66" s="39"/>
      <c r="S66" s="39"/>
      <c r="T66" s="39"/>
      <c r="U66" s="39"/>
      <c r="V66" s="117"/>
      <c r="W66" s="117"/>
      <c r="X66" s="117"/>
      <c r="Y66" s="117"/>
      <c r="Z66" s="117"/>
      <c r="AA66" s="117"/>
      <c r="AB66" s="39"/>
      <c r="AC66" s="86"/>
    </row>
    <row r="67" spans="1:29" s="30" customFormat="1" ht="12" x14ac:dyDescent="0.2">
      <c r="A67" s="87" t="s">
        <v>29</v>
      </c>
      <c r="B67" s="33">
        <v>43781</v>
      </c>
      <c r="C67" s="32" t="s">
        <v>68</v>
      </c>
      <c r="D67" s="32" t="s">
        <v>88</v>
      </c>
      <c r="E67" s="32" t="s">
        <v>88</v>
      </c>
      <c r="F67" s="32">
        <v>80745</v>
      </c>
      <c r="G67" s="54">
        <v>43801</v>
      </c>
      <c r="H67" s="32">
        <v>98</v>
      </c>
      <c r="I67" s="32"/>
      <c r="J67" s="32"/>
      <c r="K67" s="52">
        <v>4335.28</v>
      </c>
      <c r="L67" s="34"/>
      <c r="M67" s="34"/>
      <c r="N67" s="55">
        <f t="shared" si="3"/>
        <v>4335.28</v>
      </c>
      <c r="O67" s="34"/>
      <c r="P67" s="56"/>
      <c r="Q67" s="39">
        <v>4335.28</v>
      </c>
      <c r="R67" s="39"/>
      <c r="S67" s="39"/>
      <c r="T67" s="39"/>
      <c r="U67" s="39"/>
      <c r="V67" s="117"/>
      <c r="W67" s="117"/>
      <c r="X67" s="117"/>
      <c r="Y67" s="117"/>
      <c r="Z67" s="117"/>
      <c r="AA67" s="117"/>
      <c r="AB67" s="39"/>
      <c r="AC67" s="86"/>
    </row>
    <row r="68" spans="1:29" s="30" customFormat="1" ht="12" x14ac:dyDescent="0.2">
      <c r="A68" s="87" t="s">
        <v>71</v>
      </c>
      <c r="B68" s="33"/>
      <c r="C68" s="32"/>
      <c r="D68" s="32"/>
      <c r="E68" s="32" t="s">
        <v>72</v>
      </c>
      <c r="F68" s="32">
        <v>80746</v>
      </c>
      <c r="G68" s="54"/>
      <c r="H68" s="32"/>
      <c r="I68" s="32"/>
      <c r="J68" s="32"/>
      <c r="K68" s="52"/>
      <c r="L68" s="34"/>
      <c r="M68" s="34"/>
      <c r="N68" s="55">
        <f t="shared" si="3"/>
        <v>0</v>
      </c>
      <c r="O68" s="34"/>
      <c r="P68" s="56"/>
      <c r="Q68" s="39"/>
      <c r="R68" s="39"/>
      <c r="S68" s="39"/>
      <c r="T68" s="39"/>
      <c r="U68" s="39"/>
      <c r="V68" s="117"/>
      <c r="W68" s="117"/>
      <c r="X68" s="117"/>
      <c r="Y68" s="117"/>
      <c r="Z68" s="117"/>
      <c r="AA68" s="117"/>
      <c r="AB68" s="39"/>
      <c r="AC68" s="86"/>
    </row>
    <row r="69" spans="1:29" s="30" customFormat="1" ht="12" x14ac:dyDescent="0.2">
      <c r="A69" s="87" t="s">
        <v>33</v>
      </c>
      <c r="B69" s="33">
        <v>43803</v>
      </c>
      <c r="C69" s="32" t="s">
        <v>53</v>
      </c>
      <c r="D69" s="32" t="s">
        <v>69</v>
      </c>
      <c r="E69" s="32" t="s">
        <v>76</v>
      </c>
      <c r="F69" s="32">
        <v>80747</v>
      </c>
      <c r="G69" s="54">
        <v>43803</v>
      </c>
      <c r="H69" s="32">
        <v>3</v>
      </c>
      <c r="I69" s="32">
        <v>0</v>
      </c>
      <c r="J69" s="32"/>
      <c r="K69" s="52">
        <v>175</v>
      </c>
      <c r="L69" s="34"/>
      <c r="M69" s="34"/>
      <c r="N69" s="55">
        <f t="shared" si="3"/>
        <v>175</v>
      </c>
      <c r="O69" s="34">
        <v>175</v>
      </c>
      <c r="P69" s="56"/>
      <c r="Q69" s="39">
        <v>175</v>
      </c>
      <c r="R69" s="39"/>
      <c r="S69" s="39"/>
      <c r="T69" s="39"/>
      <c r="U69" s="39"/>
      <c r="V69" s="117"/>
      <c r="W69" s="117"/>
      <c r="X69" s="117"/>
      <c r="Y69" s="117"/>
      <c r="Z69" s="117"/>
      <c r="AA69" s="117"/>
      <c r="AB69" s="39"/>
      <c r="AC69" s="86"/>
    </row>
    <row r="70" spans="1:29" s="30" customFormat="1" ht="12" x14ac:dyDescent="0.2">
      <c r="A70" s="87" t="s">
        <v>33</v>
      </c>
      <c r="B70" s="33">
        <v>43802</v>
      </c>
      <c r="C70" s="32" t="s">
        <v>53</v>
      </c>
      <c r="D70" s="32" t="s">
        <v>69</v>
      </c>
      <c r="E70" s="32" t="s">
        <v>76</v>
      </c>
      <c r="F70" s="32">
        <v>80748</v>
      </c>
      <c r="G70" s="54">
        <v>43802</v>
      </c>
      <c r="H70" s="32"/>
      <c r="I70" s="32"/>
      <c r="J70" s="32"/>
      <c r="K70" s="52">
        <v>100</v>
      </c>
      <c r="L70" s="34"/>
      <c r="M70" s="34"/>
      <c r="N70" s="55">
        <f t="shared" si="3"/>
        <v>100</v>
      </c>
      <c r="O70" s="34">
        <v>100</v>
      </c>
      <c r="P70" s="56"/>
      <c r="Q70" s="39">
        <v>100</v>
      </c>
      <c r="R70" s="39"/>
      <c r="S70" s="39"/>
      <c r="T70" s="39"/>
      <c r="U70" s="39"/>
      <c r="V70" s="117"/>
      <c r="W70" s="117"/>
      <c r="X70" s="117"/>
      <c r="Y70" s="117"/>
      <c r="Z70" s="117"/>
      <c r="AA70" s="117"/>
      <c r="AB70" s="39"/>
      <c r="AC70" s="86"/>
    </row>
    <row r="71" spans="1:29" s="30" customFormat="1" ht="12" x14ac:dyDescent="0.2">
      <c r="A71" s="87" t="s">
        <v>33</v>
      </c>
      <c r="B71" s="33"/>
      <c r="C71" s="32" t="s">
        <v>53</v>
      </c>
      <c r="D71" s="32" t="s">
        <v>36</v>
      </c>
      <c r="E71" s="32" t="s">
        <v>76</v>
      </c>
      <c r="F71" s="32">
        <v>80749</v>
      </c>
      <c r="G71" s="54">
        <v>43803</v>
      </c>
      <c r="H71" s="32">
        <v>0</v>
      </c>
      <c r="I71" s="32">
        <v>0</v>
      </c>
      <c r="J71" s="32"/>
      <c r="K71" s="52">
        <v>0</v>
      </c>
      <c r="L71" s="34"/>
      <c r="M71" s="34"/>
      <c r="N71" s="55">
        <f t="shared" ref="N71:N134" si="4">SUM(K71:L71)</f>
        <v>0</v>
      </c>
      <c r="O71" s="34">
        <v>625</v>
      </c>
      <c r="P71" s="56"/>
      <c r="Q71" s="39"/>
      <c r="R71" s="39"/>
      <c r="S71" s="39"/>
      <c r="T71" s="39"/>
      <c r="U71" s="39"/>
      <c r="V71" s="117"/>
      <c r="W71" s="117"/>
      <c r="X71" s="117"/>
      <c r="Y71" s="117"/>
      <c r="Z71" s="117"/>
      <c r="AA71" s="117"/>
      <c r="AB71" s="39"/>
      <c r="AC71" s="86"/>
    </row>
    <row r="72" spans="1:29" s="30" customFormat="1" ht="12" x14ac:dyDescent="0.2">
      <c r="A72" s="87" t="s">
        <v>41</v>
      </c>
      <c r="B72" s="33">
        <v>43802</v>
      </c>
      <c r="C72" s="32" t="s">
        <v>77</v>
      </c>
      <c r="D72" s="32" t="s">
        <v>78</v>
      </c>
      <c r="E72" s="32" t="s">
        <v>79</v>
      </c>
      <c r="F72" s="32">
        <v>80750</v>
      </c>
      <c r="G72" s="54">
        <v>43811</v>
      </c>
      <c r="H72" s="32">
        <v>0</v>
      </c>
      <c r="I72" s="32"/>
      <c r="J72" s="32"/>
      <c r="K72" s="52">
        <v>95</v>
      </c>
      <c r="L72" s="34"/>
      <c r="M72" s="34"/>
      <c r="N72" s="55">
        <f t="shared" si="4"/>
        <v>95</v>
      </c>
      <c r="O72" s="34"/>
      <c r="P72" s="56"/>
      <c r="Q72" s="39">
        <v>95</v>
      </c>
      <c r="R72" s="39"/>
      <c r="S72" s="39"/>
      <c r="T72" s="39"/>
      <c r="U72" s="39"/>
      <c r="V72" s="117"/>
      <c r="W72" s="117"/>
      <c r="X72" s="117"/>
      <c r="Y72" s="117"/>
      <c r="Z72" s="117"/>
      <c r="AA72" s="117"/>
      <c r="AB72" s="39"/>
      <c r="AC72" s="86"/>
    </row>
    <row r="73" spans="1:29" s="30" customFormat="1" ht="12" x14ac:dyDescent="0.2">
      <c r="A73" s="87" t="s">
        <v>41</v>
      </c>
      <c r="B73" s="33">
        <v>43802</v>
      </c>
      <c r="C73" s="32" t="s">
        <v>45</v>
      </c>
      <c r="D73" s="32" t="s">
        <v>39</v>
      </c>
      <c r="E73" s="32" t="s">
        <v>43</v>
      </c>
      <c r="F73" s="32">
        <v>80751</v>
      </c>
      <c r="G73" s="54">
        <v>43811</v>
      </c>
      <c r="H73" s="32">
        <v>0</v>
      </c>
      <c r="I73" s="32">
        <v>3</v>
      </c>
      <c r="J73" s="32" t="s">
        <v>91</v>
      </c>
      <c r="K73" s="52">
        <v>1450</v>
      </c>
      <c r="L73" s="34"/>
      <c r="M73" s="34"/>
      <c r="N73" s="55">
        <f t="shared" si="4"/>
        <v>1450</v>
      </c>
      <c r="O73" s="34"/>
      <c r="P73" s="56"/>
      <c r="Q73" s="39">
        <v>1450</v>
      </c>
      <c r="R73" s="39"/>
      <c r="S73" s="39"/>
      <c r="T73" s="39"/>
      <c r="U73" s="39"/>
      <c r="V73" s="117"/>
      <c r="W73" s="117"/>
      <c r="X73" s="117"/>
      <c r="Y73" s="117"/>
      <c r="Z73" s="117"/>
      <c r="AA73" s="117"/>
      <c r="AB73" s="39"/>
      <c r="AC73" s="86"/>
    </row>
    <row r="74" spans="1:29" s="30" customFormat="1" ht="12" x14ac:dyDescent="0.2">
      <c r="A74" s="87"/>
      <c r="B74" s="33">
        <v>43802</v>
      </c>
      <c r="C74" s="32" t="s">
        <v>45</v>
      </c>
      <c r="D74" s="32" t="s">
        <v>39</v>
      </c>
      <c r="E74" s="32" t="s">
        <v>43</v>
      </c>
      <c r="F74" s="32">
        <v>80752</v>
      </c>
      <c r="G74" s="54"/>
      <c r="H74" s="32">
        <v>8</v>
      </c>
      <c r="I74" s="32"/>
      <c r="J74" s="32"/>
      <c r="K74" s="52">
        <v>4682.49</v>
      </c>
      <c r="L74" s="34"/>
      <c r="M74" s="34"/>
      <c r="N74" s="55">
        <f t="shared" si="4"/>
        <v>4682.49</v>
      </c>
      <c r="O74" s="34"/>
      <c r="P74" s="56"/>
      <c r="Q74" s="39">
        <v>4682.49</v>
      </c>
      <c r="R74" s="39"/>
      <c r="S74" s="39"/>
      <c r="T74" s="39"/>
      <c r="U74" s="39"/>
      <c r="V74" s="117"/>
      <c r="W74" s="117"/>
      <c r="X74" s="117"/>
      <c r="Y74" s="117"/>
      <c r="Z74" s="117"/>
      <c r="AA74" s="117"/>
      <c r="AB74" s="39"/>
      <c r="AC74" s="86"/>
    </row>
    <row r="75" spans="1:29" s="30" customFormat="1" ht="12" x14ac:dyDescent="0.2">
      <c r="A75" s="33" t="s">
        <v>41</v>
      </c>
      <c r="B75" s="33">
        <v>43802</v>
      </c>
      <c r="C75" s="32" t="s">
        <v>45</v>
      </c>
      <c r="D75" s="32" t="s">
        <v>39</v>
      </c>
      <c r="E75" s="32" t="s">
        <v>43</v>
      </c>
      <c r="F75" s="32">
        <v>80752</v>
      </c>
      <c r="G75" s="54">
        <v>43817</v>
      </c>
      <c r="H75" s="32">
        <v>12</v>
      </c>
      <c r="I75" s="32">
        <v>1</v>
      </c>
      <c r="J75" s="32" t="s">
        <v>85</v>
      </c>
      <c r="K75" s="52">
        <v>4682.49</v>
      </c>
      <c r="L75" s="34"/>
      <c r="M75" s="34"/>
      <c r="N75" s="55">
        <f t="shared" si="4"/>
        <v>4682.49</v>
      </c>
      <c r="O75" s="34"/>
      <c r="P75" s="56"/>
      <c r="Q75" s="39">
        <v>4682.49</v>
      </c>
      <c r="R75" s="39"/>
      <c r="S75" s="39"/>
      <c r="T75" s="39"/>
      <c r="U75" s="39"/>
      <c r="V75" s="117"/>
      <c r="W75" s="117"/>
      <c r="X75" s="117"/>
      <c r="Y75" s="117"/>
      <c r="Z75" s="117"/>
      <c r="AA75" s="117"/>
      <c r="AB75" s="39"/>
      <c r="AC75" s="86"/>
    </row>
    <row r="76" spans="1:29" s="30" customFormat="1" ht="12" x14ac:dyDescent="0.2">
      <c r="A76" s="87" t="s">
        <v>62</v>
      </c>
      <c r="B76" s="33"/>
      <c r="C76" s="32" t="s">
        <v>63</v>
      </c>
      <c r="D76" s="32" t="s">
        <v>36</v>
      </c>
      <c r="E76" s="32" t="s">
        <v>64</v>
      </c>
      <c r="F76" s="32">
        <v>80753</v>
      </c>
      <c r="G76" s="54">
        <v>43805</v>
      </c>
      <c r="H76" s="32">
        <v>0</v>
      </c>
      <c r="I76" s="32">
        <v>0</v>
      </c>
      <c r="J76" s="32"/>
      <c r="K76" s="52"/>
      <c r="L76" s="34"/>
      <c r="M76" s="34"/>
      <c r="N76" s="55">
        <f t="shared" si="4"/>
        <v>0</v>
      </c>
      <c r="O76" s="34"/>
      <c r="P76" s="56"/>
      <c r="Q76" s="39"/>
      <c r="R76" s="39"/>
      <c r="S76" s="39"/>
      <c r="T76" s="39"/>
      <c r="U76" s="39"/>
      <c r="V76" s="117"/>
      <c r="W76" s="117"/>
      <c r="X76" s="117"/>
      <c r="Y76" s="117"/>
      <c r="Z76" s="117"/>
      <c r="AA76" s="117"/>
      <c r="AB76" s="39">
        <v>-500000</v>
      </c>
      <c r="AC76" s="86"/>
    </row>
    <row r="77" spans="1:29" s="30" customFormat="1" ht="12" x14ac:dyDescent="0.2">
      <c r="A77" s="87" t="s">
        <v>33</v>
      </c>
      <c r="B77" s="33">
        <v>43802</v>
      </c>
      <c r="C77" s="32" t="s">
        <v>38</v>
      </c>
      <c r="D77" s="32" t="s">
        <v>39</v>
      </c>
      <c r="E77" s="32" t="s">
        <v>40</v>
      </c>
      <c r="F77" s="32">
        <v>80754</v>
      </c>
      <c r="G77" s="54">
        <v>43811</v>
      </c>
      <c r="H77" s="32">
        <v>2</v>
      </c>
      <c r="I77" s="32">
        <v>1</v>
      </c>
      <c r="J77" s="32" t="s">
        <v>92</v>
      </c>
      <c r="K77" s="52">
        <v>16000</v>
      </c>
      <c r="L77" s="34"/>
      <c r="M77" s="34"/>
      <c r="N77" s="55">
        <f t="shared" si="4"/>
        <v>16000</v>
      </c>
      <c r="O77" s="34"/>
      <c r="P77" s="56"/>
      <c r="Q77" s="39">
        <v>16000</v>
      </c>
      <c r="R77" s="39"/>
      <c r="S77" s="39"/>
      <c r="T77" s="39"/>
      <c r="U77" s="39"/>
      <c r="V77" s="117"/>
      <c r="W77" s="117"/>
      <c r="X77" s="117"/>
      <c r="Y77" s="117"/>
      <c r="Z77" s="117"/>
      <c r="AA77" s="117"/>
      <c r="AB77" s="39"/>
      <c r="AC77" s="86"/>
    </row>
    <row r="78" spans="1:29" s="30" customFormat="1" ht="12" x14ac:dyDescent="0.2">
      <c r="A78" s="87" t="s">
        <v>41</v>
      </c>
      <c r="B78" s="33">
        <v>43802</v>
      </c>
      <c r="C78" s="32" t="s">
        <v>45</v>
      </c>
      <c r="D78" s="32" t="s">
        <v>39</v>
      </c>
      <c r="E78" s="32" t="s">
        <v>43</v>
      </c>
      <c r="F78" s="32">
        <v>80755</v>
      </c>
      <c r="G78" s="54">
        <v>43815</v>
      </c>
      <c r="H78" s="32">
        <v>11</v>
      </c>
      <c r="I78" s="32">
        <v>1</v>
      </c>
      <c r="J78" s="32" t="s">
        <v>85</v>
      </c>
      <c r="K78" s="52">
        <v>1045</v>
      </c>
      <c r="L78" s="34"/>
      <c r="M78" s="34"/>
      <c r="N78" s="55">
        <f t="shared" si="4"/>
        <v>1045</v>
      </c>
      <c r="O78" s="34"/>
      <c r="P78" s="56"/>
      <c r="Q78" s="39">
        <v>1045</v>
      </c>
      <c r="R78" s="39"/>
      <c r="S78" s="39"/>
      <c r="T78" s="39"/>
      <c r="U78" s="39"/>
      <c r="V78" s="117"/>
      <c r="W78" s="117"/>
      <c r="X78" s="117"/>
      <c r="Y78" s="117"/>
      <c r="Z78" s="117"/>
      <c r="AA78" s="117"/>
      <c r="AB78" s="39"/>
      <c r="AC78" s="86"/>
    </row>
    <row r="79" spans="1:29" s="30" customFormat="1" ht="12" x14ac:dyDescent="0.2">
      <c r="A79" s="87" t="s">
        <v>41</v>
      </c>
      <c r="B79" s="33">
        <v>43802</v>
      </c>
      <c r="C79" s="32" t="s">
        <v>45</v>
      </c>
      <c r="D79" s="35" t="s">
        <v>39</v>
      </c>
      <c r="E79" s="32" t="s">
        <v>43</v>
      </c>
      <c r="F79" s="32">
        <v>80756</v>
      </c>
      <c r="G79" s="54">
        <v>43815</v>
      </c>
      <c r="H79" s="32">
        <v>22</v>
      </c>
      <c r="I79" s="32">
        <v>1</v>
      </c>
      <c r="J79" s="32" t="s">
        <v>51</v>
      </c>
      <c r="K79" s="52">
        <v>2925</v>
      </c>
      <c r="L79" s="34"/>
      <c r="M79" s="34"/>
      <c r="N79" s="55">
        <f t="shared" si="4"/>
        <v>2925</v>
      </c>
      <c r="O79" s="34"/>
      <c r="P79" s="56"/>
      <c r="Q79" s="39">
        <v>2925</v>
      </c>
      <c r="R79" s="39"/>
      <c r="S79" s="39"/>
      <c r="T79" s="39"/>
      <c r="U79" s="39"/>
      <c r="V79" s="117"/>
      <c r="W79" s="117"/>
      <c r="X79" s="117"/>
      <c r="Y79" s="117"/>
      <c r="Z79" s="117"/>
      <c r="AA79" s="117"/>
      <c r="AB79" s="39"/>
      <c r="AC79" s="86"/>
    </row>
    <row r="80" spans="1:29" s="30" customFormat="1" ht="12" x14ac:dyDescent="0.2">
      <c r="A80" s="87" t="s">
        <v>62</v>
      </c>
      <c r="B80" s="33"/>
      <c r="C80" s="32" t="s">
        <v>63</v>
      </c>
      <c r="D80" s="32" t="s">
        <v>36</v>
      </c>
      <c r="E80" s="32" t="s">
        <v>64</v>
      </c>
      <c r="F80" s="32">
        <v>80757</v>
      </c>
      <c r="G80" s="54">
        <v>43803</v>
      </c>
      <c r="H80" s="32">
        <v>0</v>
      </c>
      <c r="I80" s="32">
        <v>0</v>
      </c>
      <c r="J80" s="32"/>
      <c r="K80" s="52"/>
      <c r="L80" s="34"/>
      <c r="M80" s="34"/>
      <c r="N80" s="55">
        <f t="shared" si="4"/>
        <v>0</v>
      </c>
      <c r="O80" s="34"/>
      <c r="P80" s="56"/>
      <c r="Q80" s="39"/>
      <c r="R80" s="39"/>
      <c r="S80" s="39"/>
      <c r="T80" s="39"/>
      <c r="U80" s="39"/>
      <c r="V80" s="117"/>
      <c r="W80" s="117"/>
      <c r="X80" s="117"/>
      <c r="Y80" s="117"/>
      <c r="Z80" s="117"/>
      <c r="AA80" s="117"/>
      <c r="AB80" s="39">
        <v>-150000</v>
      </c>
      <c r="AC80" s="86"/>
    </row>
    <row r="81" spans="1:29" s="30" customFormat="1" ht="12" x14ac:dyDescent="0.2">
      <c r="A81" s="87" t="s">
        <v>62</v>
      </c>
      <c r="B81" s="33">
        <v>43782</v>
      </c>
      <c r="C81" s="32" t="s">
        <v>45</v>
      </c>
      <c r="D81" s="32" t="s">
        <v>36</v>
      </c>
      <c r="E81" s="32" t="s">
        <v>43</v>
      </c>
      <c r="F81" s="32">
        <v>80758</v>
      </c>
      <c r="G81" s="54">
        <v>43811</v>
      </c>
      <c r="H81" s="32">
        <v>1</v>
      </c>
      <c r="I81" s="32">
        <v>0</v>
      </c>
      <c r="J81" s="32"/>
      <c r="K81" s="52">
        <v>3000</v>
      </c>
      <c r="L81" s="34"/>
      <c r="M81" s="34"/>
      <c r="N81" s="55">
        <v>3000</v>
      </c>
      <c r="O81" s="34"/>
      <c r="P81" s="56"/>
      <c r="Q81" s="39">
        <v>3000</v>
      </c>
      <c r="R81" s="39"/>
      <c r="S81" s="39"/>
      <c r="T81" s="39"/>
      <c r="U81" s="39"/>
      <c r="V81" s="117"/>
      <c r="W81" s="117"/>
      <c r="X81" s="117"/>
      <c r="Y81" s="117"/>
      <c r="Z81" s="117"/>
      <c r="AA81" s="117"/>
      <c r="AB81" s="39"/>
      <c r="AC81" s="86"/>
    </row>
    <row r="82" spans="1:29" s="30" customFormat="1" ht="12" x14ac:dyDescent="0.2">
      <c r="A82" s="87" t="s">
        <v>33</v>
      </c>
      <c r="B82" s="33">
        <v>43803</v>
      </c>
      <c r="C82" s="32" t="s">
        <v>53</v>
      </c>
      <c r="D82" s="32" t="s">
        <v>69</v>
      </c>
      <c r="E82" s="32" t="s">
        <v>76</v>
      </c>
      <c r="F82" s="32">
        <v>80759</v>
      </c>
      <c r="G82" s="54">
        <v>43803</v>
      </c>
      <c r="H82" s="32">
        <v>2</v>
      </c>
      <c r="I82" s="32"/>
      <c r="J82" s="32"/>
      <c r="K82" s="52">
        <v>75</v>
      </c>
      <c r="L82" s="34"/>
      <c r="M82" s="34"/>
      <c r="N82" s="55">
        <f t="shared" si="4"/>
        <v>75</v>
      </c>
      <c r="O82" s="34">
        <v>75</v>
      </c>
      <c r="P82" s="56"/>
      <c r="Q82" s="39">
        <v>75</v>
      </c>
      <c r="R82" s="39"/>
      <c r="S82" s="39"/>
      <c r="T82" s="39"/>
      <c r="U82" s="39"/>
      <c r="V82" s="117"/>
      <c r="W82" s="117"/>
      <c r="X82" s="117"/>
      <c r="Y82" s="117"/>
      <c r="Z82" s="117"/>
      <c r="AA82" s="117"/>
      <c r="AB82" s="39"/>
      <c r="AC82" s="86"/>
    </row>
    <row r="83" spans="1:29" s="30" customFormat="1" ht="12" x14ac:dyDescent="0.2">
      <c r="A83" s="87" t="s">
        <v>33</v>
      </c>
      <c r="B83" s="33"/>
      <c r="C83" s="32" t="s">
        <v>53</v>
      </c>
      <c r="D83" s="32" t="s">
        <v>36</v>
      </c>
      <c r="E83" s="32" t="s">
        <v>76</v>
      </c>
      <c r="F83" s="32">
        <v>80760</v>
      </c>
      <c r="G83" s="54">
        <v>43803</v>
      </c>
      <c r="H83" s="32">
        <v>0</v>
      </c>
      <c r="I83" s="32">
        <v>0</v>
      </c>
      <c r="J83" s="32"/>
      <c r="K83" s="52">
        <v>0</v>
      </c>
      <c r="L83" s="34"/>
      <c r="M83" s="34"/>
      <c r="N83" s="55">
        <f t="shared" si="4"/>
        <v>0</v>
      </c>
      <c r="O83" s="34">
        <v>175</v>
      </c>
      <c r="P83" s="56"/>
      <c r="Q83" s="39"/>
      <c r="R83" s="39"/>
      <c r="S83" s="39"/>
      <c r="T83" s="39"/>
      <c r="U83" s="39"/>
      <c r="V83" s="117"/>
      <c r="W83" s="117"/>
      <c r="X83" s="117"/>
      <c r="Y83" s="117"/>
      <c r="Z83" s="117"/>
      <c r="AA83" s="117"/>
      <c r="AB83" s="39"/>
      <c r="AC83" s="86"/>
    </row>
    <row r="84" spans="1:29" s="30" customFormat="1" ht="12" x14ac:dyDescent="0.2">
      <c r="A84" s="87" t="s">
        <v>67</v>
      </c>
      <c r="B84" s="33">
        <v>43787</v>
      </c>
      <c r="C84" s="32" t="s">
        <v>68</v>
      </c>
      <c r="D84" s="32" t="s">
        <v>93</v>
      </c>
      <c r="E84" s="32" t="s">
        <v>94</v>
      </c>
      <c r="F84" s="32">
        <v>80761</v>
      </c>
      <c r="G84" s="54">
        <v>43803</v>
      </c>
      <c r="H84" s="32">
        <v>1</v>
      </c>
      <c r="I84" s="32">
        <v>0</v>
      </c>
      <c r="J84" s="32"/>
      <c r="K84" s="52">
        <v>50</v>
      </c>
      <c r="L84" s="34"/>
      <c r="M84" s="34"/>
      <c r="N84" s="55">
        <f t="shared" si="4"/>
        <v>50</v>
      </c>
      <c r="O84" s="34"/>
      <c r="P84" s="56"/>
      <c r="Q84" s="39">
        <v>50</v>
      </c>
      <c r="R84" s="39"/>
      <c r="S84" s="39"/>
      <c r="T84" s="39"/>
      <c r="U84" s="39"/>
      <c r="V84" s="117"/>
      <c r="W84" s="117"/>
      <c r="X84" s="117"/>
      <c r="Y84" s="117"/>
      <c r="Z84" s="117"/>
      <c r="AA84" s="117"/>
      <c r="AB84" s="39"/>
      <c r="AC84" s="86"/>
    </row>
    <row r="85" spans="1:29" s="30" customFormat="1" ht="12" x14ac:dyDescent="0.2">
      <c r="A85" s="87" t="s">
        <v>67</v>
      </c>
      <c r="B85" s="33">
        <v>43784</v>
      </c>
      <c r="C85" s="32" t="s">
        <v>68</v>
      </c>
      <c r="D85" s="32" t="s">
        <v>93</v>
      </c>
      <c r="E85" s="32" t="s">
        <v>94</v>
      </c>
      <c r="F85" s="32">
        <v>80762</v>
      </c>
      <c r="G85" s="54">
        <v>43803</v>
      </c>
      <c r="H85" s="32">
        <v>6</v>
      </c>
      <c r="I85" s="32">
        <v>3</v>
      </c>
      <c r="J85" s="32" t="s">
        <v>51</v>
      </c>
      <c r="K85" s="52">
        <v>1035</v>
      </c>
      <c r="L85" s="34"/>
      <c r="M85" s="34"/>
      <c r="N85" s="55">
        <f t="shared" si="4"/>
        <v>1035</v>
      </c>
      <c r="O85" s="34"/>
      <c r="P85" s="56"/>
      <c r="Q85" s="39">
        <v>1035</v>
      </c>
      <c r="R85" s="39"/>
      <c r="S85" s="39"/>
      <c r="T85" s="39"/>
      <c r="U85" s="39"/>
      <c r="V85" s="117"/>
      <c r="W85" s="117"/>
      <c r="X85" s="117"/>
      <c r="Y85" s="117"/>
      <c r="Z85" s="117"/>
      <c r="AA85" s="117"/>
      <c r="AB85" s="39"/>
      <c r="AC85" s="86"/>
    </row>
    <row r="86" spans="1:29" s="30" customFormat="1" ht="12" x14ac:dyDescent="0.2">
      <c r="A86" s="87" t="s">
        <v>62</v>
      </c>
      <c r="B86" s="33">
        <v>43769</v>
      </c>
      <c r="C86" s="32" t="s">
        <v>85</v>
      </c>
      <c r="D86" s="32" t="s">
        <v>36</v>
      </c>
      <c r="E86" s="32" t="s">
        <v>95</v>
      </c>
      <c r="F86" s="32">
        <v>80763</v>
      </c>
      <c r="G86" s="54">
        <v>43803</v>
      </c>
      <c r="H86" s="32">
        <v>1</v>
      </c>
      <c r="I86" s="32">
        <v>0</v>
      </c>
      <c r="J86" s="32"/>
      <c r="K86" s="52">
        <v>8021.58</v>
      </c>
      <c r="L86" s="34">
        <v>0</v>
      </c>
      <c r="M86" s="34"/>
      <c r="N86" s="55">
        <f t="shared" si="4"/>
        <v>8021.58</v>
      </c>
      <c r="O86" s="34"/>
      <c r="P86" s="56"/>
      <c r="Q86" s="39"/>
      <c r="R86" s="39"/>
      <c r="S86" s="39"/>
      <c r="T86" s="39"/>
      <c r="U86" s="39"/>
      <c r="V86" s="117"/>
      <c r="W86" s="117">
        <v>8021.58</v>
      </c>
      <c r="X86" s="117"/>
      <c r="Y86" s="117"/>
      <c r="Z86" s="117"/>
      <c r="AA86" s="117"/>
      <c r="AB86" s="39"/>
      <c r="AC86" s="86"/>
    </row>
    <row r="87" spans="1:29" s="30" customFormat="1" ht="12" x14ac:dyDescent="0.2">
      <c r="A87" s="87" t="s">
        <v>33</v>
      </c>
      <c r="B87" s="33">
        <v>43804</v>
      </c>
      <c r="C87" s="35" t="s">
        <v>53</v>
      </c>
      <c r="D87" s="35" t="s">
        <v>69</v>
      </c>
      <c r="E87" s="35" t="s">
        <v>76</v>
      </c>
      <c r="F87" s="32">
        <v>80764</v>
      </c>
      <c r="G87" s="54">
        <v>43804</v>
      </c>
      <c r="H87" s="35">
        <v>1</v>
      </c>
      <c r="I87" s="35">
        <v>0</v>
      </c>
      <c r="J87" s="35"/>
      <c r="K87" s="52">
        <v>100</v>
      </c>
      <c r="L87" s="39"/>
      <c r="M87" s="39"/>
      <c r="N87" s="55">
        <f t="shared" si="4"/>
        <v>100</v>
      </c>
      <c r="O87" s="39">
        <v>100</v>
      </c>
      <c r="P87" s="56"/>
      <c r="Q87" s="39">
        <v>100</v>
      </c>
      <c r="R87" s="39"/>
      <c r="S87" s="39"/>
      <c r="T87" s="39"/>
      <c r="U87" s="39"/>
      <c r="V87" s="117"/>
      <c r="W87" s="117"/>
      <c r="X87" s="117"/>
      <c r="Y87" s="117"/>
      <c r="Z87" s="117"/>
      <c r="AA87" s="117"/>
      <c r="AB87" s="39"/>
      <c r="AC87" s="90"/>
    </row>
    <row r="88" spans="1:29" s="30" customFormat="1" ht="12" x14ac:dyDescent="0.2">
      <c r="A88" s="87" t="s">
        <v>29</v>
      </c>
      <c r="B88" s="33">
        <v>43782</v>
      </c>
      <c r="C88" s="32" t="s">
        <v>68</v>
      </c>
      <c r="D88" s="32" t="s">
        <v>88</v>
      </c>
      <c r="E88" s="32" t="s">
        <v>88</v>
      </c>
      <c r="F88" s="32">
        <v>80765</v>
      </c>
      <c r="G88" s="54">
        <v>43804</v>
      </c>
      <c r="H88" s="32">
        <v>151</v>
      </c>
      <c r="I88" s="32"/>
      <c r="J88" s="32"/>
      <c r="K88" s="52">
        <v>6732.92</v>
      </c>
      <c r="L88" s="34"/>
      <c r="M88" s="34"/>
      <c r="N88" s="55">
        <f t="shared" si="4"/>
        <v>6732.92</v>
      </c>
      <c r="O88" s="34"/>
      <c r="P88" s="56"/>
      <c r="Q88" s="39">
        <v>6732.92</v>
      </c>
      <c r="R88" s="39"/>
      <c r="S88" s="39"/>
      <c r="T88" s="39"/>
      <c r="U88" s="39"/>
      <c r="V88" s="117"/>
      <c r="W88" s="117"/>
      <c r="X88" s="117"/>
      <c r="Y88" s="117"/>
      <c r="Z88" s="117"/>
      <c r="AA88" s="117"/>
      <c r="AB88" s="39"/>
      <c r="AC88" s="86"/>
    </row>
    <row r="89" spans="1:29" s="30" customFormat="1" ht="12" x14ac:dyDescent="0.2">
      <c r="A89" s="87" t="s">
        <v>67</v>
      </c>
      <c r="B89" s="33">
        <v>43787</v>
      </c>
      <c r="C89" s="32" t="s">
        <v>68</v>
      </c>
      <c r="D89" s="32" t="s">
        <v>93</v>
      </c>
      <c r="E89" s="32" t="s">
        <v>96</v>
      </c>
      <c r="F89" s="32">
        <v>80766</v>
      </c>
      <c r="G89" s="54">
        <v>43804</v>
      </c>
      <c r="H89" s="32">
        <v>5</v>
      </c>
      <c r="I89" s="32">
        <v>1</v>
      </c>
      <c r="J89" s="32" t="s">
        <v>97</v>
      </c>
      <c r="K89" s="52">
        <v>2083.35</v>
      </c>
      <c r="L89" s="34"/>
      <c r="M89" s="34"/>
      <c r="N89" s="55">
        <f t="shared" si="4"/>
        <v>2083.35</v>
      </c>
      <c r="O89" s="34"/>
      <c r="P89" s="56"/>
      <c r="Q89" s="39">
        <v>2083.35</v>
      </c>
      <c r="R89" s="39"/>
      <c r="S89" s="39"/>
      <c r="T89" s="39"/>
      <c r="U89" s="39"/>
      <c r="V89" s="117"/>
      <c r="W89" s="117"/>
      <c r="X89" s="117"/>
      <c r="Y89" s="117"/>
      <c r="Z89" s="117"/>
      <c r="AA89" s="117"/>
      <c r="AB89" s="39"/>
      <c r="AC89" s="86"/>
    </row>
    <row r="90" spans="1:29" s="30" customFormat="1" ht="12" x14ac:dyDescent="0.2">
      <c r="A90" s="87" t="s">
        <v>62</v>
      </c>
      <c r="B90" s="33"/>
      <c r="C90" s="32" t="s">
        <v>63</v>
      </c>
      <c r="D90" s="32" t="s">
        <v>36</v>
      </c>
      <c r="E90" s="32" t="s">
        <v>64</v>
      </c>
      <c r="F90" s="32">
        <v>80767</v>
      </c>
      <c r="G90" s="54">
        <v>43803</v>
      </c>
      <c r="H90" s="32">
        <v>0</v>
      </c>
      <c r="I90" s="32">
        <v>0</v>
      </c>
      <c r="J90" s="32"/>
      <c r="K90" s="52"/>
      <c r="L90" s="34"/>
      <c r="M90" s="34"/>
      <c r="N90" s="55">
        <f t="shared" si="4"/>
        <v>0</v>
      </c>
      <c r="O90" s="34"/>
      <c r="P90" s="56"/>
      <c r="Q90" s="39"/>
      <c r="R90" s="39"/>
      <c r="S90" s="39"/>
      <c r="T90" s="39"/>
      <c r="U90" s="39"/>
      <c r="V90" s="117"/>
      <c r="W90" s="117"/>
      <c r="X90" s="117"/>
      <c r="Y90" s="117"/>
      <c r="Z90" s="117"/>
      <c r="AA90" s="117"/>
      <c r="AB90" s="39">
        <v>150000</v>
      </c>
      <c r="AC90" s="86"/>
    </row>
    <row r="91" spans="1:29" s="31" customFormat="1" ht="12" x14ac:dyDescent="0.2">
      <c r="A91" s="87" t="s">
        <v>62</v>
      </c>
      <c r="B91" s="33"/>
      <c r="C91" s="32" t="s">
        <v>63</v>
      </c>
      <c r="D91" s="32" t="s">
        <v>36</v>
      </c>
      <c r="E91" s="32" t="s">
        <v>64</v>
      </c>
      <c r="F91" s="32">
        <v>80768</v>
      </c>
      <c r="G91" s="54">
        <v>43803</v>
      </c>
      <c r="H91" s="32">
        <v>0</v>
      </c>
      <c r="I91" s="32">
        <v>0</v>
      </c>
      <c r="J91" s="32"/>
      <c r="K91" s="52"/>
      <c r="L91" s="34"/>
      <c r="M91" s="34"/>
      <c r="N91" s="55">
        <f t="shared" si="4"/>
        <v>0</v>
      </c>
      <c r="O91" s="34"/>
      <c r="P91" s="56"/>
      <c r="Q91" s="39"/>
      <c r="R91" s="39"/>
      <c r="S91" s="39"/>
      <c r="T91" s="39"/>
      <c r="U91" s="39"/>
      <c r="V91" s="117"/>
      <c r="W91" s="117"/>
      <c r="X91" s="117"/>
      <c r="Y91" s="117"/>
      <c r="Z91" s="117"/>
      <c r="AA91" s="117"/>
      <c r="AB91" s="39">
        <v>-1750</v>
      </c>
      <c r="AC91" s="86"/>
    </row>
    <row r="92" spans="1:29" s="30" customFormat="1" ht="12" x14ac:dyDescent="0.2">
      <c r="A92" s="87" t="s">
        <v>62</v>
      </c>
      <c r="B92" s="33"/>
      <c r="C92" s="32" t="s">
        <v>63</v>
      </c>
      <c r="D92" s="32" t="s">
        <v>36</v>
      </c>
      <c r="E92" s="32" t="s">
        <v>64</v>
      </c>
      <c r="F92" s="32">
        <v>80769</v>
      </c>
      <c r="G92" s="54">
        <v>43803</v>
      </c>
      <c r="H92" s="32">
        <v>0</v>
      </c>
      <c r="I92" s="32">
        <v>0</v>
      </c>
      <c r="J92" s="32"/>
      <c r="K92" s="52"/>
      <c r="L92" s="34"/>
      <c r="M92" s="34"/>
      <c r="N92" s="55">
        <f t="shared" si="4"/>
        <v>0</v>
      </c>
      <c r="O92" s="34"/>
      <c r="P92" s="56"/>
      <c r="Q92" s="39"/>
      <c r="R92" s="39"/>
      <c r="S92" s="39"/>
      <c r="T92" s="39"/>
      <c r="U92" s="39"/>
      <c r="V92" s="117"/>
      <c r="W92" s="117"/>
      <c r="X92" s="117"/>
      <c r="Y92" s="117"/>
      <c r="Z92" s="117"/>
      <c r="AA92" s="117"/>
      <c r="AB92" s="39">
        <v>0</v>
      </c>
      <c r="AC92" s="90"/>
    </row>
    <row r="93" spans="1:29" s="30" customFormat="1" ht="12" x14ac:dyDescent="0.2">
      <c r="A93" s="87" t="s">
        <v>62</v>
      </c>
      <c r="B93" s="33"/>
      <c r="C93" s="32" t="s">
        <v>63</v>
      </c>
      <c r="D93" s="32" t="s">
        <v>36</v>
      </c>
      <c r="E93" s="32" t="s">
        <v>64</v>
      </c>
      <c r="F93" s="32">
        <v>80770</v>
      </c>
      <c r="G93" s="54">
        <v>43803</v>
      </c>
      <c r="H93" s="32">
        <v>0</v>
      </c>
      <c r="I93" s="32">
        <v>0</v>
      </c>
      <c r="J93" s="32"/>
      <c r="K93" s="52"/>
      <c r="L93" s="34"/>
      <c r="M93" s="34"/>
      <c r="N93" s="55">
        <f t="shared" si="4"/>
        <v>0</v>
      </c>
      <c r="O93" s="34"/>
      <c r="P93" s="56"/>
      <c r="Q93" s="39"/>
      <c r="R93" s="39"/>
      <c r="S93" s="39"/>
      <c r="T93" s="39"/>
      <c r="U93" s="39"/>
      <c r="V93" s="117"/>
      <c r="W93" s="117"/>
      <c r="X93" s="117"/>
      <c r="Y93" s="117"/>
      <c r="Z93" s="117"/>
      <c r="AA93" s="117"/>
      <c r="AB93" s="39">
        <v>1750</v>
      </c>
      <c r="AC93" s="86"/>
    </row>
    <row r="94" spans="1:29" s="30" customFormat="1" ht="12" x14ac:dyDescent="0.2">
      <c r="A94" s="87" t="s">
        <v>41</v>
      </c>
      <c r="B94" s="33">
        <v>43803</v>
      </c>
      <c r="C94" s="32" t="s">
        <v>45</v>
      </c>
      <c r="D94" s="32" t="s">
        <v>39</v>
      </c>
      <c r="E94" s="32" t="s">
        <v>43</v>
      </c>
      <c r="F94" s="32">
        <v>80771</v>
      </c>
      <c r="G94" s="54">
        <v>43815</v>
      </c>
      <c r="H94" s="32">
        <v>7</v>
      </c>
      <c r="I94" s="32">
        <v>0</v>
      </c>
      <c r="J94" s="32"/>
      <c r="K94" s="52">
        <v>1855</v>
      </c>
      <c r="L94" s="34"/>
      <c r="M94" s="34"/>
      <c r="N94" s="55">
        <f t="shared" si="4"/>
        <v>1855</v>
      </c>
      <c r="O94" s="34"/>
      <c r="P94" s="56"/>
      <c r="Q94" s="39">
        <v>1855</v>
      </c>
      <c r="R94" s="39"/>
      <c r="S94" s="39"/>
      <c r="T94" s="39"/>
      <c r="U94" s="39"/>
      <c r="V94" s="117"/>
      <c r="W94" s="117"/>
      <c r="X94" s="117"/>
      <c r="Y94" s="117"/>
      <c r="Z94" s="117"/>
      <c r="AA94" s="117"/>
      <c r="AB94" s="39"/>
      <c r="AC94" s="90"/>
    </row>
    <row r="95" spans="1:29" s="30" customFormat="1" ht="12" x14ac:dyDescent="0.2">
      <c r="A95" s="87" t="s">
        <v>41</v>
      </c>
      <c r="B95" s="33">
        <v>43803</v>
      </c>
      <c r="C95" s="32" t="s">
        <v>45</v>
      </c>
      <c r="D95" s="32" t="s">
        <v>39</v>
      </c>
      <c r="E95" s="32" t="s">
        <v>43</v>
      </c>
      <c r="F95" s="32">
        <v>80772</v>
      </c>
      <c r="G95" s="54">
        <v>43816</v>
      </c>
      <c r="H95" s="32">
        <v>6</v>
      </c>
      <c r="I95" s="32">
        <v>0</v>
      </c>
      <c r="J95" s="32"/>
      <c r="K95" s="52">
        <v>1333</v>
      </c>
      <c r="L95" s="34"/>
      <c r="M95" s="34"/>
      <c r="N95" s="55">
        <f t="shared" si="4"/>
        <v>1333</v>
      </c>
      <c r="O95" s="34"/>
      <c r="P95" s="56"/>
      <c r="Q95" s="39">
        <v>1333</v>
      </c>
      <c r="R95" s="39"/>
      <c r="S95" s="39"/>
      <c r="T95" s="39"/>
      <c r="U95" s="39"/>
      <c r="V95" s="117"/>
      <c r="W95" s="117"/>
      <c r="X95" s="117"/>
      <c r="Y95" s="117"/>
      <c r="Z95" s="117"/>
      <c r="AA95" s="117"/>
      <c r="AB95" s="39"/>
      <c r="AC95" s="86" t="s">
        <v>98</v>
      </c>
    </row>
    <row r="96" spans="1:29" s="30" customFormat="1" ht="12" x14ac:dyDescent="0.2">
      <c r="A96" s="87" t="s">
        <v>41</v>
      </c>
      <c r="B96" s="33">
        <v>43803</v>
      </c>
      <c r="C96" s="32" t="s">
        <v>77</v>
      </c>
      <c r="D96" s="32" t="s">
        <v>78</v>
      </c>
      <c r="E96" s="32" t="s">
        <v>79</v>
      </c>
      <c r="F96" s="32">
        <v>80773</v>
      </c>
      <c r="G96" s="54">
        <v>43817</v>
      </c>
      <c r="H96" s="32">
        <v>2</v>
      </c>
      <c r="I96" s="32">
        <v>0</v>
      </c>
      <c r="J96" s="32"/>
      <c r="K96" s="52">
        <v>287.39999999999998</v>
      </c>
      <c r="L96" s="34"/>
      <c r="M96" s="34"/>
      <c r="N96" s="55">
        <f t="shared" si="4"/>
        <v>287.39999999999998</v>
      </c>
      <c r="O96" s="34"/>
      <c r="P96" s="56"/>
      <c r="Q96" s="39">
        <v>287.39999999999998</v>
      </c>
      <c r="R96" s="39"/>
      <c r="S96" s="39"/>
      <c r="T96" s="39"/>
      <c r="U96" s="39"/>
      <c r="V96" s="117"/>
      <c r="W96" s="117"/>
      <c r="X96" s="117"/>
      <c r="Y96" s="117"/>
      <c r="Z96" s="117"/>
      <c r="AA96" s="117"/>
      <c r="AB96" s="39"/>
      <c r="AC96" s="90"/>
    </row>
    <row r="97" spans="1:29" s="30" customFormat="1" ht="12" x14ac:dyDescent="0.2">
      <c r="A97" s="87" t="s">
        <v>41</v>
      </c>
      <c r="B97" s="33">
        <v>43803</v>
      </c>
      <c r="C97" s="32" t="s">
        <v>90</v>
      </c>
      <c r="D97" s="32" t="s">
        <v>39</v>
      </c>
      <c r="E97" s="32" t="s">
        <v>43</v>
      </c>
      <c r="F97" s="32">
        <v>80774</v>
      </c>
      <c r="G97" s="54">
        <v>43817</v>
      </c>
      <c r="H97" s="32">
        <v>19</v>
      </c>
      <c r="I97" s="32">
        <v>0</v>
      </c>
      <c r="J97" s="32"/>
      <c r="K97" s="52">
        <v>5329</v>
      </c>
      <c r="L97" s="34"/>
      <c r="M97" s="34"/>
      <c r="N97" s="55">
        <f t="shared" si="4"/>
        <v>5329</v>
      </c>
      <c r="O97" s="34"/>
      <c r="P97" s="56"/>
      <c r="Q97" s="39">
        <v>5329</v>
      </c>
      <c r="R97" s="39"/>
      <c r="S97" s="39"/>
      <c r="T97" s="39"/>
      <c r="U97" s="39"/>
      <c r="V97" s="117"/>
      <c r="W97" s="117"/>
      <c r="X97" s="117"/>
      <c r="Y97" s="117"/>
      <c r="Z97" s="117"/>
      <c r="AA97" s="117"/>
      <c r="AB97" s="39"/>
      <c r="AC97" s="90"/>
    </row>
    <row r="98" spans="1:29" s="30" customFormat="1" ht="12" x14ac:dyDescent="0.2">
      <c r="A98" s="87" t="s">
        <v>33</v>
      </c>
      <c r="B98" s="33" t="s">
        <v>59</v>
      </c>
      <c r="C98" s="32" t="s">
        <v>53</v>
      </c>
      <c r="D98" s="32"/>
      <c r="E98" s="32" t="s">
        <v>76</v>
      </c>
      <c r="F98" s="32">
        <v>80775</v>
      </c>
      <c r="G98" s="54">
        <v>43804</v>
      </c>
      <c r="H98" s="32">
        <v>0</v>
      </c>
      <c r="I98" s="32">
        <v>0</v>
      </c>
      <c r="J98" s="32"/>
      <c r="K98" s="52">
        <v>0</v>
      </c>
      <c r="L98" s="34"/>
      <c r="M98" s="34"/>
      <c r="N98" s="55">
        <f t="shared" si="4"/>
        <v>0</v>
      </c>
      <c r="O98" s="34">
        <v>2600</v>
      </c>
      <c r="P98" s="56"/>
      <c r="Q98" s="39"/>
      <c r="R98" s="39"/>
      <c r="S98" s="39"/>
      <c r="T98" s="39"/>
      <c r="U98" s="39"/>
      <c r="V98" s="117"/>
      <c r="W98" s="117"/>
      <c r="X98" s="117"/>
      <c r="Y98" s="117"/>
      <c r="Z98" s="117"/>
      <c r="AA98" s="117"/>
      <c r="AB98" s="39" t="s">
        <v>59</v>
      </c>
      <c r="AC98" s="86"/>
    </row>
    <row r="99" spans="1:29" s="30" customFormat="1" ht="12" x14ac:dyDescent="0.2">
      <c r="A99" s="87" t="s">
        <v>62</v>
      </c>
      <c r="B99" s="33"/>
      <c r="C99" s="32" t="s">
        <v>99</v>
      </c>
      <c r="D99" s="32" t="s">
        <v>36</v>
      </c>
      <c r="E99" s="32" t="s">
        <v>100</v>
      </c>
      <c r="F99" s="32">
        <v>80776</v>
      </c>
      <c r="G99" s="54">
        <v>43804</v>
      </c>
      <c r="H99" s="32">
        <v>0</v>
      </c>
      <c r="I99" s="32">
        <v>0</v>
      </c>
      <c r="J99" s="32"/>
      <c r="K99" s="52">
        <v>192759.9</v>
      </c>
      <c r="L99" s="34"/>
      <c r="M99" s="34"/>
      <c r="N99" s="55">
        <f t="shared" si="4"/>
        <v>192759.9</v>
      </c>
      <c r="O99" s="34"/>
      <c r="P99" s="56"/>
      <c r="Q99" s="39"/>
      <c r="R99" s="39"/>
      <c r="S99" s="39"/>
      <c r="T99" s="39"/>
      <c r="U99" s="39"/>
      <c r="V99" s="117"/>
      <c r="W99" s="117"/>
      <c r="X99" s="117"/>
      <c r="Y99" s="117"/>
      <c r="Z99" s="117">
        <v>58989.9</v>
      </c>
      <c r="AA99" s="117">
        <v>133770</v>
      </c>
      <c r="AB99" s="39"/>
      <c r="AC99" s="86"/>
    </row>
    <row r="100" spans="1:29" s="30" customFormat="1" ht="12" x14ac:dyDescent="0.2">
      <c r="A100" s="87" t="s">
        <v>33</v>
      </c>
      <c r="B100" s="33">
        <v>43804</v>
      </c>
      <c r="C100" s="32" t="s">
        <v>68</v>
      </c>
      <c r="D100" s="32" t="s">
        <v>74</v>
      </c>
      <c r="E100" s="32" t="s">
        <v>74</v>
      </c>
      <c r="F100" s="32">
        <v>80777</v>
      </c>
      <c r="G100" s="54">
        <v>43804</v>
      </c>
      <c r="H100" s="32">
        <v>1</v>
      </c>
      <c r="I100" s="32">
        <v>0</v>
      </c>
      <c r="J100" s="32"/>
      <c r="K100" s="52">
        <v>10</v>
      </c>
      <c r="L100" s="34"/>
      <c r="M100" s="34"/>
      <c r="N100" s="55">
        <f t="shared" si="4"/>
        <v>10</v>
      </c>
      <c r="O100" s="34"/>
      <c r="P100" s="56"/>
      <c r="Q100" s="39">
        <v>10</v>
      </c>
      <c r="R100" s="39"/>
      <c r="S100" s="39"/>
      <c r="T100" s="39"/>
      <c r="U100" s="39"/>
      <c r="V100" s="117"/>
      <c r="W100" s="117"/>
      <c r="X100" s="117"/>
      <c r="Y100" s="117"/>
      <c r="Z100" s="117"/>
      <c r="AA100" s="117"/>
      <c r="AB100" s="39"/>
      <c r="AC100" s="86"/>
    </row>
    <row r="101" spans="1:29" s="30" customFormat="1" ht="12" x14ac:dyDescent="0.2">
      <c r="A101" s="87" t="s">
        <v>67</v>
      </c>
      <c r="B101" s="33">
        <v>43783</v>
      </c>
      <c r="C101" s="32" t="s">
        <v>68</v>
      </c>
      <c r="D101" s="32" t="s">
        <v>93</v>
      </c>
      <c r="E101" s="32" t="s">
        <v>84</v>
      </c>
      <c r="F101" s="32">
        <v>80778</v>
      </c>
      <c r="G101" s="54">
        <v>43805</v>
      </c>
      <c r="H101" s="32">
        <v>9</v>
      </c>
      <c r="I101" s="32">
        <v>1</v>
      </c>
      <c r="J101" s="32"/>
      <c r="K101" s="52">
        <v>625</v>
      </c>
      <c r="L101" s="34"/>
      <c r="M101" s="34"/>
      <c r="N101" s="55">
        <f t="shared" si="4"/>
        <v>625</v>
      </c>
      <c r="O101" s="34"/>
      <c r="P101" s="56"/>
      <c r="Q101" s="39">
        <v>625</v>
      </c>
      <c r="R101" s="39"/>
      <c r="S101" s="39"/>
      <c r="T101" s="39"/>
      <c r="U101" s="39"/>
      <c r="V101" s="117"/>
      <c r="W101" s="117"/>
      <c r="X101" s="117"/>
      <c r="Y101" s="117"/>
      <c r="Z101" s="117"/>
      <c r="AA101" s="117"/>
      <c r="AB101" s="39"/>
      <c r="AC101" s="86"/>
    </row>
    <row r="102" spans="1:29" s="30" customFormat="1" ht="12" x14ac:dyDescent="0.2">
      <c r="A102" s="87" t="s">
        <v>62</v>
      </c>
      <c r="B102" s="33"/>
      <c r="C102" s="32" t="s">
        <v>101</v>
      </c>
      <c r="D102" s="32" t="s">
        <v>36</v>
      </c>
      <c r="E102" s="32" t="s">
        <v>102</v>
      </c>
      <c r="F102" s="32">
        <v>80779</v>
      </c>
      <c r="G102" s="54">
        <v>43804</v>
      </c>
      <c r="H102" s="32">
        <v>0</v>
      </c>
      <c r="I102" s="32">
        <v>0</v>
      </c>
      <c r="J102" s="32"/>
      <c r="K102" s="52">
        <v>161302</v>
      </c>
      <c r="L102" s="34"/>
      <c r="M102" s="34"/>
      <c r="N102" s="55">
        <f t="shared" si="4"/>
        <v>161302</v>
      </c>
      <c r="O102" s="34"/>
      <c r="P102" s="56"/>
      <c r="Q102" s="39"/>
      <c r="R102" s="39"/>
      <c r="S102" s="39"/>
      <c r="T102" s="39"/>
      <c r="U102" s="39"/>
      <c r="V102" s="117"/>
      <c r="W102" s="117"/>
      <c r="X102" s="117"/>
      <c r="Y102" s="117">
        <v>4626</v>
      </c>
      <c r="Z102" s="117">
        <v>31000</v>
      </c>
      <c r="AA102" s="117">
        <v>125676</v>
      </c>
      <c r="AB102" s="39"/>
      <c r="AC102" s="86"/>
    </row>
    <row r="103" spans="1:29" s="30" customFormat="1" ht="12" x14ac:dyDescent="0.2">
      <c r="A103" s="87" t="s">
        <v>62</v>
      </c>
      <c r="B103" s="33"/>
      <c r="C103" s="32" t="s">
        <v>99</v>
      </c>
      <c r="D103" s="32" t="s">
        <v>36</v>
      </c>
      <c r="E103" s="32" t="s">
        <v>103</v>
      </c>
      <c r="F103" s="32">
        <v>80780</v>
      </c>
      <c r="G103" s="54">
        <v>43804</v>
      </c>
      <c r="H103" s="32">
        <v>0</v>
      </c>
      <c r="I103" s="32">
        <v>0</v>
      </c>
      <c r="J103" s="32"/>
      <c r="K103" s="52">
        <v>193019.45</v>
      </c>
      <c r="L103" s="34"/>
      <c r="M103" s="34"/>
      <c r="N103" s="55">
        <f t="shared" si="4"/>
        <v>193019.45</v>
      </c>
      <c r="O103" s="34"/>
      <c r="P103" s="56"/>
      <c r="Q103" s="39"/>
      <c r="R103" s="39"/>
      <c r="S103" s="39"/>
      <c r="T103" s="39"/>
      <c r="U103" s="39"/>
      <c r="V103" s="117"/>
      <c r="W103" s="117"/>
      <c r="X103" s="117"/>
      <c r="Y103" s="117"/>
      <c r="Z103" s="117">
        <v>73877.67</v>
      </c>
      <c r="AA103" s="117">
        <v>119141.78</v>
      </c>
      <c r="AB103" s="39"/>
      <c r="AC103" s="86"/>
    </row>
    <row r="104" spans="1:29" s="30" customFormat="1" ht="12" x14ac:dyDescent="0.2">
      <c r="A104" s="87" t="s">
        <v>62</v>
      </c>
      <c r="B104" s="33"/>
      <c r="C104" s="32" t="s">
        <v>101</v>
      </c>
      <c r="D104" s="32" t="s">
        <v>36</v>
      </c>
      <c r="E104" s="32" t="s">
        <v>104</v>
      </c>
      <c r="F104" s="32">
        <v>80781</v>
      </c>
      <c r="G104" s="54">
        <v>43804</v>
      </c>
      <c r="H104" s="32">
        <v>0</v>
      </c>
      <c r="I104" s="32">
        <v>0</v>
      </c>
      <c r="J104" s="32"/>
      <c r="K104" s="52">
        <v>237901.33</v>
      </c>
      <c r="L104" s="34"/>
      <c r="M104" s="34"/>
      <c r="N104" s="55">
        <f t="shared" si="4"/>
        <v>237901.33</v>
      </c>
      <c r="O104" s="34"/>
      <c r="P104" s="56"/>
      <c r="Q104" s="39"/>
      <c r="R104" s="39"/>
      <c r="S104" s="39"/>
      <c r="T104" s="39"/>
      <c r="U104" s="39"/>
      <c r="V104" s="117"/>
      <c r="W104" s="117"/>
      <c r="X104" s="117"/>
      <c r="Y104" s="117">
        <v>11200</v>
      </c>
      <c r="Z104" s="117">
        <v>3000</v>
      </c>
      <c r="AA104" s="117">
        <v>223701.33</v>
      </c>
      <c r="AB104" s="39"/>
      <c r="AC104" s="86"/>
    </row>
    <row r="105" spans="1:29" s="30" customFormat="1" ht="12" x14ac:dyDescent="0.2">
      <c r="A105" s="87" t="s">
        <v>33</v>
      </c>
      <c r="B105" s="33">
        <v>43804</v>
      </c>
      <c r="C105" s="32" t="s">
        <v>90</v>
      </c>
      <c r="D105" s="32" t="s">
        <v>39</v>
      </c>
      <c r="E105" s="32" t="s">
        <v>43</v>
      </c>
      <c r="F105" s="32">
        <v>80782</v>
      </c>
      <c r="G105" s="54">
        <v>43815</v>
      </c>
      <c r="H105" s="32">
        <v>20</v>
      </c>
      <c r="I105" s="32">
        <v>0</v>
      </c>
      <c r="J105" s="32"/>
      <c r="K105" s="52">
        <v>1675</v>
      </c>
      <c r="L105" s="34"/>
      <c r="M105" s="34"/>
      <c r="N105" s="55">
        <f t="shared" si="4"/>
        <v>1675</v>
      </c>
      <c r="O105" s="34"/>
      <c r="P105" s="56"/>
      <c r="Q105" s="39">
        <v>1675</v>
      </c>
      <c r="R105" s="39"/>
      <c r="S105" s="39"/>
      <c r="T105" s="39"/>
      <c r="U105" s="39"/>
      <c r="V105" s="117"/>
      <c r="W105" s="117"/>
      <c r="X105" s="117"/>
      <c r="Y105" s="117"/>
      <c r="Z105" s="117"/>
      <c r="AA105" s="117"/>
      <c r="AB105" s="39"/>
      <c r="AC105" s="86"/>
    </row>
    <row r="106" spans="1:29" s="30" customFormat="1" ht="12" x14ac:dyDescent="0.2">
      <c r="A106" s="87" t="s">
        <v>67</v>
      </c>
      <c r="B106" s="33">
        <v>43787</v>
      </c>
      <c r="C106" s="32" t="s">
        <v>68</v>
      </c>
      <c r="D106" s="32" t="s">
        <v>93</v>
      </c>
      <c r="E106" s="32" t="s">
        <v>105</v>
      </c>
      <c r="F106" s="32">
        <v>80783</v>
      </c>
      <c r="G106" s="54">
        <v>43805</v>
      </c>
      <c r="H106" s="32">
        <v>19</v>
      </c>
      <c r="I106" s="32">
        <v>1</v>
      </c>
      <c r="J106" s="32" t="s">
        <v>51</v>
      </c>
      <c r="K106" s="52">
        <v>730.63</v>
      </c>
      <c r="L106" s="34">
        <v>100</v>
      </c>
      <c r="M106" s="34" t="s">
        <v>106</v>
      </c>
      <c r="N106" s="55">
        <f t="shared" si="4"/>
        <v>830.63</v>
      </c>
      <c r="O106" s="34"/>
      <c r="P106" s="56"/>
      <c r="Q106" s="39">
        <v>730.63</v>
      </c>
      <c r="R106" s="39"/>
      <c r="S106" s="39"/>
      <c r="T106" s="39"/>
      <c r="U106" s="39"/>
      <c r="V106" s="117"/>
      <c r="W106" s="117"/>
      <c r="X106" s="117"/>
      <c r="Y106" s="117"/>
      <c r="Z106" s="117"/>
      <c r="AA106" s="117"/>
      <c r="AB106" s="39"/>
      <c r="AC106" s="86"/>
    </row>
    <row r="107" spans="1:29" s="30" customFormat="1" ht="12" x14ac:dyDescent="0.2">
      <c r="A107" s="87" t="s">
        <v>62</v>
      </c>
      <c r="B107" s="33"/>
      <c r="C107" s="32" t="s">
        <v>99</v>
      </c>
      <c r="D107" s="32" t="s">
        <v>36</v>
      </c>
      <c r="E107" s="35" t="s">
        <v>107</v>
      </c>
      <c r="F107" s="32">
        <v>80784</v>
      </c>
      <c r="G107" s="54">
        <v>43805</v>
      </c>
      <c r="H107" s="32">
        <v>0</v>
      </c>
      <c r="I107" s="32">
        <v>0</v>
      </c>
      <c r="J107" s="32"/>
      <c r="K107" s="52">
        <v>153180</v>
      </c>
      <c r="L107" s="34"/>
      <c r="M107" s="34"/>
      <c r="N107" s="55">
        <f t="shared" si="4"/>
        <v>153180</v>
      </c>
      <c r="O107" s="34"/>
      <c r="P107" s="56"/>
      <c r="Q107" s="39"/>
      <c r="R107" s="39"/>
      <c r="S107" s="39"/>
      <c r="T107" s="39"/>
      <c r="U107" s="39"/>
      <c r="V107" s="117"/>
      <c r="W107" s="117"/>
      <c r="X107" s="117"/>
      <c r="Y107" s="117"/>
      <c r="Z107" s="117">
        <v>42825</v>
      </c>
      <c r="AA107" s="117">
        <v>110355</v>
      </c>
      <c r="AB107" s="39"/>
      <c r="AC107" s="86"/>
    </row>
    <row r="108" spans="1:29" s="30" customFormat="1" ht="12" x14ac:dyDescent="0.2">
      <c r="A108" s="87" t="s">
        <v>41</v>
      </c>
      <c r="B108" s="33">
        <v>43804</v>
      </c>
      <c r="C108" s="32" t="s">
        <v>77</v>
      </c>
      <c r="D108" s="32" t="s">
        <v>78</v>
      </c>
      <c r="E108" s="32" t="s">
        <v>79</v>
      </c>
      <c r="F108" s="32">
        <v>80785</v>
      </c>
      <c r="G108" s="54">
        <v>43817</v>
      </c>
      <c r="H108" s="32">
        <v>0</v>
      </c>
      <c r="I108" s="32">
        <v>0</v>
      </c>
      <c r="J108" s="32"/>
      <c r="K108" s="52">
        <v>197</v>
      </c>
      <c r="L108" s="34"/>
      <c r="M108" s="34"/>
      <c r="N108" s="55">
        <f t="shared" si="4"/>
        <v>197</v>
      </c>
      <c r="O108" s="34"/>
      <c r="P108" s="56"/>
      <c r="Q108" s="39">
        <v>197</v>
      </c>
      <c r="R108" s="39"/>
      <c r="S108" s="39"/>
      <c r="T108" s="39"/>
      <c r="U108" s="39"/>
      <c r="V108" s="117"/>
      <c r="W108" s="117"/>
      <c r="X108" s="117"/>
      <c r="Y108" s="117"/>
      <c r="Z108" s="117"/>
      <c r="AA108" s="117"/>
      <c r="AB108" s="39"/>
      <c r="AC108" s="86"/>
    </row>
    <row r="109" spans="1:29" s="30" customFormat="1" ht="12" x14ac:dyDescent="0.2">
      <c r="A109" s="87" t="s">
        <v>72</v>
      </c>
      <c r="B109" s="33"/>
      <c r="C109" s="32"/>
      <c r="D109" s="32"/>
      <c r="E109" s="32" t="s">
        <v>72</v>
      </c>
      <c r="F109" s="32">
        <v>80786</v>
      </c>
      <c r="G109" s="54"/>
      <c r="H109" s="32"/>
      <c r="I109" s="32"/>
      <c r="J109" s="32"/>
      <c r="K109" s="52"/>
      <c r="L109" s="34"/>
      <c r="M109" s="34"/>
      <c r="N109" s="55">
        <f t="shared" si="4"/>
        <v>0</v>
      </c>
      <c r="O109" s="34"/>
      <c r="P109" s="56"/>
      <c r="Q109" s="39"/>
      <c r="R109" s="39"/>
      <c r="S109" s="39"/>
      <c r="T109" s="39"/>
      <c r="U109" s="39"/>
      <c r="V109" s="117"/>
      <c r="W109" s="117"/>
      <c r="X109" s="117"/>
      <c r="Y109" s="117"/>
      <c r="Z109" s="117"/>
      <c r="AA109" s="117"/>
      <c r="AB109" s="39"/>
      <c r="AC109" s="86"/>
    </row>
    <row r="110" spans="1:29" s="30" customFormat="1" ht="12" x14ac:dyDescent="0.2">
      <c r="A110" s="87" t="s">
        <v>33</v>
      </c>
      <c r="B110" s="40">
        <v>43805</v>
      </c>
      <c r="C110" s="35" t="s">
        <v>53</v>
      </c>
      <c r="D110" s="32" t="s">
        <v>69</v>
      </c>
      <c r="E110" s="35" t="s">
        <v>108</v>
      </c>
      <c r="F110" s="32">
        <v>80787</v>
      </c>
      <c r="G110" s="54">
        <v>43808</v>
      </c>
      <c r="H110" s="32">
        <v>4</v>
      </c>
      <c r="I110" s="32">
        <v>0</v>
      </c>
      <c r="J110" s="32"/>
      <c r="K110" s="52">
        <v>400</v>
      </c>
      <c r="L110" s="34"/>
      <c r="M110" s="34"/>
      <c r="N110" s="55">
        <f t="shared" si="4"/>
        <v>400</v>
      </c>
      <c r="O110" s="34">
        <v>400</v>
      </c>
      <c r="P110" s="56"/>
      <c r="Q110" s="39">
        <v>400</v>
      </c>
      <c r="R110" s="39"/>
      <c r="S110" s="39"/>
      <c r="T110" s="39"/>
      <c r="U110" s="39"/>
      <c r="V110" s="117"/>
      <c r="W110" s="117"/>
      <c r="X110" s="117"/>
      <c r="Y110" s="117"/>
      <c r="Z110" s="117"/>
      <c r="AA110" s="117"/>
      <c r="AB110" s="39"/>
      <c r="AC110" s="86"/>
    </row>
    <row r="111" spans="1:29" s="30" customFormat="1" ht="12" x14ac:dyDescent="0.2">
      <c r="A111" s="87" t="s">
        <v>62</v>
      </c>
      <c r="B111" s="33"/>
      <c r="C111" s="32" t="s">
        <v>99</v>
      </c>
      <c r="D111" s="32" t="s">
        <v>36</v>
      </c>
      <c r="E111" s="32" t="s">
        <v>109</v>
      </c>
      <c r="F111" s="32">
        <v>80788</v>
      </c>
      <c r="G111" s="54">
        <v>43805</v>
      </c>
      <c r="H111" s="32">
        <v>0</v>
      </c>
      <c r="I111" s="32">
        <v>0</v>
      </c>
      <c r="J111" s="32"/>
      <c r="K111" s="52">
        <v>25791.25</v>
      </c>
      <c r="L111" s="34"/>
      <c r="M111" s="34"/>
      <c r="N111" s="55">
        <f t="shared" si="4"/>
        <v>25791.25</v>
      </c>
      <c r="O111" s="34"/>
      <c r="P111" s="56"/>
      <c r="Q111" s="39"/>
      <c r="R111" s="39"/>
      <c r="S111" s="39"/>
      <c r="T111" s="39"/>
      <c r="U111" s="39"/>
      <c r="V111" s="117"/>
      <c r="W111" s="117"/>
      <c r="X111" s="117"/>
      <c r="Y111" s="117"/>
      <c r="Z111" s="117">
        <v>17560</v>
      </c>
      <c r="AA111" s="117">
        <v>8231.25</v>
      </c>
      <c r="AB111" s="39"/>
      <c r="AC111" s="86"/>
    </row>
    <row r="112" spans="1:29" s="30" customFormat="1" ht="12" x14ac:dyDescent="0.2">
      <c r="A112" s="87" t="s">
        <v>62</v>
      </c>
      <c r="B112" s="33"/>
      <c r="C112" s="32" t="s">
        <v>101</v>
      </c>
      <c r="D112" s="32"/>
      <c r="E112" s="32" t="s">
        <v>110</v>
      </c>
      <c r="F112" s="32">
        <v>80789</v>
      </c>
      <c r="G112" s="54">
        <v>43805</v>
      </c>
      <c r="H112" s="32">
        <v>0</v>
      </c>
      <c r="I112" s="32">
        <v>0</v>
      </c>
      <c r="J112" s="32"/>
      <c r="K112" s="52">
        <v>100024.66</v>
      </c>
      <c r="L112" s="34"/>
      <c r="M112" s="34"/>
      <c r="N112" s="55">
        <f t="shared" si="4"/>
        <v>100024.66</v>
      </c>
      <c r="O112" s="34"/>
      <c r="P112" s="56"/>
      <c r="Q112" s="39"/>
      <c r="R112" s="39"/>
      <c r="S112" s="39"/>
      <c r="T112" s="39"/>
      <c r="U112" s="39"/>
      <c r="V112" s="117"/>
      <c r="W112" s="117"/>
      <c r="X112" s="117"/>
      <c r="Y112" s="117">
        <v>200</v>
      </c>
      <c r="Z112" s="117">
        <v>20100</v>
      </c>
      <c r="AA112" s="117">
        <v>79724.66</v>
      </c>
      <c r="AB112" s="39"/>
      <c r="AC112" s="86"/>
    </row>
    <row r="113" spans="1:29" s="30" customFormat="1" ht="12" x14ac:dyDescent="0.2">
      <c r="A113" s="87" t="s">
        <v>62</v>
      </c>
      <c r="B113" s="33"/>
      <c r="C113" s="32" t="s">
        <v>99</v>
      </c>
      <c r="D113" s="32" t="s">
        <v>36</v>
      </c>
      <c r="E113" s="32" t="s">
        <v>111</v>
      </c>
      <c r="F113" s="32">
        <v>80790</v>
      </c>
      <c r="G113" s="54">
        <v>43805</v>
      </c>
      <c r="H113" s="32">
        <v>0</v>
      </c>
      <c r="I113" s="32">
        <v>0</v>
      </c>
      <c r="J113" s="32"/>
      <c r="K113" s="52">
        <v>28367.7</v>
      </c>
      <c r="L113" s="34"/>
      <c r="M113" s="34"/>
      <c r="N113" s="55">
        <f t="shared" si="4"/>
        <v>28367.7</v>
      </c>
      <c r="O113" s="34"/>
      <c r="P113" s="56"/>
      <c r="Q113" s="39"/>
      <c r="R113" s="39"/>
      <c r="S113" s="39"/>
      <c r="T113" s="39"/>
      <c r="U113" s="39"/>
      <c r="V113" s="117"/>
      <c r="W113" s="117"/>
      <c r="X113" s="117"/>
      <c r="Y113" s="117"/>
      <c r="Z113" s="117">
        <v>9355.67</v>
      </c>
      <c r="AA113" s="117">
        <v>19012</v>
      </c>
      <c r="AB113" s="39"/>
      <c r="AC113" s="86"/>
    </row>
    <row r="114" spans="1:29" s="30" customFormat="1" ht="12" x14ac:dyDescent="0.2">
      <c r="A114" s="87" t="s">
        <v>62</v>
      </c>
      <c r="B114" s="33"/>
      <c r="C114" s="32" t="s">
        <v>101</v>
      </c>
      <c r="D114" s="32" t="s">
        <v>36</v>
      </c>
      <c r="E114" s="32" t="s">
        <v>112</v>
      </c>
      <c r="F114" s="32">
        <v>80791</v>
      </c>
      <c r="G114" s="54">
        <v>43805</v>
      </c>
      <c r="H114" s="32">
        <v>0</v>
      </c>
      <c r="I114" s="32">
        <v>0</v>
      </c>
      <c r="J114" s="32"/>
      <c r="K114" s="52">
        <v>21495.68</v>
      </c>
      <c r="L114" s="34"/>
      <c r="M114" s="34"/>
      <c r="N114" s="55">
        <f t="shared" si="4"/>
        <v>21495.68</v>
      </c>
      <c r="O114" s="34"/>
      <c r="P114" s="56"/>
      <c r="Q114" s="39"/>
      <c r="R114" s="39"/>
      <c r="S114" s="39"/>
      <c r="T114" s="39"/>
      <c r="U114" s="39"/>
      <c r="V114" s="117"/>
      <c r="W114" s="117"/>
      <c r="X114" s="117"/>
      <c r="Y114" s="117">
        <v>10655.68</v>
      </c>
      <c r="Z114" s="117">
        <v>5015</v>
      </c>
      <c r="AA114" s="117">
        <v>5825</v>
      </c>
      <c r="AB114" s="39"/>
      <c r="AC114" s="86"/>
    </row>
    <row r="115" spans="1:29" s="30" customFormat="1" ht="12" x14ac:dyDescent="0.2">
      <c r="A115" s="87" t="s">
        <v>67</v>
      </c>
      <c r="B115" s="33">
        <v>43787</v>
      </c>
      <c r="C115" s="32" t="s">
        <v>68</v>
      </c>
      <c r="D115" s="32" t="s">
        <v>93</v>
      </c>
      <c r="E115" s="32" t="s">
        <v>113</v>
      </c>
      <c r="F115" s="32">
        <v>80792</v>
      </c>
      <c r="G115" s="54">
        <v>43805</v>
      </c>
      <c r="H115" s="32">
        <v>1</v>
      </c>
      <c r="I115" s="32">
        <v>0</v>
      </c>
      <c r="J115" s="32"/>
      <c r="K115" s="52">
        <v>25</v>
      </c>
      <c r="L115" s="34">
        <v>25</v>
      </c>
      <c r="M115" s="34" t="s">
        <v>106</v>
      </c>
      <c r="N115" s="55">
        <f t="shared" si="4"/>
        <v>50</v>
      </c>
      <c r="O115" s="34"/>
      <c r="P115" s="56"/>
      <c r="Q115" s="39">
        <v>25</v>
      </c>
      <c r="R115" s="39"/>
      <c r="S115" s="39"/>
      <c r="T115" s="39"/>
      <c r="U115" s="39"/>
      <c r="V115" s="117"/>
      <c r="W115" s="117"/>
      <c r="X115" s="117"/>
      <c r="Y115" s="117"/>
      <c r="Z115" s="117"/>
      <c r="AA115" s="117"/>
      <c r="AB115" s="39"/>
      <c r="AC115" s="86"/>
    </row>
    <row r="116" spans="1:29" s="30" customFormat="1" ht="12" x14ac:dyDescent="0.2">
      <c r="A116" s="87" t="s">
        <v>62</v>
      </c>
      <c r="B116" s="33"/>
      <c r="C116" s="32" t="s">
        <v>101</v>
      </c>
      <c r="D116" s="32" t="s">
        <v>36</v>
      </c>
      <c r="E116" s="32" t="s">
        <v>114</v>
      </c>
      <c r="F116" s="32">
        <v>80793</v>
      </c>
      <c r="G116" s="54">
        <v>43805</v>
      </c>
      <c r="H116" s="32">
        <v>0</v>
      </c>
      <c r="I116" s="32">
        <v>0</v>
      </c>
      <c r="J116" s="32"/>
      <c r="K116" s="52">
        <v>360241.33</v>
      </c>
      <c r="L116" s="34"/>
      <c r="M116" s="34"/>
      <c r="N116" s="55">
        <f t="shared" si="4"/>
        <v>360241.33</v>
      </c>
      <c r="O116" s="34"/>
      <c r="P116" s="56"/>
      <c r="Q116" s="39"/>
      <c r="R116" s="39"/>
      <c r="S116" s="39"/>
      <c r="T116" s="39"/>
      <c r="U116" s="39"/>
      <c r="V116" s="117"/>
      <c r="W116" s="117"/>
      <c r="X116" s="117"/>
      <c r="Y116" s="117">
        <v>380</v>
      </c>
      <c r="Z116" s="117">
        <v>175050</v>
      </c>
      <c r="AA116" s="117">
        <v>184811.33</v>
      </c>
      <c r="AB116" s="39"/>
      <c r="AC116" s="86"/>
    </row>
    <row r="117" spans="1:29" s="30" customFormat="1" ht="12" x14ac:dyDescent="0.2">
      <c r="A117" s="87" t="s">
        <v>67</v>
      </c>
      <c r="B117" s="33">
        <v>43787</v>
      </c>
      <c r="C117" s="32" t="s">
        <v>68</v>
      </c>
      <c r="D117" s="32" t="s">
        <v>93</v>
      </c>
      <c r="E117" s="32" t="s">
        <v>115</v>
      </c>
      <c r="F117" s="32">
        <v>80794</v>
      </c>
      <c r="G117" s="54">
        <v>43808</v>
      </c>
      <c r="H117" s="32">
        <v>4</v>
      </c>
      <c r="I117" s="32">
        <v>0</v>
      </c>
      <c r="J117" s="32"/>
      <c r="K117" s="52">
        <v>2530</v>
      </c>
      <c r="L117" s="34">
        <v>0</v>
      </c>
      <c r="M117" s="34"/>
      <c r="N117" s="55">
        <f t="shared" si="4"/>
        <v>2530</v>
      </c>
      <c r="O117" s="34"/>
      <c r="P117" s="56"/>
      <c r="Q117" s="39">
        <v>2530</v>
      </c>
      <c r="R117" s="39"/>
      <c r="S117" s="39"/>
      <c r="T117" s="39"/>
      <c r="U117" s="39"/>
      <c r="V117" s="117"/>
      <c r="W117" s="117"/>
      <c r="X117" s="117"/>
      <c r="Y117" s="117"/>
      <c r="Z117" s="117"/>
      <c r="AA117" s="117"/>
      <c r="AB117" s="39"/>
      <c r="AC117" s="86"/>
    </row>
    <row r="118" spans="1:29" s="30" customFormat="1" ht="12" x14ac:dyDescent="0.2">
      <c r="A118" s="87" t="s">
        <v>62</v>
      </c>
      <c r="B118" s="33"/>
      <c r="C118" s="32" t="s">
        <v>99</v>
      </c>
      <c r="D118" s="32" t="s">
        <v>36</v>
      </c>
      <c r="E118" s="32" t="s">
        <v>116</v>
      </c>
      <c r="F118" s="32">
        <v>80795</v>
      </c>
      <c r="G118" s="54">
        <v>43805</v>
      </c>
      <c r="H118" s="32">
        <v>0</v>
      </c>
      <c r="I118" s="32">
        <v>0</v>
      </c>
      <c r="J118" s="32"/>
      <c r="K118" s="52">
        <v>5435</v>
      </c>
      <c r="L118" s="34"/>
      <c r="M118" s="34"/>
      <c r="N118" s="55">
        <f t="shared" si="4"/>
        <v>5435</v>
      </c>
      <c r="O118" s="34"/>
      <c r="P118" s="56"/>
      <c r="Q118" s="39"/>
      <c r="R118" s="39"/>
      <c r="S118" s="39"/>
      <c r="T118" s="39"/>
      <c r="U118" s="39"/>
      <c r="V118" s="117"/>
      <c r="W118" s="117"/>
      <c r="X118" s="117"/>
      <c r="Y118" s="117"/>
      <c r="Z118" s="117">
        <v>1475</v>
      </c>
      <c r="AA118" s="117">
        <v>3960</v>
      </c>
      <c r="AB118" s="39"/>
      <c r="AC118" s="86"/>
    </row>
    <row r="119" spans="1:29" s="30" customFormat="1" ht="12" x14ac:dyDescent="0.2">
      <c r="A119" s="87" t="s">
        <v>62</v>
      </c>
      <c r="B119" s="33"/>
      <c r="C119" s="32" t="s">
        <v>101</v>
      </c>
      <c r="D119" s="32" t="s">
        <v>36</v>
      </c>
      <c r="E119" s="32" t="s">
        <v>117</v>
      </c>
      <c r="F119" s="32">
        <v>80796</v>
      </c>
      <c r="G119" s="54">
        <v>43805</v>
      </c>
      <c r="H119" s="32">
        <v>0</v>
      </c>
      <c r="I119" s="32">
        <v>0</v>
      </c>
      <c r="J119" s="32"/>
      <c r="K119" s="52">
        <v>37949.19</v>
      </c>
      <c r="L119" s="34"/>
      <c r="M119" s="34"/>
      <c r="N119" s="55">
        <f t="shared" si="4"/>
        <v>37949.19</v>
      </c>
      <c r="O119" s="34"/>
      <c r="P119" s="56"/>
      <c r="Q119" s="39"/>
      <c r="R119" s="39"/>
      <c r="S119" s="39"/>
      <c r="T119" s="39"/>
      <c r="U119" s="39"/>
      <c r="V119" s="117"/>
      <c r="W119" s="117"/>
      <c r="X119" s="117"/>
      <c r="Y119" s="117">
        <v>15898.28</v>
      </c>
      <c r="Z119" s="117">
        <v>4100</v>
      </c>
      <c r="AA119" s="117">
        <v>17950.91</v>
      </c>
      <c r="AB119" s="39"/>
      <c r="AC119" s="86"/>
    </row>
    <row r="120" spans="1:29" s="30" customFormat="1" ht="12" x14ac:dyDescent="0.2">
      <c r="A120" s="87" t="s">
        <v>33</v>
      </c>
      <c r="B120" s="33">
        <v>43805</v>
      </c>
      <c r="C120" s="32" t="s">
        <v>90</v>
      </c>
      <c r="D120" s="32" t="s">
        <v>39</v>
      </c>
      <c r="E120" s="32" t="s">
        <v>43</v>
      </c>
      <c r="F120" s="32">
        <v>80797</v>
      </c>
      <c r="G120" s="54">
        <v>43816</v>
      </c>
      <c r="H120" s="32">
        <v>13</v>
      </c>
      <c r="I120" s="32">
        <v>0</v>
      </c>
      <c r="J120" s="32"/>
      <c r="K120" s="52">
        <v>2290</v>
      </c>
      <c r="L120" s="34"/>
      <c r="M120" s="34"/>
      <c r="N120" s="55">
        <f t="shared" si="4"/>
        <v>2290</v>
      </c>
      <c r="O120" s="34"/>
      <c r="P120" s="56"/>
      <c r="Q120" s="39">
        <v>2290</v>
      </c>
      <c r="R120" s="39"/>
      <c r="S120" s="39"/>
      <c r="T120" s="39"/>
      <c r="U120" s="39"/>
      <c r="V120" s="117"/>
      <c r="W120" s="117"/>
      <c r="X120" s="117"/>
      <c r="Y120" s="117"/>
      <c r="Z120" s="117"/>
      <c r="AA120" s="117"/>
      <c r="AB120" s="39"/>
      <c r="AC120" s="86"/>
    </row>
    <row r="121" spans="1:29" s="30" customFormat="1" ht="12" x14ac:dyDescent="0.2">
      <c r="A121" s="87" t="s">
        <v>41</v>
      </c>
      <c r="B121" s="33">
        <v>43805</v>
      </c>
      <c r="C121" s="32" t="s">
        <v>90</v>
      </c>
      <c r="D121" s="32" t="s">
        <v>39</v>
      </c>
      <c r="E121" s="32" t="s">
        <v>43</v>
      </c>
      <c r="F121" s="32">
        <v>80798</v>
      </c>
      <c r="G121" s="54">
        <v>43818</v>
      </c>
      <c r="H121" s="32">
        <v>17</v>
      </c>
      <c r="I121" s="32">
        <v>1</v>
      </c>
      <c r="J121" s="32" t="s">
        <v>51</v>
      </c>
      <c r="K121" s="52">
        <v>3192</v>
      </c>
      <c r="L121" s="34"/>
      <c r="M121" s="34"/>
      <c r="N121" s="55">
        <f t="shared" si="4"/>
        <v>3192</v>
      </c>
      <c r="O121" s="34"/>
      <c r="P121" s="56"/>
      <c r="Q121" s="39">
        <v>3192</v>
      </c>
      <c r="R121" s="39"/>
      <c r="S121" s="39"/>
      <c r="T121" s="39"/>
      <c r="U121" s="39"/>
      <c r="V121" s="117"/>
      <c r="W121" s="117"/>
      <c r="X121" s="117"/>
      <c r="Y121" s="117"/>
      <c r="Z121" s="117"/>
      <c r="AA121" s="117"/>
      <c r="AB121" s="39"/>
      <c r="AC121" s="86"/>
    </row>
    <row r="122" spans="1:29" s="30" customFormat="1" ht="12" x14ac:dyDescent="0.2">
      <c r="A122" s="87" t="s">
        <v>33</v>
      </c>
      <c r="B122" s="33">
        <v>43805</v>
      </c>
      <c r="C122" s="32" t="s">
        <v>38</v>
      </c>
      <c r="D122" s="32" t="s">
        <v>39</v>
      </c>
      <c r="E122" s="32" t="s">
        <v>40</v>
      </c>
      <c r="F122" s="32">
        <v>80799</v>
      </c>
      <c r="G122" s="54">
        <v>43813</v>
      </c>
      <c r="H122" s="32">
        <v>1</v>
      </c>
      <c r="I122" s="32">
        <v>1</v>
      </c>
      <c r="J122" s="32" t="s">
        <v>81</v>
      </c>
      <c r="K122" s="52">
        <v>10000</v>
      </c>
      <c r="L122" s="34"/>
      <c r="M122" s="34"/>
      <c r="N122" s="55">
        <f t="shared" si="4"/>
        <v>10000</v>
      </c>
      <c r="O122" s="34"/>
      <c r="P122" s="56"/>
      <c r="Q122" s="39">
        <v>10000</v>
      </c>
      <c r="R122" s="39"/>
      <c r="S122" s="39"/>
      <c r="T122" s="39"/>
      <c r="U122" s="39"/>
      <c r="V122" s="117"/>
      <c r="W122" s="117"/>
      <c r="X122" s="117"/>
      <c r="Y122" s="117"/>
      <c r="Z122" s="117"/>
      <c r="AA122" s="117"/>
      <c r="AB122" s="39"/>
      <c r="AC122" s="86"/>
    </row>
    <row r="123" spans="1:29" s="30" customFormat="1" ht="12" x14ac:dyDescent="0.2">
      <c r="A123" s="87"/>
      <c r="B123" s="33"/>
      <c r="C123" s="32"/>
      <c r="D123" s="32"/>
      <c r="E123" s="32"/>
      <c r="F123" s="32">
        <v>80800</v>
      </c>
      <c r="G123" s="54"/>
      <c r="H123" s="32"/>
      <c r="I123" s="32"/>
      <c r="J123" s="32"/>
      <c r="K123" s="52"/>
      <c r="L123" s="34"/>
      <c r="M123" s="34"/>
      <c r="N123" s="55">
        <f t="shared" si="4"/>
        <v>0</v>
      </c>
      <c r="O123" s="34"/>
      <c r="P123" s="56"/>
      <c r="Q123" s="39"/>
      <c r="R123" s="39"/>
      <c r="S123" s="39"/>
      <c r="T123" s="39"/>
      <c r="U123" s="39"/>
      <c r="V123" s="117"/>
      <c r="W123" s="117"/>
      <c r="X123" s="117"/>
      <c r="Y123" s="117"/>
      <c r="Z123" s="117"/>
      <c r="AA123" s="117"/>
      <c r="AB123" s="39"/>
      <c r="AC123" s="86"/>
    </row>
    <row r="124" spans="1:29" s="30" customFormat="1" ht="12" x14ac:dyDescent="0.2">
      <c r="A124" s="87" t="s">
        <v>62</v>
      </c>
      <c r="B124" s="33"/>
      <c r="C124" s="32" t="s">
        <v>99</v>
      </c>
      <c r="D124" s="32" t="s">
        <v>36</v>
      </c>
      <c r="E124" s="32" t="s">
        <v>118</v>
      </c>
      <c r="F124" s="32">
        <v>80801</v>
      </c>
      <c r="G124" s="54">
        <v>43808</v>
      </c>
      <c r="H124" s="32">
        <v>0</v>
      </c>
      <c r="I124" s="32">
        <v>0</v>
      </c>
      <c r="J124" s="32"/>
      <c r="K124" s="52">
        <v>196359.06</v>
      </c>
      <c r="L124" s="34"/>
      <c r="M124" s="34"/>
      <c r="N124" s="55">
        <f t="shared" si="4"/>
        <v>196359.06</v>
      </c>
      <c r="O124" s="34"/>
      <c r="P124" s="56"/>
      <c r="Q124" s="39"/>
      <c r="R124" s="39"/>
      <c r="S124" s="39"/>
      <c r="T124" s="39"/>
      <c r="U124" s="39"/>
      <c r="V124" s="117"/>
      <c r="W124" s="117"/>
      <c r="X124" s="117"/>
      <c r="Y124" s="117"/>
      <c r="Z124" s="117">
        <v>56608.06</v>
      </c>
      <c r="AA124" s="117">
        <v>139751</v>
      </c>
      <c r="AB124" s="39"/>
      <c r="AC124" s="86"/>
    </row>
    <row r="125" spans="1:29" s="30" customFormat="1" ht="12" x14ac:dyDescent="0.2">
      <c r="A125" s="87" t="s">
        <v>67</v>
      </c>
      <c r="B125" s="33">
        <v>43788</v>
      </c>
      <c r="C125" s="32" t="s">
        <v>68</v>
      </c>
      <c r="D125" s="32" t="s">
        <v>93</v>
      </c>
      <c r="E125" s="32" t="s">
        <v>115</v>
      </c>
      <c r="F125" s="32">
        <v>80802</v>
      </c>
      <c r="G125" s="54">
        <v>43808</v>
      </c>
      <c r="H125" s="32">
        <v>1</v>
      </c>
      <c r="I125" s="32">
        <v>0</v>
      </c>
      <c r="J125" s="32"/>
      <c r="K125" s="52">
        <v>36</v>
      </c>
      <c r="L125" s="34"/>
      <c r="M125" s="34"/>
      <c r="N125" s="55">
        <f t="shared" si="4"/>
        <v>36</v>
      </c>
      <c r="O125" s="34"/>
      <c r="P125" s="56"/>
      <c r="Q125" s="39">
        <v>36</v>
      </c>
      <c r="R125" s="39"/>
      <c r="S125" s="39"/>
      <c r="T125" s="39"/>
      <c r="U125" s="39"/>
      <c r="V125" s="117"/>
      <c r="W125" s="117"/>
      <c r="X125" s="117"/>
      <c r="Y125" s="117"/>
      <c r="Z125" s="117"/>
      <c r="AA125" s="117"/>
      <c r="AB125" s="39"/>
      <c r="AC125" s="86"/>
    </row>
    <row r="126" spans="1:29" s="30" customFormat="1" ht="12" x14ac:dyDescent="0.2">
      <c r="A126" s="87" t="s">
        <v>62</v>
      </c>
      <c r="B126" s="33"/>
      <c r="C126" s="32" t="s">
        <v>101</v>
      </c>
      <c r="D126" s="32" t="s">
        <v>36</v>
      </c>
      <c r="E126" s="32" t="s">
        <v>119</v>
      </c>
      <c r="F126" s="32">
        <v>80803</v>
      </c>
      <c r="G126" s="54">
        <v>43808</v>
      </c>
      <c r="H126" s="32">
        <v>0</v>
      </c>
      <c r="I126" s="32">
        <v>0</v>
      </c>
      <c r="J126" s="32"/>
      <c r="K126" s="52">
        <v>296430.57</v>
      </c>
      <c r="L126" s="34"/>
      <c r="M126" s="34"/>
      <c r="N126" s="55">
        <f t="shared" si="4"/>
        <v>296430.57</v>
      </c>
      <c r="O126" s="34"/>
      <c r="P126" s="56"/>
      <c r="Q126" s="39"/>
      <c r="R126" s="39"/>
      <c r="S126" s="39"/>
      <c r="T126" s="39"/>
      <c r="U126" s="39"/>
      <c r="V126" s="117"/>
      <c r="W126" s="117"/>
      <c r="X126" s="117"/>
      <c r="Y126" s="117">
        <v>13928</v>
      </c>
      <c r="Z126" s="117">
        <v>4665</v>
      </c>
      <c r="AA126" s="117">
        <v>277837.57</v>
      </c>
      <c r="AB126" s="39"/>
      <c r="AC126" s="86"/>
    </row>
    <row r="127" spans="1:29" s="30" customFormat="1" ht="12" x14ac:dyDescent="0.2">
      <c r="A127" s="87" t="s">
        <v>29</v>
      </c>
      <c r="B127" s="33"/>
      <c r="C127" s="32" t="s">
        <v>68</v>
      </c>
      <c r="D127" s="32" t="s">
        <v>88</v>
      </c>
      <c r="E127" s="32" t="s">
        <v>88</v>
      </c>
      <c r="F127" s="32">
        <v>80804</v>
      </c>
      <c r="G127" s="54">
        <v>43808</v>
      </c>
      <c r="H127" s="32">
        <v>9</v>
      </c>
      <c r="I127" s="32"/>
      <c r="J127" s="32"/>
      <c r="K127" s="52">
        <v>770</v>
      </c>
      <c r="L127" s="34"/>
      <c r="M127" s="34"/>
      <c r="N127" s="55">
        <f t="shared" si="4"/>
        <v>770</v>
      </c>
      <c r="O127" s="34"/>
      <c r="P127" s="56"/>
      <c r="Q127" s="39">
        <v>770</v>
      </c>
      <c r="R127" s="39"/>
      <c r="S127" s="39"/>
      <c r="T127" s="39"/>
      <c r="U127" s="39"/>
      <c r="V127" s="117"/>
      <c r="W127" s="117"/>
      <c r="X127" s="117"/>
      <c r="Y127" s="117"/>
      <c r="Z127" s="117"/>
      <c r="AA127" s="117"/>
      <c r="AB127" s="39"/>
      <c r="AC127" s="86"/>
    </row>
    <row r="128" spans="1:29" s="30" customFormat="1" ht="12" x14ac:dyDescent="0.2">
      <c r="A128" s="91" t="s">
        <v>29</v>
      </c>
      <c r="B128" s="46"/>
      <c r="C128" s="47"/>
      <c r="D128" s="47" t="s">
        <v>88</v>
      </c>
      <c r="E128" s="47" t="s">
        <v>88</v>
      </c>
      <c r="F128" s="32">
        <v>80805</v>
      </c>
      <c r="G128" s="58">
        <v>43809</v>
      </c>
      <c r="H128" s="47">
        <v>128</v>
      </c>
      <c r="I128" s="47"/>
      <c r="J128" s="47"/>
      <c r="K128" s="53">
        <v>6801.75</v>
      </c>
      <c r="L128" s="48"/>
      <c r="M128" s="48"/>
      <c r="N128" s="55">
        <f t="shared" si="4"/>
        <v>6801.75</v>
      </c>
      <c r="O128" s="48"/>
      <c r="P128" s="60"/>
      <c r="Q128" s="59">
        <v>6801.75</v>
      </c>
      <c r="R128" s="59"/>
      <c r="S128" s="59"/>
      <c r="T128" s="59"/>
      <c r="U128" s="59"/>
      <c r="V128" s="118"/>
      <c r="W128" s="118"/>
      <c r="X128" s="118"/>
      <c r="Y128" s="118"/>
      <c r="Z128" s="118"/>
      <c r="AA128" s="118"/>
      <c r="AB128" s="59"/>
      <c r="AC128" s="92"/>
    </row>
    <row r="129" spans="1:29" s="30" customFormat="1" ht="12" x14ac:dyDescent="0.2">
      <c r="A129" s="91" t="s">
        <v>33</v>
      </c>
      <c r="B129" s="46"/>
      <c r="C129" s="47" t="s">
        <v>53</v>
      </c>
      <c r="D129" s="47" t="s">
        <v>36</v>
      </c>
      <c r="E129" s="47" t="s">
        <v>120</v>
      </c>
      <c r="F129" s="32">
        <v>80806</v>
      </c>
      <c r="G129" s="58">
        <v>43811</v>
      </c>
      <c r="H129" s="47"/>
      <c r="I129" s="47"/>
      <c r="J129" s="47"/>
      <c r="K129" s="53"/>
      <c r="L129" s="48"/>
      <c r="M129" s="48"/>
      <c r="N129" s="55">
        <f t="shared" si="4"/>
        <v>0</v>
      </c>
      <c r="O129" s="48">
        <v>1380</v>
      </c>
      <c r="P129" s="60"/>
      <c r="Q129" s="59"/>
      <c r="R129" s="59"/>
      <c r="S129" s="59"/>
      <c r="T129" s="59"/>
      <c r="U129" s="59"/>
      <c r="V129" s="118"/>
      <c r="W129" s="118"/>
      <c r="X129" s="118"/>
      <c r="Y129" s="118"/>
      <c r="Z129" s="118"/>
      <c r="AA129" s="118"/>
      <c r="AB129" s="59"/>
      <c r="AC129" s="92"/>
    </row>
    <row r="130" spans="1:29" s="30" customFormat="1" ht="12" x14ac:dyDescent="0.2">
      <c r="A130" s="91" t="s">
        <v>33</v>
      </c>
      <c r="B130" s="46"/>
      <c r="C130" s="47" t="s">
        <v>53</v>
      </c>
      <c r="D130" s="47" t="s">
        <v>69</v>
      </c>
      <c r="E130" s="47" t="s">
        <v>120</v>
      </c>
      <c r="F130" s="32">
        <v>80807</v>
      </c>
      <c r="G130" s="58">
        <v>43811</v>
      </c>
      <c r="H130" s="47">
        <v>3</v>
      </c>
      <c r="I130" s="47">
        <v>0</v>
      </c>
      <c r="J130" s="47"/>
      <c r="K130" s="53">
        <v>550</v>
      </c>
      <c r="L130" s="48"/>
      <c r="M130" s="48"/>
      <c r="N130" s="55">
        <f t="shared" si="4"/>
        <v>550</v>
      </c>
      <c r="O130" s="48">
        <v>550</v>
      </c>
      <c r="P130" s="60"/>
      <c r="Q130" s="59">
        <v>550</v>
      </c>
      <c r="R130" s="59"/>
      <c r="S130" s="59"/>
      <c r="T130" s="59"/>
      <c r="U130" s="59"/>
      <c r="V130" s="118"/>
      <c r="W130" s="118"/>
      <c r="X130" s="118"/>
      <c r="Y130" s="118"/>
      <c r="Z130" s="118"/>
      <c r="AA130" s="118"/>
      <c r="AB130" s="59"/>
      <c r="AC130" s="92"/>
    </row>
    <row r="131" spans="1:29" s="30" customFormat="1" ht="12" x14ac:dyDescent="0.2">
      <c r="A131" s="91" t="s">
        <v>33</v>
      </c>
      <c r="B131" s="46"/>
      <c r="C131" s="47" t="s">
        <v>53</v>
      </c>
      <c r="D131" s="47" t="s">
        <v>36</v>
      </c>
      <c r="E131" s="47" t="s">
        <v>76</v>
      </c>
      <c r="F131" s="32">
        <v>80808</v>
      </c>
      <c r="G131" s="58">
        <v>43808</v>
      </c>
      <c r="H131" s="47">
        <v>0</v>
      </c>
      <c r="I131" s="47">
        <v>0</v>
      </c>
      <c r="J131" s="47" t="s">
        <v>44</v>
      </c>
      <c r="K131" s="53">
        <v>0</v>
      </c>
      <c r="L131" s="48">
        <v>0</v>
      </c>
      <c r="M131" s="48"/>
      <c r="N131" s="55">
        <f t="shared" si="4"/>
        <v>0</v>
      </c>
      <c r="O131" s="48">
        <v>200</v>
      </c>
      <c r="P131" s="60"/>
      <c r="Q131" s="59"/>
      <c r="R131" s="59"/>
      <c r="S131" s="59"/>
      <c r="T131" s="59"/>
      <c r="U131" s="59"/>
      <c r="V131" s="118"/>
      <c r="W131" s="118"/>
      <c r="X131" s="118"/>
      <c r="Y131" s="118"/>
      <c r="Z131" s="118"/>
      <c r="AA131" s="118"/>
      <c r="AB131" s="59"/>
      <c r="AC131" s="92"/>
    </row>
    <row r="132" spans="1:29" s="30" customFormat="1" ht="12" x14ac:dyDescent="0.2">
      <c r="A132" s="91" t="s">
        <v>41</v>
      </c>
      <c r="B132" s="119">
        <v>43810</v>
      </c>
      <c r="C132" s="120" t="s">
        <v>97</v>
      </c>
      <c r="D132" s="120" t="s">
        <v>39</v>
      </c>
      <c r="E132" s="120" t="s">
        <v>121</v>
      </c>
      <c r="F132" s="32">
        <v>80809</v>
      </c>
      <c r="G132" s="58">
        <v>43818</v>
      </c>
      <c r="H132" s="47">
        <v>22</v>
      </c>
      <c r="I132" s="47">
        <v>29</v>
      </c>
      <c r="J132" s="47" t="s">
        <v>122</v>
      </c>
      <c r="K132" s="53">
        <v>2230</v>
      </c>
      <c r="L132" s="48"/>
      <c r="M132" s="48"/>
      <c r="N132" s="55">
        <f t="shared" si="4"/>
        <v>2230</v>
      </c>
      <c r="O132" s="48"/>
      <c r="P132" s="60"/>
      <c r="Q132" s="59">
        <v>2230</v>
      </c>
      <c r="R132" s="59"/>
      <c r="S132" s="59"/>
      <c r="T132" s="59"/>
      <c r="U132" s="59"/>
      <c r="V132" s="118"/>
      <c r="W132" s="118"/>
      <c r="X132" s="118"/>
      <c r="Y132" s="118"/>
      <c r="Z132" s="118"/>
      <c r="AA132" s="118"/>
      <c r="AB132" s="59"/>
      <c r="AC132" s="92"/>
    </row>
    <row r="133" spans="1:29" s="30" customFormat="1" ht="12" x14ac:dyDescent="0.2">
      <c r="A133" s="91" t="s">
        <v>33</v>
      </c>
      <c r="B133" s="46">
        <v>43810</v>
      </c>
      <c r="C133" s="47" t="s">
        <v>45</v>
      </c>
      <c r="D133" s="47" t="s">
        <v>39</v>
      </c>
      <c r="E133" s="47" t="s">
        <v>43</v>
      </c>
      <c r="F133" s="32">
        <v>80810</v>
      </c>
      <c r="G133" s="58">
        <v>43815</v>
      </c>
      <c r="H133" s="47">
        <v>14</v>
      </c>
      <c r="I133" s="47">
        <v>0</v>
      </c>
      <c r="J133" s="47"/>
      <c r="K133" s="53">
        <v>26181.919999999998</v>
      </c>
      <c r="L133" s="48"/>
      <c r="M133" s="48"/>
      <c r="N133" s="55">
        <f t="shared" si="4"/>
        <v>26181.919999999998</v>
      </c>
      <c r="O133" s="48"/>
      <c r="P133" s="60"/>
      <c r="Q133" s="59">
        <v>26181.919999999998</v>
      </c>
      <c r="R133" s="59"/>
      <c r="S133" s="59"/>
      <c r="T133" s="59"/>
      <c r="U133" s="59"/>
      <c r="V133" s="118"/>
      <c r="W133" s="118"/>
      <c r="X133" s="118"/>
      <c r="Y133" s="118"/>
      <c r="Z133" s="118"/>
      <c r="AA133" s="118"/>
      <c r="AB133" s="59"/>
      <c r="AC133" s="92"/>
    </row>
    <row r="134" spans="1:29" s="30" customFormat="1" ht="12" x14ac:dyDescent="0.2">
      <c r="A134" s="91" t="s">
        <v>33</v>
      </c>
      <c r="B134" s="46">
        <v>43810</v>
      </c>
      <c r="C134" s="47" t="s">
        <v>45</v>
      </c>
      <c r="D134" s="47" t="s">
        <v>39</v>
      </c>
      <c r="E134" s="47" t="s">
        <v>43</v>
      </c>
      <c r="F134" s="32">
        <v>80811</v>
      </c>
      <c r="G134" s="58">
        <v>43832</v>
      </c>
      <c r="H134" s="47">
        <v>0</v>
      </c>
      <c r="I134" s="47">
        <v>0</v>
      </c>
      <c r="J134" s="47"/>
      <c r="K134" s="53">
        <v>250</v>
      </c>
      <c r="L134" s="48"/>
      <c r="M134" s="48"/>
      <c r="N134" s="55">
        <f t="shared" si="4"/>
        <v>250</v>
      </c>
      <c r="O134" s="48"/>
      <c r="P134" s="60"/>
      <c r="Q134" s="59">
        <v>250</v>
      </c>
      <c r="R134" s="59"/>
      <c r="S134" s="59"/>
      <c r="T134" s="59"/>
      <c r="U134" s="59"/>
      <c r="V134" s="118"/>
      <c r="W134" s="118"/>
      <c r="X134" s="118"/>
      <c r="Y134" s="118"/>
      <c r="Z134" s="118"/>
      <c r="AA134" s="118"/>
      <c r="AB134" s="59"/>
      <c r="AC134" s="92"/>
    </row>
    <row r="135" spans="1:29" s="30" customFormat="1" ht="12" x14ac:dyDescent="0.2">
      <c r="A135" s="91" t="s">
        <v>33</v>
      </c>
      <c r="B135" s="46">
        <v>43810</v>
      </c>
      <c r="C135" s="47" t="s">
        <v>45</v>
      </c>
      <c r="D135" s="47" t="s">
        <v>39</v>
      </c>
      <c r="E135" s="47" t="s">
        <v>43</v>
      </c>
      <c r="F135" s="32">
        <v>80812</v>
      </c>
      <c r="G135" s="58">
        <v>43832</v>
      </c>
      <c r="H135" s="47">
        <v>19</v>
      </c>
      <c r="I135" s="47">
        <v>0</v>
      </c>
      <c r="J135" s="47"/>
      <c r="K135" s="53">
        <v>7280</v>
      </c>
      <c r="L135" s="48"/>
      <c r="M135" s="48"/>
      <c r="N135" s="55">
        <f t="shared" ref="N135:N153" si="5">SUM(K135:L135)</f>
        <v>7280</v>
      </c>
      <c r="O135" s="48"/>
      <c r="P135" s="60"/>
      <c r="Q135" s="59">
        <v>7280</v>
      </c>
      <c r="R135" s="59"/>
      <c r="S135" s="59"/>
      <c r="T135" s="59"/>
      <c r="U135" s="59"/>
      <c r="V135" s="118"/>
      <c r="W135" s="118"/>
      <c r="X135" s="118"/>
      <c r="Y135" s="118"/>
      <c r="Z135" s="118"/>
      <c r="AA135" s="118"/>
      <c r="AB135" s="59"/>
      <c r="AC135" s="92"/>
    </row>
    <row r="136" spans="1:29" s="30" customFormat="1" ht="12" x14ac:dyDescent="0.2">
      <c r="A136" s="91" t="s">
        <v>33</v>
      </c>
      <c r="B136" s="46"/>
      <c r="C136" s="47" t="s">
        <v>56</v>
      </c>
      <c r="D136" s="47" t="s">
        <v>36</v>
      </c>
      <c r="E136" s="47" t="s">
        <v>123</v>
      </c>
      <c r="F136" s="32">
        <v>80813</v>
      </c>
      <c r="G136" s="58">
        <v>43836</v>
      </c>
      <c r="H136" s="47">
        <v>0</v>
      </c>
      <c r="I136" s="47">
        <v>2</v>
      </c>
      <c r="J136" s="47" t="s">
        <v>124</v>
      </c>
      <c r="K136" s="53">
        <v>0</v>
      </c>
      <c r="L136" s="48"/>
      <c r="M136" s="48"/>
      <c r="N136" s="55">
        <v>0</v>
      </c>
      <c r="O136" s="48">
        <v>420000</v>
      </c>
      <c r="P136" s="60"/>
      <c r="Q136" s="59"/>
      <c r="R136" s="59"/>
      <c r="S136" s="59"/>
      <c r="T136" s="59"/>
      <c r="U136" s="59"/>
      <c r="V136" s="118"/>
      <c r="W136" s="118"/>
      <c r="X136" s="118"/>
      <c r="Y136" s="118"/>
      <c r="Z136" s="118"/>
      <c r="AA136" s="118"/>
      <c r="AB136" s="59"/>
      <c r="AC136" s="92"/>
    </row>
    <row r="137" spans="1:29" s="30" customFormat="1" ht="12" x14ac:dyDescent="0.2">
      <c r="A137" s="91" t="s">
        <v>33</v>
      </c>
      <c r="B137" s="46" t="s">
        <v>34</v>
      </c>
      <c r="C137" s="47" t="s">
        <v>35</v>
      </c>
      <c r="D137" s="47" t="s">
        <v>36</v>
      </c>
      <c r="E137" s="47" t="s">
        <v>37</v>
      </c>
      <c r="F137" s="32">
        <v>80814</v>
      </c>
      <c r="G137" s="58">
        <v>43819</v>
      </c>
      <c r="H137" s="47">
        <v>0</v>
      </c>
      <c r="I137" s="47">
        <v>1</v>
      </c>
      <c r="J137" s="47" t="s">
        <v>125</v>
      </c>
      <c r="K137" s="53">
        <v>0</v>
      </c>
      <c r="L137" s="48"/>
      <c r="M137" s="48"/>
      <c r="N137" s="55">
        <f t="shared" si="5"/>
        <v>0</v>
      </c>
      <c r="O137" s="48"/>
      <c r="P137" s="60"/>
      <c r="Q137" s="59"/>
      <c r="R137" s="59"/>
      <c r="S137" s="59"/>
      <c r="T137" s="59"/>
      <c r="U137" s="59"/>
      <c r="V137" s="118"/>
      <c r="W137" s="118"/>
      <c r="X137" s="118"/>
      <c r="Y137" s="118"/>
      <c r="Z137" s="118"/>
      <c r="AA137" s="118"/>
      <c r="AB137" s="59"/>
      <c r="AC137" s="92"/>
    </row>
    <row r="138" spans="1:29" s="30" customFormat="1" ht="12" x14ac:dyDescent="0.2">
      <c r="A138" s="91" t="s">
        <v>33</v>
      </c>
      <c r="B138" s="46">
        <v>43810</v>
      </c>
      <c r="C138" s="47" t="s">
        <v>38</v>
      </c>
      <c r="D138" s="47" t="s">
        <v>39</v>
      </c>
      <c r="E138" s="47" t="s">
        <v>40</v>
      </c>
      <c r="F138" s="32">
        <v>80815</v>
      </c>
      <c r="G138" s="58">
        <v>43819</v>
      </c>
      <c r="H138" s="47">
        <v>3</v>
      </c>
      <c r="I138" s="47">
        <v>8</v>
      </c>
      <c r="J138" s="47" t="s">
        <v>126</v>
      </c>
      <c r="K138" s="53">
        <v>126000</v>
      </c>
      <c r="L138" s="48"/>
      <c r="M138" s="48"/>
      <c r="N138" s="55">
        <f t="shared" si="5"/>
        <v>126000</v>
      </c>
      <c r="O138" s="48"/>
      <c r="P138" s="60">
        <v>126000</v>
      </c>
      <c r="Q138" s="59"/>
      <c r="R138" s="59"/>
      <c r="S138" s="59"/>
      <c r="T138" s="59"/>
      <c r="U138" s="59"/>
      <c r="V138" s="118"/>
      <c r="W138" s="118"/>
      <c r="X138" s="118"/>
      <c r="Y138" s="118"/>
      <c r="Z138" s="118"/>
      <c r="AA138" s="118"/>
      <c r="AB138" s="59"/>
      <c r="AC138" s="92"/>
    </row>
    <row r="139" spans="1:29" s="30" customFormat="1" ht="12" x14ac:dyDescent="0.2">
      <c r="A139" s="91" t="s">
        <v>67</v>
      </c>
      <c r="B139" s="46">
        <v>43789</v>
      </c>
      <c r="C139" s="47" t="s">
        <v>68</v>
      </c>
      <c r="D139" s="47" t="s">
        <v>93</v>
      </c>
      <c r="E139" s="47" t="s">
        <v>127</v>
      </c>
      <c r="F139" s="32">
        <v>80816</v>
      </c>
      <c r="G139" s="58">
        <v>43808</v>
      </c>
      <c r="H139" s="47">
        <v>2</v>
      </c>
      <c r="I139" s="47">
        <v>1</v>
      </c>
      <c r="J139" s="47" t="s">
        <v>51</v>
      </c>
      <c r="K139" s="53">
        <v>400</v>
      </c>
      <c r="L139" s="48"/>
      <c r="M139" s="48"/>
      <c r="N139" s="55">
        <f t="shared" si="5"/>
        <v>400</v>
      </c>
      <c r="O139" s="48"/>
      <c r="P139" s="60"/>
      <c r="Q139" s="59">
        <v>400</v>
      </c>
      <c r="R139" s="59"/>
      <c r="S139" s="59"/>
      <c r="T139" s="59"/>
      <c r="U139" s="59"/>
      <c r="V139" s="118"/>
      <c r="W139" s="118"/>
      <c r="X139" s="118"/>
      <c r="Y139" s="118"/>
      <c r="Z139" s="118"/>
      <c r="AA139" s="118"/>
      <c r="AB139" s="59"/>
      <c r="AC139" s="92"/>
    </row>
    <row r="140" spans="1:29" s="30" customFormat="1" ht="12" x14ac:dyDescent="0.2">
      <c r="A140" s="91" t="s">
        <v>67</v>
      </c>
      <c r="B140" s="46">
        <v>43788</v>
      </c>
      <c r="C140" s="47" t="s">
        <v>68</v>
      </c>
      <c r="D140" s="47" t="s">
        <v>93</v>
      </c>
      <c r="E140" s="47" t="s">
        <v>127</v>
      </c>
      <c r="F140" s="32">
        <v>80817</v>
      </c>
      <c r="G140" s="58">
        <v>43809</v>
      </c>
      <c r="H140" s="47">
        <v>6</v>
      </c>
      <c r="I140" s="47">
        <v>1</v>
      </c>
      <c r="J140" s="47" t="s">
        <v>51</v>
      </c>
      <c r="K140" s="53">
        <v>1075</v>
      </c>
      <c r="L140" s="48"/>
      <c r="M140" s="48"/>
      <c r="N140" s="55">
        <f t="shared" si="5"/>
        <v>1075</v>
      </c>
      <c r="O140" s="48"/>
      <c r="P140" s="60"/>
      <c r="Q140" s="59">
        <v>1075</v>
      </c>
      <c r="R140" s="59"/>
      <c r="S140" s="59"/>
      <c r="T140" s="59"/>
      <c r="U140" s="59"/>
      <c r="V140" s="118"/>
      <c r="W140" s="118"/>
      <c r="X140" s="118"/>
      <c r="Y140" s="118"/>
      <c r="Z140" s="118"/>
      <c r="AA140" s="118"/>
      <c r="AB140" s="59"/>
      <c r="AC140" s="92"/>
    </row>
    <row r="141" spans="1:29" s="30" customFormat="1" ht="12" x14ac:dyDescent="0.2">
      <c r="A141" s="91" t="s">
        <v>67</v>
      </c>
      <c r="B141" s="46">
        <v>43790</v>
      </c>
      <c r="C141" s="47" t="s">
        <v>68</v>
      </c>
      <c r="D141" s="47" t="s">
        <v>93</v>
      </c>
      <c r="E141" s="47" t="s">
        <v>128</v>
      </c>
      <c r="F141" s="32">
        <v>80818</v>
      </c>
      <c r="G141" s="58">
        <v>43809</v>
      </c>
      <c r="H141" s="47">
        <v>1</v>
      </c>
      <c r="I141" s="47">
        <v>1</v>
      </c>
      <c r="J141" s="47" t="s">
        <v>51</v>
      </c>
      <c r="K141" s="53">
        <v>25</v>
      </c>
      <c r="L141" s="48"/>
      <c r="M141" s="48"/>
      <c r="N141" s="55">
        <f t="shared" si="5"/>
        <v>25</v>
      </c>
      <c r="O141" s="48"/>
      <c r="P141" s="60"/>
      <c r="Q141" s="59">
        <v>25</v>
      </c>
      <c r="R141" s="59"/>
      <c r="S141" s="59"/>
      <c r="T141" s="59"/>
      <c r="U141" s="59"/>
      <c r="V141" s="118"/>
      <c r="W141" s="118"/>
      <c r="X141" s="118"/>
      <c r="Y141" s="118"/>
      <c r="Z141" s="118"/>
      <c r="AA141" s="118"/>
      <c r="AB141" s="59"/>
      <c r="AC141" s="92"/>
    </row>
    <row r="142" spans="1:29" s="30" customFormat="1" ht="12" x14ac:dyDescent="0.2">
      <c r="A142" s="91" t="s">
        <v>67</v>
      </c>
      <c r="B142" s="46">
        <v>43789</v>
      </c>
      <c r="C142" s="47" t="s">
        <v>68</v>
      </c>
      <c r="D142" s="47" t="s">
        <v>93</v>
      </c>
      <c r="E142" s="47" t="s">
        <v>128</v>
      </c>
      <c r="F142" s="32">
        <v>80819</v>
      </c>
      <c r="G142" s="58">
        <v>43809</v>
      </c>
      <c r="H142" s="47">
        <v>7</v>
      </c>
      <c r="I142" s="47">
        <v>0</v>
      </c>
      <c r="J142" s="47"/>
      <c r="K142" s="53">
        <v>638.39</v>
      </c>
      <c r="L142" s="48"/>
      <c r="M142" s="48"/>
      <c r="N142" s="55">
        <f t="shared" si="5"/>
        <v>638.39</v>
      </c>
      <c r="O142" s="48"/>
      <c r="P142" s="60"/>
      <c r="Q142" s="59">
        <v>638.39</v>
      </c>
      <c r="R142" s="59"/>
      <c r="S142" s="59"/>
      <c r="T142" s="59"/>
      <c r="U142" s="59"/>
      <c r="V142" s="118"/>
      <c r="W142" s="118"/>
      <c r="X142" s="118"/>
      <c r="Y142" s="118"/>
      <c r="Z142" s="118"/>
      <c r="AA142" s="118"/>
      <c r="AB142" s="59"/>
      <c r="AC142" s="92"/>
    </row>
    <row r="143" spans="1:29" s="30" customFormat="1" ht="12" x14ac:dyDescent="0.2">
      <c r="A143" s="91" t="s">
        <v>67</v>
      </c>
      <c r="B143" s="46">
        <v>43790</v>
      </c>
      <c r="C143" s="47" t="s">
        <v>68</v>
      </c>
      <c r="D143" s="47" t="s">
        <v>93</v>
      </c>
      <c r="E143" s="47" t="s">
        <v>129</v>
      </c>
      <c r="F143" s="32">
        <v>80820</v>
      </c>
      <c r="G143" s="58">
        <v>43809</v>
      </c>
      <c r="H143" s="47">
        <v>4</v>
      </c>
      <c r="I143" s="47">
        <v>0</v>
      </c>
      <c r="J143" s="47"/>
      <c r="K143" s="53">
        <v>275</v>
      </c>
      <c r="L143" s="48"/>
      <c r="M143" s="48"/>
      <c r="N143" s="55">
        <f t="shared" si="5"/>
        <v>275</v>
      </c>
      <c r="O143" s="48"/>
      <c r="P143" s="60"/>
      <c r="Q143" s="59">
        <v>275</v>
      </c>
      <c r="R143" s="59"/>
      <c r="S143" s="59"/>
      <c r="T143" s="59"/>
      <c r="U143" s="59"/>
      <c r="V143" s="118"/>
      <c r="W143" s="118"/>
      <c r="X143" s="118"/>
      <c r="Y143" s="118"/>
      <c r="Z143" s="118"/>
      <c r="AA143" s="118"/>
      <c r="AB143" s="59"/>
      <c r="AC143" s="92"/>
    </row>
    <row r="144" spans="1:29" s="30" customFormat="1" ht="12" x14ac:dyDescent="0.2">
      <c r="A144" s="91" t="s">
        <v>33</v>
      </c>
      <c r="B144" s="46">
        <v>43809</v>
      </c>
      <c r="C144" s="47" t="s">
        <v>53</v>
      </c>
      <c r="D144" s="47" t="s">
        <v>69</v>
      </c>
      <c r="E144" s="47" t="s">
        <v>120</v>
      </c>
      <c r="F144" s="32">
        <v>80821</v>
      </c>
      <c r="G144" s="58">
        <v>43811</v>
      </c>
      <c r="H144" s="47">
        <v>1</v>
      </c>
      <c r="I144" s="47"/>
      <c r="J144" s="47"/>
      <c r="K144" s="53">
        <v>20</v>
      </c>
      <c r="L144" s="48"/>
      <c r="M144" s="48"/>
      <c r="N144" s="55">
        <f t="shared" si="5"/>
        <v>20</v>
      </c>
      <c r="O144" s="48">
        <v>20</v>
      </c>
      <c r="P144" s="60"/>
      <c r="Q144" s="59">
        <v>20</v>
      </c>
      <c r="R144" s="59"/>
      <c r="S144" s="59"/>
      <c r="T144" s="59"/>
      <c r="U144" s="59"/>
      <c r="V144" s="118"/>
      <c r="W144" s="118"/>
      <c r="X144" s="118"/>
      <c r="Y144" s="118"/>
      <c r="Z144" s="118"/>
      <c r="AA144" s="118"/>
      <c r="AB144" s="59"/>
      <c r="AC144" s="92"/>
    </row>
    <row r="145" spans="1:29" s="30" customFormat="1" ht="12" x14ac:dyDescent="0.2">
      <c r="A145" s="91" t="s">
        <v>33</v>
      </c>
      <c r="B145" s="46"/>
      <c r="C145" s="47" t="s">
        <v>53</v>
      </c>
      <c r="D145" s="47" t="s">
        <v>36</v>
      </c>
      <c r="E145" s="47" t="s">
        <v>76</v>
      </c>
      <c r="F145" s="32">
        <v>80822</v>
      </c>
      <c r="G145" s="58">
        <v>43811</v>
      </c>
      <c r="H145" s="47">
        <v>0</v>
      </c>
      <c r="I145" s="47"/>
      <c r="J145" s="47"/>
      <c r="K145" s="53">
        <v>0</v>
      </c>
      <c r="L145" s="48"/>
      <c r="M145" s="48"/>
      <c r="N145" s="55">
        <f t="shared" si="5"/>
        <v>0</v>
      </c>
      <c r="O145" s="48">
        <v>550</v>
      </c>
      <c r="P145" s="60"/>
      <c r="Q145" s="59"/>
      <c r="R145" s="59"/>
      <c r="S145" s="59"/>
      <c r="T145" s="59"/>
      <c r="U145" s="59"/>
      <c r="V145" s="118"/>
      <c r="W145" s="118"/>
      <c r="X145" s="118"/>
      <c r="Y145" s="118"/>
      <c r="Z145" s="118"/>
      <c r="AA145" s="118"/>
      <c r="AB145" s="59"/>
      <c r="AC145" s="92"/>
    </row>
    <row r="146" spans="1:29" s="30" customFormat="1" ht="12" x14ac:dyDescent="0.2">
      <c r="A146" s="91" t="s">
        <v>41</v>
      </c>
      <c r="B146" s="46">
        <v>43809</v>
      </c>
      <c r="C146" s="47" t="s">
        <v>90</v>
      </c>
      <c r="D146" s="47" t="s">
        <v>39</v>
      </c>
      <c r="E146" s="47" t="s">
        <v>43</v>
      </c>
      <c r="F146" s="32">
        <v>80823</v>
      </c>
      <c r="G146" s="58">
        <v>43816</v>
      </c>
      <c r="H146" s="47">
        <v>5</v>
      </c>
      <c r="I146" s="47">
        <v>8</v>
      </c>
      <c r="J146" s="47"/>
      <c r="K146" s="53">
        <v>11851</v>
      </c>
      <c r="L146" s="48"/>
      <c r="M146" s="48"/>
      <c r="N146" s="55">
        <f t="shared" si="5"/>
        <v>11851</v>
      </c>
      <c r="O146" s="48"/>
      <c r="P146" s="60"/>
      <c r="Q146" s="59">
        <v>11851</v>
      </c>
      <c r="R146" s="59"/>
      <c r="S146" s="59"/>
      <c r="T146" s="59"/>
      <c r="U146" s="59"/>
      <c r="V146" s="118"/>
      <c r="W146" s="118"/>
      <c r="X146" s="118"/>
      <c r="Y146" s="118"/>
      <c r="Z146" s="118"/>
      <c r="AA146" s="118"/>
      <c r="AB146" s="59"/>
      <c r="AC146" s="92"/>
    </row>
    <row r="147" spans="1:29" s="30" customFormat="1" ht="12" x14ac:dyDescent="0.2">
      <c r="A147" s="91" t="s">
        <v>41</v>
      </c>
      <c r="B147" s="46">
        <v>43809</v>
      </c>
      <c r="C147" s="47" t="s">
        <v>90</v>
      </c>
      <c r="D147" s="47" t="s">
        <v>39</v>
      </c>
      <c r="E147" s="47" t="s">
        <v>43</v>
      </c>
      <c r="F147" s="32">
        <v>80824</v>
      </c>
      <c r="G147" s="58">
        <v>43818</v>
      </c>
      <c r="H147" s="47">
        <v>20</v>
      </c>
      <c r="I147" s="47">
        <v>0</v>
      </c>
      <c r="J147" s="47"/>
      <c r="K147" s="53">
        <v>1405</v>
      </c>
      <c r="L147" s="48"/>
      <c r="M147" s="48"/>
      <c r="N147" s="55">
        <f t="shared" si="5"/>
        <v>1405</v>
      </c>
      <c r="O147" s="48"/>
      <c r="P147" s="60"/>
      <c r="Q147" s="59">
        <v>1405</v>
      </c>
      <c r="R147" s="59"/>
      <c r="S147" s="59"/>
      <c r="T147" s="59"/>
      <c r="U147" s="59"/>
      <c r="V147" s="118"/>
      <c r="W147" s="118"/>
      <c r="X147" s="118"/>
      <c r="Y147" s="118"/>
      <c r="Z147" s="118"/>
      <c r="AA147" s="118"/>
      <c r="AB147" s="59"/>
      <c r="AC147" s="92"/>
    </row>
    <row r="148" spans="1:29" s="30" customFormat="1" ht="12" x14ac:dyDescent="0.2">
      <c r="A148" s="91" t="s">
        <v>41</v>
      </c>
      <c r="B148" s="46">
        <v>43809</v>
      </c>
      <c r="C148" s="47" t="s">
        <v>45</v>
      </c>
      <c r="D148" s="47" t="s">
        <v>39</v>
      </c>
      <c r="E148" s="47" t="s">
        <v>43</v>
      </c>
      <c r="F148" s="32">
        <v>80825</v>
      </c>
      <c r="G148" s="58">
        <v>43832</v>
      </c>
      <c r="H148" s="47">
        <v>24</v>
      </c>
      <c r="I148" s="47">
        <v>1</v>
      </c>
      <c r="J148" s="47" t="s">
        <v>130</v>
      </c>
      <c r="K148" s="53">
        <v>8925</v>
      </c>
      <c r="L148" s="48"/>
      <c r="M148" s="48"/>
      <c r="N148" s="55">
        <f t="shared" si="5"/>
        <v>8925</v>
      </c>
      <c r="O148" s="48"/>
      <c r="P148" s="60"/>
      <c r="Q148" s="59">
        <v>8925</v>
      </c>
      <c r="R148" s="59"/>
      <c r="S148" s="59"/>
      <c r="T148" s="59"/>
      <c r="U148" s="59"/>
      <c r="V148" s="118"/>
      <c r="W148" s="118"/>
      <c r="X148" s="118"/>
      <c r="Y148" s="118"/>
      <c r="Z148" s="118"/>
      <c r="AA148" s="118"/>
      <c r="AB148" s="59"/>
      <c r="AC148" s="92"/>
    </row>
    <row r="149" spans="1:29" s="30" customFormat="1" ht="12" x14ac:dyDescent="0.2">
      <c r="A149" s="91" t="s">
        <v>41</v>
      </c>
      <c r="B149" s="46">
        <v>43809</v>
      </c>
      <c r="C149" s="47" t="s">
        <v>38</v>
      </c>
      <c r="D149" s="47" t="s">
        <v>39</v>
      </c>
      <c r="E149" s="47" t="s">
        <v>40</v>
      </c>
      <c r="F149" s="32">
        <v>80826</v>
      </c>
      <c r="G149" s="58">
        <v>43832</v>
      </c>
      <c r="H149" s="47">
        <v>1</v>
      </c>
      <c r="I149" s="47">
        <v>1</v>
      </c>
      <c r="J149" s="47" t="s">
        <v>47</v>
      </c>
      <c r="K149" s="53">
        <v>15000</v>
      </c>
      <c r="L149" s="48"/>
      <c r="M149" s="48"/>
      <c r="N149" s="55">
        <f t="shared" si="5"/>
        <v>15000</v>
      </c>
      <c r="O149" s="48"/>
      <c r="P149" s="60"/>
      <c r="Q149" s="59">
        <v>15000</v>
      </c>
      <c r="R149" s="59"/>
      <c r="S149" s="59"/>
      <c r="T149" s="59"/>
      <c r="U149" s="59"/>
      <c r="V149" s="118"/>
      <c r="W149" s="118"/>
      <c r="X149" s="118"/>
      <c r="Y149" s="118"/>
      <c r="Z149" s="118"/>
      <c r="AA149" s="118"/>
      <c r="AB149" s="59"/>
      <c r="AC149" s="92"/>
    </row>
    <row r="150" spans="1:29" s="30" customFormat="1" ht="12" x14ac:dyDescent="0.2">
      <c r="A150" s="91" t="s">
        <v>33</v>
      </c>
      <c r="B150" s="46">
        <v>43809</v>
      </c>
      <c r="C150" s="47" t="s">
        <v>51</v>
      </c>
      <c r="D150" s="47" t="s">
        <v>39</v>
      </c>
      <c r="E150" s="47" t="s">
        <v>131</v>
      </c>
      <c r="F150" s="32">
        <v>80827</v>
      </c>
      <c r="G150" s="58">
        <v>43819</v>
      </c>
      <c r="H150" s="47">
        <v>0</v>
      </c>
      <c r="I150" s="47">
        <v>1</v>
      </c>
      <c r="J150" s="47" t="s">
        <v>132</v>
      </c>
      <c r="K150" s="53">
        <v>4630</v>
      </c>
      <c r="L150" s="48"/>
      <c r="M150" s="48"/>
      <c r="N150" s="55">
        <f t="shared" si="5"/>
        <v>4630</v>
      </c>
      <c r="O150" s="48"/>
      <c r="P150" s="60"/>
      <c r="Q150" s="59">
        <v>500</v>
      </c>
      <c r="R150" s="59"/>
      <c r="S150" s="59"/>
      <c r="T150" s="59"/>
      <c r="U150" s="59">
        <v>4130</v>
      </c>
      <c r="V150" s="118"/>
      <c r="W150" s="118"/>
      <c r="X150" s="118"/>
      <c r="Y150" s="118"/>
      <c r="Z150" s="118"/>
      <c r="AA150" s="118"/>
      <c r="AB150" s="59"/>
      <c r="AC150" s="92"/>
    </row>
    <row r="151" spans="1:29" s="30" customFormat="1" ht="12" x14ac:dyDescent="0.2">
      <c r="A151" s="91" t="s">
        <v>41</v>
      </c>
      <c r="B151" s="46">
        <v>43809</v>
      </c>
      <c r="C151" s="47" t="s">
        <v>90</v>
      </c>
      <c r="D151" s="47" t="s">
        <v>39</v>
      </c>
      <c r="E151" s="47" t="s">
        <v>43</v>
      </c>
      <c r="F151" s="32">
        <v>80828</v>
      </c>
      <c r="G151" s="58">
        <v>43832</v>
      </c>
      <c r="H151" s="47">
        <v>18</v>
      </c>
      <c r="I151" s="47">
        <v>0</v>
      </c>
      <c r="J151" s="47"/>
      <c r="K151" s="53">
        <v>1656</v>
      </c>
      <c r="L151" s="48"/>
      <c r="M151" s="48"/>
      <c r="N151" s="55">
        <f t="shared" si="5"/>
        <v>1656</v>
      </c>
      <c r="O151" s="48"/>
      <c r="P151" s="60"/>
      <c r="Q151" s="59">
        <v>1656</v>
      </c>
      <c r="R151" s="59"/>
      <c r="S151" s="59"/>
      <c r="T151" s="59"/>
      <c r="U151" s="59"/>
      <c r="V151" s="118"/>
      <c r="W151" s="118"/>
      <c r="X151" s="118"/>
      <c r="Y151" s="118"/>
      <c r="Z151" s="118"/>
      <c r="AA151" s="118"/>
      <c r="AB151" s="59"/>
      <c r="AC151" s="92"/>
    </row>
    <row r="152" spans="1:29" s="30" customFormat="1" ht="12" x14ac:dyDescent="0.2">
      <c r="A152" s="91" t="s">
        <v>41</v>
      </c>
      <c r="B152" s="46">
        <v>43809</v>
      </c>
      <c r="C152" s="47" t="s">
        <v>90</v>
      </c>
      <c r="D152" s="47" t="s">
        <v>39</v>
      </c>
      <c r="E152" s="47" t="s">
        <v>43</v>
      </c>
      <c r="F152" s="47">
        <v>80829</v>
      </c>
      <c r="G152" s="58">
        <v>43832</v>
      </c>
      <c r="H152" s="47">
        <v>11</v>
      </c>
      <c r="I152" s="47">
        <v>1</v>
      </c>
      <c r="J152" s="47"/>
      <c r="K152" s="53">
        <v>2518.36</v>
      </c>
      <c r="L152" s="48"/>
      <c r="M152" s="48"/>
      <c r="N152" s="55">
        <f t="shared" si="5"/>
        <v>2518.36</v>
      </c>
      <c r="O152" s="48"/>
      <c r="P152" s="60"/>
      <c r="Q152" s="59">
        <v>2518.36</v>
      </c>
      <c r="R152" s="59"/>
      <c r="S152" s="59"/>
      <c r="T152" s="59"/>
      <c r="U152" s="59"/>
      <c r="V152" s="118"/>
      <c r="W152" s="118"/>
      <c r="X152" s="118"/>
      <c r="Y152" s="118"/>
      <c r="Z152" s="118"/>
      <c r="AA152" s="118"/>
      <c r="AB152" s="59"/>
      <c r="AC152" s="92"/>
    </row>
    <row r="153" spans="1:29" s="30" customFormat="1" ht="12" x14ac:dyDescent="0.2">
      <c r="A153" s="91" t="s">
        <v>41</v>
      </c>
      <c r="B153" s="46">
        <v>43809</v>
      </c>
      <c r="C153" s="47" t="s">
        <v>90</v>
      </c>
      <c r="D153" s="47" t="s">
        <v>39</v>
      </c>
      <c r="E153" s="47" t="s">
        <v>43</v>
      </c>
      <c r="F153" s="47">
        <v>80830</v>
      </c>
      <c r="G153" s="58">
        <v>43833</v>
      </c>
      <c r="H153" s="47">
        <v>20</v>
      </c>
      <c r="I153" s="47"/>
      <c r="J153" s="47"/>
      <c r="K153" s="53">
        <v>4445</v>
      </c>
      <c r="L153" s="48"/>
      <c r="M153" s="48"/>
      <c r="N153" s="55">
        <f t="shared" si="5"/>
        <v>4445</v>
      </c>
      <c r="O153" s="48"/>
      <c r="P153" s="60"/>
      <c r="Q153" s="59">
        <v>4445</v>
      </c>
      <c r="R153" s="59"/>
      <c r="S153" s="59"/>
      <c r="T153" s="59"/>
      <c r="U153" s="59"/>
      <c r="V153" s="118"/>
      <c r="W153" s="118"/>
      <c r="X153" s="118"/>
      <c r="Y153" s="118"/>
      <c r="Z153" s="118"/>
      <c r="AA153" s="118"/>
      <c r="AB153" s="59"/>
      <c r="AC153" s="92"/>
    </row>
    <row r="154" spans="1:29" s="30" customFormat="1" ht="12" x14ac:dyDescent="0.2">
      <c r="A154" s="91" t="s">
        <v>33</v>
      </c>
      <c r="B154" s="46">
        <v>43811</v>
      </c>
      <c r="C154" s="47" t="s">
        <v>77</v>
      </c>
      <c r="D154" s="47" t="s">
        <v>78</v>
      </c>
      <c r="E154" s="47" t="s">
        <v>79</v>
      </c>
      <c r="F154" s="47">
        <v>80831</v>
      </c>
      <c r="G154" s="58">
        <v>43817</v>
      </c>
      <c r="H154" s="47">
        <v>1</v>
      </c>
      <c r="I154" s="47"/>
      <c r="J154" s="47"/>
      <c r="K154" s="53">
        <v>20</v>
      </c>
      <c r="L154" s="48"/>
      <c r="M154" s="48"/>
      <c r="N154" s="55">
        <v>20</v>
      </c>
      <c r="O154" s="48"/>
      <c r="P154" s="60"/>
      <c r="Q154" s="59">
        <v>20</v>
      </c>
      <c r="R154" s="59"/>
      <c r="S154" s="59"/>
      <c r="T154" s="59"/>
      <c r="U154" s="59"/>
      <c r="V154" s="118"/>
      <c r="W154" s="118"/>
      <c r="X154" s="118"/>
      <c r="Y154" s="118"/>
      <c r="Z154" s="118"/>
      <c r="AA154" s="118"/>
      <c r="AB154" s="59"/>
      <c r="AC154" s="92"/>
    </row>
    <row r="155" spans="1:29" s="30" customFormat="1" ht="12" x14ac:dyDescent="0.2">
      <c r="A155" s="91" t="s">
        <v>62</v>
      </c>
      <c r="B155" s="46">
        <v>43782</v>
      </c>
      <c r="C155" s="47" t="s">
        <v>68</v>
      </c>
      <c r="D155" s="47" t="s">
        <v>88</v>
      </c>
      <c r="E155" s="47" t="s">
        <v>133</v>
      </c>
      <c r="F155" s="47">
        <v>80832</v>
      </c>
      <c r="G155" s="58">
        <v>43809</v>
      </c>
      <c r="H155" s="47">
        <v>1</v>
      </c>
      <c r="I155" s="47">
        <v>0</v>
      </c>
      <c r="J155" s="47"/>
      <c r="K155" s="53">
        <v>15</v>
      </c>
      <c r="L155" s="48"/>
      <c r="M155" s="48"/>
      <c r="N155" s="55">
        <f t="shared" ref="N155:N321" si="6">SUM(K155:L155)</f>
        <v>15</v>
      </c>
      <c r="O155" s="48"/>
      <c r="P155" s="60"/>
      <c r="Q155" s="59">
        <v>15</v>
      </c>
      <c r="R155" s="59"/>
      <c r="S155" s="59"/>
      <c r="T155" s="59"/>
      <c r="U155" s="59"/>
      <c r="V155" s="118"/>
      <c r="W155" s="118"/>
      <c r="X155" s="118"/>
      <c r="Y155" s="118"/>
      <c r="Z155" s="118"/>
      <c r="AA155" s="118"/>
      <c r="AB155" s="59"/>
      <c r="AC155" s="92"/>
    </row>
    <row r="156" spans="1:29" s="30" customFormat="1" ht="12" x14ac:dyDescent="0.2">
      <c r="A156" s="91" t="s">
        <v>33</v>
      </c>
      <c r="B156" s="46"/>
      <c r="C156" s="47" t="s">
        <v>53</v>
      </c>
      <c r="D156" s="47" t="s">
        <v>36</v>
      </c>
      <c r="E156" s="47" t="s">
        <v>134</v>
      </c>
      <c r="F156" s="47">
        <v>80833</v>
      </c>
      <c r="G156" s="58">
        <v>43813</v>
      </c>
      <c r="H156" s="47">
        <v>0</v>
      </c>
      <c r="I156" s="47">
        <v>0</v>
      </c>
      <c r="J156" s="47"/>
      <c r="K156" s="53">
        <v>0</v>
      </c>
      <c r="L156" s="48"/>
      <c r="M156" s="48"/>
      <c r="N156" s="55">
        <v>0</v>
      </c>
      <c r="O156" s="48">
        <v>50</v>
      </c>
      <c r="P156" s="60"/>
      <c r="Q156" s="59"/>
      <c r="R156" s="59"/>
      <c r="S156" s="59"/>
      <c r="T156" s="59"/>
      <c r="U156" s="59"/>
      <c r="V156" s="118"/>
      <c r="W156" s="118"/>
      <c r="X156" s="118"/>
      <c r="Y156" s="118"/>
      <c r="Z156" s="118"/>
      <c r="AA156" s="118"/>
      <c r="AB156" s="59"/>
      <c r="AC156" s="92"/>
    </row>
    <row r="157" spans="1:29" s="30" customFormat="1" ht="12" x14ac:dyDescent="0.2">
      <c r="A157" s="91" t="s">
        <v>33</v>
      </c>
      <c r="B157" s="46">
        <v>43810</v>
      </c>
      <c r="C157" s="47" t="s">
        <v>53</v>
      </c>
      <c r="D157" s="47" t="s">
        <v>69</v>
      </c>
      <c r="E157" s="47" t="s">
        <v>135</v>
      </c>
      <c r="F157" s="47">
        <v>80834</v>
      </c>
      <c r="G157" s="58">
        <v>43813</v>
      </c>
      <c r="H157" s="47">
        <v>2</v>
      </c>
      <c r="I157" s="47"/>
      <c r="J157" s="47"/>
      <c r="K157" s="53">
        <v>200</v>
      </c>
      <c r="L157" s="48"/>
      <c r="M157" s="48"/>
      <c r="N157" s="55">
        <f t="shared" si="6"/>
        <v>200</v>
      </c>
      <c r="O157" s="48">
        <v>200</v>
      </c>
      <c r="P157" s="60"/>
      <c r="Q157" s="59">
        <v>200</v>
      </c>
      <c r="R157" s="59"/>
      <c r="S157" s="59"/>
      <c r="T157" s="59"/>
      <c r="U157" s="59"/>
      <c r="V157" s="118"/>
      <c r="W157" s="118"/>
      <c r="X157" s="118"/>
      <c r="Y157" s="118"/>
      <c r="Z157" s="118"/>
      <c r="AA157" s="118"/>
      <c r="AB157" s="59"/>
      <c r="AC157" s="92"/>
    </row>
    <row r="158" spans="1:29" s="30" customFormat="1" ht="12" x14ac:dyDescent="0.2">
      <c r="A158" s="91" t="s">
        <v>62</v>
      </c>
      <c r="B158" s="46"/>
      <c r="C158" s="47" t="s">
        <v>56</v>
      </c>
      <c r="D158" s="47" t="s">
        <v>36</v>
      </c>
      <c r="E158" s="47" t="s">
        <v>136</v>
      </c>
      <c r="F158" s="47">
        <v>80835</v>
      </c>
      <c r="G158" s="58">
        <v>43810</v>
      </c>
      <c r="H158" s="47">
        <v>0</v>
      </c>
      <c r="I158" s="47">
        <v>1</v>
      </c>
      <c r="J158" s="47" t="s">
        <v>137</v>
      </c>
      <c r="K158" s="53">
        <v>0</v>
      </c>
      <c r="L158" s="48">
        <v>0</v>
      </c>
      <c r="M158" s="48"/>
      <c r="N158" s="55">
        <f t="shared" si="6"/>
        <v>0</v>
      </c>
      <c r="O158" s="48">
        <v>25000</v>
      </c>
      <c r="P158" s="60"/>
      <c r="Q158" s="59"/>
      <c r="R158" s="59"/>
      <c r="S158" s="59"/>
      <c r="T158" s="59"/>
      <c r="U158" s="59"/>
      <c r="V158" s="118"/>
      <c r="W158" s="118"/>
      <c r="X158" s="118"/>
      <c r="Y158" s="118"/>
      <c r="Z158" s="118"/>
      <c r="AA158" s="118"/>
      <c r="AB158" s="59"/>
      <c r="AC158" s="92"/>
    </row>
    <row r="159" spans="1:29" s="30" customFormat="1" ht="12" x14ac:dyDescent="0.2">
      <c r="A159" s="91" t="s">
        <v>33</v>
      </c>
      <c r="B159" s="46">
        <v>43810</v>
      </c>
      <c r="C159" s="47" t="s">
        <v>68</v>
      </c>
      <c r="D159" s="47" t="s">
        <v>74</v>
      </c>
      <c r="E159" s="47" t="s">
        <v>75</v>
      </c>
      <c r="F159" s="47">
        <v>80836</v>
      </c>
      <c r="G159" s="58">
        <v>43813</v>
      </c>
      <c r="H159" s="47">
        <v>1</v>
      </c>
      <c r="I159" s="47"/>
      <c r="J159" s="47"/>
      <c r="K159" s="53">
        <v>50</v>
      </c>
      <c r="L159" s="48"/>
      <c r="M159" s="48"/>
      <c r="N159" s="55">
        <f t="shared" si="6"/>
        <v>50</v>
      </c>
      <c r="O159" s="48"/>
      <c r="P159" s="60"/>
      <c r="Q159" s="59">
        <v>50</v>
      </c>
      <c r="R159" s="59"/>
      <c r="S159" s="59"/>
      <c r="T159" s="59"/>
      <c r="U159" s="59"/>
      <c r="V159" s="118"/>
      <c r="W159" s="118"/>
      <c r="X159" s="118"/>
      <c r="Y159" s="118"/>
      <c r="Z159" s="118"/>
      <c r="AA159" s="118"/>
      <c r="AB159" s="59"/>
      <c r="AC159" s="92"/>
    </row>
    <row r="160" spans="1:29" s="30" customFormat="1" ht="12" x14ac:dyDescent="0.2">
      <c r="A160" s="91" t="s">
        <v>33</v>
      </c>
      <c r="B160" s="46">
        <v>43819</v>
      </c>
      <c r="C160" s="47" t="s">
        <v>30</v>
      </c>
      <c r="D160" s="47" t="s">
        <v>36</v>
      </c>
      <c r="E160" s="47" t="s">
        <v>138</v>
      </c>
      <c r="F160" s="47">
        <v>80837</v>
      </c>
      <c r="G160" s="58">
        <v>43813</v>
      </c>
      <c r="H160" s="47">
        <v>0</v>
      </c>
      <c r="I160" s="47">
        <v>0</v>
      </c>
      <c r="J160" s="47"/>
      <c r="K160" s="53">
        <v>209.24</v>
      </c>
      <c r="L160" s="48"/>
      <c r="M160" s="48"/>
      <c r="N160" s="55">
        <f t="shared" si="6"/>
        <v>209.24</v>
      </c>
      <c r="O160" s="48">
        <v>390</v>
      </c>
      <c r="P160" s="60"/>
      <c r="Q160" s="59">
        <v>209.24</v>
      </c>
      <c r="R160" s="59"/>
      <c r="S160" s="59"/>
      <c r="T160" s="59"/>
      <c r="U160" s="59"/>
      <c r="V160" s="118"/>
      <c r="W160" s="118"/>
      <c r="X160" s="118"/>
      <c r="Y160" s="118"/>
      <c r="Z160" s="118"/>
      <c r="AA160" s="118"/>
      <c r="AB160" s="59"/>
      <c r="AC160" s="92"/>
    </row>
    <row r="161" spans="1:29" s="30" customFormat="1" ht="12" x14ac:dyDescent="0.2">
      <c r="A161" s="91" t="s">
        <v>67</v>
      </c>
      <c r="B161" s="46">
        <v>43790</v>
      </c>
      <c r="C161" s="47" t="s">
        <v>68</v>
      </c>
      <c r="D161" s="47" t="s">
        <v>93</v>
      </c>
      <c r="E161" s="47" t="s">
        <v>139</v>
      </c>
      <c r="F161" s="47">
        <v>80838</v>
      </c>
      <c r="G161" s="58">
        <v>43810</v>
      </c>
      <c r="H161" s="47">
        <v>5</v>
      </c>
      <c r="I161" s="47"/>
      <c r="J161" s="47"/>
      <c r="K161" s="53">
        <v>205</v>
      </c>
      <c r="L161" s="48"/>
      <c r="M161" s="48"/>
      <c r="N161" s="55">
        <f t="shared" si="6"/>
        <v>205</v>
      </c>
      <c r="O161" s="48"/>
      <c r="P161" s="60"/>
      <c r="Q161" s="59">
        <v>205</v>
      </c>
      <c r="R161" s="59"/>
      <c r="S161" s="59"/>
      <c r="T161" s="59"/>
      <c r="U161" s="59"/>
      <c r="V161" s="118"/>
      <c r="W161" s="118"/>
      <c r="X161" s="118"/>
      <c r="Y161" s="118"/>
      <c r="Z161" s="118"/>
      <c r="AA161" s="118"/>
      <c r="AB161" s="59"/>
      <c r="AC161" s="92"/>
    </row>
    <row r="162" spans="1:29" s="30" customFormat="1" ht="12" x14ac:dyDescent="0.2">
      <c r="A162" s="91" t="s">
        <v>67</v>
      </c>
      <c r="B162" s="46">
        <v>43794</v>
      </c>
      <c r="C162" s="47" t="s">
        <v>68</v>
      </c>
      <c r="D162" s="47" t="s">
        <v>93</v>
      </c>
      <c r="E162" s="47" t="s">
        <v>140</v>
      </c>
      <c r="F162" s="47">
        <v>80839</v>
      </c>
      <c r="G162" s="58">
        <v>43810</v>
      </c>
      <c r="H162" s="47">
        <v>5</v>
      </c>
      <c r="I162" s="47">
        <v>1</v>
      </c>
      <c r="J162" s="47" t="s">
        <v>51</v>
      </c>
      <c r="K162" s="53">
        <v>1950</v>
      </c>
      <c r="L162" s="48"/>
      <c r="M162" s="48"/>
      <c r="N162" s="55">
        <f t="shared" si="6"/>
        <v>1950</v>
      </c>
      <c r="O162" s="48"/>
      <c r="P162" s="60"/>
      <c r="Q162" s="59">
        <v>1950</v>
      </c>
      <c r="R162" s="59"/>
      <c r="S162" s="59"/>
      <c r="T162" s="59"/>
      <c r="U162" s="59"/>
      <c r="V162" s="118"/>
      <c r="W162" s="118"/>
      <c r="X162" s="118"/>
      <c r="Y162" s="118"/>
      <c r="Z162" s="118"/>
      <c r="AA162" s="118"/>
      <c r="AB162" s="59"/>
      <c r="AC162" s="92"/>
    </row>
    <row r="163" spans="1:29" s="30" customFormat="1" ht="12" x14ac:dyDescent="0.2">
      <c r="A163" s="91" t="s">
        <v>67</v>
      </c>
      <c r="B163" s="46">
        <v>43794</v>
      </c>
      <c r="C163" s="47" t="s">
        <v>68</v>
      </c>
      <c r="D163" s="47" t="s">
        <v>93</v>
      </c>
      <c r="E163" s="47" t="s">
        <v>140</v>
      </c>
      <c r="F163" s="47">
        <v>80840</v>
      </c>
      <c r="G163" s="58">
        <v>43810</v>
      </c>
      <c r="H163" s="47">
        <v>3</v>
      </c>
      <c r="I163" s="47"/>
      <c r="J163" s="47"/>
      <c r="K163" s="53">
        <v>445.33</v>
      </c>
      <c r="L163" s="48"/>
      <c r="M163" s="48"/>
      <c r="N163" s="55">
        <f t="shared" si="6"/>
        <v>445.33</v>
      </c>
      <c r="O163" s="48"/>
      <c r="P163" s="60"/>
      <c r="Q163" s="59">
        <v>445.33</v>
      </c>
      <c r="R163" s="59"/>
      <c r="S163" s="59"/>
      <c r="T163" s="59"/>
      <c r="U163" s="59"/>
      <c r="V163" s="118"/>
      <c r="W163" s="118"/>
      <c r="X163" s="118"/>
      <c r="Y163" s="118"/>
      <c r="Z163" s="118"/>
      <c r="AA163" s="118"/>
      <c r="AB163" s="59"/>
      <c r="AC163" s="92"/>
    </row>
    <row r="164" spans="1:29" s="30" customFormat="1" ht="12" x14ac:dyDescent="0.2">
      <c r="A164" s="91" t="s">
        <v>29</v>
      </c>
      <c r="B164" s="46">
        <v>43819</v>
      </c>
      <c r="C164" s="47" t="s">
        <v>30</v>
      </c>
      <c r="D164" s="47" t="s">
        <v>36</v>
      </c>
      <c r="E164" s="47" t="s">
        <v>32</v>
      </c>
      <c r="F164" s="47">
        <v>80841</v>
      </c>
      <c r="G164" s="58">
        <v>43819</v>
      </c>
      <c r="H164" s="47" t="s">
        <v>44</v>
      </c>
      <c r="I164" s="47" t="s">
        <v>44</v>
      </c>
      <c r="J164" s="47"/>
      <c r="K164" s="53">
        <v>12994.47</v>
      </c>
      <c r="L164" s="48"/>
      <c r="M164" s="48"/>
      <c r="N164" s="55">
        <f t="shared" si="6"/>
        <v>12994.47</v>
      </c>
      <c r="O164" s="48">
        <v>3012</v>
      </c>
      <c r="P164" s="60"/>
      <c r="Q164" s="59">
        <v>12974.47</v>
      </c>
      <c r="R164" s="59">
        <v>20</v>
      </c>
      <c r="S164" s="59"/>
      <c r="T164" s="59"/>
      <c r="U164" s="59"/>
      <c r="V164" s="118"/>
      <c r="W164" s="118"/>
      <c r="X164" s="118"/>
      <c r="Y164" s="118"/>
      <c r="Z164" s="118"/>
      <c r="AA164" s="118"/>
      <c r="AB164" s="59"/>
      <c r="AC164" s="92"/>
    </row>
    <row r="165" spans="1:29" s="30" customFormat="1" ht="12" x14ac:dyDescent="0.2">
      <c r="A165" s="91" t="s">
        <v>41</v>
      </c>
      <c r="B165" s="119">
        <v>43810</v>
      </c>
      <c r="C165" s="47" t="s">
        <v>45</v>
      </c>
      <c r="D165" s="47" t="s">
        <v>39</v>
      </c>
      <c r="E165" s="47" t="s">
        <v>43</v>
      </c>
      <c r="F165" s="47">
        <v>80842</v>
      </c>
      <c r="G165" s="58">
        <v>43836</v>
      </c>
      <c r="H165" s="47">
        <v>2</v>
      </c>
      <c r="I165" s="47">
        <v>0</v>
      </c>
      <c r="J165" s="47"/>
      <c r="K165" s="53">
        <v>2000</v>
      </c>
      <c r="L165" s="48"/>
      <c r="M165" s="48"/>
      <c r="N165" s="55">
        <f t="shared" si="6"/>
        <v>2000</v>
      </c>
      <c r="O165" s="48"/>
      <c r="P165" s="60"/>
      <c r="Q165" s="59">
        <v>2000</v>
      </c>
      <c r="R165" s="59"/>
      <c r="S165" s="59"/>
      <c r="T165" s="59"/>
      <c r="U165" s="59"/>
      <c r="V165" s="118"/>
      <c r="W165" s="118"/>
      <c r="X165" s="118"/>
      <c r="Y165" s="118"/>
      <c r="Z165" s="118"/>
      <c r="AA165" s="118"/>
      <c r="AB165" s="59"/>
      <c r="AC165" s="92"/>
    </row>
    <row r="166" spans="1:29" s="30" customFormat="1" ht="12" x14ac:dyDescent="0.2">
      <c r="A166" s="91" t="s">
        <v>41</v>
      </c>
      <c r="B166" s="46">
        <v>43810</v>
      </c>
      <c r="C166" s="47" t="s">
        <v>90</v>
      </c>
      <c r="D166" s="47" t="s">
        <v>39</v>
      </c>
      <c r="E166" s="47" t="s">
        <v>43</v>
      </c>
      <c r="F166" s="47">
        <v>80843</v>
      </c>
      <c r="G166" s="58">
        <v>43832</v>
      </c>
      <c r="H166" s="47">
        <v>6</v>
      </c>
      <c r="I166" s="47"/>
      <c r="J166" s="47"/>
      <c r="K166" s="53">
        <v>1000</v>
      </c>
      <c r="L166" s="48"/>
      <c r="M166" s="48"/>
      <c r="N166" s="55">
        <f t="shared" si="6"/>
        <v>1000</v>
      </c>
      <c r="O166" s="48"/>
      <c r="P166" s="60"/>
      <c r="Q166" s="59">
        <v>1000</v>
      </c>
      <c r="R166" s="59"/>
      <c r="S166" s="59"/>
      <c r="T166" s="59"/>
      <c r="U166" s="59"/>
      <c r="V166" s="118"/>
      <c r="W166" s="118"/>
      <c r="X166" s="118"/>
      <c r="Y166" s="118"/>
      <c r="Z166" s="118"/>
      <c r="AA166" s="118"/>
      <c r="AB166" s="59"/>
      <c r="AC166" s="92"/>
    </row>
    <row r="167" spans="1:29" s="30" customFormat="1" ht="12" x14ac:dyDescent="0.2">
      <c r="A167" s="91" t="s">
        <v>41</v>
      </c>
      <c r="B167" s="46">
        <v>43810</v>
      </c>
      <c r="C167" s="47" t="s">
        <v>90</v>
      </c>
      <c r="D167" s="47" t="s">
        <v>39</v>
      </c>
      <c r="E167" s="47" t="s">
        <v>43</v>
      </c>
      <c r="F167" s="47">
        <v>80844</v>
      </c>
      <c r="G167" s="58">
        <v>43832</v>
      </c>
      <c r="H167" s="47">
        <v>19</v>
      </c>
      <c r="I167" s="47">
        <v>3</v>
      </c>
      <c r="J167" s="47" t="s">
        <v>51</v>
      </c>
      <c r="K167" s="53">
        <v>4382.5</v>
      </c>
      <c r="L167" s="48"/>
      <c r="M167" s="48"/>
      <c r="N167" s="55">
        <f t="shared" si="6"/>
        <v>4382.5</v>
      </c>
      <c r="O167" s="48"/>
      <c r="P167" s="60"/>
      <c r="Q167" s="59">
        <v>4382.5</v>
      </c>
      <c r="R167" s="59"/>
      <c r="S167" s="59"/>
      <c r="T167" s="59"/>
      <c r="U167" s="59"/>
      <c r="V167" s="118"/>
      <c r="W167" s="118"/>
      <c r="X167" s="118"/>
      <c r="Y167" s="118"/>
      <c r="Z167" s="118"/>
      <c r="AA167" s="118"/>
      <c r="AB167" s="59"/>
      <c r="AC167" s="92"/>
    </row>
    <row r="168" spans="1:29" s="30" customFormat="1" ht="12" x14ac:dyDescent="0.2">
      <c r="A168" s="91" t="s">
        <v>41</v>
      </c>
      <c r="B168" s="46">
        <v>43810</v>
      </c>
      <c r="C168" s="47" t="s">
        <v>90</v>
      </c>
      <c r="D168" s="47" t="s">
        <v>39</v>
      </c>
      <c r="E168" s="47" t="s">
        <v>43</v>
      </c>
      <c r="F168" s="47">
        <v>80845</v>
      </c>
      <c r="G168" s="58">
        <v>43832</v>
      </c>
      <c r="H168" s="47">
        <v>0</v>
      </c>
      <c r="I168" s="47"/>
      <c r="J168" s="47"/>
      <c r="K168" s="53">
        <v>31.65</v>
      </c>
      <c r="L168" s="48"/>
      <c r="M168" s="48"/>
      <c r="N168" s="55">
        <f t="shared" si="6"/>
        <v>31.65</v>
      </c>
      <c r="O168" s="48"/>
      <c r="P168" s="60"/>
      <c r="Q168" s="59">
        <v>31.65</v>
      </c>
      <c r="R168" s="59"/>
      <c r="S168" s="59"/>
      <c r="T168" s="59"/>
      <c r="U168" s="59"/>
      <c r="V168" s="118"/>
      <c r="W168" s="118"/>
      <c r="X168" s="118"/>
      <c r="Y168" s="118"/>
      <c r="Z168" s="118"/>
      <c r="AA168" s="118"/>
      <c r="AB168" s="59"/>
      <c r="AC168" s="92"/>
    </row>
    <row r="169" spans="1:29" s="30" customFormat="1" ht="12" x14ac:dyDescent="0.2">
      <c r="A169" s="91" t="s">
        <v>41</v>
      </c>
      <c r="B169" s="46">
        <v>43810</v>
      </c>
      <c r="C169" s="47" t="s">
        <v>90</v>
      </c>
      <c r="D169" s="47" t="s">
        <v>39</v>
      </c>
      <c r="E169" s="47" t="s">
        <v>43</v>
      </c>
      <c r="F169" s="47">
        <v>80846</v>
      </c>
      <c r="G169" s="58">
        <v>43832</v>
      </c>
      <c r="H169" s="47">
        <v>1</v>
      </c>
      <c r="I169" s="47">
        <v>3</v>
      </c>
      <c r="J169" s="47" t="s">
        <v>85</v>
      </c>
      <c r="K169" s="53">
        <v>6900</v>
      </c>
      <c r="L169" s="48"/>
      <c r="M169" s="48"/>
      <c r="N169" s="55">
        <f t="shared" si="6"/>
        <v>6900</v>
      </c>
      <c r="O169" s="48"/>
      <c r="P169" s="60"/>
      <c r="Q169" s="59">
        <v>6900</v>
      </c>
      <c r="R169" s="59"/>
      <c r="S169" s="59"/>
      <c r="T169" s="59"/>
      <c r="U169" s="59"/>
      <c r="V169" s="118"/>
      <c r="W169" s="118"/>
      <c r="X169" s="118"/>
      <c r="Y169" s="118"/>
      <c r="Z169" s="118"/>
      <c r="AA169" s="118"/>
      <c r="AB169" s="59"/>
      <c r="AC169" s="92"/>
    </row>
    <row r="170" spans="1:29" s="30" customFormat="1" ht="12" x14ac:dyDescent="0.2">
      <c r="A170" s="91" t="s">
        <v>33</v>
      </c>
      <c r="B170" s="46"/>
      <c r="C170" s="47" t="s">
        <v>30</v>
      </c>
      <c r="D170" s="47" t="s">
        <v>36</v>
      </c>
      <c r="E170" s="47" t="s">
        <v>141</v>
      </c>
      <c r="F170" s="47"/>
      <c r="G170" s="58"/>
      <c r="H170" s="47"/>
      <c r="I170" s="47"/>
      <c r="J170" s="47"/>
      <c r="K170" s="53"/>
      <c r="L170" s="48"/>
      <c r="M170" s="48"/>
      <c r="N170" s="55"/>
      <c r="O170" s="48"/>
      <c r="P170" s="60"/>
      <c r="Q170" s="59"/>
      <c r="R170" s="59"/>
      <c r="S170" s="59"/>
      <c r="T170" s="59"/>
      <c r="U170" s="59"/>
      <c r="V170" s="118"/>
      <c r="W170" s="118"/>
      <c r="X170" s="118"/>
      <c r="Y170" s="118"/>
      <c r="Z170" s="118"/>
      <c r="AA170" s="118"/>
      <c r="AB170" s="59"/>
      <c r="AC170" s="92"/>
    </row>
    <row r="171" spans="1:29" s="30" customFormat="1" ht="12" x14ac:dyDescent="0.2">
      <c r="A171" s="91" t="s">
        <v>67</v>
      </c>
      <c r="B171" s="46">
        <v>43794</v>
      </c>
      <c r="C171" s="47" t="s">
        <v>68</v>
      </c>
      <c r="D171" s="47" t="s">
        <v>93</v>
      </c>
      <c r="E171" s="47" t="s">
        <v>142</v>
      </c>
      <c r="F171" s="47">
        <v>80847</v>
      </c>
      <c r="G171" s="58">
        <v>43811</v>
      </c>
      <c r="H171" s="47">
        <v>4</v>
      </c>
      <c r="I171" s="47"/>
      <c r="J171" s="47"/>
      <c r="K171" s="53">
        <v>91.66</v>
      </c>
      <c r="L171" s="48">
        <v>25</v>
      </c>
      <c r="M171" s="48"/>
      <c r="N171" s="55">
        <f t="shared" si="6"/>
        <v>116.66</v>
      </c>
      <c r="O171" s="48"/>
      <c r="P171" s="60"/>
      <c r="Q171" s="59">
        <v>91.66</v>
      </c>
      <c r="R171" s="59"/>
      <c r="S171" s="59"/>
      <c r="T171" s="59"/>
      <c r="U171" s="59"/>
      <c r="V171" s="118"/>
      <c r="W171" s="118"/>
      <c r="X171" s="118"/>
      <c r="Y171" s="118"/>
      <c r="Z171" s="118"/>
      <c r="AA171" s="118"/>
      <c r="AB171" s="59"/>
      <c r="AC171" s="92"/>
    </row>
    <row r="172" spans="1:29" s="30" customFormat="1" ht="12" x14ac:dyDescent="0.2">
      <c r="A172" s="91" t="s">
        <v>33</v>
      </c>
      <c r="B172" s="46">
        <v>43810</v>
      </c>
      <c r="C172" s="47" t="s">
        <v>38</v>
      </c>
      <c r="D172" s="47" t="s">
        <v>39</v>
      </c>
      <c r="E172" s="47" t="s">
        <v>40</v>
      </c>
      <c r="F172" s="47">
        <v>80848</v>
      </c>
      <c r="G172" s="58">
        <v>43819</v>
      </c>
      <c r="H172" s="47">
        <v>2</v>
      </c>
      <c r="I172" s="47">
        <v>3</v>
      </c>
      <c r="J172" s="47" t="s">
        <v>143</v>
      </c>
      <c r="K172" s="53">
        <v>122498.53</v>
      </c>
      <c r="L172" s="48"/>
      <c r="M172" s="48"/>
      <c r="N172" s="55">
        <f t="shared" si="6"/>
        <v>122498.53</v>
      </c>
      <c r="O172" s="48"/>
      <c r="P172" s="60">
        <v>80000</v>
      </c>
      <c r="Q172" s="59">
        <v>42498.53</v>
      </c>
      <c r="R172" s="59"/>
      <c r="S172" s="59"/>
      <c r="T172" s="59"/>
      <c r="U172" s="59"/>
      <c r="V172" s="118"/>
      <c r="W172" s="118"/>
      <c r="X172" s="118"/>
      <c r="Y172" s="118"/>
      <c r="Z172" s="118"/>
      <c r="AA172" s="118"/>
      <c r="AB172" s="59"/>
      <c r="AC172" s="92"/>
    </row>
    <row r="173" spans="1:29" s="30" customFormat="1" ht="12" x14ac:dyDescent="0.2">
      <c r="A173" s="91" t="s">
        <v>33</v>
      </c>
      <c r="B173" s="46">
        <v>43810</v>
      </c>
      <c r="C173" s="47" t="s">
        <v>51</v>
      </c>
      <c r="D173" s="47" t="s">
        <v>39</v>
      </c>
      <c r="E173" s="47" t="s">
        <v>131</v>
      </c>
      <c r="F173" s="47">
        <v>80849</v>
      </c>
      <c r="G173" s="58">
        <v>43819</v>
      </c>
      <c r="H173" s="47">
        <v>0</v>
      </c>
      <c r="I173" s="47">
        <v>1</v>
      </c>
      <c r="J173" s="47" t="s">
        <v>132</v>
      </c>
      <c r="K173" s="53">
        <v>375</v>
      </c>
      <c r="L173" s="48"/>
      <c r="M173" s="48"/>
      <c r="N173" s="55">
        <f t="shared" si="6"/>
        <v>375</v>
      </c>
      <c r="O173" s="48"/>
      <c r="P173" s="60"/>
      <c r="Q173" s="59">
        <v>375</v>
      </c>
      <c r="R173" s="59"/>
      <c r="S173" s="59"/>
      <c r="T173" s="59"/>
      <c r="U173" s="59"/>
      <c r="V173" s="118"/>
      <c r="W173" s="118"/>
      <c r="X173" s="118"/>
      <c r="Y173" s="118"/>
      <c r="Z173" s="118"/>
      <c r="AA173" s="118"/>
      <c r="AB173" s="59"/>
      <c r="AC173" s="92" t="s">
        <v>144</v>
      </c>
    </row>
    <row r="174" spans="1:29" s="30" customFormat="1" ht="12" x14ac:dyDescent="0.2">
      <c r="A174" s="91" t="s">
        <v>67</v>
      </c>
      <c r="B174" s="46">
        <v>43794</v>
      </c>
      <c r="C174" s="47" t="s">
        <v>68</v>
      </c>
      <c r="D174" s="47" t="s">
        <v>93</v>
      </c>
      <c r="E174" s="47" t="s">
        <v>145</v>
      </c>
      <c r="F174" s="47">
        <v>80850</v>
      </c>
      <c r="G174" s="58">
        <v>43811</v>
      </c>
      <c r="H174" s="47">
        <v>2</v>
      </c>
      <c r="I174" s="47"/>
      <c r="J174" s="47"/>
      <c r="K174" s="53">
        <v>431.67</v>
      </c>
      <c r="L174" s="48"/>
      <c r="M174" s="48"/>
      <c r="N174" s="55">
        <f t="shared" si="6"/>
        <v>431.67</v>
      </c>
      <c r="O174" s="48"/>
      <c r="P174" s="60"/>
      <c r="Q174" s="59">
        <v>431.67</v>
      </c>
      <c r="R174" s="59"/>
      <c r="S174" s="59"/>
      <c r="T174" s="59"/>
      <c r="U174" s="59"/>
      <c r="V174" s="118"/>
      <c r="W174" s="118"/>
      <c r="X174" s="118"/>
      <c r="Y174" s="118"/>
      <c r="Z174" s="118"/>
      <c r="AA174" s="118"/>
      <c r="AB174" s="59"/>
      <c r="AC174" s="92"/>
    </row>
    <row r="175" spans="1:29" s="30" customFormat="1" ht="12" x14ac:dyDescent="0.2">
      <c r="A175" s="91"/>
      <c r="B175" s="46"/>
      <c r="C175" s="47"/>
      <c r="D175" s="47"/>
      <c r="E175" s="47"/>
      <c r="F175" s="47">
        <v>80851</v>
      </c>
      <c r="G175" s="58"/>
      <c r="H175" s="47"/>
      <c r="I175" s="47"/>
      <c r="J175" s="47"/>
      <c r="K175" s="53"/>
      <c r="L175" s="48"/>
      <c r="M175" s="48"/>
      <c r="N175" s="55">
        <f t="shared" si="6"/>
        <v>0</v>
      </c>
      <c r="O175" s="48"/>
      <c r="P175" s="60"/>
      <c r="Q175" s="59"/>
      <c r="R175" s="59"/>
      <c r="S175" s="59"/>
      <c r="T175" s="59"/>
      <c r="U175" s="59"/>
      <c r="V175" s="118"/>
      <c r="W175" s="118"/>
      <c r="X175" s="118"/>
      <c r="Y175" s="118"/>
      <c r="Z175" s="118"/>
      <c r="AA175" s="118"/>
      <c r="AB175" s="59"/>
      <c r="AC175" s="92"/>
    </row>
    <row r="176" spans="1:29" s="30" customFormat="1" ht="12" x14ac:dyDescent="0.2">
      <c r="A176" s="91" t="s">
        <v>33</v>
      </c>
      <c r="B176" s="46"/>
      <c r="C176" s="47" t="s">
        <v>53</v>
      </c>
      <c r="D176" s="47" t="s">
        <v>36</v>
      </c>
      <c r="E176" s="47" t="s">
        <v>76</v>
      </c>
      <c r="F176" s="47">
        <v>80852</v>
      </c>
      <c r="G176" s="58">
        <v>43815</v>
      </c>
      <c r="H176" s="47">
        <v>0</v>
      </c>
      <c r="I176" s="47"/>
      <c r="J176" s="47"/>
      <c r="K176" s="53">
        <v>0</v>
      </c>
      <c r="L176" s="48"/>
      <c r="M176" s="48"/>
      <c r="N176" s="55">
        <f t="shared" si="6"/>
        <v>0</v>
      </c>
      <c r="O176" s="48">
        <v>85</v>
      </c>
      <c r="P176" s="60"/>
      <c r="Q176" s="59"/>
      <c r="R176" s="59"/>
      <c r="S176" s="59"/>
      <c r="T176" s="59"/>
      <c r="U176" s="59"/>
      <c r="V176" s="118"/>
      <c r="W176" s="118"/>
      <c r="X176" s="118"/>
      <c r="Y176" s="118"/>
      <c r="Z176" s="118"/>
      <c r="AA176" s="118"/>
      <c r="AB176" s="59"/>
      <c r="AC176" s="92"/>
    </row>
    <row r="177" spans="1:29" s="30" customFormat="1" ht="12" x14ac:dyDescent="0.2">
      <c r="A177" s="91" t="s">
        <v>33</v>
      </c>
      <c r="B177" s="46"/>
      <c r="C177" s="47" t="s">
        <v>53</v>
      </c>
      <c r="D177" s="47" t="s">
        <v>36</v>
      </c>
      <c r="E177" s="47" t="s">
        <v>76</v>
      </c>
      <c r="F177" s="47">
        <v>80853</v>
      </c>
      <c r="G177" s="58">
        <v>43815</v>
      </c>
      <c r="H177" s="47">
        <v>0</v>
      </c>
      <c r="I177" s="47"/>
      <c r="J177" s="47"/>
      <c r="K177" s="53">
        <v>0</v>
      </c>
      <c r="L177" s="48"/>
      <c r="M177" s="48"/>
      <c r="N177" s="55">
        <f t="shared" si="6"/>
        <v>0</v>
      </c>
      <c r="O177" s="48">
        <v>535</v>
      </c>
      <c r="P177" s="60"/>
      <c r="Q177" s="59"/>
      <c r="R177" s="59"/>
      <c r="S177" s="59"/>
      <c r="T177" s="59"/>
      <c r="U177" s="59"/>
      <c r="V177" s="118"/>
      <c r="W177" s="118"/>
      <c r="X177" s="118"/>
      <c r="Y177" s="118"/>
      <c r="Z177" s="118"/>
      <c r="AA177" s="118"/>
      <c r="AB177" s="59"/>
      <c r="AC177" s="92"/>
    </row>
    <row r="178" spans="1:29" s="30" customFormat="1" ht="12" x14ac:dyDescent="0.2">
      <c r="A178" s="91" t="s">
        <v>62</v>
      </c>
      <c r="B178" s="46">
        <v>43799</v>
      </c>
      <c r="C178" s="47" t="s">
        <v>85</v>
      </c>
      <c r="D178" s="47" t="s">
        <v>36</v>
      </c>
      <c r="E178" s="47" t="s">
        <v>95</v>
      </c>
      <c r="F178" s="47">
        <v>80855</v>
      </c>
      <c r="G178" s="58">
        <v>43811</v>
      </c>
      <c r="H178" s="47">
        <v>5</v>
      </c>
      <c r="I178" s="47">
        <v>0</v>
      </c>
      <c r="J178" s="47"/>
      <c r="K178" s="53">
        <v>28649.91</v>
      </c>
      <c r="L178" s="48" t="s">
        <v>65</v>
      </c>
      <c r="M178" s="48"/>
      <c r="N178" s="55">
        <v>28649.91</v>
      </c>
      <c r="O178" s="48"/>
      <c r="P178" s="60"/>
      <c r="Q178" s="60"/>
      <c r="R178" s="59"/>
      <c r="S178" s="59"/>
      <c r="T178" s="59"/>
      <c r="U178" s="60"/>
      <c r="V178" s="118"/>
      <c r="W178" s="118">
        <v>24155.42</v>
      </c>
      <c r="X178" s="118"/>
      <c r="Y178" s="118"/>
      <c r="Z178" s="118"/>
      <c r="AA178" s="118">
        <v>4494.49</v>
      </c>
      <c r="AB178" s="59"/>
      <c r="AC178" s="92"/>
    </row>
    <row r="179" spans="1:29" s="30" customFormat="1" ht="12" x14ac:dyDescent="0.2">
      <c r="A179" s="91" t="s">
        <v>41</v>
      </c>
      <c r="B179" s="46">
        <v>43811</v>
      </c>
      <c r="C179" s="47" t="s">
        <v>45</v>
      </c>
      <c r="D179" s="47" t="s">
        <v>39</v>
      </c>
      <c r="E179" s="47" t="s">
        <v>43</v>
      </c>
      <c r="F179" s="47">
        <v>80856</v>
      </c>
      <c r="G179" s="58">
        <v>43832</v>
      </c>
      <c r="H179" s="47">
        <v>10</v>
      </c>
      <c r="I179" s="47"/>
      <c r="J179" s="47"/>
      <c r="K179" s="53">
        <v>14600</v>
      </c>
      <c r="L179" s="48"/>
      <c r="M179" s="48"/>
      <c r="N179" s="55">
        <f t="shared" si="6"/>
        <v>14600</v>
      </c>
      <c r="O179" s="48"/>
      <c r="P179" s="60"/>
      <c r="Q179" s="59">
        <v>14600</v>
      </c>
      <c r="R179" s="59"/>
      <c r="S179" s="59"/>
      <c r="T179" s="59"/>
      <c r="U179" s="59"/>
      <c r="V179" s="118"/>
      <c r="W179" s="118"/>
      <c r="X179" s="118"/>
      <c r="Y179" s="118"/>
      <c r="Z179" s="118"/>
      <c r="AA179" s="118"/>
      <c r="AB179" s="59"/>
      <c r="AC179" s="92"/>
    </row>
    <row r="180" spans="1:29" s="30" customFormat="1" ht="12" x14ac:dyDescent="0.2">
      <c r="A180" s="91" t="s">
        <v>41</v>
      </c>
      <c r="B180" s="46">
        <v>43811</v>
      </c>
      <c r="C180" s="47" t="s">
        <v>45</v>
      </c>
      <c r="D180" s="47" t="s">
        <v>39</v>
      </c>
      <c r="E180" s="47" t="s">
        <v>43</v>
      </c>
      <c r="F180" s="47">
        <v>80857</v>
      </c>
      <c r="G180" s="58">
        <v>43833</v>
      </c>
      <c r="H180" s="47">
        <v>8</v>
      </c>
      <c r="I180" s="47">
        <v>0</v>
      </c>
      <c r="J180" s="47"/>
      <c r="K180" s="53">
        <v>1650</v>
      </c>
      <c r="L180" s="48"/>
      <c r="M180" s="48"/>
      <c r="N180" s="55">
        <f t="shared" si="6"/>
        <v>1650</v>
      </c>
      <c r="O180" s="48"/>
      <c r="P180" s="60"/>
      <c r="Q180" s="59">
        <v>1650</v>
      </c>
      <c r="R180" s="59"/>
      <c r="S180" s="59"/>
      <c r="T180" s="59"/>
      <c r="U180" s="59"/>
      <c r="V180" s="118"/>
      <c r="W180" s="118"/>
      <c r="X180" s="118"/>
      <c r="Y180" s="118"/>
      <c r="Z180" s="118"/>
      <c r="AA180" s="118"/>
      <c r="AB180" s="59"/>
      <c r="AC180" s="92"/>
    </row>
    <row r="181" spans="1:29" s="30" customFormat="1" ht="12" x14ac:dyDescent="0.2">
      <c r="A181" s="91" t="s">
        <v>33</v>
      </c>
      <c r="B181" s="46">
        <v>43811</v>
      </c>
      <c r="C181" s="47" t="s">
        <v>38</v>
      </c>
      <c r="D181" s="47" t="s">
        <v>39</v>
      </c>
      <c r="E181" s="47" t="s">
        <v>40</v>
      </c>
      <c r="F181" s="47">
        <v>80858</v>
      </c>
      <c r="G181" s="58">
        <v>43839</v>
      </c>
      <c r="H181" s="47">
        <v>3</v>
      </c>
      <c r="I181" s="47">
        <v>1</v>
      </c>
      <c r="J181" s="47" t="s">
        <v>146</v>
      </c>
      <c r="K181" s="53">
        <v>666666</v>
      </c>
      <c r="L181" s="48"/>
      <c r="M181" s="48"/>
      <c r="N181" s="55">
        <f t="shared" si="6"/>
        <v>666666</v>
      </c>
      <c r="O181" s="48"/>
      <c r="P181" s="60">
        <v>666666</v>
      </c>
      <c r="Q181" s="59"/>
      <c r="R181" s="59"/>
      <c r="S181" s="59"/>
      <c r="T181" s="59"/>
      <c r="U181" s="59"/>
      <c r="V181" s="118"/>
      <c r="W181" s="118"/>
      <c r="X181" s="118"/>
      <c r="Y181" s="118"/>
      <c r="Z181" s="118"/>
      <c r="AA181" s="118"/>
      <c r="AB181" s="59"/>
      <c r="AC181" s="92"/>
    </row>
    <row r="182" spans="1:29" s="30" customFormat="1" ht="12" x14ac:dyDescent="0.2">
      <c r="A182" s="91" t="s">
        <v>33</v>
      </c>
      <c r="B182" s="46">
        <v>43808</v>
      </c>
      <c r="C182" s="47" t="s">
        <v>53</v>
      </c>
      <c r="D182" s="47" t="s">
        <v>69</v>
      </c>
      <c r="E182" s="47" t="s">
        <v>147</v>
      </c>
      <c r="F182" s="47">
        <v>80854</v>
      </c>
      <c r="G182" s="58">
        <v>43815</v>
      </c>
      <c r="H182" s="47">
        <v>2</v>
      </c>
      <c r="I182" s="47"/>
      <c r="J182" s="47"/>
      <c r="K182" s="53">
        <v>225</v>
      </c>
      <c r="L182" s="48"/>
      <c r="M182" s="48"/>
      <c r="N182" s="55">
        <v>225</v>
      </c>
      <c r="O182" s="48">
        <v>225</v>
      </c>
      <c r="P182" s="60"/>
      <c r="Q182" s="59">
        <v>225</v>
      </c>
      <c r="R182" s="59"/>
      <c r="S182" s="59"/>
      <c r="T182" s="59"/>
      <c r="U182" s="59"/>
      <c r="V182" s="118"/>
      <c r="W182" s="118"/>
      <c r="X182" s="118"/>
      <c r="Y182" s="118"/>
      <c r="Z182" s="118"/>
      <c r="AA182" s="118"/>
      <c r="AB182" s="59"/>
      <c r="AC182" s="92"/>
    </row>
    <row r="183" spans="1:29" s="30" customFormat="1" ht="12" x14ac:dyDescent="0.2">
      <c r="A183" s="91" t="s">
        <v>67</v>
      </c>
      <c r="B183" s="46">
        <v>43798</v>
      </c>
      <c r="C183" s="47" t="s">
        <v>68</v>
      </c>
      <c r="D183" s="47" t="s">
        <v>93</v>
      </c>
      <c r="E183" s="47" t="s">
        <v>148</v>
      </c>
      <c r="F183" s="47">
        <v>80859</v>
      </c>
      <c r="G183" s="58">
        <v>43813</v>
      </c>
      <c r="H183" s="47">
        <v>4</v>
      </c>
      <c r="I183" s="47">
        <v>0</v>
      </c>
      <c r="J183" s="47"/>
      <c r="K183" s="53">
        <v>760</v>
      </c>
      <c r="L183" s="48"/>
      <c r="M183" s="48"/>
      <c r="N183" s="55">
        <f t="shared" si="6"/>
        <v>760</v>
      </c>
      <c r="O183" s="48"/>
      <c r="P183" s="60"/>
      <c r="Q183" s="59">
        <v>760</v>
      </c>
      <c r="R183" s="59"/>
      <c r="S183" s="59"/>
      <c r="T183" s="59"/>
      <c r="U183" s="59"/>
      <c r="V183" s="118"/>
      <c r="W183" s="118"/>
      <c r="X183" s="118"/>
      <c r="Y183" s="118"/>
      <c r="Z183" s="118"/>
      <c r="AA183" s="118"/>
      <c r="AB183" s="59"/>
      <c r="AC183" s="92"/>
    </row>
    <row r="184" spans="1:29" s="30" customFormat="1" ht="12" x14ac:dyDescent="0.2">
      <c r="A184" s="91" t="s">
        <v>67</v>
      </c>
      <c r="B184" s="46">
        <v>43798</v>
      </c>
      <c r="C184" s="47" t="s">
        <v>68</v>
      </c>
      <c r="D184" s="47" t="s">
        <v>93</v>
      </c>
      <c r="E184" s="47" t="s">
        <v>148</v>
      </c>
      <c r="F184" s="47">
        <v>80860</v>
      </c>
      <c r="G184" s="58">
        <v>43813</v>
      </c>
      <c r="H184" s="47">
        <v>1</v>
      </c>
      <c r="I184" s="47">
        <v>0</v>
      </c>
      <c r="J184" s="47"/>
      <c r="K184" s="53">
        <v>20</v>
      </c>
      <c r="L184" s="48"/>
      <c r="M184" s="48"/>
      <c r="N184" s="55">
        <f t="shared" si="6"/>
        <v>20</v>
      </c>
      <c r="O184" s="48"/>
      <c r="P184" s="60"/>
      <c r="Q184" s="59">
        <v>20</v>
      </c>
      <c r="R184" s="59"/>
      <c r="S184" s="59"/>
      <c r="T184" s="59"/>
      <c r="U184" s="59"/>
      <c r="V184" s="118"/>
      <c r="W184" s="118"/>
      <c r="X184" s="118"/>
      <c r="Y184" s="118"/>
      <c r="Z184" s="118"/>
      <c r="AA184" s="118"/>
      <c r="AB184" s="59"/>
      <c r="AC184" s="92"/>
    </row>
    <row r="185" spans="1:29" s="30" customFormat="1" ht="12" x14ac:dyDescent="0.2">
      <c r="A185" s="91" t="s">
        <v>67</v>
      </c>
      <c r="B185" s="46">
        <v>43796</v>
      </c>
      <c r="C185" s="47" t="s">
        <v>68</v>
      </c>
      <c r="D185" s="47" t="s">
        <v>93</v>
      </c>
      <c r="E185" s="47" t="s">
        <v>149</v>
      </c>
      <c r="F185" s="47">
        <v>80861</v>
      </c>
      <c r="G185" s="58">
        <v>43813</v>
      </c>
      <c r="H185" s="47">
        <v>1</v>
      </c>
      <c r="I185" s="47">
        <v>0</v>
      </c>
      <c r="J185" s="47"/>
      <c r="K185" s="53">
        <v>50</v>
      </c>
      <c r="L185" s="48"/>
      <c r="M185" s="48"/>
      <c r="N185" s="55">
        <f t="shared" si="6"/>
        <v>50</v>
      </c>
      <c r="O185" s="48"/>
      <c r="P185" s="60"/>
      <c r="Q185" s="59">
        <v>50</v>
      </c>
      <c r="R185" s="59"/>
      <c r="S185" s="59"/>
      <c r="T185" s="59"/>
      <c r="U185" s="59"/>
      <c r="V185" s="118"/>
      <c r="W185" s="118"/>
      <c r="X185" s="118"/>
      <c r="Y185" s="118"/>
      <c r="Z185" s="118"/>
      <c r="AA185" s="118"/>
      <c r="AB185" s="59"/>
      <c r="AC185" s="92"/>
    </row>
    <row r="186" spans="1:29" s="30" customFormat="1" ht="12" x14ac:dyDescent="0.2">
      <c r="A186" s="91" t="s">
        <v>67</v>
      </c>
      <c r="B186" s="46">
        <v>43795</v>
      </c>
      <c r="C186" s="47" t="s">
        <v>68</v>
      </c>
      <c r="D186" s="47" t="s">
        <v>93</v>
      </c>
      <c r="E186" s="47" t="s">
        <v>149</v>
      </c>
      <c r="F186" s="47">
        <v>80862</v>
      </c>
      <c r="G186" s="58">
        <v>43813</v>
      </c>
      <c r="H186" s="47">
        <v>6</v>
      </c>
      <c r="I186" s="47">
        <v>0</v>
      </c>
      <c r="J186" s="47"/>
      <c r="K186" s="53">
        <v>1281</v>
      </c>
      <c r="L186" s="48"/>
      <c r="M186" s="48"/>
      <c r="N186" s="55">
        <f t="shared" si="6"/>
        <v>1281</v>
      </c>
      <c r="O186" s="48"/>
      <c r="P186" s="60"/>
      <c r="Q186" s="59">
        <v>1281</v>
      </c>
      <c r="R186" s="59"/>
      <c r="S186" s="59"/>
      <c r="T186" s="59"/>
      <c r="U186" s="59"/>
      <c r="V186" s="118"/>
      <c r="W186" s="118"/>
      <c r="X186" s="118"/>
      <c r="Y186" s="118"/>
      <c r="Z186" s="118"/>
      <c r="AA186" s="118"/>
      <c r="AB186" s="59"/>
      <c r="AC186" s="92"/>
    </row>
    <row r="187" spans="1:29" s="30" customFormat="1" ht="12" x14ac:dyDescent="0.2">
      <c r="A187" s="91" t="s">
        <v>62</v>
      </c>
      <c r="B187" s="46" t="s">
        <v>55</v>
      </c>
      <c r="C187" s="47" t="s">
        <v>99</v>
      </c>
      <c r="D187" s="47" t="s">
        <v>36</v>
      </c>
      <c r="E187" s="47" t="s">
        <v>150</v>
      </c>
      <c r="F187" s="47">
        <v>80863</v>
      </c>
      <c r="G187" s="58">
        <v>43813</v>
      </c>
      <c r="H187" s="47">
        <v>0</v>
      </c>
      <c r="I187" s="47">
        <v>0</v>
      </c>
      <c r="J187" s="47"/>
      <c r="K187" s="53">
        <v>180960.82</v>
      </c>
      <c r="L187" s="48"/>
      <c r="M187" s="48"/>
      <c r="N187" s="55">
        <f t="shared" si="6"/>
        <v>180960.82</v>
      </c>
      <c r="O187" s="48"/>
      <c r="P187" s="60"/>
      <c r="Q187" s="59"/>
      <c r="R187" s="59"/>
      <c r="S187" s="59"/>
      <c r="T187" s="59"/>
      <c r="U187" s="59"/>
      <c r="V187" s="118"/>
      <c r="W187" s="118"/>
      <c r="X187" s="118"/>
      <c r="Y187" s="118"/>
      <c r="Z187" s="118">
        <v>115384.57</v>
      </c>
      <c r="AA187" s="118">
        <v>65576.25</v>
      </c>
      <c r="AB187" s="59"/>
      <c r="AC187" s="92"/>
    </row>
    <row r="188" spans="1:29" s="30" customFormat="1" ht="12" x14ac:dyDescent="0.2">
      <c r="A188" s="91" t="s">
        <v>33</v>
      </c>
      <c r="B188" s="46">
        <v>43812</v>
      </c>
      <c r="C188" s="47" t="s">
        <v>68</v>
      </c>
      <c r="D188" s="47" t="s">
        <v>74</v>
      </c>
      <c r="E188" s="47" t="s">
        <v>151</v>
      </c>
      <c r="F188" s="47">
        <v>80864</v>
      </c>
      <c r="G188" s="58">
        <v>43818</v>
      </c>
      <c r="H188" s="47">
        <v>6</v>
      </c>
      <c r="I188" s="47">
        <v>1</v>
      </c>
      <c r="J188" s="47" t="s">
        <v>81</v>
      </c>
      <c r="K188" s="53">
        <v>12775</v>
      </c>
      <c r="L188" s="48"/>
      <c r="M188" s="48"/>
      <c r="N188" s="55">
        <f t="shared" si="6"/>
        <v>12775</v>
      </c>
      <c r="O188" s="48"/>
      <c r="P188" s="60"/>
      <c r="Q188" s="59">
        <v>12775</v>
      </c>
      <c r="R188" s="59"/>
      <c r="S188" s="59"/>
      <c r="T188" s="59"/>
      <c r="U188" s="59"/>
      <c r="V188" s="118"/>
      <c r="W188" s="118"/>
      <c r="X188" s="118"/>
      <c r="Y188" s="118"/>
      <c r="Z188" s="118"/>
      <c r="AA188" s="118"/>
      <c r="AB188" s="59"/>
      <c r="AC188" s="92" t="s">
        <v>152</v>
      </c>
    </row>
    <row r="189" spans="1:29" s="30" customFormat="1" ht="12" x14ac:dyDescent="0.2">
      <c r="A189" s="91" t="s">
        <v>67</v>
      </c>
      <c r="B189" s="46">
        <v>43798</v>
      </c>
      <c r="C189" s="47" t="s">
        <v>68</v>
      </c>
      <c r="D189" s="47" t="s">
        <v>93</v>
      </c>
      <c r="E189" s="47" t="s">
        <v>153</v>
      </c>
      <c r="F189" s="47">
        <v>80865</v>
      </c>
      <c r="G189" s="58">
        <v>43813</v>
      </c>
      <c r="H189" s="47">
        <v>3</v>
      </c>
      <c r="I189" s="47">
        <v>0</v>
      </c>
      <c r="J189" s="47"/>
      <c r="K189" s="53">
        <v>2100</v>
      </c>
      <c r="L189" s="48">
        <v>100</v>
      </c>
      <c r="M189" s="48" t="s">
        <v>106</v>
      </c>
      <c r="N189" s="55">
        <f t="shared" si="6"/>
        <v>2200</v>
      </c>
      <c r="O189" s="48">
        <v>3000</v>
      </c>
      <c r="P189" s="60"/>
      <c r="Q189" s="59">
        <v>2100</v>
      </c>
      <c r="R189" s="59"/>
      <c r="S189" s="59"/>
      <c r="T189" s="59"/>
      <c r="U189" s="59"/>
      <c r="V189" s="118"/>
      <c r="W189" s="118"/>
      <c r="X189" s="118"/>
      <c r="Y189" s="118"/>
      <c r="Z189" s="118"/>
      <c r="AA189" s="118"/>
      <c r="AB189" s="59"/>
      <c r="AC189" s="92"/>
    </row>
    <row r="190" spans="1:29" s="30" customFormat="1" ht="12" x14ac:dyDescent="0.2">
      <c r="A190" s="91" t="s">
        <v>62</v>
      </c>
      <c r="B190" s="46" t="s">
        <v>34</v>
      </c>
      <c r="C190" s="47" t="s">
        <v>85</v>
      </c>
      <c r="D190" s="47" t="s">
        <v>36</v>
      </c>
      <c r="E190" s="47" t="s">
        <v>154</v>
      </c>
      <c r="F190" s="47">
        <v>80866</v>
      </c>
      <c r="G190" s="58">
        <v>43813</v>
      </c>
      <c r="H190" s="47">
        <v>5</v>
      </c>
      <c r="I190" s="47">
        <v>5</v>
      </c>
      <c r="J190" s="47" t="s">
        <v>155</v>
      </c>
      <c r="K190" s="53">
        <v>219346.32</v>
      </c>
      <c r="L190" s="48"/>
      <c r="M190" s="48"/>
      <c r="N190" s="55">
        <f t="shared" si="6"/>
        <v>219346.32</v>
      </c>
      <c r="O190" s="48"/>
      <c r="P190" s="60"/>
      <c r="Q190" s="59"/>
      <c r="R190" s="59"/>
      <c r="S190" s="59"/>
      <c r="T190" s="59"/>
      <c r="U190" s="59"/>
      <c r="V190" s="118">
        <v>211002.67</v>
      </c>
      <c r="W190" s="118"/>
      <c r="X190" s="118"/>
      <c r="Y190" s="118"/>
      <c r="Z190" s="118"/>
      <c r="AA190" s="118">
        <v>8343.65</v>
      </c>
      <c r="AB190" s="59"/>
      <c r="AC190" s="92"/>
    </row>
    <row r="191" spans="1:29" s="30" customFormat="1" ht="12" x14ac:dyDescent="0.2">
      <c r="A191" s="91" t="s">
        <v>67</v>
      </c>
      <c r="B191" s="46">
        <v>43796</v>
      </c>
      <c r="C191" s="47" t="s">
        <v>68</v>
      </c>
      <c r="D191" s="47" t="s">
        <v>93</v>
      </c>
      <c r="E191" s="47" t="s">
        <v>153</v>
      </c>
      <c r="F191" s="47">
        <v>80867</v>
      </c>
      <c r="G191" s="58">
        <v>43813</v>
      </c>
      <c r="H191" s="47">
        <v>6</v>
      </c>
      <c r="I191" s="47">
        <v>3</v>
      </c>
      <c r="J191" s="47" t="s">
        <v>51</v>
      </c>
      <c r="K191" s="53">
        <v>500</v>
      </c>
      <c r="L191" s="48">
        <v>75</v>
      </c>
      <c r="M191" s="48" t="s">
        <v>106</v>
      </c>
      <c r="N191" s="55">
        <f t="shared" si="6"/>
        <v>575</v>
      </c>
      <c r="O191" s="48"/>
      <c r="P191" s="60"/>
      <c r="Q191" s="59">
        <v>500</v>
      </c>
      <c r="R191" s="59"/>
      <c r="S191" s="59"/>
      <c r="T191" s="59"/>
      <c r="U191" s="59"/>
      <c r="V191" s="118"/>
      <c r="W191" s="118"/>
      <c r="X191" s="118"/>
      <c r="Y191" s="118"/>
      <c r="Z191" s="118"/>
      <c r="AA191" s="118"/>
      <c r="AB191" s="59"/>
      <c r="AC191" s="92"/>
    </row>
    <row r="192" spans="1:29" s="30" customFormat="1" ht="12" x14ac:dyDescent="0.2">
      <c r="A192" s="91" t="s">
        <v>29</v>
      </c>
      <c r="B192" s="46">
        <v>43784</v>
      </c>
      <c r="C192" s="47" t="s">
        <v>68</v>
      </c>
      <c r="D192" s="47" t="s">
        <v>88</v>
      </c>
      <c r="E192" s="47" t="s">
        <v>88</v>
      </c>
      <c r="F192" s="47">
        <v>80868</v>
      </c>
      <c r="G192" s="58">
        <v>43813</v>
      </c>
      <c r="H192" s="47">
        <v>171</v>
      </c>
      <c r="I192" s="47">
        <v>0</v>
      </c>
      <c r="J192" s="47"/>
      <c r="K192" s="53">
        <v>8164.21</v>
      </c>
      <c r="L192" s="48"/>
      <c r="M192" s="48"/>
      <c r="N192" s="55">
        <f t="shared" si="6"/>
        <v>8164.21</v>
      </c>
      <c r="O192" s="48"/>
      <c r="P192" s="60"/>
      <c r="Q192" s="59">
        <v>8164.21</v>
      </c>
      <c r="R192" s="59"/>
      <c r="S192" s="59"/>
      <c r="T192" s="59"/>
      <c r="U192" s="59"/>
      <c r="V192" s="118"/>
      <c r="W192" s="118"/>
      <c r="X192" s="118"/>
      <c r="Y192" s="118"/>
      <c r="Z192" s="118"/>
      <c r="AA192" s="118"/>
      <c r="AB192" s="59"/>
      <c r="AC192" s="92"/>
    </row>
    <row r="193" spans="1:29" s="30" customFormat="1" ht="12" x14ac:dyDescent="0.2">
      <c r="A193" s="91"/>
      <c r="B193" s="46"/>
      <c r="C193" s="47"/>
      <c r="D193" s="47"/>
      <c r="E193" s="47"/>
      <c r="F193" s="47">
        <v>80869</v>
      </c>
      <c r="G193" s="58"/>
      <c r="H193" s="47"/>
      <c r="I193" s="47"/>
      <c r="J193" s="47"/>
      <c r="K193" s="53"/>
      <c r="L193" s="48"/>
      <c r="M193" s="48"/>
      <c r="N193" s="55">
        <f t="shared" si="6"/>
        <v>0</v>
      </c>
      <c r="O193" s="48"/>
      <c r="P193" s="60"/>
      <c r="Q193" s="59"/>
      <c r="R193" s="59"/>
      <c r="S193" s="59"/>
      <c r="T193" s="59"/>
      <c r="U193" s="59"/>
      <c r="V193" s="118"/>
      <c r="W193" s="118"/>
      <c r="X193" s="118"/>
      <c r="Y193" s="118"/>
      <c r="Z193" s="118"/>
      <c r="AA193" s="118"/>
      <c r="AB193" s="59"/>
      <c r="AC193" s="92"/>
    </row>
    <row r="194" spans="1:29" s="30" customFormat="1" ht="12" x14ac:dyDescent="0.2">
      <c r="A194" s="91"/>
      <c r="B194" s="46"/>
      <c r="C194" s="47"/>
      <c r="D194" s="47"/>
      <c r="E194" s="47"/>
      <c r="F194" s="47">
        <v>80870</v>
      </c>
      <c r="G194" s="58"/>
      <c r="H194" s="47"/>
      <c r="I194" s="47"/>
      <c r="J194" s="47"/>
      <c r="K194" s="53"/>
      <c r="L194" s="48"/>
      <c r="M194" s="48"/>
      <c r="N194" s="55">
        <f t="shared" si="6"/>
        <v>0</v>
      </c>
      <c r="O194" s="48"/>
      <c r="P194" s="60"/>
      <c r="Q194" s="59"/>
      <c r="R194" s="59"/>
      <c r="S194" s="59"/>
      <c r="T194" s="59"/>
      <c r="U194" s="59"/>
      <c r="V194" s="118"/>
      <c r="W194" s="118"/>
      <c r="X194" s="118"/>
      <c r="Y194" s="118"/>
      <c r="Z194" s="118"/>
      <c r="AA194" s="118"/>
      <c r="AB194" s="59"/>
      <c r="AC194" s="92"/>
    </row>
    <row r="195" spans="1:29" s="30" customFormat="1" ht="12" x14ac:dyDescent="0.2">
      <c r="A195" s="91" t="s">
        <v>62</v>
      </c>
      <c r="B195" s="46" t="s">
        <v>55</v>
      </c>
      <c r="C195" s="47" t="s">
        <v>101</v>
      </c>
      <c r="D195" s="47" t="s">
        <v>36</v>
      </c>
      <c r="E195" s="47" t="s">
        <v>156</v>
      </c>
      <c r="F195" s="47">
        <v>80871</v>
      </c>
      <c r="G195" s="58">
        <v>43813</v>
      </c>
      <c r="H195" s="47">
        <v>0</v>
      </c>
      <c r="I195" s="47">
        <v>0</v>
      </c>
      <c r="J195" s="47"/>
      <c r="K195" s="53">
        <v>128692.47</v>
      </c>
      <c r="L195" s="48"/>
      <c r="M195" s="48"/>
      <c r="N195" s="55">
        <f t="shared" si="6"/>
        <v>128692.47</v>
      </c>
      <c r="O195" s="48"/>
      <c r="P195" s="60"/>
      <c r="Q195" s="59"/>
      <c r="R195" s="59"/>
      <c r="S195" s="59"/>
      <c r="T195" s="59"/>
      <c r="U195" s="59"/>
      <c r="V195" s="118"/>
      <c r="W195" s="118"/>
      <c r="X195" s="118"/>
      <c r="Y195" s="118">
        <v>46650.87</v>
      </c>
      <c r="Z195" s="118">
        <v>2359.4</v>
      </c>
      <c r="AA195" s="118">
        <v>79682.2</v>
      </c>
      <c r="AB195" s="59"/>
      <c r="AC195" s="92"/>
    </row>
    <row r="196" spans="1:29" s="30" customFormat="1" ht="12" x14ac:dyDescent="0.2">
      <c r="A196" s="91"/>
      <c r="B196" s="46"/>
      <c r="C196" s="47"/>
      <c r="D196" s="47"/>
      <c r="E196" s="47"/>
      <c r="F196" s="47">
        <v>80872</v>
      </c>
      <c r="G196" s="58"/>
      <c r="H196" s="47"/>
      <c r="I196" s="47"/>
      <c r="J196" s="47"/>
      <c r="K196" s="53"/>
      <c r="L196" s="48"/>
      <c r="M196" s="48"/>
      <c r="N196" s="55">
        <f t="shared" si="6"/>
        <v>0</v>
      </c>
      <c r="O196" s="48"/>
      <c r="P196" s="60"/>
      <c r="Q196" s="59"/>
      <c r="R196" s="59"/>
      <c r="S196" s="59"/>
      <c r="T196" s="59"/>
      <c r="U196" s="59"/>
      <c r="V196" s="118"/>
      <c r="W196" s="118"/>
      <c r="X196" s="118"/>
      <c r="Y196" s="118"/>
      <c r="Z196" s="118"/>
      <c r="AA196" s="118"/>
      <c r="AB196" s="59"/>
      <c r="AC196" s="92"/>
    </row>
    <row r="197" spans="1:29" s="30" customFormat="1" ht="12" x14ac:dyDescent="0.2">
      <c r="A197" s="91" t="s">
        <v>29</v>
      </c>
      <c r="B197" s="46">
        <v>43787</v>
      </c>
      <c r="C197" s="47" t="s">
        <v>68</v>
      </c>
      <c r="D197" s="47" t="s">
        <v>88</v>
      </c>
      <c r="E197" s="47" t="s">
        <v>88</v>
      </c>
      <c r="F197" s="47">
        <v>80873</v>
      </c>
      <c r="G197" s="58">
        <v>43813</v>
      </c>
      <c r="H197" s="47">
        <v>5</v>
      </c>
      <c r="I197" s="47"/>
      <c r="J197" s="47"/>
      <c r="K197" s="53">
        <v>445</v>
      </c>
      <c r="L197" s="48"/>
      <c r="M197" s="48"/>
      <c r="N197" s="55">
        <f t="shared" si="6"/>
        <v>445</v>
      </c>
      <c r="O197" s="48"/>
      <c r="P197" s="60"/>
      <c r="Q197" s="59">
        <v>445</v>
      </c>
      <c r="R197" s="59"/>
      <c r="S197" s="59"/>
      <c r="T197" s="59"/>
      <c r="U197" s="59"/>
      <c r="V197" s="118"/>
      <c r="W197" s="118"/>
      <c r="X197" s="118"/>
      <c r="Y197" s="118"/>
      <c r="Z197" s="118"/>
      <c r="AA197" s="118"/>
      <c r="AB197" s="59"/>
      <c r="AC197" s="92"/>
    </row>
    <row r="198" spans="1:29" s="30" customFormat="1" ht="12" x14ac:dyDescent="0.2">
      <c r="A198" s="91"/>
      <c r="B198" s="46"/>
      <c r="C198" s="47"/>
      <c r="D198" s="47"/>
      <c r="E198" s="47"/>
      <c r="F198" s="47">
        <v>80874</v>
      </c>
      <c r="G198" s="58"/>
      <c r="H198" s="47"/>
      <c r="I198" s="47"/>
      <c r="J198" s="47"/>
      <c r="K198" s="53"/>
      <c r="L198" s="48"/>
      <c r="M198" s="48"/>
      <c r="N198" s="55">
        <f t="shared" si="6"/>
        <v>0</v>
      </c>
      <c r="O198" s="48"/>
      <c r="P198" s="60"/>
      <c r="Q198" s="59"/>
      <c r="R198" s="59"/>
      <c r="S198" s="59"/>
      <c r="T198" s="59"/>
      <c r="U198" s="59"/>
      <c r="V198" s="118"/>
      <c r="W198" s="118"/>
      <c r="X198" s="118"/>
      <c r="Y198" s="118"/>
      <c r="Z198" s="118"/>
      <c r="AA198" s="118"/>
      <c r="AB198" s="59"/>
      <c r="AC198" s="92"/>
    </row>
    <row r="199" spans="1:29" s="30" customFormat="1" ht="12" x14ac:dyDescent="0.2">
      <c r="A199" s="91"/>
      <c r="B199" s="46"/>
      <c r="C199" s="47"/>
      <c r="D199" s="47"/>
      <c r="E199" s="47"/>
      <c r="F199" s="47">
        <v>80875</v>
      </c>
      <c r="G199" s="58"/>
      <c r="H199" s="47"/>
      <c r="I199" s="47"/>
      <c r="J199" s="47"/>
      <c r="K199" s="53"/>
      <c r="L199" s="48"/>
      <c r="M199" s="48"/>
      <c r="N199" s="55">
        <f t="shared" si="6"/>
        <v>0</v>
      </c>
      <c r="O199" s="48"/>
      <c r="P199" s="60"/>
      <c r="Q199" s="59"/>
      <c r="R199" s="59"/>
      <c r="S199" s="59"/>
      <c r="T199" s="59"/>
      <c r="U199" s="59"/>
      <c r="V199" s="118"/>
      <c r="W199" s="118"/>
      <c r="X199" s="118"/>
      <c r="Y199" s="118"/>
      <c r="Z199" s="118"/>
      <c r="AA199" s="118"/>
      <c r="AB199" s="59"/>
      <c r="AC199" s="92"/>
    </row>
    <row r="200" spans="1:29" s="30" customFormat="1" ht="12" x14ac:dyDescent="0.2">
      <c r="A200" s="91" t="s">
        <v>29</v>
      </c>
      <c r="B200" s="46">
        <v>43787</v>
      </c>
      <c r="C200" s="47" t="s">
        <v>68</v>
      </c>
      <c r="D200" s="47" t="s">
        <v>88</v>
      </c>
      <c r="E200" s="47" t="s">
        <v>88</v>
      </c>
      <c r="F200" s="47">
        <v>80876</v>
      </c>
      <c r="G200" s="58">
        <v>43813</v>
      </c>
      <c r="H200" s="47">
        <v>10</v>
      </c>
      <c r="I200" s="47">
        <v>0</v>
      </c>
      <c r="J200" s="47"/>
      <c r="K200" s="53">
        <v>748</v>
      </c>
      <c r="L200" s="48"/>
      <c r="M200" s="48"/>
      <c r="N200" s="55">
        <f t="shared" si="6"/>
        <v>748</v>
      </c>
      <c r="O200" s="48"/>
      <c r="P200" s="60"/>
      <c r="Q200" s="59">
        <v>748</v>
      </c>
      <c r="R200" s="59"/>
      <c r="S200" s="59"/>
      <c r="T200" s="59"/>
      <c r="U200" s="59"/>
      <c r="V200" s="118"/>
      <c r="W200" s="118"/>
      <c r="X200" s="118"/>
      <c r="Y200" s="118"/>
      <c r="Z200" s="118"/>
      <c r="AA200" s="118"/>
      <c r="AB200" s="59"/>
      <c r="AC200" s="92"/>
    </row>
    <row r="201" spans="1:29" s="30" customFormat="1" ht="12" x14ac:dyDescent="0.2">
      <c r="A201" s="91" t="s">
        <v>29</v>
      </c>
      <c r="B201" s="46">
        <v>43787</v>
      </c>
      <c r="C201" s="47" t="s">
        <v>68</v>
      </c>
      <c r="D201" s="47" t="s">
        <v>88</v>
      </c>
      <c r="E201" s="47" t="s">
        <v>88</v>
      </c>
      <c r="F201" s="47">
        <v>80877</v>
      </c>
      <c r="G201" s="58">
        <v>43813</v>
      </c>
      <c r="H201" s="47">
        <v>2</v>
      </c>
      <c r="I201" s="47"/>
      <c r="J201" s="47"/>
      <c r="K201" s="53">
        <v>125</v>
      </c>
      <c r="L201" s="48"/>
      <c r="M201" s="48"/>
      <c r="N201" s="55">
        <f t="shared" si="6"/>
        <v>125</v>
      </c>
      <c r="O201" s="48"/>
      <c r="P201" s="60"/>
      <c r="Q201" s="59">
        <v>125</v>
      </c>
      <c r="R201" s="59"/>
      <c r="S201" s="59"/>
      <c r="T201" s="59"/>
      <c r="U201" s="59"/>
      <c r="V201" s="118"/>
      <c r="W201" s="118"/>
      <c r="X201" s="118"/>
      <c r="Y201" s="118"/>
      <c r="Z201" s="118"/>
      <c r="AA201" s="118"/>
      <c r="AB201" s="59"/>
      <c r="AC201" s="92"/>
    </row>
    <row r="202" spans="1:29" s="30" customFormat="1" ht="12" x14ac:dyDescent="0.2">
      <c r="A202" s="91" t="s">
        <v>29</v>
      </c>
      <c r="B202" s="46">
        <v>43795</v>
      </c>
      <c r="C202" s="47" t="s">
        <v>68</v>
      </c>
      <c r="D202" s="47" t="s">
        <v>88</v>
      </c>
      <c r="E202" s="47" t="s">
        <v>88</v>
      </c>
      <c r="F202" s="47">
        <v>80878</v>
      </c>
      <c r="G202" s="58">
        <v>43813</v>
      </c>
      <c r="H202" s="47">
        <v>1</v>
      </c>
      <c r="I202" s="47"/>
      <c r="J202" s="47"/>
      <c r="K202" s="53">
        <v>20</v>
      </c>
      <c r="L202" s="48"/>
      <c r="M202" s="48"/>
      <c r="N202" s="55">
        <f t="shared" si="6"/>
        <v>20</v>
      </c>
      <c r="O202" s="48"/>
      <c r="P202" s="60"/>
      <c r="Q202" s="59">
        <v>20</v>
      </c>
      <c r="R202" s="59"/>
      <c r="S202" s="59"/>
      <c r="T202" s="59"/>
      <c r="U202" s="59"/>
      <c r="V202" s="118"/>
      <c r="W202" s="118"/>
      <c r="X202" s="118"/>
      <c r="Y202" s="118"/>
      <c r="Z202" s="118"/>
      <c r="AA202" s="118"/>
      <c r="AB202" s="59"/>
      <c r="AC202" s="92"/>
    </row>
    <row r="203" spans="1:29" s="30" customFormat="1" ht="12" x14ac:dyDescent="0.2">
      <c r="A203" s="91" t="s">
        <v>29</v>
      </c>
      <c r="B203" s="46">
        <v>43791</v>
      </c>
      <c r="C203" s="47" t="s">
        <v>68</v>
      </c>
      <c r="D203" s="47" t="s">
        <v>88</v>
      </c>
      <c r="E203" s="47" t="s">
        <v>88</v>
      </c>
      <c r="F203" s="47">
        <v>80879</v>
      </c>
      <c r="G203" s="58">
        <v>43813</v>
      </c>
      <c r="H203" s="47">
        <v>1</v>
      </c>
      <c r="I203" s="47"/>
      <c r="J203" s="47"/>
      <c r="K203" s="53">
        <v>100</v>
      </c>
      <c r="L203" s="48"/>
      <c r="M203" s="48"/>
      <c r="N203" s="55">
        <f t="shared" si="6"/>
        <v>100</v>
      </c>
      <c r="O203" s="48"/>
      <c r="P203" s="60"/>
      <c r="Q203" s="59">
        <v>100</v>
      </c>
      <c r="R203" s="59"/>
      <c r="S203" s="59"/>
      <c r="T203" s="59"/>
      <c r="U203" s="59"/>
      <c r="V203" s="118"/>
      <c r="W203" s="118"/>
      <c r="X203" s="118"/>
      <c r="Y203" s="118"/>
      <c r="Z203" s="118"/>
      <c r="AA203" s="118"/>
      <c r="AB203" s="59"/>
      <c r="AC203" s="92"/>
    </row>
    <row r="204" spans="1:29" s="30" customFormat="1" ht="12" x14ac:dyDescent="0.2">
      <c r="A204" s="91" t="s">
        <v>29</v>
      </c>
      <c r="B204" s="46">
        <v>43787</v>
      </c>
      <c r="C204" s="47" t="s">
        <v>68</v>
      </c>
      <c r="D204" s="47" t="s">
        <v>88</v>
      </c>
      <c r="E204" s="47" t="s">
        <v>88</v>
      </c>
      <c r="F204" s="47">
        <v>80880</v>
      </c>
      <c r="G204" s="58">
        <v>43813</v>
      </c>
      <c r="H204" s="47">
        <v>27</v>
      </c>
      <c r="I204" s="47"/>
      <c r="J204" s="47"/>
      <c r="K204" s="53">
        <v>1036.5</v>
      </c>
      <c r="L204" s="48"/>
      <c r="M204" s="48"/>
      <c r="N204" s="55">
        <f t="shared" si="6"/>
        <v>1036.5</v>
      </c>
      <c r="O204" s="48"/>
      <c r="P204" s="60"/>
      <c r="Q204" s="59">
        <v>1036.5</v>
      </c>
      <c r="R204" s="59"/>
      <c r="S204" s="59"/>
      <c r="T204" s="59"/>
      <c r="U204" s="59"/>
      <c r="V204" s="118"/>
      <c r="W204" s="118"/>
      <c r="X204" s="118"/>
      <c r="Y204" s="118"/>
      <c r="Z204" s="118"/>
      <c r="AA204" s="118"/>
      <c r="AB204" s="59"/>
      <c r="AC204" s="92"/>
    </row>
    <row r="205" spans="1:29" s="30" customFormat="1" ht="12" x14ac:dyDescent="0.2">
      <c r="A205" s="91" t="s">
        <v>29</v>
      </c>
      <c r="B205" s="46">
        <v>43788</v>
      </c>
      <c r="C205" s="47" t="s">
        <v>68</v>
      </c>
      <c r="D205" s="47" t="s">
        <v>88</v>
      </c>
      <c r="E205" s="47" t="s">
        <v>88</v>
      </c>
      <c r="F205" s="47">
        <v>80881</v>
      </c>
      <c r="G205" s="58">
        <v>43813</v>
      </c>
      <c r="H205" s="47">
        <v>1</v>
      </c>
      <c r="I205" s="47"/>
      <c r="J205" s="47"/>
      <c r="K205" s="53">
        <v>100</v>
      </c>
      <c r="L205" s="48"/>
      <c r="M205" s="48"/>
      <c r="N205" s="55">
        <f t="shared" si="6"/>
        <v>100</v>
      </c>
      <c r="O205" s="48"/>
      <c r="P205" s="60"/>
      <c r="Q205" s="59">
        <v>100</v>
      </c>
      <c r="R205" s="59"/>
      <c r="S205" s="59"/>
      <c r="T205" s="59"/>
      <c r="U205" s="59"/>
      <c r="V205" s="118"/>
      <c r="W205" s="118"/>
      <c r="X205" s="118"/>
      <c r="Y205" s="118"/>
      <c r="Z205" s="118"/>
      <c r="AA205" s="118"/>
      <c r="AB205" s="59"/>
      <c r="AC205" s="92"/>
    </row>
    <row r="206" spans="1:29" s="30" customFormat="1" ht="12" x14ac:dyDescent="0.2">
      <c r="A206" s="91" t="s">
        <v>33</v>
      </c>
      <c r="B206" s="46">
        <v>43798</v>
      </c>
      <c r="C206" s="47" t="s">
        <v>53</v>
      </c>
      <c r="D206" s="47" t="s">
        <v>93</v>
      </c>
      <c r="E206" s="47" t="s">
        <v>157</v>
      </c>
      <c r="F206" s="47">
        <v>80882</v>
      </c>
      <c r="G206" s="58">
        <v>43813</v>
      </c>
      <c r="H206" s="47">
        <v>4</v>
      </c>
      <c r="I206" s="47">
        <v>0</v>
      </c>
      <c r="J206" s="47"/>
      <c r="K206" s="53">
        <v>1118.3900000000001</v>
      </c>
      <c r="L206" s="48"/>
      <c r="M206" s="48"/>
      <c r="N206" s="55">
        <v>1118.3900000000001</v>
      </c>
      <c r="O206" s="48"/>
      <c r="P206" s="60"/>
      <c r="Q206" s="59">
        <v>1118.3900000000001</v>
      </c>
      <c r="R206" s="59"/>
      <c r="S206" s="59"/>
      <c r="T206" s="59"/>
      <c r="U206" s="59"/>
      <c r="V206" s="118"/>
      <c r="W206" s="118"/>
      <c r="X206" s="118"/>
      <c r="Y206" s="118"/>
      <c r="Z206" s="118"/>
      <c r="AA206" s="118"/>
      <c r="AB206" s="59"/>
      <c r="AC206" s="92"/>
    </row>
    <row r="207" spans="1:29" s="30" customFormat="1" ht="12" x14ac:dyDescent="0.2">
      <c r="A207" s="91" t="s">
        <v>29</v>
      </c>
      <c r="B207" s="46">
        <v>43787</v>
      </c>
      <c r="C207" s="47" t="s">
        <v>68</v>
      </c>
      <c r="D207" s="47" t="s">
        <v>88</v>
      </c>
      <c r="E207" s="47" t="s">
        <v>88</v>
      </c>
      <c r="F207" s="47">
        <v>80883</v>
      </c>
      <c r="G207" s="58">
        <v>43813</v>
      </c>
      <c r="H207" s="47">
        <v>46</v>
      </c>
      <c r="I207" s="47"/>
      <c r="J207" s="47"/>
      <c r="K207" s="53">
        <v>1642</v>
      </c>
      <c r="L207" s="48"/>
      <c r="M207" s="48"/>
      <c r="N207" s="55">
        <f t="shared" si="6"/>
        <v>1642</v>
      </c>
      <c r="O207" s="48"/>
      <c r="P207" s="60"/>
      <c r="Q207" s="59">
        <v>1642</v>
      </c>
      <c r="R207" s="59"/>
      <c r="S207" s="59"/>
      <c r="T207" s="59"/>
      <c r="U207" s="59"/>
      <c r="V207" s="118"/>
      <c r="W207" s="118"/>
      <c r="X207" s="118"/>
      <c r="Y207" s="118"/>
      <c r="Z207" s="118"/>
      <c r="AA207" s="118"/>
      <c r="AB207" s="59"/>
      <c r="AC207" s="92"/>
    </row>
    <row r="208" spans="1:29" s="30" customFormat="1" ht="12" x14ac:dyDescent="0.2">
      <c r="A208" s="91" t="s">
        <v>29</v>
      </c>
      <c r="B208" s="46">
        <v>43787</v>
      </c>
      <c r="C208" s="47" t="s">
        <v>68</v>
      </c>
      <c r="D208" s="47" t="s">
        <v>88</v>
      </c>
      <c r="E208" s="47" t="s">
        <v>88</v>
      </c>
      <c r="F208" s="47">
        <v>80884</v>
      </c>
      <c r="G208" s="58">
        <v>43813</v>
      </c>
      <c r="H208" s="47">
        <v>24</v>
      </c>
      <c r="I208" s="47"/>
      <c r="J208" s="47"/>
      <c r="K208" s="53">
        <v>1134</v>
      </c>
      <c r="L208" s="48"/>
      <c r="M208" s="48"/>
      <c r="N208" s="55">
        <f t="shared" si="6"/>
        <v>1134</v>
      </c>
      <c r="O208" s="48"/>
      <c r="P208" s="60"/>
      <c r="Q208" s="59">
        <v>1134</v>
      </c>
      <c r="R208" s="59"/>
      <c r="S208" s="59"/>
      <c r="T208" s="59"/>
      <c r="U208" s="59"/>
      <c r="V208" s="118"/>
      <c r="W208" s="118"/>
      <c r="X208" s="118"/>
      <c r="Y208" s="118"/>
      <c r="Z208" s="118"/>
      <c r="AA208" s="118"/>
      <c r="AB208" s="59"/>
      <c r="AC208" s="92"/>
    </row>
    <row r="209" spans="1:29" s="30" customFormat="1" ht="12" x14ac:dyDescent="0.2">
      <c r="A209" s="91" t="s">
        <v>41</v>
      </c>
      <c r="B209" s="46">
        <v>43812</v>
      </c>
      <c r="C209" s="47" t="s">
        <v>90</v>
      </c>
      <c r="D209" s="47" t="s">
        <v>39</v>
      </c>
      <c r="E209" s="47" t="s">
        <v>43</v>
      </c>
      <c r="F209" s="47">
        <v>80885</v>
      </c>
      <c r="G209" s="58">
        <v>43832</v>
      </c>
      <c r="H209" s="47">
        <v>23</v>
      </c>
      <c r="I209" s="47"/>
      <c r="J209" s="47"/>
      <c r="K209" s="53">
        <v>4460</v>
      </c>
      <c r="L209" s="48"/>
      <c r="M209" s="48"/>
      <c r="N209" s="55">
        <f t="shared" si="6"/>
        <v>4460</v>
      </c>
      <c r="O209" s="48"/>
      <c r="P209" s="60"/>
      <c r="Q209" s="59">
        <v>4310</v>
      </c>
      <c r="R209" s="59">
        <v>150</v>
      </c>
      <c r="S209" s="59"/>
      <c r="T209" s="59"/>
      <c r="U209" s="59"/>
      <c r="V209" s="118"/>
      <c r="W209" s="118"/>
      <c r="X209" s="118"/>
      <c r="Y209" s="118"/>
      <c r="Z209" s="118"/>
      <c r="AA209" s="118"/>
      <c r="AB209" s="59"/>
      <c r="AC209" s="92"/>
    </row>
    <row r="210" spans="1:29" s="30" customFormat="1" ht="12" x14ac:dyDescent="0.2">
      <c r="A210" s="91" t="s">
        <v>41</v>
      </c>
      <c r="B210" s="46">
        <v>43816</v>
      </c>
      <c r="C210" s="47" t="s">
        <v>77</v>
      </c>
      <c r="D210" s="47" t="s">
        <v>78</v>
      </c>
      <c r="E210" s="47" t="s">
        <v>79</v>
      </c>
      <c r="F210" s="47">
        <v>80886</v>
      </c>
      <c r="G210" s="58">
        <v>43832</v>
      </c>
      <c r="H210" s="47">
        <v>1</v>
      </c>
      <c r="I210" s="47"/>
      <c r="J210" s="47"/>
      <c r="K210" s="53">
        <v>100</v>
      </c>
      <c r="L210" s="48"/>
      <c r="M210" s="48"/>
      <c r="N210" s="55">
        <f t="shared" si="6"/>
        <v>100</v>
      </c>
      <c r="O210" s="48"/>
      <c r="P210" s="60"/>
      <c r="Q210" s="59">
        <v>100</v>
      </c>
      <c r="R210" s="59"/>
      <c r="S210" s="59"/>
      <c r="T210" s="59"/>
      <c r="U210" s="59"/>
      <c r="V210" s="118"/>
      <c r="W210" s="118"/>
      <c r="X210" s="118"/>
      <c r="Y210" s="118"/>
      <c r="Z210" s="118"/>
      <c r="AA210" s="118"/>
      <c r="AB210" s="59"/>
      <c r="AC210" s="92"/>
    </row>
    <row r="211" spans="1:29" s="30" customFormat="1" ht="12" x14ac:dyDescent="0.2">
      <c r="A211" s="91" t="s">
        <v>29</v>
      </c>
      <c r="B211" s="46">
        <v>43789</v>
      </c>
      <c r="C211" s="47" t="s">
        <v>68</v>
      </c>
      <c r="D211" s="47" t="s">
        <v>88</v>
      </c>
      <c r="E211" s="47" t="s">
        <v>88</v>
      </c>
      <c r="F211" s="47">
        <v>80887</v>
      </c>
      <c r="G211" s="58">
        <v>43813</v>
      </c>
      <c r="H211" s="47">
        <v>2</v>
      </c>
      <c r="I211" s="47"/>
      <c r="J211" s="47"/>
      <c r="K211" s="53">
        <v>75</v>
      </c>
      <c r="L211" s="48"/>
      <c r="M211" s="48"/>
      <c r="N211" s="55">
        <f t="shared" si="6"/>
        <v>75</v>
      </c>
      <c r="O211" s="48"/>
      <c r="P211" s="60"/>
      <c r="Q211" s="59">
        <v>75</v>
      </c>
      <c r="R211" s="59"/>
      <c r="S211" s="59"/>
      <c r="T211" s="59"/>
      <c r="U211" s="59"/>
      <c r="V211" s="118"/>
      <c r="W211" s="118"/>
      <c r="X211" s="118"/>
      <c r="Y211" s="118"/>
      <c r="Z211" s="118"/>
      <c r="AA211" s="118"/>
      <c r="AB211" s="59"/>
      <c r="AC211" s="92"/>
    </row>
    <row r="212" spans="1:29" s="30" customFormat="1" ht="12" x14ac:dyDescent="0.2">
      <c r="A212" s="91" t="s">
        <v>29</v>
      </c>
      <c r="B212" s="46">
        <v>43788</v>
      </c>
      <c r="C212" s="47" t="s">
        <v>68</v>
      </c>
      <c r="D212" s="47" t="s">
        <v>88</v>
      </c>
      <c r="E212" s="47" t="s">
        <v>88</v>
      </c>
      <c r="F212" s="47">
        <v>80888</v>
      </c>
      <c r="G212" s="58">
        <v>43813</v>
      </c>
      <c r="H212" s="47">
        <v>46</v>
      </c>
      <c r="I212" s="47"/>
      <c r="J212" s="47"/>
      <c r="K212" s="53">
        <v>1844</v>
      </c>
      <c r="L212" s="48"/>
      <c r="M212" s="48"/>
      <c r="N212" s="55">
        <f t="shared" si="6"/>
        <v>1844</v>
      </c>
      <c r="O212" s="48"/>
      <c r="P212" s="60"/>
      <c r="Q212" s="59">
        <v>1844</v>
      </c>
      <c r="R212" s="59"/>
      <c r="S212" s="59"/>
      <c r="T212" s="59"/>
      <c r="U212" s="59"/>
      <c r="V212" s="118"/>
      <c r="W212" s="118"/>
      <c r="X212" s="118"/>
      <c r="Y212" s="118"/>
      <c r="Z212" s="118"/>
      <c r="AA212" s="118"/>
      <c r="AB212" s="59"/>
      <c r="AC212" s="92"/>
    </row>
    <row r="213" spans="1:29" s="30" customFormat="1" ht="12" x14ac:dyDescent="0.2">
      <c r="A213" s="91" t="s">
        <v>29</v>
      </c>
      <c r="B213" s="46">
        <v>43790</v>
      </c>
      <c r="C213" s="47" t="s">
        <v>68</v>
      </c>
      <c r="D213" s="47" t="s">
        <v>88</v>
      </c>
      <c r="E213" s="47" t="s">
        <v>88</v>
      </c>
      <c r="F213" s="47">
        <v>80889</v>
      </c>
      <c r="G213" s="58">
        <v>43813</v>
      </c>
      <c r="H213" s="47">
        <v>2</v>
      </c>
      <c r="I213" s="47"/>
      <c r="J213" s="47"/>
      <c r="K213" s="53">
        <v>200</v>
      </c>
      <c r="L213" s="48"/>
      <c r="M213" s="48"/>
      <c r="N213" s="55">
        <f t="shared" si="6"/>
        <v>200</v>
      </c>
      <c r="O213" s="48"/>
      <c r="P213" s="60"/>
      <c r="Q213" s="59">
        <v>200</v>
      </c>
      <c r="R213" s="59"/>
      <c r="S213" s="59"/>
      <c r="T213" s="59"/>
      <c r="U213" s="59"/>
      <c r="V213" s="118"/>
      <c r="W213" s="118"/>
      <c r="X213" s="118"/>
      <c r="Y213" s="118"/>
      <c r="Z213" s="118"/>
      <c r="AA213" s="118"/>
      <c r="AB213" s="59"/>
      <c r="AC213" s="92"/>
    </row>
    <row r="214" spans="1:29" s="30" customFormat="1" ht="12" x14ac:dyDescent="0.2">
      <c r="A214" s="91" t="s">
        <v>41</v>
      </c>
      <c r="B214" s="46">
        <v>43812</v>
      </c>
      <c r="C214" s="47" t="s">
        <v>90</v>
      </c>
      <c r="D214" s="47" t="s">
        <v>39</v>
      </c>
      <c r="E214" s="47" t="s">
        <v>43</v>
      </c>
      <c r="F214" s="47">
        <v>80890</v>
      </c>
      <c r="G214" s="58">
        <v>43833</v>
      </c>
      <c r="H214" s="47">
        <v>8</v>
      </c>
      <c r="I214" s="47"/>
      <c r="J214" s="47"/>
      <c r="K214" s="53">
        <v>2515</v>
      </c>
      <c r="L214" s="48"/>
      <c r="M214" s="48"/>
      <c r="N214" s="55">
        <f t="shared" si="6"/>
        <v>2515</v>
      </c>
      <c r="O214" s="48"/>
      <c r="P214" s="60"/>
      <c r="Q214" s="59">
        <v>2515</v>
      </c>
      <c r="R214" s="59"/>
      <c r="S214" s="59"/>
      <c r="T214" s="59"/>
      <c r="U214" s="59"/>
      <c r="V214" s="118"/>
      <c r="W214" s="118"/>
      <c r="X214" s="118"/>
      <c r="Y214" s="118"/>
      <c r="Z214" s="118"/>
      <c r="AA214" s="118"/>
      <c r="AB214" s="59"/>
      <c r="AC214" s="92"/>
    </row>
    <row r="215" spans="1:29" s="30" customFormat="1" ht="12" x14ac:dyDescent="0.2">
      <c r="A215" s="91" t="s">
        <v>41</v>
      </c>
      <c r="B215" s="46">
        <v>43812</v>
      </c>
      <c r="C215" s="47" t="s">
        <v>90</v>
      </c>
      <c r="D215" s="47" t="s">
        <v>39</v>
      </c>
      <c r="E215" s="47" t="s">
        <v>43</v>
      </c>
      <c r="F215" s="47">
        <v>80891</v>
      </c>
      <c r="G215" s="58">
        <v>43833</v>
      </c>
      <c r="H215" s="47">
        <v>2</v>
      </c>
      <c r="I215" s="47">
        <v>7</v>
      </c>
      <c r="J215" s="47" t="s">
        <v>158</v>
      </c>
      <c r="K215" s="53">
        <v>16200</v>
      </c>
      <c r="L215" s="48"/>
      <c r="M215" s="48"/>
      <c r="N215" s="55">
        <f t="shared" si="6"/>
        <v>16200</v>
      </c>
      <c r="O215" s="48"/>
      <c r="P215" s="60"/>
      <c r="Q215" s="59">
        <v>16200</v>
      </c>
      <c r="R215" s="59"/>
      <c r="S215" s="59"/>
      <c r="T215" s="59"/>
      <c r="U215" s="59"/>
      <c r="V215" s="118"/>
      <c r="W215" s="118"/>
      <c r="X215" s="118"/>
      <c r="Y215" s="118"/>
      <c r="Z215" s="118"/>
      <c r="AA215" s="118"/>
      <c r="AB215" s="59"/>
      <c r="AC215" s="92"/>
    </row>
    <row r="216" spans="1:29" s="30" customFormat="1" ht="12" x14ac:dyDescent="0.2">
      <c r="A216" s="91" t="s">
        <v>33</v>
      </c>
      <c r="B216" s="46">
        <v>43812</v>
      </c>
      <c r="C216" s="47" t="s">
        <v>38</v>
      </c>
      <c r="D216" s="47" t="s">
        <v>39</v>
      </c>
      <c r="E216" s="47" t="s">
        <v>40</v>
      </c>
      <c r="F216" s="47">
        <v>80892</v>
      </c>
      <c r="G216" s="58">
        <v>43836</v>
      </c>
      <c r="H216" s="47">
        <v>2</v>
      </c>
      <c r="I216" s="47">
        <v>3</v>
      </c>
      <c r="J216" s="47" t="s">
        <v>159</v>
      </c>
      <c r="K216" s="53">
        <v>89353</v>
      </c>
      <c r="L216" s="48"/>
      <c r="M216" s="48"/>
      <c r="N216" s="55">
        <f t="shared" si="6"/>
        <v>89353</v>
      </c>
      <c r="O216" s="48"/>
      <c r="P216" s="60">
        <v>75000</v>
      </c>
      <c r="Q216" s="59">
        <v>14353</v>
      </c>
      <c r="R216" s="59"/>
      <c r="S216" s="59"/>
      <c r="T216" s="59"/>
      <c r="U216" s="59"/>
      <c r="V216" s="118"/>
      <c r="W216" s="118"/>
      <c r="X216" s="118"/>
      <c r="Y216" s="118"/>
      <c r="Z216" s="118"/>
      <c r="AA216" s="118"/>
      <c r="AB216" s="59"/>
      <c r="AC216" s="92"/>
    </row>
    <row r="217" spans="1:29" s="30" customFormat="1" ht="12" x14ac:dyDescent="0.2">
      <c r="A217" s="91" t="s">
        <v>33</v>
      </c>
      <c r="B217" s="46">
        <v>43801</v>
      </c>
      <c r="C217" s="47" t="s">
        <v>68</v>
      </c>
      <c r="D217" s="47" t="s">
        <v>93</v>
      </c>
      <c r="E217" s="47" t="s">
        <v>160</v>
      </c>
      <c r="F217" s="47">
        <v>80893</v>
      </c>
      <c r="G217" s="58">
        <v>43813</v>
      </c>
      <c r="H217" s="47">
        <v>2</v>
      </c>
      <c r="I217" s="47"/>
      <c r="J217" s="47"/>
      <c r="K217" s="53">
        <v>1020</v>
      </c>
      <c r="L217" s="48"/>
      <c r="M217" s="48"/>
      <c r="N217" s="55">
        <f t="shared" si="6"/>
        <v>1020</v>
      </c>
      <c r="O217" s="48"/>
      <c r="P217" s="60"/>
      <c r="Q217" s="59">
        <v>1020</v>
      </c>
      <c r="R217" s="59"/>
      <c r="S217" s="59"/>
      <c r="T217" s="59"/>
      <c r="U217" s="59"/>
      <c r="V217" s="118"/>
      <c r="W217" s="118"/>
      <c r="X217" s="118"/>
      <c r="Y217" s="118"/>
      <c r="Z217" s="118"/>
      <c r="AA217" s="118"/>
      <c r="AB217" s="59"/>
      <c r="AC217" s="92"/>
    </row>
    <row r="218" spans="1:29" s="30" customFormat="1" ht="12" x14ac:dyDescent="0.2">
      <c r="A218" s="91"/>
      <c r="B218" s="46"/>
      <c r="C218" s="47"/>
      <c r="D218" s="47"/>
      <c r="E218" s="47"/>
      <c r="F218" s="47">
        <v>80894</v>
      </c>
      <c r="G218" s="58"/>
      <c r="H218" s="47"/>
      <c r="I218" s="47"/>
      <c r="J218" s="47"/>
      <c r="K218" s="53"/>
      <c r="L218" s="48"/>
      <c r="M218" s="48"/>
      <c r="N218" s="55">
        <f t="shared" si="6"/>
        <v>0</v>
      </c>
      <c r="O218" s="48"/>
      <c r="P218" s="60"/>
      <c r="Q218" s="59"/>
      <c r="R218" s="59"/>
      <c r="S218" s="59"/>
      <c r="T218" s="59"/>
      <c r="U218" s="59"/>
      <c r="V218" s="118"/>
      <c r="W218" s="118"/>
      <c r="X218" s="118"/>
      <c r="Y218" s="118"/>
      <c r="Z218" s="118"/>
      <c r="AA218" s="118"/>
      <c r="AB218" s="59"/>
      <c r="AC218" s="92"/>
    </row>
    <row r="219" spans="1:29" s="30" customFormat="1" ht="12" x14ac:dyDescent="0.2">
      <c r="A219" s="91" t="s">
        <v>33</v>
      </c>
      <c r="B219" s="46">
        <v>43801</v>
      </c>
      <c r="C219" s="47" t="s">
        <v>53</v>
      </c>
      <c r="D219" s="47" t="s">
        <v>93</v>
      </c>
      <c r="E219" s="47" t="s">
        <v>161</v>
      </c>
      <c r="F219" s="47">
        <v>80895</v>
      </c>
      <c r="G219" s="58">
        <v>43813</v>
      </c>
      <c r="H219" s="47">
        <v>5</v>
      </c>
      <c r="I219" s="47"/>
      <c r="J219" s="47"/>
      <c r="K219" s="53">
        <v>825</v>
      </c>
      <c r="L219" s="48"/>
      <c r="M219" s="48"/>
      <c r="N219" s="55">
        <f t="shared" si="6"/>
        <v>825</v>
      </c>
      <c r="O219" s="48"/>
      <c r="P219" s="60"/>
      <c r="Q219" s="59">
        <v>825</v>
      </c>
      <c r="R219" s="59"/>
      <c r="S219" s="59"/>
      <c r="T219" s="59"/>
      <c r="U219" s="59"/>
      <c r="V219" s="118"/>
      <c r="W219" s="118"/>
      <c r="X219" s="118"/>
      <c r="Y219" s="118"/>
      <c r="Z219" s="118"/>
      <c r="AA219" s="118"/>
      <c r="AB219" s="59"/>
      <c r="AC219" s="92"/>
    </row>
    <row r="220" spans="1:29" s="30" customFormat="1" ht="12" x14ac:dyDescent="0.2">
      <c r="A220" s="91" t="s">
        <v>29</v>
      </c>
      <c r="B220" s="46">
        <v>43789</v>
      </c>
      <c r="C220" s="47" t="s">
        <v>68</v>
      </c>
      <c r="D220" s="47" t="s">
        <v>88</v>
      </c>
      <c r="E220" s="47" t="s">
        <v>162</v>
      </c>
      <c r="F220" s="47">
        <v>80896</v>
      </c>
      <c r="G220" s="58">
        <v>43813</v>
      </c>
      <c r="H220" s="47">
        <v>25</v>
      </c>
      <c r="I220" s="47"/>
      <c r="J220" s="47"/>
      <c r="K220" s="53">
        <v>1192.6400000000001</v>
      </c>
      <c r="L220" s="48"/>
      <c r="M220" s="48"/>
      <c r="N220" s="55">
        <f t="shared" si="6"/>
        <v>1192.6400000000001</v>
      </c>
      <c r="O220" s="48"/>
      <c r="P220" s="60"/>
      <c r="Q220" s="59">
        <v>1192.6400000000001</v>
      </c>
      <c r="R220" s="59"/>
      <c r="S220" s="59"/>
      <c r="T220" s="59"/>
      <c r="U220" s="59"/>
      <c r="V220" s="118"/>
      <c r="W220" s="118"/>
      <c r="X220" s="118"/>
      <c r="Y220" s="118"/>
      <c r="Z220" s="118"/>
      <c r="AA220" s="118"/>
      <c r="AB220" s="59"/>
      <c r="AC220" s="92"/>
    </row>
    <row r="221" spans="1:29" s="30" customFormat="1" ht="12" x14ac:dyDescent="0.2">
      <c r="A221" s="91" t="s">
        <v>163</v>
      </c>
      <c r="B221" s="46">
        <v>43790</v>
      </c>
      <c r="C221" s="47" t="s">
        <v>68</v>
      </c>
      <c r="D221" s="47" t="s">
        <v>88</v>
      </c>
      <c r="E221" s="47" t="s">
        <v>88</v>
      </c>
      <c r="F221" s="47">
        <v>80897</v>
      </c>
      <c r="G221" s="58">
        <v>43813</v>
      </c>
      <c r="H221" s="47">
        <v>32</v>
      </c>
      <c r="I221" s="47"/>
      <c r="J221" s="47"/>
      <c r="K221" s="53">
        <v>1567</v>
      </c>
      <c r="L221" s="48"/>
      <c r="M221" s="48"/>
      <c r="N221" s="55">
        <f t="shared" si="6"/>
        <v>1567</v>
      </c>
      <c r="O221" s="48"/>
      <c r="P221" s="60"/>
      <c r="Q221" s="59">
        <v>1567</v>
      </c>
      <c r="R221" s="59"/>
      <c r="S221" s="59"/>
      <c r="T221" s="59"/>
      <c r="U221" s="59"/>
      <c r="V221" s="118"/>
      <c r="W221" s="118"/>
      <c r="X221" s="118"/>
      <c r="Y221" s="118"/>
      <c r="Z221" s="118"/>
      <c r="AA221" s="118"/>
      <c r="AB221" s="59"/>
      <c r="AC221" s="92"/>
    </row>
    <row r="222" spans="1:29" s="30" customFormat="1" ht="12" x14ac:dyDescent="0.2">
      <c r="A222" s="91" t="s">
        <v>29</v>
      </c>
      <c r="B222" s="46">
        <v>43791</v>
      </c>
      <c r="C222" s="47" t="s">
        <v>68</v>
      </c>
      <c r="D222" s="47" t="s">
        <v>88</v>
      </c>
      <c r="E222" s="47" t="s">
        <v>164</v>
      </c>
      <c r="F222" s="47">
        <v>80898</v>
      </c>
      <c r="G222" s="58">
        <v>43813</v>
      </c>
      <c r="H222" s="47">
        <v>34</v>
      </c>
      <c r="I222" s="47"/>
      <c r="J222" s="47"/>
      <c r="K222" s="53">
        <v>1566.29</v>
      </c>
      <c r="L222" s="48"/>
      <c r="M222" s="48"/>
      <c r="N222" s="55">
        <f t="shared" si="6"/>
        <v>1566.29</v>
      </c>
      <c r="O222" s="48"/>
      <c r="P222" s="60"/>
      <c r="Q222" s="59">
        <v>1566.29</v>
      </c>
      <c r="R222" s="59"/>
      <c r="S222" s="59"/>
      <c r="T222" s="59"/>
      <c r="U222" s="59"/>
      <c r="V222" s="118"/>
      <c r="W222" s="118"/>
      <c r="X222" s="118"/>
      <c r="Y222" s="118"/>
      <c r="Z222" s="118"/>
      <c r="AA222" s="118"/>
      <c r="AB222" s="59"/>
      <c r="AC222" s="92"/>
    </row>
    <row r="223" spans="1:29" s="30" customFormat="1" ht="12" x14ac:dyDescent="0.2">
      <c r="A223" s="91" t="s">
        <v>165</v>
      </c>
      <c r="B223" s="46">
        <v>43794</v>
      </c>
      <c r="C223" s="47" t="s">
        <v>68</v>
      </c>
      <c r="D223" s="47" t="s">
        <v>88</v>
      </c>
      <c r="E223" s="47" t="s">
        <v>88</v>
      </c>
      <c r="F223" s="47">
        <v>80899</v>
      </c>
      <c r="G223" s="58">
        <v>43813</v>
      </c>
      <c r="H223" s="47">
        <v>10</v>
      </c>
      <c r="I223" s="47"/>
      <c r="J223" s="47"/>
      <c r="K223" s="53">
        <v>735</v>
      </c>
      <c r="L223" s="48"/>
      <c r="M223" s="48"/>
      <c r="N223" s="55">
        <f t="shared" si="6"/>
        <v>735</v>
      </c>
      <c r="O223" s="48"/>
      <c r="P223" s="60"/>
      <c r="Q223" s="59">
        <v>735</v>
      </c>
      <c r="R223" s="59"/>
      <c r="S223" s="59"/>
      <c r="T223" s="59"/>
      <c r="U223" s="59"/>
      <c r="V223" s="118"/>
      <c r="W223" s="118"/>
      <c r="X223" s="118"/>
      <c r="Y223" s="118"/>
      <c r="Z223" s="118"/>
      <c r="AA223" s="118"/>
      <c r="AB223" s="59"/>
      <c r="AC223" s="92"/>
    </row>
    <row r="224" spans="1:29" s="30" customFormat="1" ht="13.5" customHeight="1" x14ac:dyDescent="0.2">
      <c r="A224" s="91" t="s">
        <v>29</v>
      </c>
      <c r="B224" s="46">
        <v>43794</v>
      </c>
      <c r="C224" s="47" t="s">
        <v>68</v>
      </c>
      <c r="D224" s="47" t="s">
        <v>88</v>
      </c>
      <c r="E224" s="47" t="s">
        <v>88</v>
      </c>
      <c r="F224" s="47">
        <v>80900</v>
      </c>
      <c r="G224" s="58">
        <v>43813</v>
      </c>
      <c r="H224" s="47">
        <v>12</v>
      </c>
      <c r="I224" s="47"/>
      <c r="J224" s="47"/>
      <c r="K224" s="53">
        <v>625</v>
      </c>
      <c r="L224" s="48"/>
      <c r="M224" s="48"/>
      <c r="N224" s="55">
        <f t="shared" si="6"/>
        <v>625</v>
      </c>
      <c r="O224" s="48"/>
      <c r="P224" s="60"/>
      <c r="Q224" s="59">
        <v>625</v>
      </c>
      <c r="R224" s="59"/>
      <c r="S224" s="59"/>
      <c r="T224" s="59"/>
      <c r="U224" s="59"/>
      <c r="V224" s="118"/>
      <c r="W224" s="118"/>
      <c r="X224" s="118"/>
      <c r="Y224" s="118"/>
      <c r="Z224" s="118"/>
      <c r="AA224" s="118"/>
      <c r="AB224" s="59"/>
      <c r="AC224" s="92"/>
    </row>
    <row r="225" spans="1:29" s="30" customFormat="1" ht="12" x14ac:dyDescent="0.2">
      <c r="A225" s="91"/>
      <c r="B225" s="46"/>
      <c r="C225" s="47"/>
      <c r="D225" s="47"/>
      <c r="E225" s="47"/>
      <c r="F225" s="47">
        <v>80901</v>
      </c>
      <c r="G225" s="58"/>
      <c r="H225" s="47"/>
      <c r="I225" s="47"/>
      <c r="J225" s="47"/>
      <c r="K225" s="53"/>
      <c r="L225" s="48"/>
      <c r="M225" s="48"/>
      <c r="N225" s="55">
        <f t="shared" si="6"/>
        <v>0</v>
      </c>
      <c r="O225" s="48"/>
      <c r="P225" s="60"/>
      <c r="Q225" s="59"/>
      <c r="R225" s="59"/>
      <c r="S225" s="59"/>
      <c r="T225" s="59"/>
      <c r="U225" s="59"/>
      <c r="V225" s="118"/>
      <c r="W225" s="118"/>
      <c r="X225" s="118"/>
      <c r="Y225" s="118"/>
      <c r="Z225" s="118"/>
      <c r="AA225" s="118"/>
      <c r="AB225" s="59"/>
      <c r="AC225" s="92"/>
    </row>
    <row r="226" spans="1:29" s="30" customFormat="1" ht="12" x14ac:dyDescent="0.2">
      <c r="A226" s="91" t="s">
        <v>29</v>
      </c>
      <c r="B226" s="46">
        <v>43794</v>
      </c>
      <c r="C226" s="47" t="s">
        <v>68</v>
      </c>
      <c r="D226" s="47" t="s">
        <v>88</v>
      </c>
      <c r="E226" s="47" t="s">
        <v>88</v>
      </c>
      <c r="F226" s="47">
        <v>80902</v>
      </c>
      <c r="G226" s="58">
        <v>43813</v>
      </c>
      <c r="H226" s="47">
        <v>10</v>
      </c>
      <c r="I226" s="47"/>
      <c r="J226" s="47"/>
      <c r="K226" s="53">
        <v>520</v>
      </c>
      <c r="L226" s="48"/>
      <c r="M226" s="48"/>
      <c r="N226" s="55">
        <f t="shared" si="6"/>
        <v>520</v>
      </c>
      <c r="O226" s="48"/>
      <c r="P226" s="60"/>
      <c r="Q226" s="59">
        <v>520</v>
      </c>
      <c r="R226" s="59"/>
      <c r="S226" s="59"/>
      <c r="T226" s="59"/>
      <c r="U226" s="59"/>
      <c r="V226" s="118"/>
      <c r="W226" s="118"/>
      <c r="X226" s="118"/>
      <c r="Y226" s="118"/>
      <c r="Z226" s="118"/>
      <c r="AA226" s="118"/>
      <c r="AB226" s="59"/>
      <c r="AC226" s="92"/>
    </row>
    <row r="227" spans="1:29" s="30" customFormat="1" ht="12" x14ac:dyDescent="0.2">
      <c r="A227" s="91" t="s">
        <v>29</v>
      </c>
      <c r="B227" s="46">
        <v>43795</v>
      </c>
      <c r="C227" s="47" t="s">
        <v>68</v>
      </c>
      <c r="D227" s="47" t="s">
        <v>88</v>
      </c>
      <c r="E227" s="47" t="s">
        <v>88</v>
      </c>
      <c r="F227" s="47">
        <v>80903</v>
      </c>
      <c r="G227" s="58">
        <v>43813</v>
      </c>
      <c r="H227" s="47">
        <v>10</v>
      </c>
      <c r="I227" s="47"/>
      <c r="J227" s="47"/>
      <c r="K227" s="53">
        <v>465</v>
      </c>
      <c r="L227" s="48"/>
      <c r="M227" s="48"/>
      <c r="N227" s="55">
        <f t="shared" si="6"/>
        <v>465</v>
      </c>
      <c r="O227" s="48"/>
      <c r="P227" s="60"/>
      <c r="Q227" s="59">
        <v>465</v>
      </c>
      <c r="R227" s="59"/>
      <c r="S227" s="59"/>
      <c r="T227" s="59"/>
      <c r="U227" s="59"/>
      <c r="V227" s="118"/>
      <c r="W227" s="118"/>
      <c r="X227" s="118"/>
      <c r="Y227" s="118"/>
      <c r="Z227" s="118"/>
      <c r="AA227" s="118"/>
      <c r="AB227" s="59"/>
      <c r="AC227" s="92"/>
    </row>
    <row r="228" spans="1:29" s="30" customFormat="1" ht="12" x14ac:dyDescent="0.2">
      <c r="A228" s="91" t="s">
        <v>29</v>
      </c>
      <c r="B228" s="46">
        <v>43798</v>
      </c>
      <c r="C228" s="47" t="s">
        <v>68</v>
      </c>
      <c r="D228" s="47" t="s">
        <v>88</v>
      </c>
      <c r="E228" s="47" t="s">
        <v>88</v>
      </c>
      <c r="F228" s="47">
        <v>80904</v>
      </c>
      <c r="G228" s="58">
        <v>43813</v>
      </c>
      <c r="H228" s="47">
        <v>5</v>
      </c>
      <c r="I228" s="47"/>
      <c r="J228" s="47"/>
      <c r="K228" s="53">
        <v>195</v>
      </c>
      <c r="L228" s="48"/>
      <c r="M228" s="48"/>
      <c r="N228" s="55">
        <f t="shared" si="6"/>
        <v>195</v>
      </c>
      <c r="O228" s="48"/>
      <c r="P228" s="60"/>
      <c r="Q228" s="59">
        <v>195</v>
      </c>
      <c r="R228" s="59"/>
      <c r="S228" s="59"/>
      <c r="T228" s="59"/>
      <c r="U228" s="59"/>
      <c r="V228" s="118"/>
      <c r="W228" s="118"/>
      <c r="X228" s="118"/>
      <c r="Y228" s="118"/>
      <c r="Z228" s="118"/>
      <c r="AA228" s="118"/>
      <c r="AB228" s="59"/>
      <c r="AC228" s="92"/>
    </row>
    <row r="229" spans="1:29" s="30" customFormat="1" ht="12" x14ac:dyDescent="0.2">
      <c r="A229" s="91" t="s">
        <v>29</v>
      </c>
      <c r="B229" s="46">
        <v>43801</v>
      </c>
      <c r="C229" s="47" t="s">
        <v>68</v>
      </c>
      <c r="D229" s="47" t="s">
        <v>88</v>
      </c>
      <c r="E229" s="47" t="s">
        <v>88</v>
      </c>
      <c r="F229" s="47">
        <v>80905</v>
      </c>
      <c r="G229" s="58">
        <v>43813</v>
      </c>
      <c r="H229" s="47">
        <v>1</v>
      </c>
      <c r="I229" s="47"/>
      <c r="J229" s="47"/>
      <c r="K229" s="53">
        <v>100</v>
      </c>
      <c r="L229" s="48"/>
      <c r="M229" s="48"/>
      <c r="N229" s="55">
        <f t="shared" si="6"/>
        <v>100</v>
      </c>
      <c r="O229" s="48"/>
      <c r="P229" s="60"/>
      <c r="Q229" s="59">
        <v>100</v>
      </c>
      <c r="R229" s="59"/>
      <c r="S229" s="59"/>
      <c r="T229" s="59"/>
      <c r="U229" s="59"/>
      <c r="V229" s="118"/>
      <c r="W229" s="118"/>
      <c r="X229" s="118"/>
      <c r="Y229" s="118"/>
      <c r="Z229" s="118"/>
      <c r="AA229" s="118"/>
      <c r="AB229" s="59"/>
      <c r="AC229" s="92"/>
    </row>
    <row r="230" spans="1:29" s="30" customFormat="1" ht="12" x14ac:dyDescent="0.2">
      <c r="A230" s="91" t="s">
        <v>29</v>
      </c>
      <c r="B230" s="46">
        <v>43798</v>
      </c>
      <c r="C230" s="47" t="s">
        <v>68</v>
      </c>
      <c r="D230" s="47" t="s">
        <v>88</v>
      </c>
      <c r="E230" s="47" t="s">
        <v>88</v>
      </c>
      <c r="F230" s="47">
        <v>80906</v>
      </c>
      <c r="G230" s="58">
        <v>43813</v>
      </c>
      <c r="H230" s="47">
        <v>8</v>
      </c>
      <c r="I230" s="47"/>
      <c r="J230" s="47"/>
      <c r="K230" s="53">
        <v>363</v>
      </c>
      <c r="L230" s="48"/>
      <c r="M230" s="48"/>
      <c r="N230" s="55">
        <f t="shared" si="6"/>
        <v>363</v>
      </c>
      <c r="O230" s="48"/>
      <c r="P230" s="60"/>
      <c r="Q230" s="59">
        <v>363</v>
      </c>
      <c r="R230" s="59"/>
      <c r="S230" s="59"/>
      <c r="T230" s="59"/>
      <c r="U230" s="59"/>
      <c r="V230" s="118"/>
      <c r="W230" s="118"/>
      <c r="X230" s="118"/>
      <c r="Y230" s="118"/>
      <c r="Z230" s="118"/>
      <c r="AA230" s="118"/>
      <c r="AB230" s="59"/>
      <c r="AC230" s="92"/>
    </row>
    <row r="231" spans="1:29" s="30" customFormat="1" ht="12" x14ac:dyDescent="0.2">
      <c r="A231" s="91" t="s">
        <v>29</v>
      </c>
      <c r="B231" s="46">
        <v>43801</v>
      </c>
      <c r="C231" s="47" t="s">
        <v>68</v>
      </c>
      <c r="D231" s="47" t="s">
        <v>88</v>
      </c>
      <c r="E231" s="47" t="s">
        <v>88</v>
      </c>
      <c r="F231" s="47">
        <v>80907</v>
      </c>
      <c r="G231" s="58">
        <v>43813</v>
      </c>
      <c r="H231" s="47">
        <v>2</v>
      </c>
      <c r="I231" s="47"/>
      <c r="J231" s="47"/>
      <c r="K231" s="53">
        <v>75</v>
      </c>
      <c r="L231" s="48"/>
      <c r="M231" s="48"/>
      <c r="N231" s="55">
        <f t="shared" si="6"/>
        <v>75</v>
      </c>
      <c r="O231" s="48"/>
      <c r="P231" s="60"/>
      <c r="Q231" s="59">
        <v>75</v>
      </c>
      <c r="R231" s="59"/>
      <c r="S231" s="59"/>
      <c r="T231" s="59"/>
      <c r="U231" s="59"/>
      <c r="V231" s="118"/>
      <c r="W231" s="118"/>
      <c r="X231" s="118"/>
      <c r="Y231" s="118"/>
      <c r="Z231" s="118"/>
      <c r="AA231" s="118"/>
      <c r="AB231" s="59"/>
      <c r="AC231" s="92"/>
    </row>
    <row r="232" spans="1:29" s="30" customFormat="1" ht="12" x14ac:dyDescent="0.2">
      <c r="A232" s="91" t="s">
        <v>29</v>
      </c>
      <c r="B232" s="46">
        <v>43801</v>
      </c>
      <c r="C232" s="47" t="s">
        <v>68</v>
      </c>
      <c r="D232" s="47" t="s">
        <v>88</v>
      </c>
      <c r="E232" s="47" t="s">
        <v>88</v>
      </c>
      <c r="F232" s="47">
        <v>80908</v>
      </c>
      <c r="G232" s="58">
        <v>43813</v>
      </c>
      <c r="H232" s="47">
        <v>10</v>
      </c>
      <c r="I232" s="47"/>
      <c r="J232" s="47"/>
      <c r="K232" s="53">
        <v>420</v>
      </c>
      <c r="L232" s="48"/>
      <c r="M232" s="48"/>
      <c r="N232" s="55">
        <f t="shared" si="6"/>
        <v>420</v>
      </c>
      <c r="O232" s="48"/>
      <c r="P232" s="60"/>
      <c r="Q232" s="59">
        <v>420</v>
      </c>
      <c r="R232" s="59"/>
      <c r="S232" s="59"/>
      <c r="T232" s="59"/>
      <c r="U232" s="59"/>
      <c r="V232" s="118"/>
      <c r="W232" s="118"/>
      <c r="X232" s="118"/>
      <c r="Y232" s="118"/>
      <c r="Z232" s="118"/>
      <c r="AA232" s="118"/>
      <c r="AB232" s="59"/>
      <c r="AC232" s="92"/>
    </row>
    <row r="233" spans="1:29" s="30" customFormat="1" ht="12" x14ac:dyDescent="0.2">
      <c r="A233" s="91" t="s">
        <v>29</v>
      </c>
      <c r="B233" s="46">
        <v>43801</v>
      </c>
      <c r="C233" s="47" t="s">
        <v>68</v>
      </c>
      <c r="D233" s="47" t="s">
        <v>88</v>
      </c>
      <c r="E233" s="47" t="s">
        <v>88</v>
      </c>
      <c r="F233" s="47">
        <v>80909</v>
      </c>
      <c r="G233" s="58">
        <v>43813</v>
      </c>
      <c r="H233" s="47">
        <v>9</v>
      </c>
      <c r="I233" s="47"/>
      <c r="J233" s="47"/>
      <c r="K233" s="53">
        <v>747</v>
      </c>
      <c r="L233" s="48"/>
      <c r="M233" s="48"/>
      <c r="N233" s="55">
        <f t="shared" si="6"/>
        <v>747</v>
      </c>
      <c r="O233" s="48"/>
      <c r="P233" s="60"/>
      <c r="Q233" s="59">
        <v>747</v>
      </c>
      <c r="R233" s="59"/>
      <c r="S233" s="59"/>
      <c r="T233" s="59"/>
      <c r="U233" s="59"/>
      <c r="V233" s="118"/>
      <c r="W233" s="118"/>
      <c r="X233" s="118"/>
      <c r="Y233" s="118"/>
      <c r="Z233" s="118"/>
      <c r="AA233" s="118"/>
      <c r="AB233" s="59"/>
      <c r="AC233" s="92"/>
    </row>
    <row r="234" spans="1:29" s="30" customFormat="1" ht="12" x14ac:dyDescent="0.2">
      <c r="A234" s="91" t="s">
        <v>29</v>
      </c>
      <c r="B234" s="46">
        <v>43796</v>
      </c>
      <c r="C234" s="47" t="s">
        <v>68</v>
      </c>
      <c r="D234" s="47" t="s">
        <v>88</v>
      </c>
      <c r="E234" s="47" t="s">
        <v>88</v>
      </c>
      <c r="F234" s="47">
        <v>80910</v>
      </c>
      <c r="G234" s="58">
        <v>43813</v>
      </c>
      <c r="H234" s="47">
        <v>7</v>
      </c>
      <c r="I234" s="47"/>
      <c r="J234" s="47"/>
      <c r="K234" s="53">
        <v>1711</v>
      </c>
      <c r="L234" s="48"/>
      <c r="M234" s="48"/>
      <c r="N234" s="55">
        <f t="shared" si="6"/>
        <v>1711</v>
      </c>
      <c r="O234" s="48"/>
      <c r="P234" s="60"/>
      <c r="Q234" s="59">
        <v>1711</v>
      </c>
      <c r="R234" s="59"/>
      <c r="S234" s="59"/>
      <c r="T234" s="59"/>
      <c r="U234" s="59"/>
      <c r="V234" s="118"/>
      <c r="W234" s="118"/>
      <c r="X234" s="118"/>
      <c r="Y234" s="118"/>
      <c r="Z234" s="118"/>
      <c r="AA234" s="118"/>
      <c r="AB234" s="59"/>
      <c r="AC234" s="92"/>
    </row>
    <row r="235" spans="1:29" s="30" customFormat="1" ht="12" x14ac:dyDescent="0.2">
      <c r="A235" s="91" t="s">
        <v>62</v>
      </c>
      <c r="B235" s="46" t="s">
        <v>34</v>
      </c>
      <c r="C235" s="47" t="s">
        <v>85</v>
      </c>
      <c r="D235" s="47" t="s">
        <v>36</v>
      </c>
      <c r="E235" s="47" t="s">
        <v>95</v>
      </c>
      <c r="F235" s="47">
        <v>80911</v>
      </c>
      <c r="G235" s="58">
        <v>43815</v>
      </c>
      <c r="H235" s="47">
        <v>0</v>
      </c>
      <c r="I235" s="47">
        <v>1</v>
      </c>
      <c r="J235" s="47" t="s">
        <v>166</v>
      </c>
      <c r="K235" s="53">
        <v>37928.43</v>
      </c>
      <c r="L235" s="48"/>
      <c r="M235" s="48"/>
      <c r="N235" s="55">
        <f t="shared" si="6"/>
        <v>37928.43</v>
      </c>
      <c r="O235" s="48">
        <v>100000</v>
      </c>
      <c r="P235" s="60"/>
      <c r="Q235" s="59"/>
      <c r="R235" s="59"/>
      <c r="S235" s="59"/>
      <c r="T235" s="59"/>
      <c r="U235" s="59"/>
      <c r="V235" s="118">
        <v>24922.38</v>
      </c>
      <c r="W235" s="118">
        <v>13006.05</v>
      </c>
      <c r="X235" s="118"/>
      <c r="Y235" s="118"/>
      <c r="Z235" s="118"/>
      <c r="AA235" s="118"/>
      <c r="AB235" s="59"/>
      <c r="AC235" s="92"/>
    </row>
    <row r="236" spans="1:29" s="30" customFormat="1" ht="12" x14ac:dyDescent="0.2">
      <c r="A236" s="91" t="s">
        <v>33</v>
      </c>
      <c r="B236" s="46">
        <v>43822</v>
      </c>
      <c r="C236" s="47" t="s">
        <v>167</v>
      </c>
      <c r="D236" s="47" t="s">
        <v>74</v>
      </c>
      <c r="E236" s="47" t="s">
        <v>168</v>
      </c>
      <c r="F236" s="47">
        <v>80912</v>
      </c>
      <c r="G236" s="58">
        <v>43818</v>
      </c>
      <c r="H236" s="47">
        <v>2</v>
      </c>
      <c r="I236" s="47">
        <v>0</v>
      </c>
      <c r="J236" s="47"/>
      <c r="K236" s="53">
        <v>75</v>
      </c>
      <c r="L236" s="48"/>
      <c r="M236" s="48"/>
      <c r="N236" s="55">
        <f t="shared" si="6"/>
        <v>75</v>
      </c>
      <c r="O236" s="48"/>
      <c r="P236" s="60"/>
      <c r="Q236" s="59">
        <v>75</v>
      </c>
      <c r="R236" s="59"/>
      <c r="S236" s="59"/>
      <c r="T236" s="59"/>
      <c r="U236" s="59"/>
      <c r="V236" s="118"/>
      <c r="W236" s="118"/>
      <c r="X236" s="118"/>
      <c r="Y236" s="118"/>
      <c r="Z236" s="118"/>
      <c r="AA236" s="118"/>
      <c r="AB236" s="59"/>
      <c r="AC236" s="92"/>
    </row>
    <row r="237" spans="1:29" s="30" customFormat="1" ht="12" x14ac:dyDescent="0.2">
      <c r="A237" s="91" t="s">
        <v>33</v>
      </c>
      <c r="B237" s="46">
        <v>43815</v>
      </c>
      <c r="C237" s="47" t="s">
        <v>68</v>
      </c>
      <c r="D237" s="47" t="s">
        <v>74</v>
      </c>
      <c r="E237" s="47" t="s">
        <v>169</v>
      </c>
      <c r="F237" s="47">
        <v>80913</v>
      </c>
      <c r="G237" s="58">
        <v>43818</v>
      </c>
      <c r="H237" s="47">
        <v>1</v>
      </c>
      <c r="I237" s="47">
        <v>0</v>
      </c>
      <c r="J237" s="47"/>
      <c r="K237" s="53">
        <v>10</v>
      </c>
      <c r="L237" s="48"/>
      <c r="M237" s="48"/>
      <c r="N237" s="55">
        <f t="shared" si="6"/>
        <v>10</v>
      </c>
      <c r="O237" s="48"/>
      <c r="P237" s="60"/>
      <c r="Q237" s="59">
        <v>10</v>
      </c>
      <c r="R237" s="59"/>
      <c r="S237" s="59"/>
      <c r="T237" s="59"/>
      <c r="U237" s="59"/>
      <c r="V237" s="118"/>
      <c r="W237" s="118"/>
      <c r="X237" s="118"/>
      <c r="Y237" s="118"/>
      <c r="Z237" s="118"/>
      <c r="AA237" s="118"/>
      <c r="AB237" s="59"/>
      <c r="AC237" s="92"/>
    </row>
    <row r="238" spans="1:29" s="30" customFormat="1" ht="12" x14ac:dyDescent="0.2">
      <c r="A238" s="91" t="s">
        <v>62</v>
      </c>
      <c r="B238" s="46">
        <v>43791</v>
      </c>
      <c r="C238" s="47" t="s">
        <v>45</v>
      </c>
      <c r="D238" s="47" t="s">
        <v>170</v>
      </c>
      <c r="E238" s="47" t="s">
        <v>43</v>
      </c>
      <c r="F238" s="47">
        <v>80914</v>
      </c>
      <c r="G238" s="58">
        <v>43815</v>
      </c>
      <c r="H238" s="47">
        <v>1</v>
      </c>
      <c r="I238" s="47">
        <v>0</v>
      </c>
      <c r="J238" s="47"/>
      <c r="K238" s="53">
        <v>50</v>
      </c>
      <c r="L238" s="48"/>
      <c r="M238" s="48"/>
      <c r="N238" s="55">
        <f t="shared" si="6"/>
        <v>50</v>
      </c>
      <c r="O238" s="48"/>
      <c r="P238" s="60"/>
      <c r="Q238" s="59">
        <v>50</v>
      </c>
      <c r="R238" s="59"/>
      <c r="S238" s="59"/>
      <c r="T238" s="59"/>
      <c r="U238" s="59"/>
      <c r="V238" s="118"/>
      <c r="W238" s="118"/>
      <c r="X238" s="118"/>
      <c r="Y238" s="118"/>
      <c r="Z238" s="118"/>
      <c r="AA238" s="118"/>
      <c r="AB238" s="59"/>
      <c r="AC238" s="92"/>
    </row>
    <row r="239" spans="1:29" s="30" customFormat="1" ht="12" x14ac:dyDescent="0.2">
      <c r="A239" s="91" t="s">
        <v>67</v>
      </c>
      <c r="B239" s="46">
        <v>43802</v>
      </c>
      <c r="C239" s="47" t="s">
        <v>68</v>
      </c>
      <c r="D239" s="47" t="s">
        <v>93</v>
      </c>
      <c r="E239" s="47" t="s">
        <v>171</v>
      </c>
      <c r="F239" s="47">
        <v>80915</v>
      </c>
      <c r="G239" s="58">
        <v>43816</v>
      </c>
      <c r="H239" s="47">
        <v>5</v>
      </c>
      <c r="I239" s="47">
        <v>0</v>
      </c>
      <c r="J239" s="47"/>
      <c r="K239" s="53">
        <v>400</v>
      </c>
      <c r="L239" s="48">
        <v>250</v>
      </c>
      <c r="M239" s="48" t="s">
        <v>106</v>
      </c>
      <c r="N239" s="55">
        <f t="shared" si="6"/>
        <v>650</v>
      </c>
      <c r="O239" s="48"/>
      <c r="P239" s="60"/>
      <c r="Q239" s="59">
        <v>400</v>
      </c>
      <c r="R239" s="59"/>
      <c r="S239" s="59"/>
      <c r="T239" s="59"/>
      <c r="U239" s="59"/>
      <c r="V239" s="118"/>
      <c r="W239" s="118"/>
      <c r="X239" s="118"/>
      <c r="Y239" s="118"/>
      <c r="Z239" s="118"/>
      <c r="AA239" s="118"/>
      <c r="AB239" s="59"/>
      <c r="AC239" s="92"/>
    </row>
    <row r="240" spans="1:29" s="30" customFormat="1" ht="12" x14ac:dyDescent="0.2">
      <c r="A240" s="91" t="s">
        <v>67</v>
      </c>
      <c r="B240" s="46">
        <v>43801</v>
      </c>
      <c r="C240" s="47" t="s">
        <v>68</v>
      </c>
      <c r="D240" s="47" t="s">
        <v>93</v>
      </c>
      <c r="E240" s="47" t="s">
        <v>171</v>
      </c>
      <c r="F240" s="47">
        <v>80916</v>
      </c>
      <c r="G240" s="58">
        <v>43816</v>
      </c>
      <c r="H240" s="47">
        <v>1</v>
      </c>
      <c r="I240" s="47">
        <v>0</v>
      </c>
      <c r="J240" s="47"/>
      <c r="K240" s="53">
        <v>100</v>
      </c>
      <c r="L240" s="48"/>
      <c r="M240" s="48"/>
      <c r="N240" s="55">
        <f t="shared" si="6"/>
        <v>100</v>
      </c>
      <c r="O240" s="48"/>
      <c r="P240" s="60"/>
      <c r="Q240" s="59">
        <v>100</v>
      </c>
      <c r="R240" s="59"/>
      <c r="S240" s="59"/>
      <c r="T240" s="59"/>
      <c r="U240" s="59"/>
      <c r="V240" s="118"/>
      <c r="W240" s="118"/>
      <c r="X240" s="118"/>
      <c r="Y240" s="118"/>
      <c r="Z240" s="118"/>
      <c r="AA240" s="118"/>
      <c r="AB240" s="59"/>
      <c r="AC240" s="92"/>
    </row>
    <row r="241" spans="1:29" s="30" customFormat="1" ht="12" x14ac:dyDescent="0.2">
      <c r="A241" s="91" t="s">
        <v>62</v>
      </c>
      <c r="B241" s="46">
        <v>43791</v>
      </c>
      <c r="C241" s="47" t="s">
        <v>45</v>
      </c>
      <c r="D241" s="47" t="s">
        <v>170</v>
      </c>
      <c r="E241" s="47" t="s">
        <v>43</v>
      </c>
      <c r="F241" s="47">
        <v>80917</v>
      </c>
      <c r="G241" s="58">
        <v>43816</v>
      </c>
      <c r="H241" s="47">
        <v>0</v>
      </c>
      <c r="I241" s="47">
        <v>0</v>
      </c>
      <c r="J241" s="47"/>
      <c r="K241" s="53">
        <v>520.48</v>
      </c>
      <c r="L241" s="48"/>
      <c r="M241" s="48"/>
      <c r="N241" s="55">
        <f t="shared" si="6"/>
        <v>520.48</v>
      </c>
      <c r="O241" s="48"/>
      <c r="P241" s="60"/>
      <c r="Q241" s="59">
        <v>520.48</v>
      </c>
      <c r="R241" s="59"/>
      <c r="S241" s="59"/>
      <c r="T241" s="59"/>
      <c r="U241" s="59"/>
      <c r="V241" s="118"/>
      <c r="W241" s="118"/>
      <c r="X241" s="118"/>
      <c r="Y241" s="118"/>
      <c r="Z241" s="118"/>
      <c r="AA241" s="118"/>
      <c r="AB241" s="59"/>
      <c r="AC241" s="92"/>
    </row>
    <row r="242" spans="1:29" s="30" customFormat="1" ht="12" x14ac:dyDescent="0.2">
      <c r="A242" s="91" t="s">
        <v>33</v>
      </c>
      <c r="B242" s="46">
        <v>43815</v>
      </c>
      <c r="C242" s="47" t="s">
        <v>38</v>
      </c>
      <c r="D242" s="47" t="s">
        <v>39</v>
      </c>
      <c r="E242" s="47" t="s">
        <v>40</v>
      </c>
      <c r="F242" s="47">
        <v>80918</v>
      </c>
      <c r="G242" s="58">
        <v>43816</v>
      </c>
      <c r="H242" s="47">
        <v>1</v>
      </c>
      <c r="I242" s="47">
        <v>1</v>
      </c>
      <c r="J242" s="47" t="s">
        <v>172</v>
      </c>
      <c r="K242" s="53">
        <v>70000</v>
      </c>
      <c r="L242" s="48"/>
      <c r="M242" s="48"/>
      <c r="N242" s="55">
        <f t="shared" si="6"/>
        <v>70000</v>
      </c>
      <c r="O242" s="48">
        <v>210000</v>
      </c>
      <c r="P242" s="60">
        <v>70000</v>
      </c>
      <c r="Q242" s="59"/>
      <c r="R242" s="59"/>
      <c r="S242" s="59"/>
      <c r="T242" s="59"/>
      <c r="U242" s="59"/>
      <c r="V242" s="118"/>
      <c r="W242" s="118"/>
      <c r="X242" s="118"/>
      <c r="Y242" s="118"/>
      <c r="Z242" s="118"/>
      <c r="AA242" s="118"/>
      <c r="AB242" s="59"/>
      <c r="AC242" s="92"/>
    </row>
    <row r="243" spans="1:29" s="30" customFormat="1" ht="12" x14ac:dyDescent="0.2">
      <c r="A243" s="91" t="s">
        <v>41</v>
      </c>
      <c r="B243" s="46">
        <v>43815</v>
      </c>
      <c r="C243" s="47" t="s">
        <v>90</v>
      </c>
      <c r="D243" s="47" t="s">
        <v>39</v>
      </c>
      <c r="E243" s="47" t="s">
        <v>43</v>
      </c>
      <c r="F243" s="47">
        <v>80919</v>
      </c>
      <c r="G243" s="58">
        <v>43833</v>
      </c>
      <c r="H243" s="47">
        <v>1</v>
      </c>
      <c r="I243" s="47"/>
      <c r="J243" s="47"/>
      <c r="K243" s="53">
        <v>1000</v>
      </c>
      <c r="L243" s="48"/>
      <c r="M243" s="48"/>
      <c r="N243" s="55">
        <f t="shared" si="6"/>
        <v>1000</v>
      </c>
      <c r="O243" s="48"/>
      <c r="P243" s="60"/>
      <c r="Q243" s="59">
        <v>1000</v>
      </c>
      <c r="R243" s="59"/>
      <c r="S243" s="59"/>
      <c r="T243" s="59"/>
      <c r="U243" s="59"/>
      <c r="V243" s="118"/>
      <c r="W243" s="118"/>
      <c r="X243" s="118"/>
      <c r="Y243" s="118"/>
      <c r="Z243" s="118"/>
      <c r="AA243" s="118"/>
      <c r="AB243" s="59"/>
      <c r="AC243" s="92"/>
    </row>
    <row r="244" spans="1:29" s="30" customFormat="1" ht="12" x14ac:dyDescent="0.2">
      <c r="A244" s="91" t="s">
        <v>41</v>
      </c>
      <c r="B244" s="46">
        <v>43815</v>
      </c>
      <c r="C244" s="47" t="s">
        <v>42</v>
      </c>
      <c r="D244" s="47" t="s">
        <v>39</v>
      </c>
      <c r="E244" s="47" t="s">
        <v>43</v>
      </c>
      <c r="F244" s="47">
        <v>80920</v>
      </c>
      <c r="G244" s="58">
        <v>43838</v>
      </c>
      <c r="H244" s="47">
        <v>14</v>
      </c>
      <c r="I244" s="47">
        <v>1</v>
      </c>
      <c r="J244" s="47" t="s">
        <v>47</v>
      </c>
      <c r="K244" s="53">
        <v>13425</v>
      </c>
      <c r="L244" s="48"/>
      <c r="M244" s="48"/>
      <c r="N244" s="55">
        <f t="shared" si="6"/>
        <v>13425</v>
      </c>
      <c r="O244" s="48"/>
      <c r="P244" s="60">
        <v>10000</v>
      </c>
      <c r="Q244" s="59">
        <v>3425</v>
      </c>
      <c r="R244" s="59"/>
      <c r="S244" s="59"/>
      <c r="T244" s="59"/>
      <c r="U244" s="59"/>
      <c r="V244" s="118"/>
      <c r="W244" s="118"/>
      <c r="X244" s="118"/>
      <c r="Y244" s="118"/>
      <c r="Z244" s="118"/>
      <c r="AA244" s="118"/>
      <c r="AB244" s="59"/>
      <c r="AC244" s="92"/>
    </row>
    <row r="245" spans="1:29" s="30" customFormat="1" ht="12" x14ac:dyDescent="0.2">
      <c r="A245" s="91" t="s">
        <v>41</v>
      </c>
      <c r="B245" s="46">
        <v>43815</v>
      </c>
      <c r="C245" s="47" t="s">
        <v>38</v>
      </c>
      <c r="D245" s="47" t="s">
        <v>39</v>
      </c>
      <c r="E245" s="47" t="s">
        <v>40</v>
      </c>
      <c r="F245" s="47">
        <v>80921</v>
      </c>
      <c r="G245" s="58">
        <v>43836</v>
      </c>
      <c r="H245" s="47">
        <v>1</v>
      </c>
      <c r="I245" s="47">
        <v>1</v>
      </c>
      <c r="J245" s="47" t="s">
        <v>47</v>
      </c>
      <c r="K245" s="53">
        <v>10000</v>
      </c>
      <c r="L245" s="48"/>
      <c r="M245" s="48"/>
      <c r="N245" s="55">
        <f t="shared" si="6"/>
        <v>10000</v>
      </c>
      <c r="O245" s="48"/>
      <c r="P245" s="60"/>
      <c r="Q245" s="59">
        <v>10000</v>
      </c>
      <c r="R245" s="59"/>
      <c r="S245" s="59"/>
      <c r="T245" s="59"/>
      <c r="U245" s="59"/>
      <c r="V245" s="118"/>
      <c r="W245" s="118"/>
      <c r="X245" s="118"/>
      <c r="Y245" s="118"/>
      <c r="Z245" s="118"/>
      <c r="AA245" s="118"/>
      <c r="AB245" s="59"/>
      <c r="AC245" s="92"/>
    </row>
    <row r="246" spans="1:29" s="30" customFormat="1" ht="12" x14ac:dyDescent="0.2">
      <c r="A246" s="91" t="s">
        <v>41</v>
      </c>
      <c r="B246" s="46">
        <v>43815</v>
      </c>
      <c r="C246" s="47" t="s">
        <v>90</v>
      </c>
      <c r="D246" s="47" t="s">
        <v>39</v>
      </c>
      <c r="E246" s="47" t="s">
        <v>43</v>
      </c>
      <c r="F246" s="47">
        <v>80922</v>
      </c>
      <c r="G246" s="58" t="s">
        <v>44</v>
      </c>
      <c r="H246" s="47">
        <v>3</v>
      </c>
      <c r="I246" s="47">
        <v>3</v>
      </c>
      <c r="J246" s="47" t="s">
        <v>51</v>
      </c>
      <c r="K246" s="53">
        <v>75</v>
      </c>
      <c r="L246" s="48"/>
      <c r="M246" s="48"/>
      <c r="N246" s="55">
        <f t="shared" si="6"/>
        <v>75</v>
      </c>
      <c r="O246" s="48"/>
      <c r="P246" s="60"/>
      <c r="Q246" s="59">
        <v>75</v>
      </c>
      <c r="R246" s="59"/>
      <c r="S246" s="59"/>
      <c r="T246" s="59"/>
      <c r="U246" s="59"/>
      <c r="V246" s="118"/>
      <c r="W246" s="118"/>
      <c r="X246" s="118"/>
      <c r="Y246" s="118"/>
      <c r="Z246" s="118"/>
      <c r="AA246" s="118"/>
      <c r="AB246" s="59"/>
      <c r="AC246" s="92"/>
    </row>
    <row r="247" spans="1:29" s="30" customFormat="1" ht="12" x14ac:dyDescent="0.2">
      <c r="A247" s="91" t="s">
        <v>33</v>
      </c>
      <c r="B247" s="46">
        <v>43815</v>
      </c>
      <c r="C247" s="47" t="s">
        <v>38</v>
      </c>
      <c r="D247" s="47" t="s">
        <v>39</v>
      </c>
      <c r="E247" s="47" t="s">
        <v>40</v>
      </c>
      <c r="F247" s="47">
        <v>80923</v>
      </c>
      <c r="G247" s="58">
        <v>43836</v>
      </c>
      <c r="H247" s="47">
        <v>1</v>
      </c>
      <c r="I247" s="47">
        <v>1</v>
      </c>
      <c r="J247" s="47" t="s">
        <v>173</v>
      </c>
      <c r="K247" s="53">
        <v>211675</v>
      </c>
      <c r="L247" s="48"/>
      <c r="M247" s="48"/>
      <c r="N247" s="55">
        <f t="shared" si="6"/>
        <v>211675</v>
      </c>
      <c r="O247" s="48"/>
      <c r="P247" s="60">
        <v>211675</v>
      </c>
      <c r="Q247" s="59"/>
      <c r="R247" s="59"/>
      <c r="S247" s="59"/>
      <c r="T247" s="59"/>
      <c r="U247" s="59"/>
      <c r="V247" s="118"/>
      <c r="W247" s="118"/>
      <c r="X247" s="118"/>
      <c r="Y247" s="118"/>
      <c r="Z247" s="118"/>
      <c r="AA247" s="118"/>
      <c r="AB247" s="59"/>
      <c r="AC247" s="92"/>
    </row>
    <row r="248" spans="1:29" s="30" customFormat="1" ht="12" x14ac:dyDescent="0.2">
      <c r="A248" s="91" t="s">
        <v>41</v>
      </c>
      <c r="B248" s="46">
        <v>43815</v>
      </c>
      <c r="C248" s="47" t="s">
        <v>90</v>
      </c>
      <c r="D248" s="47" t="s">
        <v>39</v>
      </c>
      <c r="E248" s="47" t="s">
        <v>43</v>
      </c>
      <c r="F248" s="47">
        <v>80924</v>
      </c>
      <c r="G248" s="58">
        <v>43836</v>
      </c>
      <c r="H248" s="47">
        <v>16</v>
      </c>
      <c r="I248" s="47">
        <v>9</v>
      </c>
      <c r="J248" s="47" t="s">
        <v>174</v>
      </c>
      <c r="K248" s="53">
        <v>6835</v>
      </c>
      <c r="L248" s="48"/>
      <c r="M248" s="48"/>
      <c r="N248" s="55">
        <f t="shared" si="6"/>
        <v>6835</v>
      </c>
      <c r="O248" s="48"/>
      <c r="P248" s="60"/>
      <c r="Q248" s="59">
        <v>6835</v>
      </c>
      <c r="R248" s="59"/>
      <c r="S248" s="59"/>
      <c r="T248" s="59"/>
      <c r="U248" s="59"/>
      <c r="V248" s="118"/>
      <c r="W248" s="118"/>
      <c r="X248" s="118"/>
      <c r="Y248" s="118"/>
      <c r="Z248" s="118"/>
      <c r="AA248" s="118"/>
      <c r="AB248" s="59"/>
      <c r="AC248" s="92"/>
    </row>
    <row r="249" spans="1:29" s="30" customFormat="1" ht="12" x14ac:dyDescent="0.2">
      <c r="A249" s="91" t="s">
        <v>33</v>
      </c>
      <c r="B249" s="46">
        <v>43815</v>
      </c>
      <c r="C249" s="47" t="s">
        <v>38</v>
      </c>
      <c r="D249" s="47" t="s">
        <v>39</v>
      </c>
      <c r="E249" s="47" t="s">
        <v>40</v>
      </c>
      <c r="F249" s="47">
        <v>80925</v>
      </c>
      <c r="G249" s="58">
        <v>43836</v>
      </c>
      <c r="H249" s="47">
        <v>0</v>
      </c>
      <c r="I249" s="47">
        <v>1</v>
      </c>
      <c r="J249" s="47" t="s">
        <v>175</v>
      </c>
      <c r="K249" s="53">
        <v>12000</v>
      </c>
      <c r="L249" s="48"/>
      <c r="M249" s="48"/>
      <c r="N249" s="55">
        <f t="shared" si="6"/>
        <v>12000</v>
      </c>
      <c r="O249" s="48"/>
      <c r="P249" s="60"/>
      <c r="Q249" s="59">
        <v>12000</v>
      </c>
      <c r="R249" s="59"/>
      <c r="S249" s="59"/>
      <c r="T249" s="59"/>
      <c r="U249" s="59"/>
      <c r="V249" s="118"/>
      <c r="W249" s="118"/>
      <c r="X249" s="118"/>
      <c r="Y249" s="118"/>
      <c r="Z249" s="118"/>
      <c r="AA249" s="118"/>
      <c r="AB249" s="59"/>
      <c r="AC249" s="92"/>
    </row>
    <row r="250" spans="1:29" s="30" customFormat="1" ht="12" x14ac:dyDescent="0.2">
      <c r="A250" s="91" t="s">
        <v>29</v>
      </c>
      <c r="B250" s="46">
        <v>43801</v>
      </c>
      <c r="C250" s="47" t="s">
        <v>68</v>
      </c>
      <c r="D250" s="47" t="s">
        <v>88</v>
      </c>
      <c r="E250" s="47" t="s">
        <v>88</v>
      </c>
      <c r="F250" s="47">
        <v>80926</v>
      </c>
      <c r="G250" s="58">
        <v>43816</v>
      </c>
      <c r="H250" s="47">
        <v>13</v>
      </c>
      <c r="I250" s="47"/>
      <c r="J250" s="47"/>
      <c r="K250" s="53">
        <v>466</v>
      </c>
      <c r="L250" s="48"/>
      <c r="M250" s="48"/>
      <c r="N250" s="55">
        <f t="shared" si="6"/>
        <v>466</v>
      </c>
      <c r="O250" s="48"/>
      <c r="P250" s="60"/>
      <c r="Q250" s="59">
        <v>466</v>
      </c>
      <c r="R250" s="59"/>
      <c r="S250" s="59"/>
      <c r="T250" s="59"/>
      <c r="U250" s="59"/>
      <c r="V250" s="118"/>
      <c r="W250" s="118"/>
      <c r="X250" s="118"/>
      <c r="Y250" s="118"/>
      <c r="Z250" s="118"/>
      <c r="AA250" s="118"/>
      <c r="AB250" s="59"/>
      <c r="AC250" s="92"/>
    </row>
    <row r="251" spans="1:29" s="30" customFormat="1" ht="12" x14ac:dyDescent="0.2">
      <c r="A251" s="91" t="s">
        <v>67</v>
      </c>
      <c r="B251" s="46">
        <v>43801</v>
      </c>
      <c r="C251" s="47" t="s">
        <v>68</v>
      </c>
      <c r="D251" s="47" t="s">
        <v>93</v>
      </c>
      <c r="E251" s="47" t="s">
        <v>176</v>
      </c>
      <c r="F251" s="47">
        <v>80927</v>
      </c>
      <c r="G251" s="58">
        <v>43816</v>
      </c>
      <c r="H251" s="47">
        <v>8</v>
      </c>
      <c r="I251" s="47">
        <v>2</v>
      </c>
      <c r="J251" s="47" t="s">
        <v>177</v>
      </c>
      <c r="K251" s="53">
        <v>5421.63</v>
      </c>
      <c r="L251" s="48"/>
      <c r="M251" s="48"/>
      <c r="N251" s="55">
        <f t="shared" si="6"/>
        <v>5421.63</v>
      </c>
      <c r="O251" s="48">
        <v>700</v>
      </c>
      <c r="P251" s="60"/>
      <c r="Q251" s="59">
        <v>5421.63</v>
      </c>
      <c r="R251" s="59"/>
      <c r="S251" s="59"/>
      <c r="T251" s="59"/>
      <c r="U251" s="59"/>
      <c r="V251" s="118"/>
      <c r="W251" s="118"/>
      <c r="X251" s="118"/>
      <c r="Y251" s="118"/>
      <c r="Z251" s="118"/>
      <c r="AA251" s="118"/>
      <c r="AB251" s="59"/>
      <c r="AC251" s="92"/>
    </row>
    <row r="252" spans="1:29" s="30" customFormat="1" ht="12" x14ac:dyDescent="0.2">
      <c r="A252" s="91" t="s">
        <v>33</v>
      </c>
      <c r="B252" s="46">
        <v>43803</v>
      </c>
      <c r="C252" s="47" t="s">
        <v>68</v>
      </c>
      <c r="D252" s="47" t="s">
        <v>93</v>
      </c>
      <c r="E252" s="47" t="s">
        <v>178</v>
      </c>
      <c r="F252" s="47">
        <v>80928</v>
      </c>
      <c r="G252" s="58">
        <v>43816</v>
      </c>
      <c r="H252" s="47">
        <v>19</v>
      </c>
      <c r="I252" s="47">
        <v>5</v>
      </c>
      <c r="J252" s="47" t="s">
        <v>179</v>
      </c>
      <c r="K252" s="53">
        <v>3090</v>
      </c>
      <c r="L252" s="48"/>
      <c r="M252" s="48"/>
      <c r="N252" s="55">
        <f t="shared" si="6"/>
        <v>3090</v>
      </c>
      <c r="O252" s="48"/>
      <c r="P252" s="60"/>
      <c r="Q252" s="59">
        <v>3090</v>
      </c>
      <c r="R252" s="59"/>
      <c r="S252" s="59"/>
      <c r="T252" s="59"/>
      <c r="U252" s="59"/>
      <c r="V252" s="118"/>
      <c r="W252" s="118"/>
      <c r="X252" s="118"/>
      <c r="Y252" s="118"/>
      <c r="Z252" s="118"/>
      <c r="AA252" s="118"/>
      <c r="AB252" s="59"/>
      <c r="AC252" s="92"/>
    </row>
    <row r="253" spans="1:29" s="30" customFormat="1" ht="12" x14ac:dyDescent="0.2">
      <c r="A253" s="91"/>
      <c r="B253" s="46"/>
      <c r="C253" s="47"/>
      <c r="D253" s="47"/>
      <c r="E253" s="47"/>
      <c r="F253" s="47">
        <v>80929</v>
      </c>
      <c r="G253" s="58"/>
      <c r="H253" s="47"/>
      <c r="I253" s="47"/>
      <c r="J253" s="47"/>
      <c r="K253" s="53"/>
      <c r="L253" s="48"/>
      <c r="M253" s="48"/>
      <c r="N253" s="55">
        <f t="shared" si="6"/>
        <v>0</v>
      </c>
      <c r="O253" s="48"/>
      <c r="P253" s="60"/>
      <c r="Q253" s="59"/>
      <c r="R253" s="59"/>
      <c r="S253" s="59"/>
      <c r="T253" s="59"/>
      <c r="U253" s="59"/>
      <c r="V253" s="118"/>
      <c r="W253" s="118"/>
      <c r="X253" s="118"/>
      <c r="Y253" s="118"/>
      <c r="Z253" s="118"/>
      <c r="AA253" s="118"/>
      <c r="AB253" s="59"/>
      <c r="AC253" s="92"/>
    </row>
    <row r="254" spans="1:29" s="30" customFormat="1" ht="12" x14ac:dyDescent="0.2">
      <c r="A254" s="91"/>
      <c r="B254" s="46"/>
      <c r="C254" s="47"/>
      <c r="D254" s="47"/>
      <c r="E254" s="47"/>
      <c r="F254" s="47">
        <v>80930</v>
      </c>
      <c r="G254" s="58"/>
      <c r="H254" s="47"/>
      <c r="I254" s="47"/>
      <c r="J254" s="47"/>
      <c r="K254" s="53"/>
      <c r="L254" s="48"/>
      <c r="M254" s="48"/>
      <c r="N254" s="55">
        <f t="shared" si="6"/>
        <v>0</v>
      </c>
      <c r="O254" s="48"/>
      <c r="P254" s="60"/>
      <c r="Q254" s="59"/>
      <c r="R254" s="59"/>
      <c r="S254" s="59"/>
      <c r="T254" s="59"/>
      <c r="U254" s="59"/>
      <c r="V254" s="118"/>
      <c r="W254" s="118"/>
      <c r="X254" s="118"/>
      <c r="Y254" s="118"/>
      <c r="Z254" s="118"/>
      <c r="AA254" s="118"/>
      <c r="AB254" s="59"/>
      <c r="AC254" s="92"/>
    </row>
    <row r="255" spans="1:29" s="30" customFormat="1" ht="12" x14ac:dyDescent="0.2">
      <c r="A255" s="91"/>
      <c r="B255" s="46"/>
      <c r="C255" s="47"/>
      <c r="D255" s="47"/>
      <c r="E255" s="47"/>
      <c r="F255" s="47">
        <v>80931</v>
      </c>
      <c r="G255" s="58"/>
      <c r="H255" s="47"/>
      <c r="I255" s="47"/>
      <c r="J255" s="47"/>
      <c r="K255" s="53"/>
      <c r="L255" s="48"/>
      <c r="M255" s="48"/>
      <c r="N255" s="55">
        <f t="shared" si="6"/>
        <v>0</v>
      </c>
      <c r="O255" s="48"/>
      <c r="P255" s="60"/>
      <c r="Q255" s="59"/>
      <c r="R255" s="59"/>
      <c r="S255" s="59"/>
      <c r="T255" s="59"/>
      <c r="U255" s="59"/>
      <c r="V255" s="118"/>
      <c r="W255" s="118"/>
      <c r="X255" s="118"/>
      <c r="Y255" s="118"/>
      <c r="Z255" s="118"/>
      <c r="AA255" s="118"/>
      <c r="AB255" s="59"/>
      <c r="AC255" s="92"/>
    </row>
    <row r="256" spans="1:29" s="30" customFormat="1" ht="12" x14ac:dyDescent="0.2">
      <c r="A256" s="91" t="s">
        <v>41</v>
      </c>
      <c r="B256" s="46">
        <v>43816</v>
      </c>
      <c r="C256" s="47" t="s">
        <v>77</v>
      </c>
      <c r="D256" s="47" t="s">
        <v>78</v>
      </c>
      <c r="E256" s="47" t="s">
        <v>79</v>
      </c>
      <c r="F256" s="47">
        <v>80932</v>
      </c>
      <c r="G256" s="58">
        <v>43836</v>
      </c>
      <c r="H256" s="47">
        <v>0</v>
      </c>
      <c r="I256" s="47"/>
      <c r="J256" s="47"/>
      <c r="K256" s="53">
        <v>464.95</v>
      </c>
      <c r="L256" s="48"/>
      <c r="M256" s="48"/>
      <c r="N256" s="55">
        <f t="shared" si="6"/>
        <v>464.95</v>
      </c>
      <c r="O256" s="48"/>
      <c r="P256" s="60"/>
      <c r="Q256" s="59">
        <v>464.95</v>
      </c>
      <c r="R256" s="59"/>
      <c r="S256" s="59"/>
      <c r="T256" s="59"/>
      <c r="U256" s="59"/>
      <c r="V256" s="118"/>
      <c r="W256" s="118"/>
      <c r="X256" s="118"/>
      <c r="Y256" s="118"/>
      <c r="Z256" s="118"/>
      <c r="AA256" s="118"/>
      <c r="AB256" s="59"/>
      <c r="AC256" s="92"/>
    </row>
    <row r="257" spans="1:29" s="30" customFormat="1" ht="12" x14ac:dyDescent="0.2">
      <c r="A257" s="91" t="s">
        <v>62</v>
      </c>
      <c r="B257" s="46">
        <v>43791</v>
      </c>
      <c r="C257" s="47" t="s">
        <v>63</v>
      </c>
      <c r="D257" s="47" t="s">
        <v>36</v>
      </c>
      <c r="E257" s="47" t="s">
        <v>180</v>
      </c>
      <c r="F257" s="47">
        <v>80933</v>
      </c>
      <c r="G257" s="58">
        <v>43816</v>
      </c>
      <c r="H257" s="47">
        <v>0</v>
      </c>
      <c r="I257" s="47">
        <v>1</v>
      </c>
      <c r="J257" s="47" t="s">
        <v>181</v>
      </c>
      <c r="K257" s="53">
        <v>0</v>
      </c>
      <c r="L257" s="48">
        <v>0</v>
      </c>
      <c r="M257" s="48"/>
      <c r="N257" s="55">
        <v>0</v>
      </c>
      <c r="O257" s="48"/>
      <c r="P257" s="60"/>
      <c r="Q257" s="59"/>
      <c r="R257" s="59"/>
      <c r="S257" s="59"/>
      <c r="T257" s="59"/>
      <c r="U257" s="59"/>
      <c r="V257" s="118"/>
      <c r="W257" s="118"/>
      <c r="X257" s="118"/>
      <c r="Y257" s="118"/>
      <c r="Z257" s="118"/>
      <c r="AA257" s="118"/>
      <c r="AB257" s="59">
        <v>-25</v>
      </c>
      <c r="AC257" s="92" t="s">
        <v>182</v>
      </c>
    </row>
    <row r="258" spans="1:29" s="30" customFormat="1" ht="12" x14ac:dyDescent="0.2">
      <c r="A258" s="91" t="s">
        <v>33</v>
      </c>
      <c r="B258" s="46">
        <v>43804</v>
      </c>
      <c r="C258" s="47" t="s">
        <v>68</v>
      </c>
      <c r="D258" s="47" t="s">
        <v>93</v>
      </c>
      <c r="E258" s="47" t="s">
        <v>178</v>
      </c>
      <c r="F258" s="47">
        <v>80934</v>
      </c>
      <c r="G258" s="58">
        <v>43816</v>
      </c>
      <c r="H258" s="47">
        <v>5</v>
      </c>
      <c r="I258" s="47">
        <v>1</v>
      </c>
      <c r="J258" s="47" t="s">
        <v>183</v>
      </c>
      <c r="K258" s="53">
        <v>650</v>
      </c>
      <c r="L258" s="48"/>
      <c r="M258" s="48"/>
      <c r="N258" s="55">
        <f t="shared" si="6"/>
        <v>650</v>
      </c>
      <c r="O258" s="48"/>
      <c r="P258" s="60"/>
      <c r="Q258" s="59">
        <v>650</v>
      </c>
      <c r="R258" s="59"/>
      <c r="S258" s="59"/>
      <c r="T258" s="59"/>
      <c r="U258" s="59"/>
      <c r="V258" s="118"/>
      <c r="W258" s="118"/>
      <c r="X258" s="118"/>
      <c r="Y258" s="118"/>
      <c r="Z258" s="118"/>
      <c r="AA258" s="118"/>
      <c r="AB258" s="59"/>
      <c r="AC258" s="92"/>
    </row>
    <row r="259" spans="1:29" s="30" customFormat="1" ht="12" x14ac:dyDescent="0.2">
      <c r="A259" s="91" t="s">
        <v>67</v>
      </c>
      <c r="B259" s="46">
        <v>43804</v>
      </c>
      <c r="C259" s="47" t="s">
        <v>68</v>
      </c>
      <c r="D259" s="47" t="s">
        <v>93</v>
      </c>
      <c r="E259" s="47" t="s">
        <v>184</v>
      </c>
      <c r="F259" s="47">
        <v>80935</v>
      </c>
      <c r="G259" s="58">
        <v>43817</v>
      </c>
      <c r="H259" s="47">
        <v>10</v>
      </c>
      <c r="I259" s="47">
        <v>4</v>
      </c>
      <c r="J259" s="47" t="s">
        <v>185</v>
      </c>
      <c r="K259" s="53">
        <v>965</v>
      </c>
      <c r="L259" s="48">
        <v>75</v>
      </c>
      <c r="M259" s="48"/>
      <c r="N259" s="55">
        <f t="shared" si="6"/>
        <v>1040</v>
      </c>
      <c r="O259" s="48">
        <v>600</v>
      </c>
      <c r="P259" s="60"/>
      <c r="Q259" s="59">
        <v>965</v>
      </c>
      <c r="R259" s="59"/>
      <c r="S259" s="59"/>
      <c r="T259" s="59"/>
      <c r="U259" s="59"/>
      <c r="V259" s="118"/>
      <c r="W259" s="118"/>
      <c r="X259" s="118"/>
      <c r="Y259" s="118"/>
      <c r="Z259" s="118"/>
      <c r="AA259" s="118"/>
      <c r="AB259" s="59"/>
      <c r="AC259" s="92"/>
    </row>
    <row r="260" spans="1:29" s="30" customFormat="1" ht="12" x14ac:dyDescent="0.2">
      <c r="A260" s="91" t="s">
        <v>41</v>
      </c>
      <c r="B260" s="46">
        <v>43816</v>
      </c>
      <c r="C260" s="47" t="s">
        <v>90</v>
      </c>
      <c r="D260" s="47" t="s">
        <v>39</v>
      </c>
      <c r="E260" s="47" t="s">
        <v>43</v>
      </c>
      <c r="F260" s="47">
        <v>80936</v>
      </c>
      <c r="G260" s="58">
        <v>43838</v>
      </c>
      <c r="H260" s="47">
        <v>0</v>
      </c>
      <c r="I260" s="47"/>
      <c r="J260" s="47"/>
      <c r="K260" s="53">
        <v>187.5</v>
      </c>
      <c r="L260" s="48"/>
      <c r="M260" s="48"/>
      <c r="N260" s="55">
        <f t="shared" si="6"/>
        <v>187.5</v>
      </c>
      <c r="O260" s="48"/>
      <c r="P260" s="60"/>
      <c r="Q260" s="59">
        <v>187.5</v>
      </c>
      <c r="R260" s="59"/>
      <c r="S260" s="59"/>
      <c r="T260" s="59"/>
      <c r="U260" s="59"/>
      <c r="V260" s="118"/>
      <c r="W260" s="118"/>
      <c r="X260" s="118"/>
      <c r="Y260" s="118"/>
      <c r="Z260" s="118"/>
      <c r="AA260" s="118"/>
      <c r="AB260" s="59"/>
      <c r="AC260" s="92"/>
    </row>
    <row r="261" spans="1:29" s="30" customFormat="1" ht="12" x14ac:dyDescent="0.2">
      <c r="A261" s="91" t="s">
        <v>41</v>
      </c>
      <c r="B261" s="46">
        <v>43816</v>
      </c>
      <c r="C261" s="47" t="s">
        <v>90</v>
      </c>
      <c r="D261" s="47" t="s">
        <v>39</v>
      </c>
      <c r="E261" s="47" t="s">
        <v>43</v>
      </c>
      <c r="F261" s="47">
        <v>80937</v>
      </c>
      <c r="G261" s="58">
        <v>43836</v>
      </c>
      <c r="H261" s="47">
        <v>20</v>
      </c>
      <c r="I261" s="47">
        <v>0</v>
      </c>
      <c r="J261" s="47"/>
      <c r="K261" s="53">
        <v>2705</v>
      </c>
      <c r="L261" s="48"/>
      <c r="M261" s="48"/>
      <c r="N261" s="55">
        <f t="shared" si="6"/>
        <v>2705</v>
      </c>
      <c r="O261" s="48"/>
      <c r="P261" s="60"/>
      <c r="Q261" s="59">
        <v>2705</v>
      </c>
      <c r="R261" s="59"/>
      <c r="S261" s="59"/>
      <c r="T261" s="59"/>
      <c r="U261" s="59"/>
      <c r="V261" s="118"/>
      <c r="W261" s="118"/>
      <c r="X261" s="118"/>
      <c r="Y261" s="118"/>
      <c r="Z261" s="118"/>
      <c r="AA261" s="118"/>
      <c r="AB261" s="59"/>
      <c r="AC261" s="92"/>
    </row>
    <row r="262" spans="1:29" s="30" customFormat="1" ht="12" x14ac:dyDescent="0.2">
      <c r="A262" s="91" t="s">
        <v>41</v>
      </c>
      <c r="B262" s="46">
        <v>43816</v>
      </c>
      <c r="C262" s="47" t="s">
        <v>90</v>
      </c>
      <c r="D262" s="47" t="s">
        <v>39</v>
      </c>
      <c r="E262" s="47" t="s">
        <v>43</v>
      </c>
      <c r="F262" s="47">
        <v>80938</v>
      </c>
      <c r="G262" s="58">
        <v>43836</v>
      </c>
      <c r="H262" s="47">
        <v>1</v>
      </c>
      <c r="I262" s="47">
        <v>0</v>
      </c>
      <c r="J262" s="47"/>
      <c r="K262" s="53">
        <v>200</v>
      </c>
      <c r="L262" s="48"/>
      <c r="M262" s="48"/>
      <c r="N262" s="55">
        <f t="shared" si="6"/>
        <v>200</v>
      </c>
      <c r="O262" s="48"/>
      <c r="P262" s="60"/>
      <c r="Q262" s="59">
        <v>200</v>
      </c>
      <c r="R262" s="59"/>
      <c r="S262" s="59"/>
      <c r="T262" s="59"/>
      <c r="U262" s="59"/>
      <c r="V262" s="118"/>
      <c r="W262" s="118"/>
      <c r="X262" s="118"/>
      <c r="Y262" s="118"/>
      <c r="Z262" s="118"/>
      <c r="AA262" s="118"/>
      <c r="AB262" s="59"/>
      <c r="AC262" s="92"/>
    </row>
    <row r="263" spans="1:29" s="30" customFormat="1" ht="12" x14ac:dyDescent="0.2">
      <c r="A263" s="91" t="s">
        <v>41</v>
      </c>
      <c r="B263" s="46">
        <v>43816</v>
      </c>
      <c r="C263" s="47" t="s">
        <v>90</v>
      </c>
      <c r="D263" s="47" t="s">
        <v>39</v>
      </c>
      <c r="E263" s="47" t="s">
        <v>43</v>
      </c>
      <c r="F263" s="47">
        <v>80939</v>
      </c>
      <c r="G263" s="58">
        <v>43836</v>
      </c>
      <c r="H263" s="47">
        <v>18</v>
      </c>
      <c r="I263" s="47">
        <v>1</v>
      </c>
      <c r="J263" s="47" t="s">
        <v>130</v>
      </c>
      <c r="K263" s="53">
        <v>2485</v>
      </c>
      <c r="L263" s="48"/>
      <c r="M263" s="48"/>
      <c r="N263" s="55">
        <f t="shared" si="6"/>
        <v>2485</v>
      </c>
      <c r="O263" s="48"/>
      <c r="P263" s="60"/>
      <c r="Q263" s="59">
        <v>2485</v>
      </c>
      <c r="R263" s="59"/>
      <c r="S263" s="59"/>
      <c r="T263" s="59"/>
      <c r="U263" s="59"/>
      <c r="V263" s="118"/>
      <c r="W263" s="118"/>
      <c r="X263" s="118"/>
      <c r="Y263" s="118"/>
      <c r="Z263" s="118"/>
      <c r="AA263" s="118"/>
      <c r="AB263" s="59"/>
      <c r="AC263" s="92"/>
    </row>
    <row r="264" spans="1:29" s="30" customFormat="1" ht="12" x14ac:dyDescent="0.2">
      <c r="A264" s="91" t="s">
        <v>41</v>
      </c>
      <c r="B264" s="46">
        <v>43816</v>
      </c>
      <c r="C264" s="47" t="s">
        <v>90</v>
      </c>
      <c r="D264" s="47" t="s">
        <v>39</v>
      </c>
      <c r="E264" s="47" t="s">
        <v>43</v>
      </c>
      <c r="F264" s="47">
        <v>80940</v>
      </c>
      <c r="G264" s="58">
        <v>43839</v>
      </c>
      <c r="H264" s="47">
        <v>10</v>
      </c>
      <c r="I264" s="47">
        <v>7</v>
      </c>
      <c r="J264" s="47" t="s">
        <v>186</v>
      </c>
      <c r="K264" s="53">
        <v>10557.31</v>
      </c>
      <c r="L264" s="48"/>
      <c r="M264" s="48"/>
      <c r="N264" s="55">
        <f t="shared" si="6"/>
        <v>10557.31</v>
      </c>
      <c r="O264" s="48"/>
      <c r="P264" s="60"/>
      <c r="Q264" s="59">
        <v>10557.31</v>
      </c>
      <c r="R264" s="59"/>
      <c r="S264" s="59"/>
      <c r="T264" s="59"/>
      <c r="U264" s="59"/>
      <c r="V264" s="118"/>
      <c r="W264" s="118"/>
      <c r="X264" s="118"/>
      <c r="Y264" s="118"/>
      <c r="Z264" s="118"/>
      <c r="AA264" s="118"/>
      <c r="AB264" s="59"/>
      <c r="AC264" s="92"/>
    </row>
    <row r="265" spans="1:29" s="131" customFormat="1" ht="12" x14ac:dyDescent="0.2">
      <c r="A265" s="121" t="s">
        <v>187</v>
      </c>
      <c r="B265" s="121" t="s">
        <v>187</v>
      </c>
      <c r="C265" s="121" t="s">
        <v>187</v>
      </c>
      <c r="D265" s="121" t="s">
        <v>187</v>
      </c>
      <c r="E265" s="122" t="s">
        <v>187</v>
      </c>
      <c r="F265" s="122">
        <v>80941</v>
      </c>
      <c r="G265" s="123"/>
      <c r="H265" s="122"/>
      <c r="I265" s="122"/>
      <c r="J265" s="122"/>
      <c r="K265" s="124"/>
      <c r="L265" s="125"/>
      <c r="M265" s="125"/>
      <c r="N265" s="126">
        <f t="shared" si="6"/>
        <v>0</v>
      </c>
      <c r="O265" s="125"/>
      <c r="P265" s="127"/>
      <c r="Q265" s="128"/>
      <c r="R265" s="128"/>
      <c r="S265" s="128"/>
      <c r="T265" s="128"/>
      <c r="U265" s="128"/>
      <c r="V265" s="129"/>
      <c r="W265" s="129"/>
      <c r="X265" s="129"/>
      <c r="Y265" s="129"/>
      <c r="Z265" s="129"/>
      <c r="AA265" s="129"/>
      <c r="AB265" s="128"/>
      <c r="AC265" s="130"/>
    </row>
    <row r="266" spans="1:29" s="30" customFormat="1" ht="12" x14ac:dyDescent="0.2">
      <c r="A266" s="91" t="s">
        <v>29</v>
      </c>
      <c r="B266" s="46"/>
      <c r="C266" s="47" t="s">
        <v>188</v>
      </c>
      <c r="D266" s="47" t="s">
        <v>36</v>
      </c>
      <c r="E266" s="47" t="s">
        <v>189</v>
      </c>
      <c r="F266" s="47">
        <v>80942</v>
      </c>
      <c r="G266" s="58">
        <v>43816</v>
      </c>
      <c r="H266" s="47"/>
      <c r="I266" s="47">
        <v>3</v>
      </c>
      <c r="J266" s="47" t="s">
        <v>190</v>
      </c>
      <c r="K266" s="53"/>
      <c r="L266" s="48"/>
      <c r="M266" s="48"/>
      <c r="N266" s="55">
        <f t="shared" si="6"/>
        <v>0</v>
      </c>
      <c r="O266" s="48">
        <v>455</v>
      </c>
      <c r="P266" s="60"/>
      <c r="Q266" s="59"/>
      <c r="R266" s="59"/>
      <c r="S266" s="59"/>
      <c r="T266" s="59"/>
      <c r="U266" s="59"/>
      <c r="V266" s="118"/>
      <c r="W266" s="118"/>
      <c r="X266" s="118"/>
      <c r="Y266" s="118"/>
      <c r="Z266" s="118"/>
      <c r="AA266" s="118"/>
      <c r="AB266" s="59"/>
      <c r="AC266" s="92"/>
    </row>
    <row r="267" spans="1:29" s="131" customFormat="1" ht="12" x14ac:dyDescent="0.2">
      <c r="A267" s="121" t="s">
        <v>187</v>
      </c>
      <c r="B267" s="121" t="s">
        <v>187</v>
      </c>
      <c r="C267" s="121" t="s">
        <v>187</v>
      </c>
      <c r="D267" s="121" t="s">
        <v>187</v>
      </c>
      <c r="E267" s="122" t="s">
        <v>187</v>
      </c>
      <c r="F267" s="122">
        <v>80943</v>
      </c>
      <c r="G267" s="123"/>
      <c r="H267" s="122"/>
      <c r="I267" s="122"/>
      <c r="J267" s="122"/>
      <c r="K267" s="124"/>
      <c r="L267" s="125"/>
      <c r="M267" s="125"/>
      <c r="N267" s="126">
        <f t="shared" si="6"/>
        <v>0</v>
      </c>
      <c r="O267" s="125"/>
      <c r="P267" s="127"/>
      <c r="Q267" s="128"/>
      <c r="R267" s="128"/>
      <c r="S267" s="128"/>
      <c r="T267" s="128"/>
      <c r="U267" s="128"/>
      <c r="V267" s="129"/>
      <c r="W267" s="129"/>
      <c r="X267" s="129"/>
      <c r="Y267" s="129"/>
      <c r="Z267" s="129"/>
      <c r="AA267" s="129"/>
      <c r="AB267" s="128"/>
      <c r="AC267" s="130"/>
    </row>
    <row r="268" spans="1:29" s="131" customFormat="1" ht="12" x14ac:dyDescent="0.2">
      <c r="A268" s="121" t="s">
        <v>187</v>
      </c>
      <c r="B268" s="121" t="s">
        <v>187</v>
      </c>
      <c r="C268" s="121" t="s">
        <v>187</v>
      </c>
      <c r="D268" s="121" t="s">
        <v>187</v>
      </c>
      <c r="E268" s="122" t="s">
        <v>187</v>
      </c>
      <c r="F268" s="122">
        <v>80944</v>
      </c>
      <c r="G268" s="123"/>
      <c r="H268" s="122"/>
      <c r="I268" s="122"/>
      <c r="J268" s="122"/>
      <c r="K268" s="124"/>
      <c r="L268" s="125"/>
      <c r="M268" s="125"/>
      <c r="N268" s="126">
        <f t="shared" si="6"/>
        <v>0</v>
      </c>
      <c r="O268" s="125"/>
      <c r="P268" s="127"/>
      <c r="Q268" s="128"/>
      <c r="R268" s="128"/>
      <c r="S268" s="128"/>
      <c r="T268" s="128"/>
      <c r="U268" s="128"/>
      <c r="V268" s="129"/>
      <c r="W268" s="129"/>
      <c r="X268" s="129"/>
      <c r="Y268" s="129"/>
      <c r="Z268" s="129"/>
      <c r="AA268" s="129"/>
      <c r="AB268" s="128"/>
      <c r="AC268" s="130"/>
    </row>
    <row r="269" spans="1:29" s="30" customFormat="1" ht="12" x14ac:dyDescent="0.2">
      <c r="A269" s="91" t="s">
        <v>191</v>
      </c>
      <c r="B269" s="46">
        <v>43802</v>
      </c>
      <c r="C269" s="47" t="s">
        <v>68</v>
      </c>
      <c r="D269" s="47" t="s">
        <v>88</v>
      </c>
      <c r="E269" s="47" t="s">
        <v>88</v>
      </c>
      <c r="F269" s="47">
        <v>80945</v>
      </c>
      <c r="G269" s="58">
        <v>43819</v>
      </c>
      <c r="H269" s="47">
        <v>17</v>
      </c>
      <c r="I269" s="47">
        <v>0</v>
      </c>
      <c r="J269" s="47"/>
      <c r="K269" s="53">
        <v>1142</v>
      </c>
      <c r="L269" s="48"/>
      <c r="M269" s="48"/>
      <c r="N269" s="55">
        <f t="shared" si="6"/>
        <v>1142</v>
      </c>
      <c r="O269" s="48"/>
      <c r="P269" s="60"/>
      <c r="Q269" s="59">
        <v>1142</v>
      </c>
      <c r="R269" s="59"/>
      <c r="S269" s="59"/>
      <c r="T269" s="59"/>
      <c r="U269" s="59"/>
      <c r="V269" s="118"/>
      <c r="W269" s="118"/>
      <c r="X269" s="118"/>
      <c r="Y269" s="118"/>
      <c r="Z269" s="118"/>
      <c r="AA269" s="118"/>
      <c r="AB269" s="59"/>
      <c r="AC269" s="92"/>
    </row>
    <row r="270" spans="1:29" s="30" customFormat="1" ht="12" x14ac:dyDescent="0.2">
      <c r="A270" s="91" t="s">
        <v>67</v>
      </c>
      <c r="B270" s="46">
        <v>43805</v>
      </c>
      <c r="C270" s="47" t="s">
        <v>68</v>
      </c>
      <c r="D270" s="47" t="s">
        <v>93</v>
      </c>
      <c r="E270" s="47" t="s">
        <v>184</v>
      </c>
      <c r="F270" s="47">
        <v>80946</v>
      </c>
      <c r="G270" s="58">
        <v>43817</v>
      </c>
      <c r="H270" s="47">
        <v>2</v>
      </c>
      <c r="I270" s="47">
        <v>0</v>
      </c>
      <c r="J270" s="47"/>
      <c r="K270" s="53">
        <v>250</v>
      </c>
      <c r="L270" s="48"/>
      <c r="M270" s="48"/>
      <c r="N270" s="55">
        <f t="shared" si="6"/>
        <v>250</v>
      </c>
      <c r="O270" s="48"/>
      <c r="P270" s="60"/>
      <c r="Q270" s="59">
        <v>250</v>
      </c>
      <c r="R270" s="59"/>
      <c r="S270" s="59"/>
      <c r="T270" s="59"/>
      <c r="U270" s="59"/>
      <c r="V270" s="118"/>
      <c r="W270" s="118"/>
      <c r="X270" s="118"/>
      <c r="Y270" s="118"/>
      <c r="Z270" s="118"/>
      <c r="AA270" s="118"/>
      <c r="AB270" s="59"/>
      <c r="AC270" s="92" t="s">
        <v>192</v>
      </c>
    </row>
    <row r="271" spans="1:29" s="30" customFormat="1" ht="12" x14ac:dyDescent="0.2">
      <c r="A271" s="91" t="s">
        <v>191</v>
      </c>
      <c r="B271" s="46">
        <v>43803</v>
      </c>
      <c r="C271" s="47" t="s">
        <v>68</v>
      </c>
      <c r="D271" s="47" t="s">
        <v>88</v>
      </c>
      <c r="E271" s="47" t="s">
        <v>88</v>
      </c>
      <c r="F271" s="47">
        <v>80947</v>
      </c>
      <c r="G271" s="58">
        <v>43832</v>
      </c>
      <c r="H271" s="47">
        <v>16</v>
      </c>
      <c r="I271" s="47">
        <v>0</v>
      </c>
      <c r="J271" s="47"/>
      <c r="K271" s="53">
        <v>658</v>
      </c>
      <c r="L271" s="48"/>
      <c r="M271" s="48"/>
      <c r="N271" s="55">
        <f t="shared" si="6"/>
        <v>658</v>
      </c>
      <c r="O271" s="48"/>
      <c r="P271" s="60"/>
      <c r="Q271" s="59">
        <v>658</v>
      </c>
      <c r="R271" s="59"/>
      <c r="S271" s="59"/>
      <c r="T271" s="59"/>
      <c r="U271" s="59"/>
      <c r="V271" s="118"/>
      <c r="W271" s="118"/>
      <c r="X271" s="118"/>
      <c r="Y271" s="118"/>
      <c r="Z271" s="118"/>
      <c r="AA271" s="118"/>
      <c r="AB271" s="59"/>
    </row>
    <row r="272" spans="1:29" s="30" customFormat="1" ht="12" x14ac:dyDescent="0.2">
      <c r="A272" s="91" t="s">
        <v>33</v>
      </c>
      <c r="B272" s="46">
        <v>43808</v>
      </c>
      <c r="C272" s="47" t="s">
        <v>68</v>
      </c>
      <c r="D272" s="47" t="s">
        <v>93</v>
      </c>
      <c r="E272" s="47" t="s">
        <v>193</v>
      </c>
      <c r="F272" s="47">
        <v>80948</v>
      </c>
      <c r="G272" s="58">
        <v>43817</v>
      </c>
      <c r="H272" s="47">
        <v>20</v>
      </c>
      <c r="I272" s="47">
        <v>1</v>
      </c>
      <c r="J272" s="47" t="s">
        <v>194</v>
      </c>
      <c r="K272" s="53">
        <v>4220</v>
      </c>
      <c r="L272" s="48">
        <v>50</v>
      </c>
      <c r="M272" s="48" t="s">
        <v>106</v>
      </c>
      <c r="N272" s="55">
        <f t="shared" si="6"/>
        <v>4270</v>
      </c>
      <c r="O272" s="48"/>
      <c r="P272" s="60"/>
      <c r="Q272" s="59">
        <v>4210</v>
      </c>
      <c r="R272" s="59"/>
      <c r="S272" s="59"/>
      <c r="T272" s="59"/>
      <c r="U272" s="59">
        <v>10</v>
      </c>
      <c r="V272" s="118"/>
      <c r="W272" s="118"/>
      <c r="X272" s="118"/>
      <c r="Y272" s="118"/>
      <c r="Z272" s="118"/>
      <c r="AA272" s="118"/>
      <c r="AB272" s="59"/>
      <c r="AC272" s="92"/>
    </row>
    <row r="273" spans="1:29" s="30" customFormat="1" ht="12" x14ac:dyDescent="0.2">
      <c r="A273" s="91" t="s">
        <v>67</v>
      </c>
      <c r="B273" s="46">
        <v>43805</v>
      </c>
      <c r="C273" s="47" t="s">
        <v>68</v>
      </c>
      <c r="D273" s="47" t="s">
        <v>93</v>
      </c>
      <c r="E273" s="47" t="s">
        <v>195</v>
      </c>
      <c r="F273" s="47">
        <v>80949</v>
      </c>
      <c r="G273" s="58">
        <v>43817</v>
      </c>
      <c r="H273" s="47">
        <v>8</v>
      </c>
      <c r="I273" s="47">
        <v>1</v>
      </c>
      <c r="J273" s="47" t="s">
        <v>93</v>
      </c>
      <c r="K273" s="53">
        <v>2491.62</v>
      </c>
      <c r="L273" s="48"/>
      <c r="M273" s="48"/>
      <c r="N273" s="55">
        <f t="shared" si="6"/>
        <v>2491.62</v>
      </c>
      <c r="O273" s="48"/>
      <c r="P273" s="60"/>
      <c r="Q273" s="59">
        <v>2491.62</v>
      </c>
      <c r="R273" s="59"/>
      <c r="S273" s="59"/>
      <c r="T273" s="59"/>
      <c r="U273" s="59"/>
      <c r="V273" s="118"/>
      <c r="W273" s="118"/>
      <c r="X273" s="118"/>
      <c r="Y273" s="118"/>
      <c r="Z273" s="118"/>
      <c r="AA273" s="118"/>
      <c r="AB273" s="59"/>
      <c r="AC273" s="92"/>
    </row>
    <row r="274" spans="1:29" s="30" customFormat="1" ht="12" x14ac:dyDescent="0.2">
      <c r="A274" s="91" t="s">
        <v>67</v>
      </c>
      <c r="B274" s="46">
        <v>43808</v>
      </c>
      <c r="C274" s="47" t="s">
        <v>68</v>
      </c>
      <c r="D274" s="47" t="s">
        <v>93</v>
      </c>
      <c r="E274" s="47" t="s">
        <v>195</v>
      </c>
      <c r="F274" s="47">
        <v>80950</v>
      </c>
      <c r="G274" s="58">
        <v>43817</v>
      </c>
      <c r="H274" s="47">
        <v>4</v>
      </c>
      <c r="I274" s="47">
        <v>1</v>
      </c>
      <c r="J274" s="47" t="s">
        <v>196</v>
      </c>
      <c r="K274" s="53">
        <v>4850</v>
      </c>
      <c r="L274" s="48"/>
      <c r="M274" s="48"/>
      <c r="N274" s="55">
        <f t="shared" si="6"/>
        <v>4850</v>
      </c>
      <c r="O274" s="48"/>
      <c r="P274" s="60"/>
      <c r="Q274" s="59">
        <v>4850</v>
      </c>
      <c r="R274" s="59"/>
      <c r="S274" s="59"/>
      <c r="T274" s="59"/>
      <c r="U274" s="59"/>
      <c r="V274" s="118"/>
      <c r="W274" s="118"/>
      <c r="X274" s="118"/>
      <c r="Y274" s="118"/>
      <c r="Z274" s="118"/>
      <c r="AA274" s="118"/>
      <c r="AB274" s="59"/>
      <c r="AC274" s="92"/>
    </row>
    <row r="275" spans="1:29" s="30" customFormat="1" ht="12" x14ac:dyDescent="0.2">
      <c r="A275" s="91" t="s">
        <v>33</v>
      </c>
      <c r="B275" s="46">
        <v>43808</v>
      </c>
      <c r="C275" s="47" t="s">
        <v>68</v>
      </c>
      <c r="D275" s="47" t="s">
        <v>93</v>
      </c>
      <c r="E275" s="47" t="s">
        <v>197</v>
      </c>
      <c r="F275" s="47">
        <v>80951</v>
      </c>
      <c r="G275" s="58">
        <v>43817</v>
      </c>
      <c r="H275" s="47">
        <v>8</v>
      </c>
      <c r="I275" s="47">
        <v>1</v>
      </c>
      <c r="J275" s="47" t="s">
        <v>198</v>
      </c>
      <c r="K275" s="53">
        <v>2625</v>
      </c>
      <c r="L275" s="48">
        <v>25</v>
      </c>
      <c r="M275" s="48" t="s">
        <v>106</v>
      </c>
      <c r="N275" s="55">
        <f t="shared" si="6"/>
        <v>2650</v>
      </c>
      <c r="O275" s="48"/>
      <c r="P275" s="60"/>
      <c r="Q275" s="59">
        <v>2625</v>
      </c>
      <c r="R275" s="59"/>
      <c r="S275" s="59"/>
      <c r="T275" s="59"/>
      <c r="U275" s="59"/>
      <c r="V275" s="118"/>
      <c r="W275" s="118"/>
      <c r="X275" s="118"/>
      <c r="Y275" s="118"/>
      <c r="Z275" s="118"/>
      <c r="AA275" s="118"/>
      <c r="AB275" s="59"/>
      <c r="AC275" s="92"/>
    </row>
    <row r="276" spans="1:29" s="30" customFormat="1" ht="12" x14ac:dyDescent="0.2">
      <c r="A276" s="91" t="s">
        <v>67</v>
      </c>
      <c r="B276" s="46">
        <v>43808</v>
      </c>
      <c r="C276" s="47" t="s">
        <v>68</v>
      </c>
      <c r="D276" s="47" t="s">
        <v>93</v>
      </c>
      <c r="E276" s="47" t="s">
        <v>199</v>
      </c>
      <c r="F276" s="47">
        <v>80952</v>
      </c>
      <c r="G276" s="58">
        <v>43817</v>
      </c>
      <c r="H276" s="47">
        <v>8</v>
      </c>
      <c r="I276" s="47">
        <v>2</v>
      </c>
      <c r="J276" s="47" t="s">
        <v>200</v>
      </c>
      <c r="K276" s="53">
        <v>1780</v>
      </c>
      <c r="L276" s="48">
        <v>25</v>
      </c>
      <c r="M276" s="48" t="s">
        <v>106</v>
      </c>
      <c r="N276" s="55">
        <f t="shared" si="6"/>
        <v>1805</v>
      </c>
      <c r="O276" s="48"/>
      <c r="P276" s="60"/>
      <c r="Q276" s="59">
        <v>1780</v>
      </c>
      <c r="R276" s="59"/>
      <c r="S276" s="59"/>
      <c r="T276" s="59"/>
      <c r="U276" s="59"/>
      <c r="V276" s="118"/>
      <c r="W276" s="118"/>
      <c r="X276" s="118"/>
      <c r="Y276" s="118"/>
      <c r="Z276" s="118"/>
      <c r="AA276" s="118"/>
      <c r="AB276" s="59"/>
      <c r="AC276" s="92"/>
    </row>
    <row r="277" spans="1:29" s="30" customFormat="1" ht="12" x14ac:dyDescent="0.2">
      <c r="A277" s="91" t="s">
        <v>67</v>
      </c>
      <c r="B277" s="46">
        <v>43808</v>
      </c>
      <c r="C277" s="47" t="s">
        <v>68</v>
      </c>
      <c r="D277" s="47" t="s">
        <v>93</v>
      </c>
      <c r="E277" s="47" t="s">
        <v>199</v>
      </c>
      <c r="F277" s="47">
        <v>80953</v>
      </c>
      <c r="G277" s="58">
        <v>43817</v>
      </c>
      <c r="H277" s="47">
        <v>1</v>
      </c>
      <c r="I277" s="47">
        <v>0</v>
      </c>
      <c r="J277" s="47"/>
      <c r="K277" s="53">
        <v>50</v>
      </c>
      <c r="L277" s="48"/>
      <c r="M277" s="48"/>
      <c r="N277" s="55">
        <f t="shared" si="6"/>
        <v>50</v>
      </c>
      <c r="O277" s="48"/>
      <c r="P277" s="60"/>
      <c r="Q277" s="59">
        <v>50</v>
      </c>
      <c r="R277" s="59"/>
      <c r="S277" s="59"/>
      <c r="T277" s="59"/>
      <c r="U277" s="59"/>
      <c r="V277" s="118"/>
      <c r="W277" s="118"/>
      <c r="X277" s="118"/>
      <c r="Y277" s="118"/>
      <c r="Z277" s="118"/>
      <c r="AA277" s="118"/>
      <c r="AB277" s="59"/>
      <c r="AC277" s="92"/>
    </row>
    <row r="278" spans="1:29" s="30" customFormat="1" ht="12" x14ac:dyDescent="0.2">
      <c r="A278" s="91" t="s">
        <v>191</v>
      </c>
      <c r="B278" s="46">
        <v>43804</v>
      </c>
      <c r="C278" s="47" t="s">
        <v>68</v>
      </c>
      <c r="D278" s="47" t="s">
        <v>88</v>
      </c>
      <c r="E278" s="47" t="s">
        <v>88</v>
      </c>
      <c r="F278" s="47">
        <v>80954</v>
      </c>
      <c r="G278" s="58">
        <v>43832</v>
      </c>
      <c r="H278" s="47">
        <v>20</v>
      </c>
      <c r="I278" s="47">
        <v>0</v>
      </c>
      <c r="J278" s="47"/>
      <c r="K278" s="53">
        <v>1397</v>
      </c>
      <c r="L278" s="48"/>
      <c r="M278" s="48"/>
      <c r="N278" s="55">
        <f t="shared" si="6"/>
        <v>1397</v>
      </c>
      <c r="O278" s="48"/>
      <c r="P278" s="60"/>
      <c r="Q278" s="59">
        <v>1397</v>
      </c>
      <c r="R278" s="59"/>
      <c r="S278" s="59"/>
      <c r="T278" s="59"/>
      <c r="U278" s="59"/>
      <c r="V278" s="118"/>
      <c r="W278" s="118"/>
      <c r="X278" s="118"/>
      <c r="Y278" s="118"/>
      <c r="Z278" s="118"/>
      <c r="AA278" s="118"/>
      <c r="AB278" s="59"/>
      <c r="AC278" s="92" t="s">
        <v>201</v>
      </c>
    </row>
    <row r="279" spans="1:29" s="30" customFormat="1" ht="12" x14ac:dyDescent="0.2">
      <c r="A279" s="91" t="s">
        <v>62</v>
      </c>
      <c r="B279" s="46">
        <v>43809</v>
      </c>
      <c r="C279" s="47" t="s">
        <v>45</v>
      </c>
      <c r="D279" s="47" t="s">
        <v>170</v>
      </c>
      <c r="E279" s="47" t="s">
        <v>43</v>
      </c>
      <c r="F279" s="47">
        <v>80955</v>
      </c>
      <c r="G279" s="58">
        <v>43817</v>
      </c>
      <c r="H279" s="47">
        <v>3</v>
      </c>
      <c r="I279" s="47">
        <v>0</v>
      </c>
      <c r="J279" s="47"/>
      <c r="K279" s="53">
        <v>891.66</v>
      </c>
      <c r="L279" s="48"/>
      <c r="M279" s="48"/>
      <c r="N279" s="55">
        <f t="shared" si="6"/>
        <v>891.66</v>
      </c>
      <c r="O279" s="48"/>
      <c r="P279" s="60"/>
      <c r="Q279" s="59">
        <v>891.66</v>
      </c>
      <c r="R279" s="59"/>
      <c r="S279" s="59"/>
      <c r="T279" s="59"/>
      <c r="U279" s="59"/>
      <c r="V279" s="118"/>
      <c r="W279" s="118"/>
      <c r="X279" s="118"/>
      <c r="Y279" s="118"/>
      <c r="Z279" s="118"/>
      <c r="AA279" s="118"/>
      <c r="AB279" s="59"/>
      <c r="AC279" s="92"/>
    </row>
    <row r="280" spans="1:29" s="30" customFormat="1" ht="12" x14ac:dyDescent="0.2">
      <c r="A280" s="91" t="s">
        <v>67</v>
      </c>
      <c r="B280" s="46">
        <v>43808</v>
      </c>
      <c r="C280" s="47" t="s">
        <v>68</v>
      </c>
      <c r="D280" s="47" t="s">
        <v>93</v>
      </c>
      <c r="E280" s="47" t="s">
        <v>202</v>
      </c>
      <c r="F280" s="47">
        <v>80956</v>
      </c>
      <c r="G280" s="58">
        <v>43818</v>
      </c>
      <c r="H280" s="47">
        <v>5</v>
      </c>
      <c r="I280" s="47">
        <v>3</v>
      </c>
      <c r="J280" s="47" t="s">
        <v>203</v>
      </c>
      <c r="K280" s="53">
        <v>1175</v>
      </c>
      <c r="L280" s="48">
        <v>25</v>
      </c>
      <c r="M280" s="48"/>
      <c r="N280" s="55">
        <f t="shared" si="6"/>
        <v>1200</v>
      </c>
      <c r="O280" s="48"/>
      <c r="P280" s="60"/>
      <c r="Q280" s="59">
        <v>1175</v>
      </c>
      <c r="R280" s="59"/>
      <c r="S280" s="59"/>
      <c r="T280" s="59"/>
      <c r="U280" s="59"/>
      <c r="V280" s="118"/>
      <c r="W280" s="118"/>
      <c r="X280" s="118"/>
      <c r="Y280" s="118"/>
      <c r="Z280" s="118"/>
      <c r="AA280" s="118"/>
      <c r="AB280" s="59"/>
      <c r="AC280" s="92"/>
    </row>
    <row r="281" spans="1:29" s="30" customFormat="1" ht="12" x14ac:dyDescent="0.2">
      <c r="A281" s="91" t="s">
        <v>191</v>
      </c>
      <c r="B281" s="46">
        <v>43805</v>
      </c>
      <c r="C281" s="47" t="s">
        <v>68</v>
      </c>
      <c r="D281" s="47" t="s">
        <v>88</v>
      </c>
      <c r="E281" s="47" t="s">
        <v>88</v>
      </c>
      <c r="F281" s="47">
        <v>80957</v>
      </c>
      <c r="G281" s="58">
        <v>43832</v>
      </c>
      <c r="H281" s="47">
        <v>14</v>
      </c>
      <c r="I281" s="47"/>
      <c r="J281" s="47"/>
      <c r="K281" s="53">
        <v>650</v>
      </c>
      <c r="L281" s="48"/>
      <c r="M281" s="48"/>
      <c r="N281" s="55">
        <f t="shared" si="6"/>
        <v>650</v>
      </c>
      <c r="O281" s="48"/>
      <c r="P281" s="60"/>
      <c r="Q281" s="59">
        <v>650</v>
      </c>
      <c r="R281" s="59"/>
      <c r="S281" s="59"/>
      <c r="T281" s="59"/>
      <c r="U281" s="59"/>
      <c r="V281" s="118"/>
      <c r="W281" s="118"/>
      <c r="X281" s="118"/>
      <c r="Y281" s="118"/>
      <c r="Z281" s="118"/>
      <c r="AA281" s="118"/>
      <c r="AB281" s="59"/>
      <c r="AC281" s="92" t="s">
        <v>204</v>
      </c>
    </row>
    <row r="282" spans="1:29" s="30" customFormat="1" ht="12" x14ac:dyDescent="0.2">
      <c r="A282" s="91" t="s">
        <v>33</v>
      </c>
      <c r="B282" s="46">
        <v>43826</v>
      </c>
      <c r="C282" s="47" t="s">
        <v>38</v>
      </c>
      <c r="D282" s="47" t="s">
        <v>39</v>
      </c>
      <c r="E282" s="47" t="s">
        <v>40</v>
      </c>
      <c r="F282" s="47">
        <v>80958</v>
      </c>
      <c r="G282" s="58">
        <v>43836</v>
      </c>
      <c r="H282" s="47">
        <v>0</v>
      </c>
      <c r="I282" s="47">
        <v>0</v>
      </c>
      <c r="J282" s="47" t="s">
        <v>59</v>
      </c>
      <c r="K282" s="53">
        <v>2652914.02</v>
      </c>
      <c r="L282" s="48"/>
      <c r="M282" s="48"/>
      <c r="N282" s="55">
        <f t="shared" si="6"/>
        <v>2652914.02</v>
      </c>
      <c r="O282" s="48"/>
      <c r="P282" s="60">
        <v>2652914.02</v>
      </c>
      <c r="Q282" s="59"/>
      <c r="R282" s="59"/>
      <c r="S282" s="59"/>
      <c r="T282" s="59"/>
      <c r="U282" s="59"/>
      <c r="V282" s="118"/>
      <c r="W282" s="118"/>
      <c r="X282" s="118"/>
      <c r="Y282" s="118"/>
      <c r="Z282" s="118"/>
      <c r="AA282" s="118"/>
      <c r="AB282" s="59"/>
      <c r="AC282" s="92"/>
    </row>
    <row r="283" spans="1:29" s="30" customFormat="1" ht="12" x14ac:dyDescent="0.2">
      <c r="A283" s="91" t="s">
        <v>41</v>
      </c>
      <c r="B283" s="46">
        <v>43826</v>
      </c>
      <c r="C283" s="47" t="s">
        <v>45</v>
      </c>
      <c r="D283" s="47" t="s">
        <v>39</v>
      </c>
      <c r="E283" s="47" t="s">
        <v>43</v>
      </c>
      <c r="F283" s="47">
        <v>80959</v>
      </c>
      <c r="G283" s="58">
        <v>43837</v>
      </c>
      <c r="H283" s="47">
        <v>2</v>
      </c>
      <c r="I283" s="47"/>
      <c r="J283" s="47"/>
      <c r="K283" s="53">
        <v>4700</v>
      </c>
      <c r="L283" s="48">
        <v>1300</v>
      </c>
      <c r="M283" s="48" t="s">
        <v>205</v>
      </c>
      <c r="N283" s="55">
        <f t="shared" si="6"/>
        <v>6000</v>
      </c>
      <c r="O283" s="48"/>
      <c r="P283" s="60"/>
      <c r="Q283" s="59">
        <v>4700</v>
      </c>
      <c r="R283" s="59"/>
      <c r="S283" s="59"/>
      <c r="T283" s="59"/>
      <c r="U283" s="59"/>
      <c r="V283" s="118"/>
      <c r="W283" s="118"/>
      <c r="X283" s="118"/>
      <c r="Y283" s="118"/>
      <c r="Z283" s="118"/>
      <c r="AA283" s="118"/>
      <c r="AB283" s="59"/>
      <c r="AC283" s="92"/>
    </row>
    <row r="284" spans="1:29" s="30" customFormat="1" ht="12" x14ac:dyDescent="0.2">
      <c r="A284" s="91" t="s">
        <v>33</v>
      </c>
      <c r="B284" s="46">
        <v>43826</v>
      </c>
      <c r="C284" s="47" t="s">
        <v>38</v>
      </c>
      <c r="D284" s="47" t="s">
        <v>39</v>
      </c>
      <c r="E284" s="47" t="s">
        <v>40</v>
      </c>
      <c r="F284" s="47">
        <v>80960</v>
      </c>
      <c r="G284" s="58">
        <v>43837</v>
      </c>
      <c r="H284" s="47">
        <v>0</v>
      </c>
      <c r="I284" s="47">
        <v>1</v>
      </c>
      <c r="J284" s="47" t="s">
        <v>175</v>
      </c>
      <c r="K284" s="53">
        <v>25000</v>
      </c>
      <c r="L284" s="48"/>
      <c r="M284" s="48"/>
      <c r="N284" s="55">
        <f t="shared" si="6"/>
        <v>25000</v>
      </c>
      <c r="O284" s="48"/>
      <c r="P284" s="60">
        <v>25000</v>
      </c>
      <c r="Q284" s="59"/>
      <c r="R284" s="59"/>
      <c r="S284" s="59"/>
      <c r="T284" s="59"/>
      <c r="U284" s="59"/>
      <c r="V284" s="118"/>
      <c r="W284" s="118"/>
      <c r="X284" s="118"/>
      <c r="Y284" s="118"/>
      <c r="Z284" s="118"/>
      <c r="AA284" s="118"/>
      <c r="AB284" s="59"/>
      <c r="AC284" s="92"/>
    </row>
    <row r="285" spans="1:29" s="30" customFormat="1" ht="12" x14ac:dyDescent="0.2">
      <c r="A285" s="91" t="s">
        <v>33</v>
      </c>
      <c r="B285" s="46">
        <v>43826</v>
      </c>
      <c r="C285" s="47" t="s">
        <v>45</v>
      </c>
      <c r="D285" s="47" t="s">
        <v>39</v>
      </c>
      <c r="E285" s="47" t="s">
        <v>43</v>
      </c>
      <c r="F285" s="47">
        <v>80961</v>
      </c>
      <c r="G285" s="58">
        <v>43844</v>
      </c>
      <c r="H285" s="47">
        <v>12</v>
      </c>
      <c r="I285" s="47">
        <v>4</v>
      </c>
      <c r="J285" s="47" t="s">
        <v>206</v>
      </c>
      <c r="K285" s="53">
        <v>52826.38</v>
      </c>
      <c r="L285" s="48"/>
      <c r="M285" s="48"/>
      <c r="N285" s="55">
        <f t="shared" si="6"/>
        <v>52826.38</v>
      </c>
      <c r="O285" s="48"/>
      <c r="P285" s="60">
        <v>4050</v>
      </c>
      <c r="Q285" s="59">
        <v>48776.38</v>
      </c>
      <c r="R285" s="59"/>
      <c r="S285" s="59"/>
      <c r="T285" s="59"/>
      <c r="U285" s="59"/>
      <c r="V285" s="118"/>
      <c r="W285" s="118"/>
      <c r="X285" s="118"/>
      <c r="Y285" s="118"/>
      <c r="Z285" s="118"/>
      <c r="AA285" s="118"/>
      <c r="AB285" s="59"/>
      <c r="AC285" s="92"/>
    </row>
    <row r="286" spans="1:29" s="30" customFormat="1" ht="12" x14ac:dyDescent="0.2">
      <c r="A286" s="91" t="s">
        <v>41</v>
      </c>
      <c r="B286" s="46">
        <v>43826</v>
      </c>
      <c r="C286" s="47" t="s">
        <v>45</v>
      </c>
      <c r="D286" s="47" t="s">
        <v>39</v>
      </c>
      <c r="E286" s="47" t="s">
        <v>43</v>
      </c>
      <c r="F286" s="47">
        <v>80962</v>
      </c>
      <c r="G286" s="58">
        <v>43837</v>
      </c>
      <c r="H286" s="47">
        <v>7</v>
      </c>
      <c r="I286" s="47" t="s">
        <v>207</v>
      </c>
      <c r="J286" s="47"/>
      <c r="K286" s="53">
        <v>2590</v>
      </c>
      <c r="L286" s="48"/>
      <c r="M286" s="48"/>
      <c r="N286" s="55">
        <f t="shared" si="6"/>
        <v>2590</v>
      </c>
      <c r="O286" s="48"/>
      <c r="P286" s="60"/>
      <c r="Q286" s="59">
        <v>2590</v>
      </c>
      <c r="R286" s="59"/>
      <c r="S286" s="59"/>
      <c r="T286" s="59"/>
      <c r="U286" s="59"/>
      <c r="V286" s="118"/>
      <c r="W286" s="118"/>
      <c r="X286" s="118"/>
      <c r="Y286" s="118"/>
      <c r="Z286" s="118"/>
      <c r="AA286" s="118"/>
      <c r="AB286" s="59"/>
      <c r="AC286" s="92"/>
    </row>
    <row r="287" spans="1:29" s="30" customFormat="1" ht="12" x14ac:dyDescent="0.2">
      <c r="A287" s="91" t="s">
        <v>33</v>
      </c>
      <c r="B287" s="46">
        <v>43817</v>
      </c>
      <c r="C287" s="47" t="s">
        <v>56</v>
      </c>
      <c r="D287" s="47" t="s">
        <v>36</v>
      </c>
      <c r="E287" s="47" t="s">
        <v>208</v>
      </c>
      <c r="F287" s="47">
        <v>80963</v>
      </c>
      <c r="G287" s="58">
        <v>43833</v>
      </c>
      <c r="H287" s="47">
        <v>0</v>
      </c>
      <c r="I287" s="47">
        <v>1</v>
      </c>
      <c r="J287" s="47" t="s">
        <v>209</v>
      </c>
      <c r="K287" s="53">
        <v>0</v>
      </c>
      <c r="L287" s="48"/>
      <c r="M287" s="48"/>
      <c r="N287" s="55">
        <f t="shared" si="6"/>
        <v>0</v>
      </c>
      <c r="O287" s="48">
        <v>50000</v>
      </c>
      <c r="P287" s="60"/>
      <c r="Q287" s="59"/>
      <c r="R287" s="59"/>
      <c r="S287" s="59"/>
      <c r="T287" s="59"/>
      <c r="U287" s="59"/>
      <c r="V287" s="118"/>
      <c r="W287" s="118"/>
      <c r="X287" s="118"/>
      <c r="Y287" s="118"/>
      <c r="Z287" s="118"/>
      <c r="AA287" s="118"/>
      <c r="AB287" s="59"/>
      <c r="AC287" s="92"/>
    </row>
    <row r="288" spans="1:29" s="30" customFormat="1" ht="12" x14ac:dyDescent="0.2">
      <c r="A288" s="91" t="s">
        <v>41</v>
      </c>
      <c r="B288" s="46">
        <v>43818</v>
      </c>
      <c r="C288" s="47" t="s">
        <v>77</v>
      </c>
      <c r="D288" s="47" t="s">
        <v>78</v>
      </c>
      <c r="E288" s="47" t="s">
        <v>79</v>
      </c>
      <c r="F288" s="47">
        <v>80964</v>
      </c>
      <c r="G288" s="58">
        <v>43837</v>
      </c>
      <c r="H288" s="47">
        <v>1</v>
      </c>
      <c r="I288" s="47"/>
      <c r="J288" s="47"/>
      <c r="K288" s="53">
        <v>20</v>
      </c>
      <c r="L288" s="48"/>
      <c r="M288" s="48"/>
      <c r="N288" s="55">
        <f t="shared" si="6"/>
        <v>20</v>
      </c>
      <c r="O288" s="48"/>
      <c r="P288" s="60"/>
      <c r="Q288" s="59">
        <v>20</v>
      </c>
      <c r="R288" s="59"/>
      <c r="S288" s="59"/>
      <c r="T288" s="59"/>
      <c r="U288" s="59"/>
      <c r="V288" s="118"/>
      <c r="W288" s="118"/>
      <c r="X288" s="118"/>
      <c r="Y288" s="118"/>
      <c r="Z288" s="118"/>
      <c r="AA288" s="118"/>
      <c r="AB288" s="59"/>
      <c r="AC288" s="92"/>
    </row>
    <row r="289" spans="1:29" s="30" customFormat="1" ht="12" x14ac:dyDescent="0.2">
      <c r="A289" s="91" t="s">
        <v>67</v>
      </c>
      <c r="B289" s="46">
        <v>43809</v>
      </c>
      <c r="C289" s="47" t="s">
        <v>68</v>
      </c>
      <c r="D289" s="47" t="s">
        <v>93</v>
      </c>
      <c r="E289" s="47" t="s">
        <v>202</v>
      </c>
      <c r="F289" s="47">
        <v>80965</v>
      </c>
      <c r="G289" s="58">
        <v>43818</v>
      </c>
      <c r="H289" s="47">
        <v>2</v>
      </c>
      <c r="I289" s="47">
        <v>2</v>
      </c>
      <c r="J289" s="47" t="s">
        <v>210</v>
      </c>
      <c r="K289" s="53">
        <v>600</v>
      </c>
      <c r="L289" s="48"/>
      <c r="M289" s="48"/>
      <c r="N289" s="55">
        <f t="shared" si="6"/>
        <v>600</v>
      </c>
      <c r="O289" s="48"/>
      <c r="P289" s="60"/>
      <c r="Q289" s="59">
        <v>600</v>
      </c>
      <c r="R289" s="59"/>
      <c r="S289" s="59"/>
      <c r="T289" s="59"/>
      <c r="U289" s="59"/>
      <c r="V289" s="118"/>
      <c r="W289" s="118"/>
      <c r="X289" s="118"/>
      <c r="Y289" s="118"/>
      <c r="Z289" s="118"/>
      <c r="AA289" s="118"/>
      <c r="AB289" s="59"/>
      <c r="AC289" s="92"/>
    </row>
    <row r="290" spans="1:29" s="30" customFormat="1" ht="12" x14ac:dyDescent="0.2">
      <c r="A290" s="91" t="s">
        <v>62</v>
      </c>
      <c r="B290" s="46">
        <v>43812</v>
      </c>
      <c r="C290" s="47" t="s">
        <v>45</v>
      </c>
      <c r="D290" s="47" t="s">
        <v>170</v>
      </c>
      <c r="E290" s="47" t="s">
        <v>43</v>
      </c>
      <c r="F290" s="47">
        <v>80966</v>
      </c>
      <c r="G290" s="58">
        <v>43818</v>
      </c>
      <c r="H290" s="47">
        <v>1</v>
      </c>
      <c r="I290" s="47">
        <v>0</v>
      </c>
      <c r="J290" s="47"/>
      <c r="K290" s="53">
        <v>50</v>
      </c>
      <c r="L290" s="48"/>
      <c r="M290" s="48"/>
      <c r="N290" s="55">
        <f t="shared" si="6"/>
        <v>50</v>
      </c>
      <c r="O290" s="48"/>
      <c r="P290" s="60"/>
      <c r="Q290" s="59">
        <v>50</v>
      </c>
      <c r="R290" s="59"/>
      <c r="S290" s="59"/>
      <c r="T290" s="59"/>
      <c r="U290" s="59"/>
      <c r="V290" s="118"/>
      <c r="W290" s="118"/>
      <c r="X290" s="118"/>
      <c r="Y290" s="118"/>
      <c r="Z290" s="118"/>
      <c r="AA290" s="118"/>
      <c r="AB290" s="59"/>
      <c r="AC290" s="92"/>
    </row>
    <row r="291" spans="1:29" s="30" customFormat="1" ht="12" x14ac:dyDescent="0.2">
      <c r="A291" s="91" t="s">
        <v>67</v>
      </c>
      <c r="B291" s="46">
        <v>43809</v>
      </c>
      <c r="C291" s="47" t="s">
        <v>68</v>
      </c>
      <c r="D291" s="47" t="s">
        <v>93</v>
      </c>
      <c r="E291" s="47" t="s">
        <v>211</v>
      </c>
      <c r="F291" s="47">
        <v>80967</v>
      </c>
      <c r="G291" s="58">
        <v>43818</v>
      </c>
      <c r="H291" s="47">
        <v>9</v>
      </c>
      <c r="I291" s="47">
        <v>4</v>
      </c>
      <c r="J291" s="47" t="s">
        <v>212</v>
      </c>
      <c r="K291" s="53">
        <v>1427.5</v>
      </c>
      <c r="L291" s="48">
        <v>50</v>
      </c>
      <c r="M291" s="48"/>
      <c r="N291" s="55">
        <f t="shared" si="6"/>
        <v>1477.5</v>
      </c>
      <c r="O291" s="48"/>
      <c r="P291" s="60"/>
      <c r="Q291" s="59">
        <v>1427.5</v>
      </c>
      <c r="R291" s="59"/>
      <c r="S291" s="59"/>
      <c r="T291" s="59"/>
      <c r="U291" s="59"/>
      <c r="V291" s="118"/>
      <c r="W291" s="118"/>
      <c r="X291" s="118"/>
      <c r="Y291" s="118"/>
      <c r="Z291" s="118"/>
      <c r="AA291" s="118"/>
      <c r="AB291" s="59"/>
      <c r="AC291" s="92"/>
    </row>
    <row r="292" spans="1:29" s="30" customFormat="1" ht="12" x14ac:dyDescent="0.2">
      <c r="A292" s="91" t="s">
        <v>67</v>
      </c>
      <c r="B292" s="46">
        <v>43810</v>
      </c>
      <c r="C292" s="47" t="s">
        <v>68</v>
      </c>
      <c r="D292" s="47" t="s">
        <v>93</v>
      </c>
      <c r="E292" s="47" t="s">
        <v>211</v>
      </c>
      <c r="F292" s="47">
        <v>80968</v>
      </c>
      <c r="G292" s="58">
        <v>43818</v>
      </c>
      <c r="H292" s="47">
        <v>1</v>
      </c>
      <c r="I292" s="47">
        <v>0</v>
      </c>
      <c r="J292" s="47"/>
      <c r="K292" s="53">
        <v>3000</v>
      </c>
      <c r="L292" s="48"/>
      <c r="M292" s="48"/>
      <c r="N292" s="55">
        <f t="shared" si="6"/>
        <v>3000</v>
      </c>
      <c r="O292" s="48"/>
      <c r="P292" s="60"/>
      <c r="Q292" s="59">
        <v>3000</v>
      </c>
      <c r="R292" s="59"/>
      <c r="S292" s="59"/>
      <c r="T292" s="59"/>
      <c r="U292" s="59"/>
      <c r="V292" s="118"/>
      <c r="W292" s="118"/>
      <c r="X292" s="118"/>
      <c r="Y292" s="118"/>
      <c r="Z292" s="118"/>
      <c r="AA292" s="118"/>
      <c r="AB292" s="59"/>
      <c r="AC292" s="92"/>
    </row>
    <row r="293" spans="1:29" s="30" customFormat="1" ht="12" x14ac:dyDescent="0.2">
      <c r="A293" s="91" t="s">
        <v>62</v>
      </c>
      <c r="B293" s="46">
        <v>43811</v>
      </c>
      <c r="C293" s="47" t="s">
        <v>90</v>
      </c>
      <c r="D293" s="47" t="s">
        <v>170</v>
      </c>
      <c r="E293" s="47" t="s">
        <v>43</v>
      </c>
      <c r="F293" s="47">
        <v>80969</v>
      </c>
      <c r="G293" s="58">
        <v>43818</v>
      </c>
      <c r="H293" s="47">
        <v>1</v>
      </c>
      <c r="I293" s="47">
        <v>1</v>
      </c>
      <c r="J293" s="47" t="s">
        <v>81</v>
      </c>
      <c r="K293" s="53">
        <v>10000</v>
      </c>
      <c r="L293" s="48"/>
      <c r="M293" s="48"/>
      <c r="N293" s="55">
        <f t="shared" si="6"/>
        <v>10000</v>
      </c>
      <c r="O293" s="48"/>
      <c r="P293" s="60"/>
      <c r="Q293" s="59">
        <v>10000</v>
      </c>
      <c r="R293" s="59"/>
      <c r="S293" s="59"/>
      <c r="T293" s="59"/>
      <c r="U293" s="59"/>
      <c r="V293" s="118"/>
      <c r="W293" s="118"/>
      <c r="X293" s="118"/>
      <c r="Y293" s="118"/>
      <c r="Z293" s="118"/>
      <c r="AA293" s="118"/>
      <c r="AB293" s="59"/>
      <c r="AC293" s="92"/>
    </row>
    <row r="294" spans="1:29" s="30" customFormat="1" ht="12" x14ac:dyDescent="0.2">
      <c r="A294" s="91" t="s">
        <v>67</v>
      </c>
      <c r="B294" s="46">
        <v>43811</v>
      </c>
      <c r="C294" s="47" t="s">
        <v>68</v>
      </c>
      <c r="D294" s="47" t="s">
        <v>93</v>
      </c>
      <c r="E294" s="47" t="s">
        <v>213</v>
      </c>
      <c r="F294" s="47">
        <v>80970</v>
      </c>
      <c r="G294" s="58">
        <v>43818</v>
      </c>
      <c r="H294" s="47">
        <v>18</v>
      </c>
      <c r="I294" s="47">
        <v>4</v>
      </c>
      <c r="J294" s="47" t="s">
        <v>214</v>
      </c>
      <c r="K294" s="53">
        <v>6060</v>
      </c>
      <c r="L294" s="48"/>
      <c r="M294" s="48"/>
      <c r="N294" s="55">
        <f t="shared" si="6"/>
        <v>6060</v>
      </c>
      <c r="O294" s="48"/>
      <c r="P294" s="60"/>
      <c r="Q294" s="59">
        <v>6060</v>
      </c>
      <c r="R294" s="59"/>
      <c r="S294" s="59"/>
      <c r="T294" s="59"/>
      <c r="U294" s="59"/>
      <c r="V294" s="118"/>
      <c r="W294" s="118"/>
      <c r="X294" s="118"/>
      <c r="Y294" s="118"/>
      <c r="Z294" s="118"/>
      <c r="AA294" s="118"/>
      <c r="AB294" s="59"/>
      <c r="AC294" s="92" t="s">
        <v>215</v>
      </c>
    </row>
    <row r="295" spans="1:29" s="30" customFormat="1" ht="12" x14ac:dyDescent="0.2">
      <c r="A295" s="91" t="s">
        <v>191</v>
      </c>
      <c r="B295" s="46">
        <v>43808</v>
      </c>
      <c r="C295" s="47" t="s">
        <v>68</v>
      </c>
      <c r="D295" s="47" t="s">
        <v>88</v>
      </c>
      <c r="E295" s="47" t="s">
        <v>88</v>
      </c>
      <c r="F295" s="47">
        <v>80971</v>
      </c>
      <c r="G295" s="58">
        <v>43819</v>
      </c>
      <c r="H295" s="47">
        <v>13</v>
      </c>
      <c r="I295" s="47">
        <v>0</v>
      </c>
      <c r="J295" s="47"/>
      <c r="K295" s="53">
        <v>530</v>
      </c>
      <c r="L295" s="48"/>
      <c r="M295" s="48"/>
      <c r="N295" s="55">
        <f t="shared" si="6"/>
        <v>530</v>
      </c>
      <c r="O295" s="48"/>
      <c r="P295" s="60"/>
      <c r="Q295" s="59">
        <v>530</v>
      </c>
      <c r="R295" s="59"/>
      <c r="S295" s="59"/>
      <c r="T295" s="59"/>
      <c r="U295" s="59"/>
      <c r="V295" s="118"/>
      <c r="W295" s="118"/>
      <c r="X295" s="118"/>
      <c r="Y295" s="118"/>
      <c r="Z295" s="118"/>
      <c r="AA295" s="118"/>
      <c r="AB295" s="59"/>
      <c r="AC295" s="92"/>
    </row>
    <row r="296" spans="1:29" s="30" customFormat="1" ht="11.25" customHeight="1" x14ac:dyDescent="0.2">
      <c r="A296" s="91" t="s">
        <v>33</v>
      </c>
      <c r="B296" s="46">
        <v>43810</v>
      </c>
      <c r="C296" s="47" t="s">
        <v>68</v>
      </c>
      <c r="D296" s="47" t="s">
        <v>93</v>
      </c>
      <c r="E296" s="47" t="s">
        <v>216</v>
      </c>
      <c r="F296" s="47">
        <v>80972</v>
      </c>
      <c r="G296" s="58">
        <v>43818</v>
      </c>
      <c r="H296" s="47">
        <v>27</v>
      </c>
      <c r="I296" s="47">
        <v>8</v>
      </c>
      <c r="J296" s="47" t="s">
        <v>217</v>
      </c>
      <c r="K296" s="53">
        <v>37115</v>
      </c>
      <c r="L296" s="48"/>
      <c r="M296" s="48"/>
      <c r="N296" s="55">
        <f t="shared" si="6"/>
        <v>37115</v>
      </c>
      <c r="O296" s="48"/>
      <c r="P296" s="60">
        <v>1875</v>
      </c>
      <c r="Q296" s="59">
        <v>35240</v>
      </c>
      <c r="R296" s="59"/>
      <c r="S296" s="59"/>
      <c r="T296" s="59"/>
      <c r="U296" s="59"/>
      <c r="V296" s="118"/>
      <c r="W296" s="118"/>
      <c r="X296" s="118"/>
      <c r="Y296" s="118"/>
      <c r="Z296" s="118"/>
      <c r="AA296" s="118"/>
      <c r="AB296" s="59"/>
      <c r="AC296" s="92" t="s">
        <v>218</v>
      </c>
    </row>
    <row r="297" spans="1:29" s="30" customFormat="1" ht="12" x14ac:dyDescent="0.2">
      <c r="A297" s="91" t="s">
        <v>41</v>
      </c>
      <c r="B297" s="46">
        <v>43818</v>
      </c>
      <c r="C297" s="47" t="s">
        <v>77</v>
      </c>
      <c r="D297" s="47" t="s">
        <v>78</v>
      </c>
      <c r="E297" s="47" t="s">
        <v>79</v>
      </c>
      <c r="F297" s="47">
        <v>80973</v>
      </c>
      <c r="G297" s="58">
        <v>43837</v>
      </c>
      <c r="H297" s="47">
        <v>0</v>
      </c>
      <c r="I297" s="47"/>
      <c r="J297" s="47"/>
      <c r="K297" s="53">
        <v>25</v>
      </c>
      <c r="L297" s="48"/>
      <c r="M297" s="48"/>
      <c r="N297" s="55">
        <f t="shared" si="6"/>
        <v>25</v>
      </c>
      <c r="O297" s="48"/>
      <c r="P297" s="60"/>
      <c r="Q297" s="59">
        <v>25</v>
      </c>
      <c r="R297" s="59"/>
      <c r="S297" s="59"/>
      <c r="T297" s="59"/>
      <c r="U297" s="59"/>
      <c r="V297" s="118"/>
      <c r="W297" s="118"/>
      <c r="X297" s="118"/>
      <c r="Y297" s="118"/>
      <c r="Z297" s="118"/>
      <c r="AA297" s="118"/>
      <c r="AB297" s="59"/>
      <c r="AC297" s="92"/>
    </row>
    <row r="298" spans="1:29" s="30" customFormat="1" ht="12" x14ac:dyDescent="0.2">
      <c r="A298" s="91" t="s">
        <v>191</v>
      </c>
      <c r="B298" s="46">
        <v>43808</v>
      </c>
      <c r="C298" s="47" t="s">
        <v>68</v>
      </c>
      <c r="D298" s="47" t="s">
        <v>88</v>
      </c>
      <c r="E298" s="47" t="s">
        <v>88</v>
      </c>
      <c r="F298" s="47">
        <v>80974</v>
      </c>
      <c r="G298" s="58">
        <v>43819</v>
      </c>
      <c r="H298" s="47">
        <v>4</v>
      </c>
      <c r="I298" s="47">
        <v>0</v>
      </c>
      <c r="J298" s="47"/>
      <c r="K298" s="53">
        <v>230</v>
      </c>
      <c r="L298" s="48"/>
      <c r="M298" s="48"/>
      <c r="N298" s="55">
        <f t="shared" si="6"/>
        <v>230</v>
      </c>
      <c r="O298" s="48"/>
      <c r="P298" s="60"/>
      <c r="Q298" s="59">
        <v>230</v>
      </c>
      <c r="R298" s="59"/>
      <c r="S298" s="59"/>
      <c r="T298" s="59"/>
      <c r="U298" s="59"/>
      <c r="V298" s="118"/>
      <c r="W298" s="118"/>
      <c r="X298" s="118"/>
      <c r="Y298" s="118"/>
      <c r="Z298" s="118"/>
      <c r="AA298" s="118"/>
      <c r="AB298" s="59"/>
      <c r="AC298" s="92"/>
    </row>
    <row r="299" spans="1:29" s="30" customFormat="1" ht="12" x14ac:dyDescent="0.2">
      <c r="A299" s="91" t="s">
        <v>191</v>
      </c>
      <c r="B299" s="46">
        <v>43808</v>
      </c>
      <c r="C299" s="47" t="s">
        <v>68</v>
      </c>
      <c r="D299" s="47" t="s">
        <v>88</v>
      </c>
      <c r="E299" s="47" t="s">
        <v>88</v>
      </c>
      <c r="F299" s="47">
        <v>80975</v>
      </c>
      <c r="G299" s="58">
        <v>43819</v>
      </c>
      <c r="H299" s="47">
        <v>7</v>
      </c>
      <c r="I299" s="47">
        <v>0</v>
      </c>
      <c r="J299" s="47"/>
      <c r="K299" s="53">
        <v>304</v>
      </c>
      <c r="L299" s="48"/>
      <c r="M299" s="48"/>
      <c r="N299" s="55">
        <f t="shared" si="6"/>
        <v>304</v>
      </c>
      <c r="O299" s="48"/>
      <c r="P299" s="60"/>
      <c r="Q299" s="59">
        <v>304</v>
      </c>
      <c r="R299" s="59"/>
      <c r="S299" s="59"/>
      <c r="T299" s="59"/>
      <c r="U299" s="59"/>
      <c r="V299" s="118"/>
      <c r="W299" s="118"/>
      <c r="X299" s="118"/>
      <c r="Y299" s="118"/>
      <c r="Z299" s="118"/>
      <c r="AA299" s="118"/>
      <c r="AB299" s="59"/>
      <c r="AC299" s="92"/>
    </row>
    <row r="300" spans="1:29" s="30" customFormat="1" ht="12" x14ac:dyDescent="0.2">
      <c r="A300" s="91" t="s">
        <v>191</v>
      </c>
      <c r="B300" s="46">
        <v>43809</v>
      </c>
      <c r="C300" s="47" t="s">
        <v>68</v>
      </c>
      <c r="D300" s="47" t="s">
        <v>88</v>
      </c>
      <c r="E300" s="47" t="s">
        <v>88</v>
      </c>
      <c r="F300" s="47">
        <v>80976</v>
      </c>
      <c r="G300" s="58">
        <v>43819</v>
      </c>
      <c r="H300" s="47">
        <v>8</v>
      </c>
      <c r="I300" s="47">
        <v>0</v>
      </c>
      <c r="J300" s="47"/>
      <c r="K300" s="53">
        <v>230</v>
      </c>
      <c r="L300" s="48"/>
      <c r="M300" s="48"/>
      <c r="N300" s="55">
        <f t="shared" si="6"/>
        <v>230</v>
      </c>
      <c r="O300" s="48"/>
      <c r="P300" s="60"/>
      <c r="Q300" s="59">
        <v>230</v>
      </c>
      <c r="R300" s="59"/>
      <c r="S300" s="59"/>
      <c r="T300" s="59"/>
      <c r="U300" s="59"/>
      <c r="V300" s="118"/>
      <c r="W300" s="118"/>
      <c r="X300" s="118"/>
      <c r="Y300" s="118"/>
      <c r="Z300" s="118"/>
      <c r="AA300" s="118"/>
      <c r="AB300" s="59"/>
      <c r="AC300" s="92"/>
    </row>
    <row r="301" spans="1:29" s="30" customFormat="1" ht="12" x14ac:dyDescent="0.2">
      <c r="A301" s="91" t="s">
        <v>191</v>
      </c>
      <c r="B301" s="46">
        <v>43810</v>
      </c>
      <c r="C301" s="47" t="s">
        <v>68</v>
      </c>
      <c r="D301" s="47" t="s">
        <v>88</v>
      </c>
      <c r="E301" s="47" t="s">
        <v>88</v>
      </c>
      <c r="F301" s="47">
        <v>80977</v>
      </c>
      <c r="G301" s="58">
        <v>43832</v>
      </c>
      <c r="H301" s="47">
        <v>10</v>
      </c>
      <c r="I301" s="47">
        <v>0</v>
      </c>
      <c r="J301" s="47"/>
      <c r="K301" s="53">
        <v>700</v>
      </c>
      <c r="L301" s="48"/>
      <c r="M301" s="48"/>
      <c r="N301" s="55">
        <f t="shared" si="6"/>
        <v>700</v>
      </c>
      <c r="O301" s="48"/>
      <c r="P301" s="60"/>
      <c r="Q301" s="59">
        <v>700</v>
      </c>
      <c r="R301" s="59"/>
      <c r="S301" s="59"/>
      <c r="T301" s="59"/>
      <c r="U301" s="59"/>
      <c r="V301" s="118"/>
      <c r="W301" s="118"/>
      <c r="X301" s="118"/>
      <c r="Y301" s="118"/>
      <c r="Z301" s="118"/>
      <c r="AA301" s="118"/>
      <c r="AB301" s="59"/>
      <c r="AC301" s="92" t="s">
        <v>219</v>
      </c>
    </row>
    <row r="302" spans="1:29" s="30" customFormat="1" ht="12" x14ac:dyDescent="0.2">
      <c r="A302" s="91" t="s">
        <v>67</v>
      </c>
      <c r="B302" s="46">
        <v>43811</v>
      </c>
      <c r="C302" s="47" t="s">
        <v>68</v>
      </c>
      <c r="D302" s="47" t="s">
        <v>93</v>
      </c>
      <c r="E302" s="47" t="s">
        <v>220</v>
      </c>
      <c r="F302" s="47">
        <v>80978</v>
      </c>
      <c r="G302" s="58">
        <v>43819</v>
      </c>
      <c r="H302" s="47">
        <v>11</v>
      </c>
      <c r="I302" s="47">
        <v>2</v>
      </c>
      <c r="J302" s="47" t="s">
        <v>221</v>
      </c>
      <c r="K302" s="53">
        <v>2100</v>
      </c>
      <c r="L302" s="48"/>
      <c r="M302" s="48"/>
      <c r="N302" s="55">
        <f t="shared" si="6"/>
        <v>2100</v>
      </c>
      <c r="O302" s="48"/>
      <c r="P302" s="60"/>
      <c r="Q302" s="59">
        <v>2100</v>
      </c>
      <c r="R302" s="59"/>
      <c r="S302" s="59"/>
      <c r="T302" s="59"/>
      <c r="U302" s="59"/>
      <c r="V302" s="118"/>
      <c r="W302" s="118"/>
      <c r="X302" s="118"/>
      <c r="Y302" s="118"/>
      <c r="Z302" s="118"/>
      <c r="AA302" s="118"/>
      <c r="AB302" s="59"/>
      <c r="AC302" s="92"/>
    </row>
    <row r="303" spans="1:29" s="30" customFormat="1" ht="12" x14ac:dyDescent="0.2">
      <c r="A303" s="91" t="s">
        <v>191</v>
      </c>
      <c r="B303" s="46">
        <v>43811</v>
      </c>
      <c r="C303" s="47" t="s">
        <v>68</v>
      </c>
      <c r="D303" s="47" t="s">
        <v>88</v>
      </c>
      <c r="E303" s="47" t="s">
        <v>88</v>
      </c>
      <c r="F303" s="47">
        <v>80979</v>
      </c>
      <c r="G303" s="58">
        <v>43832</v>
      </c>
      <c r="H303" s="47">
        <v>5</v>
      </c>
      <c r="I303" s="47">
        <v>0</v>
      </c>
      <c r="J303" s="47"/>
      <c r="K303" s="53">
        <v>245</v>
      </c>
      <c r="L303" s="48"/>
      <c r="M303" s="48"/>
      <c r="N303" s="55">
        <f t="shared" si="6"/>
        <v>245</v>
      </c>
      <c r="O303" s="48"/>
      <c r="P303" s="60"/>
      <c r="Q303" s="59">
        <v>245</v>
      </c>
      <c r="R303" s="59"/>
      <c r="S303" s="59"/>
      <c r="T303" s="59"/>
      <c r="U303" s="59"/>
      <c r="V303" s="118"/>
      <c r="W303" s="118"/>
      <c r="X303" s="118"/>
      <c r="Y303" s="118"/>
      <c r="Z303" s="118"/>
      <c r="AA303" s="118"/>
      <c r="AB303" s="59"/>
      <c r="AC303" s="92" t="s">
        <v>222</v>
      </c>
    </row>
    <row r="304" spans="1:29" s="30" customFormat="1" ht="12" x14ac:dyDescent="0.2">
      <c r="A304" s="91" t="s">
        <v>191</v>
      </c>
      <c r="B304" s="46">
        <v>43812</v>
      </c>
      <c r="C304" s="47" t="s">
        <v>68</v>
      </c>
      <c r="D304" s="47" t="s">
        <v>88</v>
      </c>
      <c r="E304" s="47" t="s">
        <v>88</v>
      </c>
      <c r="F304" s="47">
        <v>80980</v>
      </c>
      <c r="G304" s="58">
        <v>43819</v>
      </c>
      <c r="H304" s="47">
        <v>2</v>
      </c>
      <c r="I304" s="47">
        <v>0</v>
      </c>
      <c r="J304" s="47"/>
      <c r="K304" s="53">
        <v>33</v>
      </c>
      <c r="L304" s="48"/>
      <c r="M304" s="48"/>
      <c r="N304" s="55">
        <f t="shared" si="6"/>
        <v>33</v>
      </c>
      <c r="O304" s="48"/>
      <c r="P304" s="60"/>
      <c r="Q304" s="59">
        <v>33</v>
      </c>
      <c r="R304" s="59"/>
      <c r="S304" s="59"/>
      <c r="T304" s="59"/>
      <c r="U304" s="59"/>
      <c r="V304" s="118"/>
      <c r="W304" s="118"/>
      <c r="X304" s="118"/>
      <c r="Y304" s="118"/>
      <c r="Z304" s="118"/>
      <c r="AA304" s="118"/>
      <c r="AB304" s="59"/>
      <c r="AC304" s="92"/>
    </row>
    <row r="305" spans="1:29" s="30" customFormat="1" ht="12" x14ac:dyDescent="0.2">
      <c r="A305" s="91" t="s">
        <v>41</v>
      </c>
      <c r="B305" s="46">
        <v>43818</v>
      </c>
      <c r="C305" s="47" t="s">
        <v>90</v>
      </c>
      <c r="D305" s="47" t="s">
        <v>39</v>
      </c>
      <c r="E305" s="47" t="s">
        <v>43</v>
      </c>
      <c r="F305" s="47">
        <v>80981</v>
      </c>
      <c r="G305" s="58">
        <v>43837</v>
      </c>
      <c r="H305" s="47">
        <v>15</v>
      </c>
      <c r="I305" s="47">
        <v>0</v>
      </c>
      <c r="J305" s="47"/>
      <c r="K305" s="53">
        <v>1800</v>
      </c>
      <c r="L305" s="48"/>
      <c r="M305" s="48"/>
      <c r="N305" s="55">
        <f t="shared" si="6"/>
        <v>1800</v>
      </c>
      <c r="O305" s="48"/>
      <c r="P305" s="60"/>
      <c r="Q305" s="59">
        <v>1800</v>
      </c>
      <c r="R305" s="59"/>
      <c r="S305" s="59"/>
      <c r="T305" s="59"/>
      <c r="U305" s="59"/>
      <c r="V305" s="118"/>
      <c r="W305" s="118"/>
      <c r="X305" s="118"/>
      <c r="Y305" s="118"/>
      <c r="Z305" s="118"/>
      <c r="AA305" s="118"/>
      <c r="AB305" s="59"/>
      <c r="AC305" s="92"/>
    </row>
    <row r="306" spans="1:29" s="30" customFormat="1" ht="12" x14ac:dyDescent="0.2">
      <c r="A306" s="91" t="s">
        <v>41</v>
      </c>
      <c r="B306" s="46">
        <v>43818</v>
      </c>
      <c r="C306" s="47" t="s">
        <v>90</v>
      </c>
      <c r="D306" s="47" t="s">
        <v>39</v>
      </c>
      <c r="E306" s="47" t="s">
        <v>43</v>
      </c>
      <c r="F306" s="47">
        <v>80982</v>
      </c>
      <c r="G306" s="58">
        <v>43838</v>
      </c>
      <c r="H306" s="47">
        <v>1</v>
      </c>
      <c r="I306" s="47">
        <v>0</v>
      </c>
      <c r="J306" s="47"/>
      <c r="K306" s="53">
        <v>500</v>
      </c>
      <c r="L306" s="48"/>
      <c r="M306" s="48"/>
      <c r="N306" s="55">
        <f t="shared" si="6"/>
        <v>500</v>
      </c>
      <c r="O306" s="48"/>
      <c r="P306" s="60"/>
      <c r="Q306" s="59">
        <v>500</v>
      </c>
      <c r="R306" s="59"/>
      <c r="S306" s="59"/>
      <c r="T306" s="59"/>
      <c r="U306" s="59"/>
      <c r="V306" s="118"/>
      <c r="W306" s="118"/>
      <c r="X306" s="118"/>
      <c r="Y306" s="118"/>
      <c r="Z306" s="118"/>
      <c r="AA306" s="118"/>
      <c r="AB306" s="59"/>
      <c r="AC306" s="92"/>
    </row>
    <row r="307" spans="1:29" s="30" customFormat="1" ht="12" x14ac:dyDescent="0.2">
      <c r="A307" s="91" t="s">
        <v>41</v>
      </c>
      <c r="B307" s="46">
        <v>43818</v>
      </c>
      <c r="C307" s="47" t="s">
        <v>90</v>
      </c>
      <c r="D307" s="47" t="s">
        <v>39</v>
      </c>
      <c r="E307" s="47" t="s">
        <v>43</v>
      </c>
      <c r="F307" s="47">
        <v>80983</v>
      </c>
      <c r="G307" s="58">
        <v>43837</v>
      </c>
      <c r="H307" s="47">
        <v>11</v>
      </c>
      <c r="I307" s="47">
        <v>2</v>
      </c>
      <c r="J307" s="47" t="s">
        <v>223</v>
      </c>
      <c r="K307" s="53">
        <v>20863.57</v>
      </c>
      <c r="L307" s="48"/>
      <c r="M307" s="48"/>
      <c r="N307" s="55">
        <f t="shared" si="6"/>
        <v>20863.57</v>
      </c>
      <c r="O307" s="48"/>
      <c r="P307" s="60"/>
      <c r="Q307" s="59">
        <v>20863.57</v>
      </c>
      <c r="R307" s="59"/>
      <c r="S307" s="59"/>
      <c r="T307" s="59"/>
      <c r="U307" s="59"/>
      <c r="V307" s="118"/>
      <c r="W307" s="118"/>
      <c r="X307" s="118"/>
      <c r="Y307" s="118"/>
      <c r="Z307" s="118"/>
      <c r="AA307" s="118"/>
      <c r="AB307" s="59"/>
      <c r="AC307" s="92"/>
    </row>
    <row r="308" spans="1:29" s="30" customFormat="1" ht="12" x14ac:dyDescent="0.2">
      <c r="A308" s="91" t="s">
        <v>191</v>
      </c>
      <c r="B308" s="46">
        <v>43815</v>
      </c>
      <c r="C308" s="47" t="s">
        <v>68</v>
      </c>
      <c r="D308" s="47" t="s">
        <v>88</v>
      </c>
      <c r="E308" s="47" t="s">
        <v>88</v>
      </c>
      <c r="F308" s="47">
        <v>80984</v>
      </c>
      <c r="G308" s="58">
        <v>43819</v>
      </c>
      <c r="H308" s="47">
        <v>2</v>
      </c>
      <c r="I308" s="47">
        <v>0</v>
      </c>
      <c r="J308" s="47"/>
      <c r="K308" s="53">
        <v>125</v>
      </c>
      <c r="L308" s="48"/>
      <c r="M308" s="48"/>
      <c r="N308" s="55">
        <f t="shared" si="6"/>
        <v>125</v>
      </c>
      <c r="O308" s="48"/>
      <c r="P308" s="60"/>
      <c r="Q308" s="59">
        <v>125</v>
      </c>
      <c r="R308" s="59"/>
      <c r="S308" s="59"/>
      <c r="T308" s="59"/>
      <c r="U308" s="59"/>
      <c r="V308" s="118"/>
      <c r="W308" s="118"/>
      <c r="X308" s="118"/>
      <c r="Y308" s="118"/>
      <c r="Z308" s="118"/>
      <c r="AA308" s="118"/>
      <c r="AB308" s="59"/>
      <c r="AC308" s="92"/>
    </row>
    <row r="309" spans="1:29" s="30" customFormat="1" ht="12" x14ac:dyDescent="0.2">
      <c r="A309" s="91" t="s">
        <v>67</v>
      </c>
      <c r="B309" s="46">
        <v>43815</v>
      </c>
      <c r="C309" s="47" t="s">
        <v>68</v>
      </c>
      <c r="D309" s="47" t="s">
        <v>93</v>
      </c>
      <c r="E309" s="47" t="s">
        <v>224</v>
      </c>
      <c r="F309" s="47">
        <v>80985</v>
      </c>
      <c r="G309" s="58">
        <v>43833</v>
      </c>
      <c r="H309" s="47">
        <v>17</v>
      </c>
      <c r="I309" s="47">
        <v>3</v>
      </c>
      <c r="J309" s="47" t="s">
        <v>225</v>
      </c>
      <c r="K309" s="53">
        <v>6562.98</v>
      </c>
      <c r="L309" s="48"/>
      <c r="M309" s="48"/>
      <c r="N309" s="55">
        <f t="shared" si="6"/>
        <v>6562.98</v>
      </c>
      <c r="O309" s="48"/>
      <c r="P309" s="60"/>
      <c r="Q309" s="59">
        <v>6562.98</v>
      </c>
      <c r="R309" s="59"/>
      <c r="S309" s="59"/>
      <c r="T309" s="59"/>
      <c r="U309" s="59"/>
      <c r="V309" s="118"/>
      <c r="W309" s="118"/>
      <c r="X309" s="118"/>
      <c r="Y309" s="118"/>
      <c r="Z309" s="118"/>
      <c r="AA309" s="118"/>
      <c r="AB309" s="59"/>
      <c r="AC309" s="92"/>
    </row>
    <row r="310" spans="1:29" s="30" customFormat="1" ht="12" x14ac:dyDescent="0.2">
      <c r="A310" s="91" t="s">
        <v>191</v>
      </c>
      <c r="B310" s="46">
        <v>43815</v>
      </c>
      <c r="C310" s="47" t="s">
        <v>68</v>
      </c>
      <c r="D310" s="47" t="s">
        <v>88</v>
      </c>
      <c r="E310" s="47" t="s">
        <v>88</v>
      </c>
      <c r="F310" s="47">
        <v>80986</v>
      </c>
      <c r="G310" s="58">
        <v>43819</v>
      </c>
      <c r="H310" s="47">
        <v>7</v>
      </c>
      <c r="I310" s="47">
        <v>0</v>
      </c>
      <c r="J310" s="47"/>
      <c r="K310" s="53">
        <v>555</v>
      </c>
      <c r="L310" s="48"/>
      <c r="M310" s="48"/>
      <c r="N310" s="55">
        <f t="shared" si="6"/>
        <v>555</v>
      </c>
      <c r="O310" s="48"/>
      <c r="P310" s="60"/>
      <c r="Q310" s="59">
        <v>555</v>
      </c>
      <c r="R310" s="59"/>
      <c r="S310" s="59"/>
      <c r="T310" s="59"/>
      <c r="U310" s="59"/>
      <c r="V310" s="118"/>
      <c r="W310" s="118"/>
      <c r="X310" s="118"/>
      <c r="Y310" s="118"/>
      <c r="Z310" s="118"/>
      <c r="AA310" s="118"/>
      <c r="AB310" s="59"/>
      <c r="AC310" s="92"/>
    </row>
    <row r="311" spans="1:29" s="30" customFormat="1" ht="12" x14ac:dyDescent="0.2">
      <c r="A311" s="91" t="s">
        <v>191</v>
      </c>
      <c r="B311" s="46">
        <v>43816</v>
      </c>
      <c r="C311" s="47" t="s">
        <v>68</v>
      </c>
      <c r="D311" s="47" t="s">
        <v>88</v>
      </c>
      <c r="E311" s="47" t="s">
        <v>88</v>
      </c>
      <c r="F311" s="47">
        <v>80987</v>
      </c>
      <c r="G311" s="58">
        <v>43819</v>
      </c>
      <c r="H311" s="47">
        <v>6</v>
      </c>
      <c r="I311" s="47">
        <v>0</v>
      </c>
      <c r="J311" s="47"/>
      <c r="K311" s="53">
        <v>485</v>
      </c>
      <c r="L311" s="48"/>
      <c r="M311" s="48"/>
      <c r="N311" s="55">
        <f t="shared" si="6"/>
        <v>485</v>
      </c>
      <c r="O311" s="48"/>
      <c r="P311" s="60"/>
      <c r="Q311" s="59">
        <v>485</v>
      </c>
      <c r="R311" s="59"/>
      <c r="S311" s="59"/>
      <c r="T311" s="59"/>
      <c r="U311" s="59"/>
      <c r="V311" s="118"/>
      <c r="W311" s="118"/>
      <c r="X311" s="118"/>
      <c r="Y311" s="118"/>
      <c r="Z311" s="118"/>
      <c r="AA311" s="118"/>
      <c r="AB311" s="59"/>
      <c r="AC311" s="92"/>
    </row>
    <row r="312" spans="1:29" s="30" customFormat="1" ht="12" x14ac:dyDescent="0.2">
      <c r="A312" s="91" t="s">
        <v>191</v>
      </c>
      <c r="B312" s="46">
        <v>43817</v>
      </c>
      <c r="C312" s="47" t="s">
        <v>68</v>
      </c>
      <c r="D312" s="47" t="s">
        <v>88</v>
      </c>
      <c r="E312" s="47" t="s">
        <v>88</v>
      </c>
      <c r="F312" s="47">
        <v>80988</v>
      </c>
      <c r="G312" s="58">
        <v>43832</v>
      </c>
      <c r="H312" s="47">
        <v>5</v>
      </c>
      <c r="I312" s="47"/>
      <c r="J312" s="47"/>
      <c r="K312" s="53">
        <v>420</v>
      </c>
      <c r="L312" s="48"/>
      <c r="M312" s="48"/>
      <c r="N312" s="55">
        <f t="shared" si="6"/>
        <v>420</v>
      </c>
      <c r="O312" s="48"/>
      <c r="P312" s="60"/>
      <c r="Q312" s="59">
        <v>420</v>
      </c>
      <c r="R312" s="59"/>
      <c r="S312" s="59"/>
      <c r="T312" s="59"/>
      <c r="U312" s="59"/>
      <c r="V312" s="118"/>
      <c r="W312" s="118"/>
      <c r="X312" s="118"/>
      <c r="Y312" s="118"/>
      <c r="Z312" s="118"/>
      <c r="AA312" s="118"/>
      <c r="AB312" s="59"/>
      <c r="AC312" s="92"/>
    </row>
    <row r="313" spans="1:29" s="30" customFormat="1" ht="12" x14ac:dyDescent="0.2">
      <c r="A313" s="91" t="s">
        <v>41</v>
      </c>
      <c r="B313" s="46">
        <v>43822</v>
      </c>
      <c r="C313" s="47" t="s">
        <v>77</v>
      </c>
      <c r="D313" s="47" t="s">
        <v>78</v>
      </c>
      <c r="E313" s="47" t="s">
        <v>79</v>
      </c>
      <c r="F313" s="47">
        <v>80989</v>
      </c>
      <c r="G313" s="58">
        <v>43837</v>
      </c>
      <c r="H313" s="47">
        <v>5</v>
      </c>
      <c r="I313" s="47">
        <v>0</v>
      </c>
      <c r="J313" s="47"/>
      <c r="K313" s="53">
        <v>848</v>
      </c>
      <c r="L313" s="48"/>
      <c r="M313" s="48"/>
      <c r="N313" s="55">
        <f t="shared" si="6"/>
        <v>848</v>
      </c>
      <c r="O313" s="48"/>
      <c r="P313" s="60"/>
      <c r="Q313" s="59">
        <v>848</v>
      </c>
      <c r="R313" s="59"/>
      <c r="S313" s="59"/>
      <c r="T313" s="59"/>
      <c r="U313" s="59"/>
      <c r="V313" s="118"/>
      <c r="W313" s="118"/>
      <c r="X313" s="118"/>
      <c r="Y313" s="118"/>
      <c r="Z313" s="118"/>
      <c r="AA313" s="118"/>
      <c r="AB313" s="59"/>
      <c r="AC313" s="92"/>
    </row>
    <row r="314" spans="1:29" s="30" customFormat="1" ht="12" x14ac:dyDescent="0.2">
      <c r="A314" s="91"/>
      <c r="B314" s="46"/>
      <c r="C314" s="47"/>
      <c r="D314" s="47"/>
      <c r="E314" s="47"/>
      <c r="F314" s="47">
        <v>80990</v>
      </c>
      <c r="G314" s="58"/>
      <c r="H314" s="47"/>
      <c r="I314" s="47"/>
      <c r="J314" s="47"/>
      <c r="K314" s="53"/>
      <c r="L314" s="48"/>
      <c r="M314" s="48"/>
      <c r="N314" s="55">
        <f t="shared" si="6"/>
        <v>0</v>
      </c>
      <c r="O314" s="48"/>
      <c r="P314" s="60"/>
      <c r="Q314" s="59"/>
      <c r="R314" s="59"/>
      <c r="S314" s="59"/>
      <c r="T314" s="59"/>
      <c r="U314" s="59"/>
      <c r="V314" s="118"/>
      <c r="W314" s="118"/>
      <c r="X314" s="118"/>
      <c r="Y314" s="118"/>
      <c r="Z314" s="118"/>
      <c r="AA314" s="118"/>
      <c r="AB314" s="59"/>
      <c r="AC314" s="92"/>
    </row>
    <row r="315" spans="1:29" s="30" customFormat="1" ht="12" x14ac:dyDescent="0.2">
      <c r="A315" s="91" t="s">
        <v>33</v>
      </c>
      <c r="B315" s="46">
        <v>43810</v>
      </c>
      <c r="C315" s="47" t="s">
        <v>90</v>
      </c>
      <c r="D315" s="47" t="s">
        <v>39</v>
      </c>
      <c r="E315" s="47" t="s">
        <v>43</v>
      </c>
      <c r="F315" s="47">
        <v>80991</v>
      </c>
      <c r="G315" s="58">
        <v>43819</v>
      </c>
      <c r="H315" s="47">
        <v>0</v>
      </c>
      <c r="I315" s="47">
        <v>0</v>
      </c>
      <c r="J315" s="47"/>
      <c r="K315" s="53">
        <v>974.73</v>
      </c>
      <c r="L315" s="48"/>
      <c r="M315" s="48"/>
      <c r="N315" s="55">
        <f t="shared" si="6"/>
        <v>974.73</v>
      </c>
      <c r="O315" s="48"/>
      <c r="P315" s="60"/>
      <c r="Q315" s="59">
        <v>974.73</v>
      </c>
      <c r="R315" s="59"/>
      <c r="S315" s="59"/>
      <c r="T315" s="59"/>
      <c r="U315" s="59"/>
      <c r="V315" s="118"/>
      <c r="W315" s="118"/>
      <c r="X315" s="118"/>
      <c r="Y315" s="118"/>
      <c r="Z315" s="118"/>
      <c r="AA315" s="118"/>
      <c r="AB315" s="59"/>
      <c r="AC315" s="92" t="s">
        <v>226</v>
      </c>
    </row>
    <row r="316" spans="1:29" s="30" customFormat="1" ht="12" x14ac:dyDescent="0.2">
      <c r="A316" s="91" t="s">
        <v>67</v>
      </c>
      <c r="B316" s="46">
        <v>43815</v>
      </c>
      <c r="C316" s="47" t="s">
        <v>68</v>
      </c>
      <c r="D316" s="47" t="s">
        <v>93</v>
      </c>
      <c r="E316" s="47" t="s">
        <v>227</v>
      </c>
      <c r="F316" s="47">
        <v>80992</v>
      </c>
      <c r="G316" s="58">
        <v>43833</v>
      </c>
      <c r="H316" s="47">
        <v>7</v>
      </c>
      <c r="I316" s="47">
        <v>2</v>
      </c>
      <c r="J316" s="47" t="s">
        <v>200</v>
      </c>
      <c r="K316" s="53">
        <v>1400</v>
      </c>
      <c r="L316" s="48"/>
      <c r="M316" s="48"/>
      <c r="N316" s="55">
        <f t="shared" si="6"/>
        <v>1400</v>
      </c>
      <c r="O316" s="48"/>
      <c r="P316" s="60"/>
      <c r="Q316" s="59">
        <v>1400</v>
      </c>
      <c r="R316" s="59"/>
      <c r="S316" s="59"/>
      <c r="T316" s="59"/>
      <c r="U316" s="59"/>
      <c r="V316" s="118"/>
      <c r="W316" s="118"/>
      <c r="X316" s="118"/>
      <c r="Y316" s="118"/>
      <c r="Z316" s="118"/>
      <c r="AA316" s="118"/>
      <c r="AB316" s="59"/>
      <c r="AC316" s="92"/>
    </row>
    <row r="317" spans="1:29" s="30" customFormat="1" ht="12" x14ac:dyDescent="0.2">
      <c r="A317" s="91" t="s">
        <v>67</v>
      </c>
      <c r="B317" s="46">
        <v>43816</v>
      </c>
      <c r="C317" s="47" t="s">
        <v>68</v>
      </c>
      <c r="D317" s="47" t="s">
        <v>93</v>
      </c>
      <c r="E317" s="47" t="s">
        <v>228</v>
      </c>
      <c r="F317" s="47">
        <v>80993</v>
      </c>
      <c r="G317" s="58">
        <v>43819</v>
      </c>
      <c r="H317" s="47">
        <v>29</v>
      </c>
      <c r="I317" s="47">
        <v>2</v>
      </c>
      <c r="J317" s="47" t="s">
        <v>229</v>
      </c>
      <c r="K317" s="53">
        <v>6653.98</v>
      </c>
      <c r="L317" s="48"/>
      <c r="M317" s="48"/>
      <c r="N317" s="55">
        <f t="shared" si="6"/>
        <v>6653.98</v>
      </c>
      <c r="O317" s="48"/>
      <c r="P317" s="60"/>
      <c r="Q317" s="59">
        <v>6653.98</v>
      </c>
      <c r="R317" s="59"/>
      <c r="S317" s="59"/>
      <c r="T317" s="59"/>
      <c r="U317" s="59"/>
      <c r="V317" s="118"/>
      <c r="W317" s="118"/>
      <c r="X317" s="118"/>
      <c r="Y317" s="118"/>
      <c r="Z317" s="118"/>
      <c r="AA317" s="118"/>
      <c r="AB317" s="59"/>
      <c r="AC317" s="92" t="s">
        <v>230</v>
      </c>
    </row>
    <row r="318" spans="1:29" s="30" customFormat="1" ht="12" x14ac:dyDescent="0.2">
      <c r="A318" s="91" t="s">
        <v>191</v>
      </c>
      <c r="B318" s="46">
        <v>43818</v>
      </c>
      <c r="C318" s="47" t="s">
        <v>68</v>
      </c>
      <c r="D318" s="47" t="s">
        <v>88</v>
      </c>
      <c r="E318" s="47" t="s">
        <v>88</v>
      </c>
      <c r="F318" s="47">
        <v>80994</v>
      </c>
      <c r="G318" s="58">
        <v>43819</v>
      </c>
      <c r="H318" s="47">
        <v>7</v>
      </c>
      <c r="I318" s="47">
        <v>0</v>
      </c>
      <c r="J318" s="47"/>
      <c r="K318" s="53">
        <v>265</v>
      </c>
      <c r="L318" s="48"/>
      <c r="M318" s="48"/>
      <c r="N318" s="55">
        <f t="shared" si="6"/>
        <v>265</v>
      </c>
      <c r="O318" s="48"/>
      <c r="P318" s="60"/>
      <c r="Q318" s="59">
        <v>265</v>
      </c>
      <c r="R318" s="59"/>
      <c r="S318" s="59"/>
      <c r="T318" s="59"/>
      <c r="U318" s="59"/>
      <c r="V318" s="118"/>
      <c r="W318" s="118"/>
      <c r="X318" s="118"/>
      <c r="Y318" s="118"/>
      <c r="Z318" s="118"/>
      <c r="AA318" s="118"/>
      <c r="AB318" s="59"/>
      <c r="AC318" s="92"/>
    </row>
    <row r="319" spans="1:29" s="30" customFormat="1" ht="12" x14ac:dyDescent="0.2">
      <c r="A319" s="91" t="s">
        <v>29</v>
      </c>
      <c r="B319" s="46"/>
      <c r="C319" s="47" t="s">
        <v>63</v>
      </c>
      <c r="D319" s="47" t="s">
        <v>36</v>
      </c>
      <c r="E319" s="47" t="s">
        <v>180</v>
      </c>
      <c r="F319" s="47">
        <v>80995</v>
      </c>
      <c r="G319" s="58">
        <v>43819</v>
      </c>
      <c r="H319" s="47">
        <v>0</v>
      </c>
      <c r="I319" s="47">
        <v>0</v>
      </c>
      <c r="J319" s="47"/>
      <c r="K319" s="53">
        <v>0</v>
      </c>
      <c r="L319" s="48"/>
      <c r="M319" s="48"/>
      <c r="N319" s="55">
        <f t="shared" si="6"/>
        <v>0</v>
      </c>
      <c r="O319" s="48"/>
      <c r="P319" s="60"/>
      <c r="Q319" s="59"/>
      <c r="R319" s="59"/>
      <c r="S319" s="59"/>
      <c r="T319" s="59"/>
      <c r="U319" s="59"/>
      <c r="V319" s="118"/>
      <c r="W319" s="118"/>
      <c r="X319" s="118"/>
      <c r="Y319" s="118"/>
      <c r="Z319" s="118"/>
      <c r="AA319" s="118"/>
      <c r="AB319" s="59">
        <v>0</v>
      </c>
      <c r="AC319" s="92"/>
    </row>
    <row r="320" spans="1:29" s="30" customFormat="1" ht="12" x14ac:dyDescent="0.2">
      <c r="A320" s="91" t="s">
        <v>67</v>
      </c>
      <c r="B320" s="46">
        <v>43816</v>
      </c>
      <c r="C320" s="47" t="s">
        <v>68</v>
      </c>
      <c r="D320" s="47" t="s">
        <v>93</v>
      </c>
      <c r="E320" s="47" t="s">
        <v>231</v>
      </c>
      <c r="F320" s="47">
        <v>80996</v>
      </c>
      <c r="G320" s="58">
        <v>43832</v>
      </c>
      <c r="H320" s="47">
        <v>13</v>
      </c>
      <c r="I320" s="47">
        <v>1</v>
      </c>
      <c r="J320" s="47" t="s">
        <v>221</v>
      </c>
      <c r="K320" s="53">
        <v>3395</v>
      </c>
      <c r="L320" s="48"/>
      <c r="M320" s="48"/>
      <c r="N320" s="55">
        <f t="shared" si="6"/>
        <v>3395</v>
      </c>
      <c r="O320" s="48"/>
      <c r="P320" s="60"/>
      <c r="Q320" s="59">
        <v>3395</v>
      </c>
      <c r="R320" s="59"/>
      <c r="S320" s="59"/>
      <c r="T320" s="59"/>
      <c r="U320" s="59"/>
      <c r="V320" s="118"/>
      <c r="W320" s="118"/>
      <c r="X320" s="118"/>
      <c r="Y320" s="118"/>
      <c r="Z320" s="118"/>
      <c r="AA320" s="118"/>
      <c r="AB320" s="59"/>
      <c r="AC320" s="92"/>
    </row>
    <row r="321" spans="1:29" s="30" customFormat="1" ht="12" x14ac:dyDescent="0.2">
      <c r="A321" s="91" t="s">
        <v>41</v>
      </c>
      <c r="B321" s="46">
        <v>43819</v>
      </c>
      <c r="C321" s="47" t="s">
        <v>90</v>
      </c>
      <c r="D321" s="47" t="s">
        <v>39</v>
      </c>
      <c r="E321" s="47" t="s">
        <v>43</v>
      </c>
      <c r="F321" s="47">
        <v>80997</v>
      </c>
      <c r="G321" s="58">
        <v>43838</v>
      </c>
      <c r="H321" s="47">
        <v>22</v>
      </c>
      <c r="I321" s="47"/>
      <c r="J321" s="47"/>
      <c r="K321" s="53">
        <v>8775</v>
      </c>
      <c r="L321" s="48"/>
      <c r="M321" s="48"/>
      <c r="N321" s="55">
        <f t="shared" si="6"/>
        <v>8775</v>
      </c>
      <c r="O321" s="48"/>
      <c r="P321" s="60"/>
      <c r="Q321" s="59">
        <v>8775</v>
      </c>
      <c r="R321" s="59"/>
      <c r="S321" s="59"/>
      <c r="T321" s="59"/>
      <c r="U321" s="59"/>
      <c r="V321" s="118"/>
      <c r="W321" s="118"/>
      <c r="X321" s="118"/>
      <c r="Y321" s="118"/>
      <c r="Z321" s="118"/>
      <c r="AA321" s="118"/>
      <c r="AB321" s="59"/>
      <c r="AC321" s="92"/>
    </row>
    <row r="322" spans="1:29" s="30" customFormat="1" ht="12" x14ac:dyDescent="0.2">
      <c r="A322" s="91" t="s">
        <v>41</v>
      </c>
      <c r="B322" s="46">
        <v>43819</v>
      </c>
      <c r="C322" s="47" t="s">
        <v>42</v>
      </c>
      <c r="D322" s="47" t="s">
        <v>39</v>
      </c>
      <c r="E322" s="47" t="s">
        <v>43</v>
      </c>
      <c r="F322" s="47">
        <v>80998</v>
      </c>
      <c r="G322" s="58">
        <v>43838</v>
      </c>
      <c r="H322" s="47">
        <v>11</v>
      </c>
      <c r="I322" s="47"/>
      <c r="J322" s="47"/>
      <c r="K322" s="53">
        <v>1800</v>
      </c>
      <c r="L322" s="48"/>
      <c r="M322" s="48"/>
      <c r="N322" s="55">
        <f t="shared" ref="N322:N378" si="7">SUM(K322:L322)</f>
        <v>1800</v>
      </c>
      <c r="O322" s="48"/>
      <c r="P322" s="60"/>
      <c r="Q322" s="59">
        <v>1800</v>
      </c>
      <c r="R322" s="59"/>
      <c r="S322" s="59"/>
      <c r="T322" s="59"/>
      <c r="U322" s="59"/>
      <c r="V322" s="118"/>
      <c r="W322" s="118"/>
      <c r="X322" s="118"/>
      <c r="Y322" s="118"/>
      <c r="Z322" s="118"/>
      <c r="AA322" s="118"/>
      <c r="AB322" s="59"/>
      <c r="AC322" s="92"/>
    </row>
    <row r="323" spans="1:29" s="30" customFormat="1" ht="12" x14ac:dyDescent="0.2">
      <c r="A323" s="91" t="s">
        <v>41</v>
      </c>
      <c r="B323" s="46">
        <v>43819</v>
      </c>
      <c r="C323" s="47" t="s">
        <v>42</v>
      </c>
      <c r="D323" s="47" t="s">
        <v>39</v>
      </c>
      <c r="E323" s="47" t="s">
        <v>43</v>
      </c>
      <c r="F323" s="47">
        <v>80999</v>
      </c>
      <c r="G323" s="58">
        <v>43843</v>
      </c>
      <c r="H323" s="47">
        <v>13</v>
      </c>
      <c r="I323" s="47">
        <v>7</v>
      </c>
      <c r="J323" s="47" t="s">
        <v>232</v>
      </c>
      <c r="K323" s="53">
        <v>53300</v>
      </c>
      <c r="L323" s="48"/>
      <c r="M323" s="48"/>
      <c r="N323" s="55">
        <f t="shared" si="7"/>
        <v>53300</v>
      </c>
      <c r="O323" s="48"/>
      <c r="P323" s="60"/>
      <c r="Q323" s="59">
        <v>53300</v>
      </c>
      <c r="R323" s="59"/>
      <c r="S323" s="59"/>
      <c r="T323" s="59"/>
      <c r="U323" s="59"/>
      <c r="V323" s="118"/>
      <c r="W323" s="118"/>
      <c r="X323" s="118"/>
      <c r="Y323" s="118"/>
      <c r="Z323" s="118"/>
      <c r="AA323" s="118"/>
      <c r="AB323" s="59"/>
      <c r="AC323" s="92"/>
    </row>
    <row r="324" spans="1:29" s="30" customFormat="1" ht="12" x14ac:dyDescent="0.2">
      <c r="A324" s="91" t="s">
        <v>33</v>
      </c>
      <c r="B324" s="46">
        <v>43819</v>
      </c>
      <c r="C324" s="47" t="s">
        <v>42</v>
      </c>
      <c r="D324" s="47" t="s">
        <v>39</v>
      </c>
      <c r="E324" s="47" t="s">
        <v>43</v>
      </c>
      <c r="F324" s="47">
        <v>81000</v>
      </c>
      <c r="G324" s="58">
        <v>43837</v>
      </c>
      <c r="H324" s="47">
        <v>8</v>
      </c>
      <c r="I324" s="47">
        <v>8</v>
      </c>
      <c r="J324" s="47" t="s">
        <v>233</v>
      </c>
      <c r="K324" s="53">
        <v>550</v>
      </c>
      <c r="L324" s="48"/>
      <c r="M324" s="48"/>
      <c r="N324" s="55">
        <f t="shared" si="7"/>
        <v>550</v>
      </c>
      <c r="O324" s="48"/>
      <c r="P324" s="60"/>
      <c r="Q324" s="59">
        <v>550</v>
      </c>
      <c r="R324" s="59"/>
      <c r="S324" s="59"/>
      <c r="T324" s="59"/>
      <c r="U324" s="59"/>
      <c r="V324" s="118"/>
      <c r="W324" s="118"/>
      <c r="X324" s="118"/>
      <c r="Y324" s="118"/>
      <c r="Z324" s="118"/>
      <c r="AA324" s="118"/>
      <c r="AB324" s="59"/>
      <c r="AC324" s="92"/>
    </row>
    <row r="325" spans="1:29" s="30" customFormat="1" ht="12" x14ac:dyDescent="0.2">
      <c r="A325" s="91" t="s">
        <v>67</v>
      </c>
      <c r="B325" s="46">
        <v>43817</v>
      </c>
      <c r="C325" s="47" t="s">
        <v>68</v>
      </c>
      <c r="D325" s="47" t="s">
        <v>93</v>
      </c>
      <c r="E325" s="47" t="s">
        <v>234</v>
      </c>
      <c r="F325" s="47">
        <v>81001</v>
      </c>
      <c r="G325" s="58">
        <v>43833</v>
      </c>
      <c r="H325" s="47">
        <v>15</v>
      </c>
      <c r="I325" s="47">
        <v>0</v>
      </c>
      <c r="J325" s="47"/>
      <c r="K325" s="53">
        <v>6795</v>
      </c>
      <c r="L325" s="48"/>
      <c r="M325" s="48"/>
      <c r="N325" s="55">
        <f t="shared" si="7"/>
        <v>6795</v>
      </c>
      <c r="O325" s="48"/>
      <c r="P325" s="60"/>
      <c r="Q325" s="59">
        <v>6795</v>
      </c>
      <c r="R325" s="59"/>
      <c r="S325" s="59"/>
      <c r="T325" s="59"/>
      <c r="U325" s="59"/>
      <c r="V325" s="118"/>
      <c r="W325" s="118"/>
      <c r="X325" s="118"/>
      <c r="Y325" s="118"/>
      <c r="Z325" s="118"/>
      <c r="AA325" s="118"/>
      <c r="AB325" s="59"/>
      <c r="AC325" s="92" t="s">
        <v>235</v>
      </c>
    </row>
    <row r="326" spans="1:29" s="30" customFormat="1" ht="12" x14ac:dyDescent="0.2">
      <c r="A326" s="91" t="s">
        <v>33</v>
      </c>
      <c r="B326" s="46">
        <v>43819</v>
      </c>
      <c r="C326" s="47" t="s">
        <v>236</v>
      </c>
      <c r="D326" s="47" t="s">
        <v>39</v>
      </c>
      <c r="E326" s="47" t="s">
        <v>40</v>
      </c>
      <c r="F326" s="47">
        <v>81002</v>
      </c>
      <c r="G326" s="58">
        <v>43836</v>
      </c>
      <c r="H326" s="47">
        <v>2</v>
      </c>
      <c r="I326" s="47">
        <v>2</v>
      </c>
      <c r="J326" s="47" t="s">
        <v>237</v>
      </c>
      <c r="K326" s="53">
        <v>350000</v>
      </c>
      <c r="L326" s="48"/>
      <c r="M326" s="48"/>
      <c r="N326" s="55">
        <f t="shared" si="7"/>
        <v>350000</v>
      </c>
      <c r="O326" s="48"/>
      <c r="P326" s="60">
        <v>350000</v>
      </c>
      <c r="Q326" s="59"/>
      <c r="R326" s="59"/>
      <c r="S326" s="59"/>
      <c r="T326" s="59"/>
      <c r="U326" s="59"/>
      <c r="V326" s="118"/>
      <c r="W326" s="118"/>
      <c r="X326" s="118"/>
      <c r="Y326" s="118"/>
      <c r="Z326" s="118"/>
      <c r="AA326" s="118"/>
      <c r="AB326" s="59"/>
      <c r="AC326" s="92"/>
    </row>
    <row r="327" spans="1:29" s="30" customFormat="1" ht="12" x14ac:dyDescent="0.2">
      <c r="A327" s="91" t="s">
        <v>41</v>
      </c>
      <c r="B327" s="46">
        <v>43819</v>
      </c>
      <c r="C327" s="47" t="s">
        <v>90</v>
      </c>
      <c r="D327" s="47" t="s">
        <v>39</v>
      </c>
      <c r="E327" s="47" t="s">
        <v>43</v>
      </c>
      <c r="F327" s="47">
        <v>81003</v>
      </c>
      <c r="G327" s="58">
        <v>43839</v>
      </c>
      <c r="H327" s="47">
        <v>0</v>
      </c>
      <c r="I327" s="47">
        <v>1</v>
      </c>
      <c r="J327" s="47" t="s">
        <v>238</v>
      </c>
      <c r="K327" s="53">
        <v>5000</v>
      </c>
      <c r="L327" s="48"/>
      <c r="M327" s="48"/>
      <c r="N327" s="55">
        <f t="shared" si="7"/>
        <v>5000</v>
      </c>
      <c r="O327" s="48"/>
      <c r="P327" s="60"/>
      <c r="Q327" s="59">
        <v>5000</v>
      </c>
      <c r="R327" s="59"/>
      <c r="S327" s="59"/>
      <c r="T327" s="59"/>
      <c r="U327" s="59"/>
      <c r="V327" s="118"/>
      <c r="W327" s="118"/>
      <c r="X327" s="118"/>
      <c r="Y327" s="118"/>
      <c r="Z327" s="118"/>
      <c r="AA327" s="118"/>
      <c r="AB327" s="59"/>
      <c r="AC327" s="92"/>
    </row>
    <row r="328" spans="1:29" s="30" customFormat="1" ht="12" x14ac:dyDescent="0.2">
      <c r="A328" s="91" t="s">
        <v>33</v>
      </c>
      <c r="B328" s="46">
        <v>43819</v>
      </c>
      <c r="C328" s="47" t="s">
        <v>38</v>
      </c>
      <c r="D328" s="47" t="s">
        <v>39</v>
      </c>
      <c r="E328" s="47" t="s">
        <v>40</v>
      </c>
      <c r="F328" s="47">
        <v>81004</v>
      </c>
      <c r="G328" s="58">
        <v>43843</v>
      </c>
      <c r="H328" s="47">
        <v>1</v>
      </c>
      <c r="I328" s="47">
        <v>1</v>
      </c>
      <c r="J328" s="47" t="s">
        <v>173</v>
      </c>
      <c r="K328" s="53">
        <v>25000</v>
      </c>
      <c r="L328" s="48"/>
      <c r="M328" s="48"/>
      <c r="N328" s="55">
        <f t="shared" si="7"/>
        <v>25000</v>
      </c>
      <c r="O328" s="48"/>
      <c r="P328" s="60">
        <v>25000</v>
      </c>
      <c r="Q328" s="59"/>
      <c r="R328" s="59"/>
      <c r="S328" s="59"/>
      <c r="T328" s="59"/>
      <c r="U328" s="59"/>
      <c r="V328" s="118"/>
      <c r="W328" s="118"/>
      <c r="X328" s="118"/>
      <c r="Y328" s="118"/>
      <c r="Z328" s="118"/>
      <c r="AA328" s="118"/>
      <c r="AB328" s="59"/>
      <c r="AC328" s="92"/>
    </row>
    <row r="329" spans="1:29" s="30" customFormat="1" ht="12" x14ac:dyDescent="0.2">
      <c r="A329" s="91" t="s">
        <v>41</v>
      </c>
      <c r="B329" s="46">
        <v>43819</v>
      </c>
      <c r="C329" s="47" t="s">
        <v>90</v>
      </c>
      <c r="D329" s="47" t="s">
        <v>39</v>
      </c>
      <c r="E329" s="47" t="s">
        <v>43</v>
      </c>
      <c r="F329" s="47">
        <v>81005</v>
      </c>
      <c r="G329" s="58">
        <v>43837</v>
      </c>
      <c r="H329" s="47">
        <v>1</v>
      </c>
      <c r="I329" s="47"/>
      <c r="J329" s="47"/>
      <c r="K329" s="53">
        <v>100</v>
      </c>
      <c r="L329" s="48"/>
      <c r="M329" s="48"/>
      <c r="N329" s="55">
        <f t="shared" si="7"/>
        <v>100</v>
      </c>
      <c r="O329" s="48"/>
      <c r="P329" s="60"/>
      <c r="Q329" s="59">
        <v>100</v>
      </c>
      <c r="R329" s="59"/>
      <c r="S329" s="59"/>
      <c r="T329" s="59"/>
      <c r="U329" s="59"/>
      <c r="V329" s="118"/>
      <c r="W329" s="118"/>
      <c r="X329" s="118"/>
      <c r="Y329" s="118"/>
      <c r="Z329" s="118"/>
      <c r="AA329" s="118"/>
      <c r="AB329" s="59"/>
      <c r="AC329" s="92"/>
    </row>
    <row r="330" spans="1:29" s="30" customFormat="1" ht="12" x14ac:dyDescent="0.2">
      <c r="A330" s="91" t="s">
        <v>41</v>
      </c>
      <c r="B330" s="46">
        <v>43822</v>
      </c>
      <c r="C330" s="47" t="s">
        <v>90</v>
      </c>
      <c r="D330" s="47" t="s">
        <v>39</v>
      </c>
      <c r="E330" s="47" t="s">
        <v>43</v>
      </c>
      <c r="F330" s="47">
        <v>81006</v>
      </c>
      <c r="G330" s="58">
        <v>43838</v>
      </c>
      <c r="H330" s="47">
        <v>3</v>
      </c>
      <c r="I330" s="47">
        <v>2</v>
      </c>
      <c r="J330" s="47" t="s">
        <v>239</v>
      </c>
      <c r="K330" s="53">
        <v>26834</v>
      </c>
      <c r="L330" s="48"/>
      <c r="M330" s="48"/>
      <c r="N330" s="55">
        <f t="shared" si="7"/>
        <v>26834</v>
      </c>
      <c r="O330" s="48"/>
      <c r="P330" s="60"/>
      <c r="Q330" s="59">
        <v>26834</v>
      </c>
      <c r="R330" s="59"/>
      <c r="S330" s="59"/>
      <c r="T330" s="59"/>
      <c r="U330" s="59"/>
      <c r="V330" s="118"/>
      <c r="W330" s="118"/>
      <c r="X330" s="118"/>
      <c r="Y330" s="118"/>
      <c r="Z330" s="118"/>
      <c r="AA330" s="118"/>
      <c r="AB330" s="59"/>
      <c r="AC330" s="92"/>
    </row>
    <row r="331" spans="1:29" s="30" customFormat="1" ht="12" x14ac:dyDescent="0.2">
      <c r="A331" s="91" t="s">
        <v>33</v>
      </c>
      <c r="B331" s="46">
        <v>43822</v>
      </c>
      <c r="C331" s="47" t="s">
        <v>45</v>
      </c>
      <c r="D331" s="47" t="s">
        <v>39</v>
      </c>
      <c r="E331" s="47" t="s">
        <v>43</v>
      </c>
      <c r="F331" s="47">
        <v>81007</v>
      </c>
      <c r="G331" s="58">
        <v>43840</v>
      </c>
      <c r="H331" s="47">
        <v>1</v>
      </c>
      <c r="I331" s="47">
        <v>2</v>
      </c>
      <c r="J331" s="47" t="s">
        <v>240</v>
      </c>
      <c r="K331" s="53">
        <v>500</v>
      </c>
      <c r="L331" s="48"/>
      <c r="M331" s="48"/>
      <c r="N331" s="55">
        <v>500</v>
      </c>
      <c r="O331" s="48">
        <v>10500</v>
      </c>
      <c r="P331" s="60"/>
      <c r="Q331" s="59">
        <v>500</v>
      </c>
      <c r="R331" s="59"/>
      <c r="S331" s="59"/>
      <c r="T331" s="59"/>
      <c r="U331" s="59"/>
      <c r="V331" s="118"/>
      <c r="W331" s="118"/>
      <c r="X331" s="118"/>
      <c r="Y331" s="118"/>
      <c r="Z331" s="118"/>
      <c r="AA331" s="118"/>
      <c r="AB331" s="59"/>
      <c r="AC331" s="92"/>
    </row>
    <row r="332" spans="1:29" s="30" customFormat="1" ht="12" x14ac:dyDescent="0.2">
      <c r="A332" s="91" t="s">
        <v>33</v>
      </c>
      <c r="B332" s="46">
        <v>43822</v>
      </c>
      <c r="C332" s="47" t="s">
        <v>38</v>
      </c>
      <c r="D332" s="47" t="s">
        <v>39</v>
      </c>
      <c r="E332" s="47" t="s">
        <v>40</v>
      </c>
      <c r="F332" s="47">
        <v>81008</v>
      </c>
      <c r="G332" s="58">
        <v>43836</v>
      </c>
      <c r="H332" s="47">
        <v>0</v>
      </c>
      <c r="I332" s="47">
        <v>0</v>
      </c>
      <c r="J332" s="47"/>
      <c r="K332" s="53">
        <v>242523.15</v>
      </c>
      <c r="L332" s="48"/>
      <c r="M332" s="48"/>
      <c r="N332" s="55">
        <f t="shared" si="7"/>
        <v>242523.15</v>
      </c>
      <c r="O332" s="48"/>
      <c r="P332" s="60">
        <v>242523.15</v>
      </c>
      <c r="Q332" s="59"/>
      <c r="R332" s="59"/>
      <c r="S332" s="59"/>
      <c r="T332" s="59"/>
      <c r="U332" s="59"/>
      <c r="V332" s="118"/>
      <c r="W332" s="118"/>
      <c r="X332" s="118"/>
      <c r="Y332" s="118"/>
      <c r="Z332" s="118"/>
      <c r="AA332" s="118"/>
      <c r="AB332" s="59"/>
      <c r="AC332" s="92"/>
    </row>
    <row r="333" spans="1:29" s="30" customFormat="1" ht="12" x14ac:dyDescent="0.2">
      <c r="A333" s="91" t="s">
        <v>29</v>
      </c>
      <c r="B333" s="46"/>
      <c r="C333" s="47" t="s">
        <v>30</v>
      </c>
      <c r="D333" s="47" t="s">
        <v>36</v>
      </c>
      <c r="E333" s="47" t="s">
        <v>241</v>
      </c>
      <c r="F333" s="47">
        <v>81009</v>
      </c>
      <c r="G333" s="58">
        <v>43832</v>
      </c>
      <c r="H333" s="47">
        <v>0</v>
      </c>
      <c r="I333" s="47">
        <v>0</v>
      </c>
      <c r="J333" s="47"/>
      <c r="K333" s="53">
        <v>250.78</v>
      </c>
      <c r="L333" s="48"/>
      <c r="M333" s="48"/>
      <c r="N333" s="55">
        <f t="shared" si="7"/>
        <v>250.78</v>
      </c>
      <c r="O333" s="48">
        <v>91</v>
      </c>
      <c r="P333" s="60"/>
      <c r="Q333" s="59">
        <v>250.78</v>
      </c>
      <c r="R333" s="59"/>
      <c r="S333" s="59"/>
      <c r="T333" s="59"/>
      <c r="U333" s="59"/>
      <c r="V333" s="118"/>
      <c r="W333" s="118"/>
      <c r="X333" s="118"/>
      <c r="Y333" s="118"/>
      <c r="Z333" s="118"/>
      <c r="AA333" s="118"/>
      <c r="AB333" s="59"/>
      <c r="AC333" s="92"/>
    </row>
    <row r="334" spans="1:29" s="30" customFormat="1" ht="12" x14ac:dyDescent="0.2">
      <c r="A334" s="91" t="s">
        <v>67</v>
      </c>
      <c r="B334" s="46">
        <v>43818</v>
      </c>
      <c r="C334" s="47" t="s">
        <v>68</v>
      </c>
      <c r="D334" s="47" t="s">
        <v>93</v>
      </c>
      <c r="E334" s="47" t="s">
        <v>242</v>
      </c>
      <c r="F334" s="47">
        <v>81010</v>
      </c>
      <c r="G334" s="58">
        <v>43833</v>
      </c>
      <c r="H334" s="47">
        <v>9</v>
      </c>
      <c r="I334" s="47">
        <v>1</v>
      </c>
      <c r="J334" s="47" t="s">
        <v>194</v>
      </c>
      <c r="K334" s="53">
        <v>12725</v>
      </c>
      <c r="L334" s="48"/>
      <c r="M334" s="48"/>
      <c r="N334" s="55">
        <f t="shared" si="7"/>
        <v>12725</v>
      </c>
      <c r="O334" s="48"/>
      <c r="P334" s="60"/>
      <c r="Q334" s="59">
        <v>12725</v>
      </c>
      <c r="R334" s="59"/>
      <c r="S334" s="59"/>
      <c r="T334" s="59"/>
      <c r="U334" s="59"/>
      <c r="V334" s="118"/>
      <c r="W334" s="118"/>
      <c r="X334" s="118"/>
      <c r="Y334" s="118"/>
      <c r="Z334" s="118"/>
      <c r="AA334" s="118"/>
      <c r="AB334" s="59"/>
      <c r="AC334" s="92" t="s">
        <v>243</v>
      </c>
    </row>
    <row r="335" spans="1:29" s="30" customFormat="1" ht="12" x14ac:dyDescent="0.2">
      <c r="A335" s="91" t="s">
        <v>244</v>
      </c>
      <c r="B335" s="46"/>
      <c r="C335" s="47" t="s">
        <v>30</v>
      </c>
      <c r="D335" s="47" t="s">
        <v>36</v>
      </c>
      <c r="E335" s="47" t="s">
        <v>245</v>
      </c>
      <c r="F335" s="47">
        <v>81011</v>
      </c>
      <c r="G335" s="58">
        <v>43833</v>
      </c>
      <c r="H335" s="47">
        <v>0</v>
      </c>
      <c r="I335" s="47">
        <v>0</v>
      </c>
      <c r="J335" s="47"/>
      <c r="K335" s="53">
        <v>250.78</v>
      </c>
      <c r="L335" s="48"/>
      <c r="M335" s="48"/>
      <c r="N335" s="55">
        <f t="shared" si="7"/>
        <v>250.78</v>
      </c>
      <c r="O335" s="48"/>
      <c r="P335" s="60"/>
      <c r="Q335" s="59">
        <v>250.78</v>
      </c>
      <c r="R335" s="59"/>
      <c r="S335" s="59"/>
      <c r="T335" s="59"/>
      <c r="U335" s="59"/>
      <c r="V335" s="118"/>
      <c r="W335" s="118"/>
      <c r="X335" s="118"/>
      <c r="Y335" s="118"/>
      <c r="Z335" s="118"/>
      <c r="AA335" s="118"/>
      <c r="AB335" s="59"/>
      <c r="AC335" s="92"/>
    </row>
    <row r="336" spans="1:29" s="30" customFormat="1" ht="12" x14ac:dyDescent="0.2">
      <c r="A336" s="91" t="s">
        <v>244</v>
      </c>
      <c r="B336" s="46"/>
      <c r="C336" s="47" t="s">
        <v>30</v>
      </c>
      <c r="D336" s="47" t="s">
        <v>36</v>
      </c>
      <c r="E336" s="47" t="s">
        <v>246</v>
      </c>
      <c r="F336" s="47">
        <v>81012</v>
      </c>
      <c r="G336" s="58">
        <v>43840</v>
      </c>
      <c r="H336" s="47">
        <v>0</v>
      </c>
      <c r="I336" s="47">
        <v>0</v>
      </c>
      <c r="J336" s="47"/>
      <c r="K336" s="53">
        <v>14624.5</v>
      </c>
      <c r="L336" s="48"/>
      <c r="M336" s="48"/>
      <c r="N336" s="55">
        <f t="shared" si="7"/>
        <v>14624.5</v>
      </c>
      <c r="O336" s="48">
        <v>3256</v>
      </c>
      <c r="P336" s="60"/>
      <c r="Q336" s="59">
        <v>14604.5</v>
      </c>
      <c r="R336" s="59">
        <v>20</v>
      </c>
      <c r="S336" s="59"/>
      <c r="T336" s="59"/>
      <c r="U336" s="59"/>
      <c r="V336" s="118"/>
      <c r="W336" s="118"/>
      <c r="X336" s="118"/>
      <c r="Y336" s="118"/>
      <c r="Z336" s="118"/>
      <c r="AA336" s="118"/>
      <c r="AB336" s="59"/>
      <c r="AC336" s="92"/>
    </row>
    <row r="337" spans="1:29" s="30" customFormat="1" ht="12" x14ac:dyDescent="0.2">
      <c r="A337" s="91" t="s">
        <v>41</v>
      </c>
      <c r="B337" s="46">
        <v>43822</v>
      </c>
      <c r="C337" s="47" t="s">
        <v>90</v>
      </c>
      <c r="D337" s="47" t="s">
        <v>39</v>
      </c>
      <c r="E337" s="47" t="s">
        <v>43</v>
      </c>
      <c r="F337" s="47">
        <v>81013</v>
      </c>
      <c r="G337" s="58">
        <v>43839</v>
      </c>
      <c r="H337" s="47">
        <v>15</v>
      </c>
      <c r="I337" s="47">
        <v>1</v>
      </c>
      <c r="J337" s="47" t="s">
        <v>247</v>
      </c>
      <c r="K337" s="53">
        <v>16305</v>
      </c>
      <c r="L337" s="48"/>
      <c r="M337" s="48"/>
      <c r="N337" s="55">
        <f t="shared" si="7"/>
        <v>16305</v>
      </c>
      <c r="O337" s="48"/>
      <c r="P337" s="60"/>
      <c r="Q337" s="59">
        <v>16305</v>
      </c>
      <c r="R337" s="59"/>
      <c r="S337" s="59"/>
      <c r="T337" s="59"/>
      <c r="U337" s="59"/>
      <c r="V337" s="118"/>
      <c r="W337" s="118"/>
      <c r="X337" s="118"/>
      <c r="Y337" s="118"/>
      <c r="Z337" s="118"/>
      <c r="AA337" s="118"/>
      <c r="AB337" s="59"/>
      <c r="AC337" s="92"/>
    </row>
    <row r="338" spans="1:29" s="30" customFormat="1" ht="12" x14ac:dyDescent="0.2">
      <c r="A338" s="91" t="s">
        <v>33</v>
      </c>
      <c r="B338" s="46">
        <v>43822</v>
      </c>
      <c r="C338" s="47" t="s">
        <v>90</v>
      </c>
      <c r="D338" s="47" t="s">
        <v>39</v>
      </c>
      <c r="E338" s="47" t="s">
        <v>43</v>
      </c>
      <c r="F338" s="47">
        <v>81014</v>
      </c>
      <c r="G338" s="58">
        <v>43839</v>
      </c>
      <c r="H338" s="47">
        <v>1</v>
      </c>
      <c r="I338" s="47">
        <v>1</v>
      </c>
      <c r="J338" s="47" t="s">
        <v>61</v>
      </c>
      <c r="K338" s="53">
        <v>12500</v>
      </c>
      <c r="L338" s="48"/>
      <c r="M338" s="48"/>
      <c r="N338" s="55">
        <f t="shared" si="7"/>
        <v>12500</v>
      </c>
      <c r="O338" s="48"/>
      <c r="P338" s="60">
        <v>12500</v>
      </c>
      <c r="Q338" s="59"/>
      <c r="R338" s="59"/>
      <c r="S338" s="59"/>
      <c r="T338" s="59"/>
      <c r="U338" s="59"/>
      <c r="V338" s="118"/>
      <c r="W338" s="118"/>
      <c r="X338" s="118"/>
      <c r="Y338" s="118"/>
      <c r="Z338" s="118"/>
      <c r="AA338" s="118"/>
      <c r="AB338" s="59"/>
      <c r="AC338" s="92"/>
    </row>
    <row r="339" spans="1:29" s="30" customFormat="1" ht="12" x14ac:dyDescent="0.2">
      <c r="A339" s="91" t="s">
        <v>41</v>
      </c>
      <c r="B339" s="46">
        <v>43822</v>
      </c>
      <c r="C339" s="47" t="s">
        <v>90</v>
      </c>
      <c r="D339" s="47" t="s">
        <v>39</v>
      </c>
      <c r="E339" s="47" t="s">
        <v>43</v>
      </c>
      <c r="F339" s="47">
        <v>81015</v>
      </c>
      <c r="G339" s="58">
        <v>43839</v>
      </c>
      <c r="H339" s="47">
        <v>2</v>
      </c>
      <c r="I339" s="47"/>
      <c r="J339" s="47"/>
      <c r="K339" s="53">
        <v>600</v>
      </c>
      <c r="L339" s="48"/>
      <c r="M339" s="48"/>
      <c r="N339" s="55">
        <f t="shared" si="7"/>
        <v>600</v>
      </c>
      <c r="O339" s="48"/>
      <c r="P339" s="60"/>
      <c r="Q339" s="59">
        <v>600</v>
      </c>
      <c r="R339" s="59"/>
      <c r="S339" s="59"/>
      <c r="T339" s="59"/>
      <c r="U339" s="59"/>
      <c r="V339" s="118"/>
      <c r="W339" s="118"/>
      <c r="X339" s="118"/>
      <c r="Y339" s="118"/>
      <c r="Z339" s="118"/>
      <c r="AA339" s="118"/>
      <c r="AB339" s="59"/>
      <c r="AC339" s="92"/>
    </row>
    <row r="340" spans="1:29" s="30" customFormat="1" ht="12" x14ac:dyDescent="0.2">
      <c r="A340" s="91" t="s">
        <v>67</v>
      </c>
      <c r="B340" s="46">
        <v>43819</v>
      </c>
      <c r="C340" s="47" t="s">
        <v>68</v>
      </c>
      <c r="D340" s="47" t="s">
        <v>93</v>
      </c>
      <c r="E340" s="47" t="s">
        <v>248</v>
      </c>
      <c r="F340" s="47">
        <v>81016</v>
      </c>
      <c r="G340" s="58">
        <v>43833</v>
      </c>
      <c r="H340" s="47">
        <v>30</v>
      </c>
      <c r="I340" s="47">
        <v>4</v>
      </c>
      <c r="J340" s="47" t="s">
        <v>249</v>
      </c>
      <c r="K340" s="53">
        <v>16488.39</v>
      </c>
      <c r="L340" s="48"/>
      <c r="M340" s="48"/>
      <c r="N340" s="55">
        <f t="shared" si="7"/>
        <v>16488.39</v>
      </c>
      <c r="O340" s="48"/>
      <c r="P340" s="60"/>
      <c r="Q340" s="59">
        <v>16488.39</v>
      </c>
      <c r="R340" s="59"/>
      <c r="S340" s="59"/>
      <c r="T340" s="59"/>
      <c r="U340" s="59"/>
      <c r="V340" s="118"/>
      <c r="W340" s="118"/>
      <c r="X340" s="118"/>
      <c r="Y340" s="118"/>
      <c r="Z340" s="118"/>
      <c r="AA340" s="118"/>
      <c r="AB340" s="59"/>
      <c r="AC340" s="92" t="s">
        <v>250</v>
      </c>
    </row>
    <row r="341" spans="1:29" s="30" customFormat="1" ht="12" x14ac:dyDescent="0.2">
      <c r="A341" s="91"/>
      <c r="B341" s="46"/>
      <c r="C341" s="47"/>
      <c r="D341" s="47"/>
      <c r="E341" s="47"/>
      <c r="F341" s="47">
        <v>81017</v>
      </c>
      <c r="G341" s="58"/>
      <c r="H341" s="47"/>
      <c r="I341" s="47"/>
      <c r="J341" s="47"/>
      <c r="K341" s="53"/>
      <c r="L341" s="48"/>
      <c r="M341" s="48"/>
      <c r="N341" s="55">
        <f t="shared" si="7"/>
        <v>0</v>
      </c>
      <c r="O341" s="48"/>
      <c r="P341" s="60"/>
      <c r="Q341" s="59"/>
      <c r="R341" s="59"/>
      <c r="S341" s="59"/>
      <c r="T341" s="59"/>
      <c r="U341" s="59"/>
      <c r="V341" s="118"/>
      <c r="W341" s="118"/>
      <c r="X341" s="118"/>
      <c r="Y341" s="118"/>
      <c r="Z341" s="118"/>
      <c r="AA341" s="118"/>
      <c r="AB341" s="59"/>
      <c r="AC341" s="92"/>
    </row>
    <row r="342" spans="1:29" s="30" customFormat="1" ht="12" x14ac:dyDescent="0.2">
      <c r="A342" s="91" t="s">
        <v>62</v>
      </c>
      <c r="B342" s="46">
        <v>43829</v>
      </c>
      <c r="C342" s="47" t="s">
        <v>63</v>
      </c>
      <c r="D342" s="47" t="s">
        <v>36</v>
      </c>
      <c r="E342" s="47" t="s">
        <v>180</v>
      </c>
      <c r="F342" s="47">
        <v>81018</v>
      </c>
      <c r="G342" s="58">
        <v>43851</v>
      </c>
      <c r="H342" s="47">
        <v>0</v>
      </c>
      <c r="I342" s="47">
        <v>0</v>
      </c>
      <c r="J342" s="47"/>
      <c r="K342" s="53">
        <v>0</v>
      </c>
      <c r="L342" s="48"/>
      <c r="M342" s="48"/>
      <c r="N342" s="55">
        <f t="shared" si="7"/>
        <v>0</v>
      </c>
      <c r="O342" s="48"/>
      <c r="P342" s="60"/>
      <c r="Q342" s="59"/>
      <c r="R342" s="59"/>
      <c r="S342" s="59"/>
      <c r="T342" s="59"/>
      <c r="U342" s="59"/>
      <c r="V342" s="118"/>
      <c r="W342" s="118"/>
      <c r="X342" s="118"/>
      <c r="Y342" s="118"/>
      <c r="Z342" s="118"/>
      <c r="AA342" s="118"/>
      <c r="AB342" s="59">
        <v>0</v>
      </c>
      <c r="AC342" s="92"/>
    </row>
    <row r="343" spans="1:29" s="30" customFormat="1" ht="12" x14ac:dyDescent="0.2">
      <c r="A343" s="91" t="s">
        <v>62</v>
      </c>
      <c r="B343" s="46">
        <v>43818</v>
      </c>
      <c r="C343" s="47" t="s">
        <v>236</v>
      </c>
      <c r="D343" s="47" t="s">
        <v>170</v>
      </c>
      <c r="E343" s="47" t="s">
        <v>40</v>
      </c>
      <c r="F343" s="47">
        <v>81019</v>
      </c>
      <c r="G343" s="58">
        <v>43832</v>
      </c>
      <c r="H343" s="47">
        <v>1</v>
      </c>
      <c r="I343" s="47">
        <v>1</v>
      </c>
      <c r="J343" s="47" t="s">
        <v>47</v>
      </c>
      <c r="K343" s="53">
        <v>87232.1</v>
      </c>
      <c r="L343" s="48"/>
      <c r="M343" s="48"/>
      <c r="N343" s="55">
        <f t="shared" si="7"/>
        <v>87232.1</v>
      </c>
      <c r="O343" s="48"/>
      <c r="P343" s="60">
        <v>87232.1</v>
      </c>
      <c r="Q343" s="59"/>
      <c r="R343" s="59"/>
      <c r="S343" s="59"/>
      <c r="T343" s="59"/>
      <c r="U343" s="59"/>
      <c r="V343" s="118"/>
      <c r="W343" s="118"/>
      <c r="X343" s="118"/>
      <c r="Y343" s="118"/>
      <c r="Z343" s="118"/>
      <c r="AA343" s="118"/>
      <c r="AB343" s="59"/>
      <c r="AC343" s="92"/>
    </row>
    <row r="344" spans="1:29" s="30" customFormat="1" ht="12" x14ac:dyDescent="0.2">
      <c r="A344" s="91" t="s">
        <v>62</v>
      </c>
      <c r="B344" s="46">
        <v>43819</v>
      </c>
      <c r="C344" s="47" t="s">
        <v>68</v>
      </c>
      <c r="D344" s="47" t="s">
        <v>88</v>
      </c>
      <c r="E344" s="47" t="s">
        <v>251</v>
      </c>
      <c r="F344" s="47">
        <v>81020</v>
      </c>
      <c r="G344" s="58">
        <v>43839</v>
      </c>
      <c r="H344" s="47">
        <v>7</v>
      </c>
      <c r="I344" s="47">
        <v>0</v>
      </c>
      <c r="J344" s="47"/>
      <c r="K344" s="53">
        <v>1605</v>
      </c>
      <c r="L344" s="48"/>
      <c r="M344" s="48"/>
      <c r="N344" s="55">
        <f t="shared" si="7"/>
        <v>1605</v>
      </c>
      <c r="O344" s="48"/>
      <c r="P344" s="60"/>
      <c r="Q344" s="59">
        <v>1605</v>
      </c>
      <c r="R344" s="59"/>
      <c r="S344" s="59"/>
      <c r="T344" s="59"/>
      <c r="U344" s="59"/>
      <c r="V344" s="118"/>
      <c r="W344" s="118"/>
      <c r="X344" s="118"/>
      <c r="Y344" s="118"/>
      <c r="Z344" s="118"/>
      <c r="AA344" s="118"/>
      <c r="AB344" s="59"/>
      <c r="AC344" s="92"/>
    </row>
    <row r="345" spans="1:29" s="30" customFormat="1" ht="12" x14ac:dyDescent="0.2">
      <c r="A345" s="91" t="s">
        <v>41</v>
      </c>
      <c r="B345" s="46">
        <v>43826</v>
      </c>
      <c r="C345" s="47" t="s">
        <v>90</v>
      </c>
      <c r="D345" s="47" t="s">
        <v>39</v>
      </c>
      <c r="E345" s="47" t="s">
        <v>43</v>
      </c>
      <c r="F345" s="47">
        <v>81021</v>
      </c>
      <c r="G345" s="58">
        <v>43839</v>
      </c>
      <c r="H345" s="47">
        <v>22</v>
      </c>
      <c r="I345" s="47">
        <v>1</v>
      </c>
      <c r="J345" s="47" t="s">
        <v>247</v>
      </c>
      <c r="K345" s="53">
        <v>5925</v>
      </c>
      <c r="L345" s="48"/>
      <c r="M345" s="48"/>
      <c r="N345" s="55">
        <f t="shared" si="7"/>
        <v>5925</v>
      </c>
      <c r="O345" s="48"/>
      <c r="P345" s="60"/>
      <c r="Q345" s="59">
        <v>5925</v>
      </c>
      <c r="R345" s="59"/>
      <c r="S345" s="59"/>
      <c r="T345" s="59"/>
      <c r="U345" s="59"/>
      <c r="V345" s="118"/>
      <c r="W345" s="118"/>
      <c r="X345" s="118"/>
      <c r="Y345" s="118"/>
      <c r="Z345" s="118"/>
      <c r="AA345" s="118"/>
      <c r="AB345" s="59"/>
      <c r="AC345" s="92"/>
    </row>
    <row r="346" spans="1:29" s="30" customFormat="1" ht="12" x14ac:dyDescent="0.2">
      <c r="A346" s="91" t="s">
        <v>41</v>
      </c>
      <c r="B346" s="46">
        <v>43826</v>
      </c>
      <c r="C346" s="47" t="s">
        <v>90</v>
      </c>
      <c r="D346" s="47" t="s">
        <v>39</v>
      </c>
      <c r="E346" s="47" t="s">
        <v>43</v>
      </c>
      <c r="F346" s="47">
        <v>81022</v>
      </c>
      <c r="G346" s="58">
        <v>43840</v>
      </c>
      <c r="H346" s="47">
        <v>14</v>
      </c>
      <c r="I346" s="47">
        <v>3</v>
      </c>
      <c r="J346" s="47" t="s">
        <v>85</v>
      </c>
      <c r="K346" s="53">
        <v>26564.84</v>
      </c>
      <c r="L346" s="48"/>
      <c r="M346" s="48"/>
      <c r="N346" s="55">
        <f t="shared" si="7"/>
        <v>26564.84</v>
      </c>
      <c r="O346" s="48"/>
      <c r="P346" s="60"/>
      <c r="Q346" s="59">
        <v>26564.84</v>
      </c>
      <c r="R346" s="59"/>
      <c r="S346" s="59"/>
      <c r="T346" s="59"/>
      <c r="U346" s="59"/>
      <c r="V346" s="118"/>
      <c r="W346" s="118"/>
      <c r="X346" s="118"/>
      <c r="Y346" s="118"/>
      <c r="Z346" s="118"/>
      <c r="AA346" s="118"/>
      <c r="AB346" s="59"/>
      <c r="AC346" s="92"/>
    </row>
    <row r="347" spans="1:29" s="30" customFormat="1" ht="12" x14ac:dyDescent="0.2">
      <c r="A347" s="91" t="s">
        <v>33</v>
      </c>
      <c r="B347" s="46"/>
      <c r="C347" s="47" t="s">
        <v>56</v>
      </c>
      <c r="D347" s="47" t="s">
        <v>36</v>
      </c>
      <c r="E347" s="47" t="s">
        <v>57</v>
      </c>
      <c r="F347" s="47">
        <v>81023</v>
      </c>
      <c r="G347" s="58">
        <v>43839</v>
      </c>
      <c r="H347" s="47">
        <v>0</v>
      </c>
      <c r="I347" s="47">
        <v>1</v>
      </c>
      <c r="J347" s="47" t="s">
        <v>252</v>
      </c>
      <c r="K347" s="53">
        <v>0</v>
      </c>
      <c r="L347" s="48"/>
      <c r="M347" s="48"/>
      <c r="N347" s="55">
        <f t="shared" si="7"/>
        <v>0</v>
      </c>
      <c r="O347" s="48">
        <v>5000</v>
      </c>
      <c r="P347" s="60"/>
      <c r="Q347" s="59"/>
      <c r="R347" s="59"/>
      <c r="S347" s="59"/>
      <c r="T347" s="59"/>
      <c r="U347" s="59"/>
      <c r="V347" s="118"/>
      <c r="W347" s="118"/>
      <c r="X347" s="118"/>
      <c r="Y347" s="118"/>
      <c r="Z347" s="118"/>
      <c r="AA347" s="118"/>
      <c r="AB347" s="59"/>
      <c r="AC347" s="92"/>
    </row>
    <row r="348" spans="1:29" s="30" customFormat="1" ht="12" x14ac:dyDescent="0.2">
      <c r="A348" s="91" t="s">
        <v>41</v>
      </c>
      <c r="B348" s="46">
        <v>43826</v>
      </c>
      <c r="C348" s="47" t="s">
        <v>90</v>
      </c>
      <c r="D348" s="47" t="s">
        <v>39</v>
      </c>
      <c r="E348" s="47" t="s">
        <v>43</v>
      </c>
      <c r="F348" s="47">
        <v>81024</v>
      </c>
      <c r="G348" s="58">
        <v>43840</v>
      </c>
      <c r="H348" s="47">
        <v>23</v>
      </c>
      <c r="I348" s="47"/>
      <c r="J348" s="47"/>
      <c r="K348" s="53">
        <v>4405</v>
      </c>
      <c r="L348" s="48"/>
      <c r="M348" s="48"/>
      <c r="N348" s="55">
        <f t="shared" si="7"/>
        <v>4405</v>
      </c>
      <c r="O348" s="48"/>
      <c r="P348" s="60"/>
      <c r="Q348" s="59">
        <v>4405</v>
      </c>
      <c r="R348" s="59"/>
      <c r="S348" s="59"/>
      <c r="T348" s="59"/>
      <c r="U348" s="59"/>
      <c r="V348" s="118"/>
      <c r="W348" s="118"/>
      <c r="X348" s="118"/>
      <c r="Y348" s="118"/>
      <c r="Z348" s="118"/>
      <c r="AA348" s="118"/>
      <c r="AB348" s="59"/>
      <c r="AC348" s="92" t="s">
        <v>253</v>
      </c>
    </row>
    <row r="349" spans="1:29" s="30" customFormat="1" ht="12" x14ac:dyDescent="0.2">
      <c r="A349" s="91" t="s">
        <v>62</v>
      </c>
      <c r="B349" s="46">
        <v>43822</v>
      </c>
      <c r="C349" s="47" t="s">
        <v>68</v>
      </c>
      <c r="D349" s="47" t="s">
        <v>88</v>
      </c>
      <c r="E349" s="47" t="s">
        <v>251</v>
      </c>
      <c r="F349" s="47">
        <v>81025</v>
      </c>
      <c r="G349" s="58">
        <v>43839</v>
      </c>
      <c r="H349" s="47">
        <v>14</v>
      </c>
      <c r="I349" s="47">
        <v>0</v>
      </c>
      <c r="J349" s="47"/>
      <c r="K349" s="53">
        <v>1533</v>
      </c>
      <c r="L349" s="48"/>
      <c r="M349" s="48"/>
      <c r="N349" s="55">
        <f t="shared" si="7"/>
        <v>1533</v>
      </c>
      <c r="O349" s="48"/>
      <c r="P349" s="60"/>
      <c r="Q349" s="59">
        <v>1533</v>
      </c>
      <c r="R349" s="59"/>
      <c r="S349" s="59"/>
      <c r="T349" s="59"/>
      <c r="U349" s="59"/>
      <c r="V349" s="118"/>
      <c r="W349" s="118"/>
      <c r="X349" s="118"/>
      <c r="Y349" s="118"/>
      <c r="Z349" s="118"/>
      <c r="AA349" s="118"/>
      <c r="AB349" s="59"/>
      <c r="AC349" s="92"/>
    </row>
    <row r="350" spans="1:29" s="30" customFormat="1" ht="12" x14ac:dyDescent="0.2">
      <c r="A350" s="91" t="s">
        <v>33</v>
      </c>
      <c r="B350" s="46">
        <v>43826</v>
      </c>
      <c r="C350" s="47" t="s">
        <v>236</v>
      </c>
      <c r="D350" s="47" t="s">
        <v>39</v>
      </c>
      <c r="E350" s="47" t="s">
        <v>40</v>
      </c>
      <c r="F350" s="47">
        <v>81026</v>
      </c>
      <c r="G350" s="58">
        <v>43839</v>
      </c>
      <c r="H350" s="47">
        <v>0</v>
      </c>
      <c r="I350" s="47">
        <v>2</v>
      </c>
      <c r="J350" s="47" t="s">
        <v>254</v>
      </c>
      <c r="K350" s="53">
        <v>50000</v>
      </c>
      <c r="L350" s="48"/>
      <c r="M350" s="48"/>
      <c r="N350" s="55">
        <f t="shared" si="7"/>
        <v>50000</v>
      </c>
      <c r="O350" s="48"/>
      <c r="P350" s="60">
        <v>50000</v>
      </c>
      <c r="Q350" s="59"/>
      <c r="R350" s="59"/>
      <c r="S350" s="59"/>
      <c r="T350" s="59"/>
      <c r="U350" s="59"/>
      <c r="V350" s="118"/>
      <c r="W350" s="118"/>
      <c r="X350" s="118"/>
      <c r="Y350" s="118"/>
      <c r="Z350" s="118"/>
      <c r="AA350" s="118"/>
      <c r="AB350" s="59"/>
      <c r="AC350" s="92"/>
    </row>
    <row r="351" spans="1:29" s="30" customFormat="1" ht="12" x14ac:dyDescent="0.2">
      <c r="A351" s="91" t="s">
        <v>67</v>
      </c>
      <c r="B351" s="46">
        <v>43822</v>
      </c>
      <c r="C351" s="47" t="s">
        <v>68</v>
      </c>
      <c r="D351" s="47" t="s">
        <v>93</v>
      </c>
      <c r="E351" s="47" t="s">
        <v>255</v>
      </c>
      <c r="F351" s="47">
        <v>81027</v>
      </c>
      <c r="G351" s="58">
        <v>43833</v>
      </c>
      <c r="H351" s="47">
        <v>17</v>
      </c>
      <c r="I351" s="47">
        <v>2</v>
      </c>
      <c r="J351" s="47" t="s">
        <v>256</v>
      </c>
      <c r="K351" s="53">
        <v>11380</v>
      </c>
      <c r="L351" s="48"/>
      <c r="M351" s="48"/>
      <c r="N351" s="55">
        <f t="shared" si="7"/>
        <v>11380</v>
      </c>
      <c r="O351" s="48"/>
      <c r="P351" s="60"/>
      <c r="Q351" s="59">
        <v>11380</v>
      </c>
      <c r="R351" s="59"/>
      <c r="S351" s="59"/>
      <c r="T351" s="59"/>
      <c r="U351" s="59"/>
      <c r="V351" s="118"/>
      <c r="W351" s="118"/>
      <c r="X351" s="118"/>
      <c r="Y351" s="118"/>
      <c r="Z351" s="118"/>
      <c r="AA351" s="118"/>
      <c r="AB351" s="59"/>
      <c r="AC351" s="92"/>
    </row>
    <row r="352" spans="1:29" s="30" customFormat="1" ht="12" x14ac:dyDescent="0.2">
      <c r="A352" s="91" t="s">
        <v>62</v>
      </c>
      <c r="B352" s="46">
        <v>43823</v>
      </c>
      <c r="C352" s="47" t="s">
        <v>68</v>
      </c>
      <c r="D352" s="47" t="s">
        <v>88</v>
      </c>
      <c r="E352" s="47" t="s">
        <v>251</v>
      </c>
      <c r="F352" s="47">
        <v>81028</v>
      </c>
      <c r="G352" s="58">
        <v>43839</v>
      </c>
      <c r="H352" s="47">
        <v>8</v>
      </c>
      <c r="I352" s="47">
        <v>0</v>
      </c>
      <c r="J352" s="47"/>
      <c r="K352" s="53">
        <v>599</v>
      </c>
      <c r="L352" s="48"/>
      <c r="M352" s="48"/>
      <c r="N352" s="55">
        <f t="shared" si="7"/>
        <v>599</v>
      </c>
      <c r="O352" s="48"/>
      <c r="P352" s="60"/>
      <c r="Q352" s="59">
        <v>599</v>
      </c>
      <c r="R352" s="59"/>
      <c r="S352" s="59"/>
      <c r="T352" s="59"/>
      <c r="U352" s="59"/>
      <c r="V352" s="118"/>
      <c r="W352" s="118"/>
      <c r="X352" s="118"/>
      <c r="Y352" s="118"/>
      <c r="Z352" s="118"/>
      <c r="AA352" s="118"/>
      <c r="AB352" s="59"/>
      <c r="AC352" s="92"/>
    </row>
    <row r="353" spans="1:29" s="30" customFormat="1" ht="12" x14ac:dyDescent="0.2">
      <c r="A353" s="91"/>
      <c r="B353" s="46">
        <v>43826</v>
      </c>
      <c r="C353" s="47" t="s">
        <v>68</v>
      </c>
      <c r="D353" s="47" t="s">
        <v>74</v>
      </c>
      <c r="E353" s="47" t="s">
        <v>257</v>
      </c>
      <c r="F353" s="47">
        <v>81029</v>
      </c>
      <c r="G353" s="58">
        <v>43837</v>
      </c>
      <c r="H353" s="47">
        <v>1</v>
      </c>
      <c r="I353" s="47">
        <v>0</v>
      </c>
      <c r="J353" s="47"/>
      <c r="K353" s="53">
        <v>1062.5</v>
      </c>
      <c r="L353" s="48"/>
      <c r="M353" s="48"/>
      <c r="N353" s="55">
        <f t="shared" si="7"/>
        <v>1062.5</v>
      </c>
      <c r="O353" s="48"/>
      <c r="P353" s="60"/>
      <c r="Q353" s="59">
        <v>1062.5</v>
      </c>
      <c r="R353" s="59"/>
      <c r="S353" s="59"/>
      <c r="T353" s="59"/>
      <c r="U353" s="59"/>
      <c r="V353" s="118"/>
      <c r="W353" s="118"/>
      <c r="X353" s="118"/>
      <c r="Y353" s="118"/>
      <c r="Z353" s="118"/>
      <c r="AA353" s="118"/>
      <c r="AB353" s="59"/>
      <c r="AC353" s="92"/>
    </row>
    <row r="354" spans="1:29" s="30" customFormat="1" ht="12" x14ac:dyDescent="0.2">
      <c r="A354" s="91" t="s">
        <v>41</v>
      </c>
      <c r="B354" s="46">
        <v>43829</v>
      </c>
      <c r="C354" s="47" t="s">
        <v>45</v>
      </c>
      <c r="D354" s="47" t="s">
        <v>39</v>
      </c>
      <c r="E354" s="47" t="s">
        <v>43</v>
      </c>
      <c r="F354" s="47">
        <v>81030</v>
      </c>
      <c r="G354" s="58">
        <v>43843</v>
      </c>
      <c r="H354" s="47">
        <v>13</v>
      </c>
      <c r="I354" s="47">
        <v>0</v>
      </c>
      <c r="J354" s="47"/>
      <c r="K354" s="53">
        <v>8650</v>
      </c>
      <c r="L354" s="48"/>
      <c r="M354" s="48"/>
      <c r="N354" s="55">
        <f t="shared" si="7"/>
        <v>8650</v>
      </c>
      <c r="O354" s="48"/>
      <c r="P354" s="60"/>
      <c r="Q354" s="59">
        <v>8650</v>
      </c>
      <c r="R354" s="59"/>
      <c r="S354" s="59"/>
      <c r="T354" s="59"/>
      <c r="U354" s="59"/>
      <c r="V354" s="118"/>
      <c r="W354" s="118"/>
      <c r="X354" s="118"/>
      <c r="Y354" s="118"/>
      <c r="Z354" s="118"/>
      <c r="AA354" s="118"/>
      <c r="AB354" s="59"/>
      <c r="AC354" s="92"/>
    </row>
    <row r="355" spans="1:29" s="30" customFormat="1" ht="12" x14ac:dyDescent="0.2">
      <c r="A355" s="91" t="s">
        <v>41</v>
      </c>
      <c r="B355" s="46">
        <v>43829</v>
      </c>
      <c r="C355" s="47" t="s">
        <v>90</v>
      </c>
      <c r="D355" s="47" t="s">
        <v>39</v>
      </c>
      <c r="E355" s="47" t="s">
        <v>43</v>
      </c>
      <c r="F355" s="47">
        <v>81031</v>
      </c>
      <c r="G355" s="58">
        <v>43844</v>
      </c>
      <c r="H355" s="47">
        <v>0</v>
      </c>
      <c r="I355" s="47">
        <v>0</v>
      </c>
      <c r="J355" s="47"/>
      <c r="K355" s="53">
        <v>1000</v>
      </c>
      <c r="L355" s="48"/>
      <c r="M355" s="48"/>
      <c r="N355" s="55">
        <f t="shared" si="7"/>
        <v>1000</v>
      </c>
      <c r="O355" s="48"/>
      <c r="P355" s="60"/>
      <c r="Q355" s="59">
        <v>1000</v>
      </c>
      <c r="R355" s="59"/>
      <c r="S355" s="59"/>
      <c r="T355" s="59"/>
      <c r="U355" s="59"/>
      <c r="V355" s="118"/>
      <c r="W355" s="118"/>
      <c r="X355" s="118"/>
      <c r="Y355" s="118"/>
      <c r="Z355" s="118"/>
      <c r="AA355" s="118"/>
      <c r="AB355" s="59"/>
      <c r="AC355" s="92"/>
    </row>
    <row r="356" spans="1:29" s="30" customFormat="1" ht="12" x14ac:dyDescent="0.2">
      <c r="A356" s="91" t="s">
        <v>62</v>
      </c>
      <c r="B356" s="46">
        <v>43825</v>
      </c>
      <c r="C356" s="47" t="s">
        <v>68</v>
      </c>
      <c r="D356" s="47" t="s">
        <v>88</v>
      </c>
      <c r="E356" s="47" t="s">
        <v>251</v>
      </c>
      <c r="F356" s="47">
        <v>81032</v>
      </c>
      <c r="G356" s="58">
        <v>43839</v>
      </c>
      <c r="H356" s="47">
        <v>11</v>
      </c>
      <c r="I356" s="47">
        <v>0</v>
      </c>
      <c r="J356" s="47"/>
      <c r="K356" s="53">
        <v>480</v>
      </c>
      <c r="L356" s="48"/>
      <c r="M356" s="48"/>
      <c r="N356" s="55">
        <f t="shared" si="7"/>
        <v>480</v>
      </c>
      <c r="O356" s="48"/>
      <c r="P356" s="60"/>
      <c r="Q356" s="59">
        <v>480</v>
      </c>
      <c r="R356" s="59"/>
      <c r="S356" s="59"/>
      <c r="T356" s="59"/>
      <c r="U356" s="59"/>
      <c r="V356" s="118"/>
      <c r="W356" s="118"/>
      <c r="X356" s="118"/>
      <c r="Y356" s="118"/>
      <c r="Z356" s="118"/>
      <c r="AA356" s="118"/>
      <c r="AB356" s="59"/>
      <c r="AC356" s="92"/>
    </row>
    <row r="357" spans="1:29" s="30" customFormat="1" ht="12" x14ac:dyDescent="0.2">
      <c r="A357" s="91" t="s">
        <v>41</v>
      </c>
      <c r="B357" s="46">
        <v>43829</v>
      </c>
      <c r="C357" s="47" t="s">
        <v>90</v>
      </c>
      <c r="D357" s="47" t="s">
        <v>39</v>
      </c>
      <c r="E357" s="47" t="s">
        <v>43</v>
      </c>
      <c r="F357" s="47">
        <v>81033</v>
      </c>
      <c r="G357" s="58">
        <v>43844</v>
      </c>
      <c r="H357" s="47">
        <v>3</v>
      </c>
      <c r="I357" s="47">
        <v>3</v>
      </c>
      <c r="J357" s="47" t="s">
        <v>258</v>
      </c>
      <c r="K357" s="53">
        <v>3637.32</v>
      </c>
      <c r="L357" s="48"/>
      <c r="M357" s="48"/>
      <c r="N357" s="55">
        <f t="shared" si="7"/>
        <v>3637.32</v>
      </c>
      <c r="O357" s="48"/>
      <c r="P357" s="60"/>
      <c r="Q357" s="59">
        <v>3637.32</v>
      </c>
      <c r="R357" s="59"/>
      <c r="S357" s="59"/>
      <c r="T357" s="59"/>
      <c r="U357" s="59"/>
      <c r="V357" s="118"/>
      <c r="W357" s="118"/>
      <c r="X357" s="118"/>
      <c r="Y357" s="118"/>
      <c r="Z357" s="118"/>
      <c r="AA357" s="118"/>
      <c r="AB357" s="59"/>
      <c r="AC357" s="92"/>
    </row>
    <row r="358" spans="1:29" s="30" customFormat="1" ht="12" x14ac:dyDescent="0.2">
      <c r="A358" s="91" t="s">
        <v>67</v>
      </c>
      <c r="B358" s="46">
        <v>43822</v>
      </c>
      <c r="C358" s="47" t="s">
        <v>68</v>
      </c>
      <c r="D358" s="47" t="s">
        <v>93</v>
      </c>
      <c r="E358" s="47" t="s">
        <v>259</v>
      </c>
      <c r="F358" s="47">
        <v>81034</v>
      </c>
      <c r="G358" s="58">
        <v>43833</v>
      </c>
      <c r="H358" s="47">
        <v>10</v>
      </c>
      <c r="I358" s="47">
        <v>0</v>
      </c>
      <c r="J358" s="47"/>
      <c r="K358" s="53">
        <v>8655</v>
      </c>
      <c r="L358" s="48"/>
      <c r="M358" s="48"/>
      <c r="N358" s="55">
        <f t="shared" si="7"/>
        <v>8655</v>
      </c>
      <c r="O358" s="48"/>
      <c r="P358" s="60"/>
      <c r="Q358" s="59">
        <v>8655</v>
      </c>
      <c r="R358" s="59"/>
      <c r="S358" s="59"/>
      <c r="T358" s="59"/>
      <c r="U358" s="59"/>
      <c r="V358" s="118"/>
      <c r="W358" s="118"/>
      <c r="X358" s="118"/>
      <c r="Y358" s="118"/>
      <c r="Z358" s="118"/>
      <c r="AA358" s="118"/>
      <c r="AB358" s="59"/>
      <c r="AC358" s="92" t="s">
        <v>260</v>
      </c>
    </row>
    <row r="359" spans="1:29" s="30" customFormat="1" ht="12" x14ac:dyDescent="0.2">
      <c r="A359" s="91" t="s">
        <v>33</v>
      </c>
      <c r="B359" s="46">
        <v>43829</v>
      </c>
      <c r="C359" s="47" t="s">
        <v>51</v>
      </c>
      <c r="D359" s="47" t="s">
        <v>39</v>
      </c>
      <c r="E359" s="47" t="s">
        <v>52</v>
      </c>
      <c r="F359" s="47">
        <v>81035</v>
      </c>
      <c r="G359" s="58">
        <v>43840</v>
      </c>
      <c r="H359" s="47">
        <v>0</v>
      </c>
      <c r="I359" s="47">
        <v>1</v>
      </c>
      <c r="J359" s="47" t="s">
        <v>132</v>
      </c>
      <c r="K359" s="53">
        <v>75</v>
      </c>
      <c r="L359" s="48"/>
      <c r="M359" s="48"/>
      <c r="N359" s="55">
        <f t="shared" si="7"/>
        <v>75</v>
      </c>
      <c r="O359" s="48"/>
      <c r="P359" s="60"/>
      <c r="Q359" s="59">
        <v>75</v>
      </c>
      <c r="R359" s="59"/>
      <c r="S359" s="59"/>
      <c r="T359" s="59"/>
      <c r="U359" s="59"/>
      <c r="V359" s="118"/>
      <c r="W359" s="118"/>
      <c r="X359" s="118"/>
      <c r="Y359" s="118"/>
      <c r="Z359" s="118"/>
      <c r="AA359" s="118"/>
      <c r="AB359" s="59"/>
      <c r="AC359" s="92"/>
    </row>
    <row r="360" spans="1:29" s="30" customFormat="1" ht="12" x14ac:dyDescent="0.2">
      <c r="A360" s="91" t="s">
        <v>33</v>
      </c>
      <c r="B360" s="46">
        <v>43829</v>
      </c>
      <c r="C360" s="47" t="s">
        <v>38</v>
      </c>
      <c r="D360" s="47" t="s">
        <v>39</v>
      </c>
      <c r="E360" s="47" t="s">
        <v>40</v>
      </c>
      <c r="F360" s="47">
        <v>81036</v>
      </c>
      <c r="G360" s="58">
        <v>43840</v>
      </c>
      <c r="H360" s="47">
        <v>1</v>
      </c>
      <c r="I360" s="47">
        <v>1</v>
      </c>
      <c r="J360" s="47" t="s">
        <v>47</v>
      </c>
      <c r="K360" s="53">
        <v>100000</v>
      </c>
      <c r="L360" s="48"/>
      <c r="M360" s="48"/>
      <c r="N360" s="55">
        <f t="shared" si="7"/>
        <v>100000</v>
      </c>
      <c r="O360" s="48"/>
      <c r="P360" s="60">
        <v>100000</v>
      </c>
      <c r="Q360" s="59"/>
      <c r="R360" s="59"/>
      <c r="S360" s="59"/>
      <c r="T360" s="59"/>
      <c r="U360" s="59"/>
      <c r="V360" s="118"/>
      <c r="W360" s="118"/>
      <c r="X360" s="118"/>
      <c r="Y360" s="118"/>
      <c r="Z360" s="118"/>
      <c r="AA360" s="118"/>
      <c r="AB360" s="59"/>
      <c r="AC360" s="92"/>
    </row>
    <row r="361" spans="1:29" s="30" customFormat="1" ht="12" x14ac:dyDescent="0.2">
      <c r="A361" s="91" t="s">
        <v>62</v>
      </c>
      <c r="B361" s="46">
        <v>43829</v>
      </c>
      <c r="C361" s="47" t="s">
        <v>90</v>
      </c>
      <c r="D361" s="47" t="s">
        <v>36</v>
      </c>
      <c r="E361" s="47" t="s">
        <v>43</v>
      </c>
      <c r="F361" s="47">
        <v>81037</v>
      </c>
      <c r="G361" s="58">
        <v>43832</v>
      </c>
      <c r="H361" s="47">
        <v>1</v>
      </c>
      <c r="I361" s="47">
        <v>0</v>
      </c>
      <c r="J361" s="47"/>
      <c r="K361" s="53">
        <v>50</v>
      </c>
      <c r="L361" s="48"/>
      <c r="M361" s="48"/>
      <c r="N361" s="55">
        <f t="shared" si="7"/>
        <v>50</v>
      </c>
      <c r="O361" s="48"/>
      <c r="P361" s="60"/>
      <c r="Q361" s="59">
        <v>50</v>
      </c>
      <c r="R361" s="59"/>
      <c r="S361" s="59"/>
      <c r="T361" s="59"/>
      <c r="U361" s="59"/>
      <c r="V361" s="118"/>
      <c r="W361" s="118"/>
      <c r="X361" s="118"/>
      <c r="Y361" s="118"/>
      <c r="Z361" s="118"/>
      <c r="AA361" s="118"/>
      <c r="AB361" s="59"/>
      <c r="AC361" s="92"/>
    </row>
    <row r="362" spans="1:29" s="30" customFormat="1" ht="12" x14ac:dyDescent="0.2">
      <c r="A362" s="91" t="s">
        <v>67</v>
      </c>
      <c r="B362" s="46">
        <v>43825</v>
      </c>
      <c r="C362" s="47" t="s">
        <v>42</v>
      </c>
      <c r="D362" s="47" t="s">
        <v>36</v>
      </c>
      <c r="E362" s="47" t="s">
        <v>43</v>
      </c>
      <c r="F362" s="47">
        <v>81038</v>
      </c>
      <c r="G362" s="58">
        <v>43844</v>
      </c>
      <c r="H362" s="47">
        <v>4</v>
      </c>
      <c r="I362" s="47">
        <v>4</v>
      </c>
      <c r="J362" s="47" t="s">
        <v>261</v>
      </c>
      <c r="K362" s="53">
        <v>15938.01</v>
      </c>
      <c r="L362" s="48"/>
      <c r="M362" s="48"/>
      <c r="N362" s="55">
        <f t="shared" si="7"/>
        <v>15938.01</v>
      </c>
      <c r="O362" s="48"/>
      <c r="P362" s="60"/>
      <c r="Q362" s="59">
        <v>15938.01</v>
      </c>
      <c r="R362" s="59"/>
      <c r="S362" s="59"/>
      <c r="T362" s="59"/>
      <c r="U362" s="59"/>
      <c r="V362" s="118"/>
      <c r="W362" s="118"/>
      <c r="X362" s="118"/>
      <c r="Y362" s="118"/>
      <c r="Z362" s="118"/>
      <c r="AA362" s="118"/>
      <c r="AB362" s="59"/>
      <c r="AC362" s="92"/>
    </row>
    <row r="363" spans="1:29" s="30" customFormat="1" ht="12" x14ac:dyDescent="0.2">
      <c r="A363" s="91" t="s">
        <v>62</v>
      </c>
      <c r="B363" s="46">
        <v>43826</v>
      </c>
      <c r="C363" s="47" t="s">
        <v>68</v>
      </c>
      <c r="D363" s="47" t="s">
        <v>88</v>
      </c>
      <c r="E363" s="47" t="s">
        <v>251</v>
      </c>
      <c r="F363" s="47">
        <v>81039</v>
      </c>
      <c r="G363" s="58">
        <v>43839</v>
      </c>
      <c r="H363" s="47">
        <v>6</v>
      </c>
      <c r="I363" s="47"/>
      <c r="J363" s="47"/>
      <c r="K363" s="53">
        <v>485</v>
      </c>
      <c r="L363" s="48"/>
      <c r="M363" s="48"/>
      <c r="N363" s="55">
        <f t="shared" si="7"/>
        <v>485</v>
      </c>
      <c r="O363" s="48"/>
      <c r="P363" s="60"/>
      <c r="Q363" s="59">
        <v>485</v>
      </c>
      <c r="R363" s="59"/>
      <c r="S363" s="59"/>
      <c r="T363" s="59"/>
      <c r="U363" s="59"/>
      <c r="V363" s="118"/>
      <c r="W363" s="118"/>
      <c r="X363" s="118"/>
      <c r="Y363" s="118"/>
      <c r="Z363" s="118"/>
      <c r="AA363" s="118"/>
      <c r="AB363" s="59"/>
      <c r="AC363" s="92"/>
    </row>
    <row r="364" spans="1:29" s="30" customFormat="1" ht="12" x14ac:dyDescent="0.2">
      <c r="A364" s="91" t="s">
        <v>41</v>
      </c>
      <c r="B364" s="46">
        <v>43829</v>
      </c>
      <c r="C364" s="47" t="s">
        <v>90</v>
      </c>
      <c r="D364" s="47" t="s">
        <v>39</v>
      </c>
      <c r="E364" s="47" t="s">
        <v>43</v>
      </c>
      <c r="F364" s="47">
        <v>81040</v>
      </c>
      <c r="G364" s="58">
        <v>43844</v>
      </c>
      <c r="H364" s="47">
        <v>1</v>
      </c>
      <c r="I364" s="47"/>
      <c r="J364" s="47"/>
      <c r="K364" s="53">
        <v>3500</v>
      </c>
      <c r="L364" s="48"/>
      <c r="M364" s="48"/>
      <c r="N364" s="55">
        <f t="shared" si="7"/>
        <v>3500</v>
      </c>
      <c r="O364" s="48"/>
      <c r="P364" s="60"/>
      <c r="Q364" s="59">
        <v>3500</v>
      </c>
      <c r="R364" s="59"/>
      <c r="S364" s="59"/>
      <c r="T364" s="59"/>
      <c r="U364" s="59"/>
      <c r="V364" s="118"/>
      <c r="W364" s="118"/>
      <c r="X364" s="118"/>
      <c r="Y364" s="118"/>
      <c r="Z364" s="118"/>
      <c r="AA364" s="118"/>
      <c r="AB364" s="59"/>
      <c r="AC364" s="92"/>
    </row>
    <row r="365" spans="1:29" s="30" customFormat="1" ht="12" x14ac:dyDescent="0.2">
      <c r="A365" s="91" t="s">
        <v>33</v>
      </c>
      <c r="B365" s="46">
        <v>43830</v>
      </c>
      <c r="C365" s="47" t="s">
        <v>68</v>
      </c>
      <c r="D365" s="47" t="s">
        <v>74</v>
      </c>
      <c r="E365" s="47" t="s">
        <v>262</v>
      </c>
      <c r="F365" s="47">
        <v>81041</v>
      </c>
      <c r="G365" s="58">
        <v>43838</v>
      </c>
      <c r="H365" s="47">
        <v>1</v>
      </c>
      <c r="I365" s="47">
        <v>0</v>
      </c>
      <c r="J365" s="47"/>
      <c r="K365" s="53">
        <v>25</v>
      </c>
      <c r="L365" s="48"/>
      <c r="M365" s="48"/>
      <c r="N365" s="55">
        <f t="shared" si="7"/>
        <v>25</v>
      </c>
      <c r="O365" s="48"/>
      <c r="P365" s="60"/>
      <c r="Q365" s="59">
        <v>25</v>
      </c>
      <c r="R365" s="59"/>
      <c r="S365" s="59"/>
      <c r="T365" s="59"/>
      <c r="U365" s="59"/>
      <c r="V365" s="118"/>
      <c r="W365" s="118"/>
      <c r="X365" s="118"/>
      <c r="Y365" s="118"/>
      <c r="Z365" s="118"/>
      <c r="AA365" s="118"/>
      <c r="AB365" s="59"/>
      <c r="AC365" s="92"/>
    </row>
    <row r="366" spans="1:29" s="30" customFormat="1" ht="12" x14ac:dyDescent="0.2">
      <c r="A366" s="91" t="s">
        <v>33</v>
      </c>
      <c r="B366" s="46">
        <v>43832</v>
      </c>
      <c r="C366" s="47" t="s">
        <v>68</v>
      </c>
      <c r="D366" s="47" t="s">
        <v>74</v>
      </c>
      <c r="E366" s="47" t="s">
        <v>263</v>
      </c>
      <c r="F366" s="47">
        <v>81042</v>
      </c>
      <c r="G366" s="58">
        <v>43838</v>
      </c>
      <c r="H366" s="47">
        <v>1</v>
      </c>
      <c r="I366" s="47">
        <v>0</v>
      </c>
      <c r="J366" s="47"/>
      <c r="K366" s="53">
        <v>250</v>
      </c>
      <c r="L366" s="48"/>
      <c r="M366" s="48"/>
      <c r="N366" s="55">
        <f t="shared" si="7"/>
        <v>250</v>
      </c>
      <c r="O366" s="48"/>
      <c r="P366" s="60"/>
      <c r="Q366" s="59">
        <v>250</v>
      </c>
      <c r="R366" s="59"/>
      <c r="S366" s="59"/>
      <c r="T366" s="59"/>
      <c r="U366" s="59"/>
      <c r="V366" s="118"/>
      <c r="W366" s="118"/>
      <c r="X366" s="118"/>
      <c r="Y366" s="118"/>
      <c r="Z366" s="118"/>
      <c r="AA366" s="118"/>
      <c r="AB366" s="59"/>
      <c r="AC366" s="92"/>
    </row>
    <row r="367" spans="1:29" s="30" customFormat="1" ht="12" x14ac:dyDescent="0.2">
      <c r="A367" s="91" t="s">
        <v>62</v>
      </c>
      <c r="B367" s="46">
        <v>43829</v>
      </c>
      <c r="C367" s="47" t="s">
        <v>45</v>
      </c>
      <c r="D367" s="47" t="s">
        <v>88</v>
      </c>
      <c r="E367" s="47" t="s">
        <v>251</v>
      </c>
      <c r="F367" s="47">
        <v>81043</v>
      </c>
      <c r="G367" s="58">
        <v>43839</v>
      </c>
      <c r="H367" s="47">
        <v>26</v>
      </c>
      <c r="I367" s="47">
        <v>0</v>
      </c>
      <c r="J367" s="47"/>
      <c r="K367" s="53">
        <v>1207</v>
      </c>
      <c r="L367" s="48"/>
      <c r="M367" s="48"/>
      <c r="N367" s="55">
        <f t="shared" si="7"/>
        <v>1207</v>
      </c>
      <c r="O367" s="48"/>
      <c r="P367" s="60"/>
      <c r="Q367" s="59">
        <v>1207</v>
      </c>
      <c r="R367" s="59"/>
      <c r="S367" s="59"/>
      <c r="T367" s="59"/>
      <c r="U367" s="59"/>
      <c r="V367" s="118"/>
      <c r="W367" s="118"/>
      <c r="X367" s="118"/>
      <c r="Y367" s="118"/>
      <c r="Z367" s="118"/>
      <c r="AA367" s="118"/>
      <c r="AB367" s="59"/>
      <c r="AC367" s="92"/>
    </row>
    <row r="368" spans="1:29" s="30" customFormat="1" ht="12" x14ac:dyDescent="0.2">
      <c r="A368" s="91" t="s">
        <v>67</v>
      </c>
      <c r="B368" s="46">
        <v>43832</v>
      </c>
      <c r="C368" s="47" t="s">
        <v>77</v>
      </c>
      <c r="D368" s="47" t="s">
        <v>78</v>
      </c>
      <c r="E368" s="47" t="s">
        <v>79</v>
      </c>
      <c r="F368" s="47">
        <v>81044</v>
      </c>
      <c r="G368" s="58">
        <v>43840</v>
      </c>
      <c r="H368" s="47">
        <v>0</v>
      </c>
      <c r="I368" s="47">
        <v>1</v>
      </c>
      <c r="J368" s="47" t="s">
        <v>264</v>
      </c>
      <c r="K368" s="53">
        <v>254</v>
      </c>
      <c r="L368" s="48"/>
      <c r="M368" s="48"/>
      <c r="N368" s="55">
        <f t="shared" si="7"/>
        <v>254</v>
      </c>
      <c r="O368" s="48"/>
      <c r="P368" s="60"/>
      <c r="Q368" s="59">
        <v>254</v>
      </c>
      <c r="R368" s="59"/>
      <c r="S368" s="59"/>
      <c r="T368" s="59"/>
      <c r="U368" s="59"/>
      <c r="V368" s="118"/>
      <c r="W368" s="118"/>
      <c r="X368" s="118"/>
      <c r="Y368" s="118"/>
      <c r="Z368" s="118"/>
      <c r="AA368" s="118"/>
      <c r="AB368" s="59"/>
      <c r="AC368" s="92"/>
    </row>
    <row r="369" spans="1:29" s="30" customFormat="1" ht="12" x14ac:dyDescent="0.2">
      <c r="A369" s="91" t="s">
        <v>62</v>
      </c>
      <c r="B369" s="46">
        <v>43830</v>
      </c>
      <c r="C369" s="47" t="s">
        <v>68</v>
      </c>
      <c r="D369" s="47" t="s">
        <v>88</v>
      </c>
      <c r="E369" s="47" t="s">
        <v>251</v>
      </c>
      <c r="F369" s="47">
        <v>81045</v>
      </c>
      <c r="G369" s="58">
        <v>43839</v>
      </c>
      <c r="H369" s="47">
        <v>9</v>
      </c>
      <c r="I369" s="47">
        <v>0</v>
      </c>
      <c r="J369" s="47"/>
      <c r="K369" s="53">
        <v>440</v>
      </c>
      <c r="L369" s="48"/>
      <c r="M369" s="48"/>
      <c r="N369" s="55">
        <f t="shared" si="7"/>
        <v>440</v>
      </c>
      <c r="O369" s="48"/>
      <c r="P369" s="60"/>
      <c r="Q369" s="59">
        <v>440</v>
      </c>
      <c r="R369" s="59"/>
      <c r="S369" s="59"/>
      <c r="T369" s="59"/>
      <c r="U369" s="59"/>
      <c r="V369" s="118"/>
      <c r="W369" s="118"/>
      <c r="X369" s="118"/>
      <c r="Y369" s="118"/>
      <c r="Z369" s="118"/>
      <c r="AA369" s="118"/>
      <c r="AB369" s="59"/>
      <c r="AC369" s="92"/>
    </row>
    <row r="370" spans="1:29" s="30" customFormat="1" ht="12" x14ac:dyDescent="0.2">
      <c r="A370" s="91" t="s">
        <v>67</v>
      </c>
      <c r="B370" s="46">
        <v>43832</v>
      </c>
      <c r="C370" s="47" t="s">
        <v>90</v>
      </c>
      <c r="D370" s="47" t="s">
        <v>39</v>
      </c>
      <c r="E370" s="47" t="s">
        <v>43</v>
      </c>
      <c r="F370" s="47">
        <v>81046</v>
      </c>
      <c r="G370" s="58">
        <v>43844</v>
      </c>
      <c r="H370" s="47">
        <v>25</v>
      </c>
      <c r="I370" s="47">
        <v>0</v>
      </c>
      <c r="J370" s="47"/>
      <c r="K370" s="53">
        <v>4105</v>
      </c>
      <c r="L370" s="48"/>
      <c r="M370" s="48"/>
      <c r="N370" s="55">
        <f t="shared" si="7"/>
        <v>4105</v>
      </c>
      <c r="O370" s="48"/>
      <c r="P370" s="60"/>
      <c r="Q370" s="59">
        <v>4105</v>
      </c>
      <c r="R370" s="59"/>
      <c r="S370" s="59"/>
      <c r="T370" s="59"/>
      <c r="U370" s="59"/>
      <c r="V370" s="118"/>
      <c r="W370" s="118"/>
      <c r="X370" s="118"/>
      <c r="Y370" s="118"/>
      <c r="Z370" s="118"/>
      <c r="AA370" s="118"/>
      <c r="AB370" s="59"/>
      <c r="AC370" s="92"/>
    </row>
    <row r="371" spans="1:29" s="30" customFormat="1" ht="12" x14ac:dyDescent="0.2">
      <c r="A371" s="91" t="s">
        <v>41</v>
      </c>
      <c r="B371" s="46">
        <v>43832</v>
      </c>
      <c r="C371" s="47" t="s">
        <v>90</v>
      </c>
      <c r="D371" s="47" t="s">
        <v>39</v>
      </c>
      <c r="E371" s="47" t="s">
        <v>43</v>
      </c>
      <c r="F371" s="47">
        <v>81047</v>
      </c>
      <c r="G371" s="58">
        <v>43843</v>
      </c>
      <c r="H371" s="47">
        <v>1</v>
      </c>
      <c r="I371" s="47">
        <v>0</v>
      </c>
      <c r="J371" s="47"/>
      <c r="K371" s="53">
        <v>250</v>
      </c>
      <c r="L371" s="48"/>
      <c r="M371" s="48"/>
      <c r="N371" s="55">
        <f t="shared" si="7"/>
        <v>250</v>
      </c>
      <c r="O371" s="48"/>
      <c r="P371" s="60"/>
      <c r="Q371" s="59">
        <v>250</v>
      </c>
      <c r="R371" s="59"/>
      <c r="S371" s="59"/>
      <c r="T371" s="59"/>
      <c r="U371" s="59"/>
      <c r="V371" s="118"/>
      <c r="W371" s="118"/>
      <c r="X371" s="118"/>
      <c r="Y371" s="118"/>
      <c r="Z371" s="118"/>
      <c r="AA371" s="118"/>
      <c r="AB371" s="59"/>
      <c r="AC371" s="92"/>
    </row>
    <row r="372" spans="1:29" s="131" customFormat="1" ht="12" x14ac:dyDescent="0.2">
      <c r="A372" s="91" t="s">
        <v>265</v>
      </c>
      <c r="B372" s="141">
        <v>43832</v>
      </c>
      <c r="C372" s="122" t="s">
        <v>38</v>
      </c>
      <c r="D372" s="122" t="s">
        <v>39</v>
      </c>
      <c r="E372" s="122" t="s">
        <v>40</v>
      </c>
      <c r="F372" s="122">
        <v>81048</v>
      </c>
      <c r="G372" s="123"/>
      <c r="H372" s="122"/>
      <c r="I372" s="122"/>
      <c r="J372" s="122"/>
      <c r="K372" s="124" t="s">
        <v>44</v>
      </c>
      <c r="L372" s="125"/>
      <c r="M372" s="125"/>
      <c r="N372" s="126">
        <f t="shared" si="7"/>
        <v>0</v>
      </c>
      <c r="O372" s="125"/>
      <c r="P372" s="127"/>
      <c r="Q372" s="128"/>
      <c r="R372" s="128"/>
      <c r="S372" s="128"/>
      <c r="T372" s="128"/>
      <c r="U372" s="128"/>
      <c r="V372" s="129"/>
      <c r="W372" s="129"/>
      <c r="X372" s="129"/>
      <c r="Y372" s="129"/>
      <c r="Z372" s="129"/>
      <c r="AA372" s="129"/>
      <c r="AB372" s="128"/>
      <c r="AC372" s="92" t="s">
        <v>266</v>
      </c>
    </row>
    <row r="373" spans="1:29" s="30" customFormat="1" ht="12" x14ac:dyDescent="0.2">
      <c r="A373" s="91" t="s">
        <v>67</v>
      </c>
      <c r="B373" s="46">
        <v>43832</v>
      </c>
      <c r="C373" s="47" t="s">
        <v>90</v>
      </c>
      <c r="D373" s="47" t="s">
        <v>39</v>
      </c>
      <c r="E373" s="47" t="s">
        <v>43</v>
      </c>
      <c r="F373" s="47">
        <v>81049</v>
      </c>
      <c r="G373" s="58">
        <v>43844</v>
      </c>
      <c r="H373" s="47">
        <v>12</v>
      </c>
      <c r="I373" s="47">
        <v>6</v>
      </c>
      <c r="J373" s="47" t="s">
        <v>267</v>
      </c>
      <c r="K373" s="53">
        <v>22356.62</v>
      </c>
      <c r="L373" s="48"/>
      <c r="M373" s="48"/>
      <c r="N373" s="55">
        <f t="shared" si="7"/>
        <v>22356.62</v>
      </c>
      <c r="O373" s="48"/>
      <c r="P373" s="60"/>
      <c r="Q373" s="59">
        <v>22356.62</v>
      </c>
      <c r="R373" s="59"/>
      <c r="S373" s="59"/>
      <c r="T373" s="59"/>
      <c r="U373" s="59"/>
      <c r="V373" s="118"/>
      <c r="W373" s="118"/>
      <c r="X373" s="118"/>
      <c r="Y373" s="118"/>
      <c r="Z373" s="118"/>
      <c r="AA373" s="118"/>
      <c r="AB373" s="59"/>
      <c r="AC373" s="92" t="s">
        <v>268</v>
      </c>
    </row>
    <row r="374" spans="1:29" s="30" customFormat="1" ht="12" x14ac:dyDescent="0.2">
      <c r="A374" s="91" t="s">
        <v>33</v>
      </c>
      <c r="B374" s="46">
        <v>43832</v>
      </c>
      <c r="C374" s="47" t="s">
        <v>90</v>
      </c>
      <c r="D374" s="47" t="s">
        <v>39</v>
      </c>
      <c r="E374" s="47" t="s">
        <v>43</v>
      </c>
      <c r="F374" s="47">
        <v>81050</v>
      </c>
      <c r="G374" s="58">
        <v>43838</v>
      </c>
      <c r="H374" s="47">
        <v>1</v>
      </c>
      <c r="I374" s="47"/>
      <c r="J374" s="47"/>
      <c r="K374" s="53">
        <v>50</v>
      </c>
      <c r="L374" s="48"/>
      <c r="M374" s="48"/>
      <c r="N374" s="55">
        <f t="shared" si="7"/>
        <v>50</v>
      </c>
      <c r="O374" s="48"/>
      <c r="P374" s="60"/>
      <c r="Q374" s="59">
        <v>50</v>
      </c>
      <c r="R374" s="59"/>
      <c r="S374" s="59"/>
      <c r="T374" s="59"/>
      <c r="U374" s="59"/>
      <c r="V374" s="118"/>
      <c r="W374" s="118"/>
      <c r="X374" s="118"/>
      <c r="Y374" s="118"/>
      <c r="Z374" s="118"/>
      <c r="AA374" s="118"/>
      <c r="AB374" s="59"/>
      <c r="AC374" s="92"/>
    </row>
    <row r="375" spans="1:29" s="30" customFormat="1" ht="12" x14ac:dyDescent="0.2">
      <c r="A375" s="91" t="s">
        <v>62</v>
      </c>
      <c r="B375" s="46">
        <v>43833</v>
      </c>
      <c r="C375" s="47" t="s">
        <v>90</v>
      </c>
      <c r="D375" s="47" t="s">
        <v>39</v>
      </c>
      <c r="E375" s="47" t="s">
        <v>43</v>
      </c>
      <c r="F375" s="47">
        <v>81051</v>
      </c>
      <c r="G375" s="58">
        <v>43844</v>
      </c>
      <c r="H375" s="47">
        <v>0</v>
      </c>
      <c r="I375" s="47">
        <v>0</v>
      </c>
      <c r="J375" s="47"/>
      <c r="K375" s="53">
        <v>148.80000000000001</v>
      </c>
      <c r="L375" s="48"/>
      <c r="M375" s="48"/>
      <c r="N375" s="55">
        <f t="shared" si="7"/>
        <v>148.80000000000001</v>
      </c>
      <c r="O375" s="48"/>
      <c r="P375" s="60"/>
      <c r="Q375" s="59">
        <v>148.80000000000001</v>
      </c>
      <c r="R375" s="59"/>
      <c r="S375" s="59"/>
      <c r="T375" s="59"/>
      <c r="U375" s="59"/>
      <c r="V375" s="118"/>
      <c r="W375" s="118"/>
      <c r="X375" s="118"/>
      <c r="Y375" s="118"/>
      <c r="Z375" s="118"/>
      <c r="AA375" s="118"/>
      <c r="AB375" s="59"/>
      <c r="AC375" s="92"/>
    </row>
    <row r="376" spans="1:29" s="30" customFormat="1" ht="12" x14ac:dyDescent="0.2">
      <c r="A376" s="91" t="s">
        <v>67</v>
      </c>
      <c r="B376" s="46">
        <v>43822</v>
      </c>
      <c r="C376" s="47" t="s">
        <v>68</v>
      </c>
      <c r="D376" s="47" t="s">
        <v>93</v>
      </c>
      <c r="E376" s="47" t="s">
        <v>269</v>
      </c>
      <c r="F376" s="47">
        <v>81052</v>
      </c>
      <c r="G376" s="58">
        <v>43833</v>
      </c>
      <c r="H376" s="47">
        <v>8</v>
      </c>
      <c r="I376" s="47">
        <v>2</v>
      </c>
      <c r="J376" s="47" t="s">
        <v>270</v>
      </c>
      <c r="K376" s="53">
        <v>1373.34</v>
      </c>
      <c r="L376" s="48"/>
      <c r="M376" s="48"/>
      <c r="N376" s="55">
        <f t="shared" si="7"/>
        <v>1373.34</v>
      </c>
      <c r="O376" s="48"/>
      <c r="P376" s="60"/>
      <c r="Q376" s="59">
        <v>1373.34</v>
      </c>
      <c r="R376" s="59"/>
      <c r="S376" s="59"/>
      <c r="T376" s="59"/>
      <c r="U376" s="59"/>
      <c r="V376" s="118"/>
      <c r="W376" s="118"/>
      <c r="X376" s="118"/>
      <c r="Y376" s="118"/>
      <c r="Z376" s="118"/>
      <c r="AA376" s="118"/>
      <c r="AB376" s="59"/>
      <c r="AC376" s="92" t="s">
        <v>271</v>
      </c>
    </row>
    <row r="377" spans="1:29" s="30" customFormat="1" ht="12" x14ac:dyDescent="0.2">
      <c r="A377" s="91" t="s">
        <v>67</v>
      </c>
      <c r="B377" s="46">
        <v>43823</v>
      </c>
      <c r="C377" s="47" t="s">
        <v>68</v>
      </c>
      <c r="D377" s="47" t="s">
        <v>93</v>
      </c>
      <c r="E377" s="47" t="s">
        <v>272</v>
      </c>
      <c r="F377" s="47">
        <v>81053</v>
      </c>
      <c r="G377" s="58">
        <v>43833</v>
      </c>
      <c r="H377" s="47">
        <v>14</v>
      </c>
      <c r="I377" s="47">
        <v>3</v>
      </c>
      <c r="J377" s="47" t="s">
        <v>273</v>
      </c>
      <c r="K377" s="53">
        <v>3130.83</v>
      </c>
      <c r="L377" s="48"/>
      <c r="M377" s="48"/>
      <c r="N377" s="55">
        <f t="shared" si="7"/>
        <v>3130.83</v>
      </c>
      <c r="O377" s="48"/>
      <c r="P377" s="60"/>
      <c r="Q377" s="59">
        <v>3130.83</v>
      </c>
      <c r="R377" s="59"/>
      <c r="S377" s="59"/>
      <c r="T377" s="59"/>
      <c r="U377" s="59"/>
      <c r="V377" s="118"/>
      <c r="W377" s="118"/>
      <c r="X377" s="118"/>
      <c r="Y377" s="118"/>
      <c r="Z377" s="118"/>
      <c r="AA377" s="118"/>
      <c r="AB377" s="59"/>
      <c r="AC377" s="92" t="s">
        <v>274</v>
      </c>
    </row>
    <row r="378" spans="1:29" s="30" customFormat="1" ht="12" x14ac:dyDescent="0.2">
      <c r="A378" s="91" t="s">
        <v>67</v>
      </c>
      <c r="B378" s="46">
        <v>43825</v>
      </c>
      <c r="C378" s="47" t="s">
        <v>68</v>
      </c>
      <c r="D378" s="47" t="s">
        <v>93</v>
      </c>
      <c r="E378" s="47" t="s">
        <v>275</v>
      </c>
      <c r="F378" s="47">
        <v>81054</v>
      </c>
      <c r="G378" s="58">
        <v>43833</v>
      </c>
      <c r="H378" s="47">
        <v>9</v>
      </c>
      <c r="I378" s="47">
        <v>1</v>
      </c>
      <c r="J378" s="47" t="s">
        <v>276</v>
      </c>
      <c r="K378" s="53">
        <v>1777.5</v>
      </c>
      <c r="L378" s="48"/>
      <c r="M378" s="48"/>
      <c r="N378" s="55">
        <f t="shared" si="7"/>
        <v>1777.5</v>
      </c>
      <c r="O378" s="48"/>
      <c r="P378" s="60">
        <v>416.67</v>
      </c>
      <c r="Q378" s="59">
        <v>1360.83</v>
      </c>
      <c r="R378" s="59"/>
      <c r="S378" s="59"/>
      <c r="T378" s="59"/>
      <c r="U378" s="59"/>
      <c r="V378" s="118"/>
      <c r="W378" s="118"/>
      <c r="X378" s="118"/>
      <c r="Y378" s="118"/>
      <c r="Z378" s="118"/>
      <c r="AA378" s="118"/>
      <c r="AB378" s="59"/>
      <c r="AC378" s="92"/>
    </row>
    <row r="379" spans="1:29" s="30" customFormat="1" ht="12" x14ac:dyDescent="0.2">
      <c r="A379" s="91" t="s">
        <v>62</v>
      </c>
      <c r="B379" s="46">
        <v>43832</v>
      </c>
      <c r="C379" s="47" t="s">
        <v>68</v>
      </c>
      <c r="D379" s="47" t="s">
        <v>88</v>
      </c>
      <c r="E379" s="47" t="s">
        <v>251</v>
      </c>
      <c r="F379" s="47">
        <v>81055</v>
      </c>
      <c r="G379" s="58">
        <v>43847</v>
      </c>
      <c r="H379" s="47">
        <v>13</v>
      </c>
      <c r="I379" s="47"/>
      <c r="J379" s="47"/>
      <c r="K379" s="53">
        <v>1795</v>
      </c>
      <c r="L379" s="48"/>
      <c r="M379" s="48"/>
      <c r="N379" s="55">
        <f>SUM(K379:L379)</f>
        <v>1795</v>
      </c>
      <c r="O379" s="48"/>
      <c r="P379" s="60"/>
      <c r="Q379" s="59">
        <v>1795</v>
      </c>
      <c r="R379" s="59"/>
      <c r="S379" s="59"/>
      <c r="T379" s="59"/>
      <c r="U379" s="59"/>
      <c r="V379" s="118"/>
      <c r="W379" s="118"/>
      <c r="X379" s="118"/>
      <c r="Y379" s="118"/>
      <c r="Z379" s="118"/>
      <c r="AA379" s="118"/>
      <c r="AB379" s="59"/>
      <c r="AC379" s="92"/>
    </row>
    <row r="380" spans="1:29" s="30" customFormat="1" ht="12" x14ac:dyDescent="0.2">
      <c r="A380" s="91" t="s">
        <v>62</v>
      </c>
      <c r="B380" s="46" t="s">
        <v>34</v>
      </c>
      <c r="C380" s="47" t="s">
        <v>99</v>
      </c>
      <c r="D380" s="47" t="s">
        <v>36</v>
      </c>
      <c r="E380" s="47" t="s">
        <v>277</v>
      </c>
      <c r="F380" s="47">
        <v>81056</v>
      </c>
      <c r="G380" s="58">
        <v>43833</v>
      </c>
      <c r="H380" s="47">
        <v>0</v>
      </c>
      <c r="I380" s="47">
        <v>0</v>
      </c>
      <c r="J380" s="47"/>
      <c r="K380" s="53">
        <v>186094.34</v>
      </c>
      <c r="L380" s="48"/>
      <c r="M380" s="48"/>
      <c r="N380" s="55">
        <f>SUM(K380:L380)</f>
        <v>186094.34</v>
      </c>
      <c r="O380" s="48"/>
      <c r="P380" s="60"/>
      <c r="Q380" s="59"/>
      <c r="R380" s="59"/>
      <c r="S380" s="59"/>
      <c r="T380" s="59"/>
      <c r="U380" s="59"/>
      <c r="V380" s="118"/>
      <c r="W380" s="118"/>
      <c r="X380" s="118"/>
      <c r="Y380" s="118"/>
      <c r="Z380" s="118">
        <v>123127.34</v>
      </c>
      <c r="AA380" s="118">
        <v>62967</v>
      </c>
      <c r="AB380" s="59"/>
      <c r="AC380" s="92"/>
    </row>
    <row r="381" spans="1:29" s="30" customFormat="1" ht="12" x14ac:dyDescent="0.2">
      <c r="A381" s="91"/>
      <c r="B381" s="46"/>
      <c r="C381" s="47"/>
      <c r="D381" s="47"/>
      <c r="E381" s="47"/>
      <c r="F381" s="47">
        <v>81057</v>
      </c>
      <c r="G381" s="58" t="s">
        <v>44</v>
      </c>
      <c r="H381" s="47"/>
      <c r="I381" s="47"/>
      <c r="J381" s="47"/>
      <c r="K381" s="53"/>
      <c r="L381" s="48"/>
      <c r="M381" s="48"/>
      <c r="N381" s="55">
        <f t="shared" ref="N381:N444" si="8">SUM(K381:L381)</f>
        <v>0</v>
      </c>
      <c r="O381" s="48"/>
      <c r="P381" s="60"/>
      <c r="Q381" s="59"/>
      <c r="R381" s="59"/>
      <c r="S381" s="59"/>
      <c r="T381" s="59"/>
      <c r="U381" s="59"/>
      <c r="V381" s="118"/>
      <c r="W381" s="118"/>
      <c r="X381" s="118"/>
      <c r="Y381" s="118"/>
      <c r="Z381" s="118"/>
      <c r="AA381" s="118"/>
      <c r="AB381" s="59"/>
      <c r="AC381" s="92"/>
    </row>
    <row r="382" spans="1:29" s="30" customFormat="1" ht="12" x14ac:dyDescent="0.2">
      <c r="A382" s="91" t="s">
        <v>62</v>
      </c>
      <c r="B382" s="46">
        <v>43809</v>
      </c>
      <c r="C382" s="47" t="s">
        <v>45</v>
      </c>
      <c r="D382" s="47" t="s">
        <v>170</v>
      </c>
      <c r="E382" s="47" t="s">
        <v>43</v>
      </c>
      <c r="F382" s="47">
        <v>81058</v>
      </c>
      <c r="G382" s="58">
        <v>43836</v>
      </c>
      <c r="H382" s="47">
        <v>1</v>
      </c>
      <c r="I382" s="47">
        <v>0</v>
      </c>
      <c r="J382" s="47"/>
      <c r="K382" s="53">
        <v>1993.82</v>
      </c>
      <c r="L382" s="48"/>
      <c r="M382" s="48"/>
      <c r="N382" s="55">
        <f t="shared" si="8"/>
        <v>1993.82</v>
      </c>
      <c r="O382" s="48"/>
      <c r="P382" s="60"/>
      <c r="Q382" s="59">
        <v>1993.82</v>
      </c>
      <c r="R382" s="59"/>
      <c r="S382" s="59"/>
      <c r="T382" s="59"/>
      <c r="U382" s="59"/>
      <c r="V382" s="118"/>
      <c r="W382" s="118"/>
      <c r="X382" s="118"/>
      <c r="Y382" s="118"/>
      <c r="Z382" s="118"/>
      <c r="AA382" s="118"/>
      <c r="AB382" s="59"/>
      <c r="AC382" s="92"/>
    </row>
    <row r="383" spans="1:29" s="30" customFormat="1" ht="12" x14ac:dyDescent="0.2">
      <c r="A383" s="91" t="s">
        <v>33</v>
      </c>
      <c r="B383" s="46">
        <v>43829</v>
      </c>
      <c r="C383" s="47" t="s">
        <v>68</v>
      </c>
      <c r="D383" s="47" t="s">
        <v>93</v>
      </c>
      <c r="E383" s="47" t="s">
        <v>278</v>
      </c>
      <c r="F383" s="47">
        <v>81059</v>
      </c>
      <c r="G383" s="58">
        <v>43837</v>
      </c>
      <c r="H383" s="47">
        <v>16</v>
      </c>
      <c r="I383" s="47">
        <v>2</v>
      </c>
      <c r="J383" s="47" t="s">
        <v>279</v>
      </c>
      <c r="K383" s="53">
        <v>19040</v>
      </c>
      <c r="L383" s="48"/>
      <c r="M383" s="48"/>
      <c r="N383" s="55">
        <f t="shared" si="8"/>
        <v>19040</v>
      </c>
      <c r="O383" s="48">
        <v>25000</v>
      </c>
      <c r="P383" s="60">
        <v>5000</v>
      </c>
      <c r="Q383" s="59">
        <v>14040</v>
      </c>
      <c r="R383" s="59"/>
      <c r="S383" s="59"/>
      <c r="T383" s="59"/>
      <c r="U383" s="59"/>
      <c r="V383" s="118"/>
      <c r="W383" s="118"/>
      <c r="X383" s="118"/>
      <c r="Y383" s="118"/>
      <c r="Z383" s="118"/>
      <c r="AA383" s="118"/>
      <c r="AB383" s="59"/>
      <c r="AC383" s="92"/>
    </row>
    <row r="384" spans="1:29" s="30" customFormat="1" ht="12" x14ac:dyDescent="0.2">
      <c r="A384" s="91" t="s">
        <v>67</v>
      </c>
      <c r="B384" s="46">
        <v>43825</v>
      </c>
      <c r="C384" s="47" t="s">
        <v>68</v>
      </c>
      <c r="D384" s="47" t="s">
        <v>93</v>
      </c>
      <c r="E384" s="47" t="s">
        <v>280</v>
      </c>
      <c r="F384" s="47">
        <v>81060</v>
      </c>
      <c r="G384" s="58">
        <v>43836</v>
      </c>
      <c r="H384" s="47">
        <v>5</v>
      </c>
      <c r="I384" s="47">
        <v>1</v>
      </c>
      <c r="J384" s="47" t="s">
        <v>276</v>
      </c>
      <c r="K384" s="53">
        <v>265</v>
      </c>
      <c r="L384" s="48"/>
      <c r="M384" s="48"/>
      <c r="N384" s="55">
        <f t="shared" si="8"/>
        <v>265</v>
      </c>
      <c r="O384" s="48"/>
      <c r="P384" s="60"/>
      <c r="Q384" s="59">
        <v>265</v>
      </c>
      <c r="R384" s="59"/>
      <c r="S384" s="59"/>
      <c r="T384" s="59"/>
      <c r="U384" s="59"/>
      <c r="V384" s="118"/>
      <c r="W384" s="118"/>
      <c r="X384" s="118"/>
      <c r="Y384" s="118"/>
      <c r="Z384" s="118"/>
      <c r="AA384" s="118"/>
      <c r="AB384" s="59"/>
      <c r="AC384" s="92" t="s">
        <v>281</v>
      </c>
    </row>
    <row r="385" spans="1:29" s="30" customFormat="1" ht="12" x14ac:dyDescent="0.2">
      <c r="A385" s="91" t="s">
        <v>67</v>
      </c>
      <c r="B385" s="46">
        <v>43826</v>
      </c>
      <c r="C385" s="47" t="s">
        <v>68</v>
      </c>
      <c r="D385" s="47" t="s">
        <v>93</v>
      </c>
      <c r="E385" s="47" t="s">
        <v>282</v>
      </c>
      <c r="F385" s="47">
        <v>81061</v>
      </c>
      <c r="G385" s="58">
        <v>43836</v>
      </c>
      <c r="H385" s="47">
        <v>10</v>
      </c>
      <c r="I385" s="47">
        <v>0</v>
      </c>
      <c r="J385" s="47"/>
      <c r="K385" s="53">
        <v>4345</v>
      </c>
      <c r="L385" s="48"/>
      <c r="M385" s="48"/>
      <c r="N385" s="55">
        <f t="shared" si="8"/>
        <v>4345</v>
      </c>
      <c r="O385" s="48">
        <v>240</v>
      </c>
      <c r="P385" s="60"/>
      <c r="Q385" s="59">
        <v>4345</v>
      </c>
      <c r="R385" s="59"/>
      <c r="S385" s="59"/>
      <c r="T385" s="59"/>
      <c r="U385" s="59"/>
      <c r="V385" s="118"/>
      <c r="W385" s="118"/>
      <c r="X385" s="118"/>
      <c r="Y385" s="118"/>
      <c r="Z385" s="118"/>
      <c r="AA385" s="118"/>
      <c r="AB385" s="59"/>
      <c r="AC385" s="92" t="s">
        <v>283</v>
      </c>
    </row>
    <row r="386" spans="1:29" s="30" customFormat="1" ht="12" x14ac:dyDescent="0.2">
      <c r="A386" s="91" t="s">
        <v>67</v>
      </c>
      <c r="B386" s="46">
        <v>43833</v>
      </c>
      <c r="C386" s="47" t="s">
        <v>77</v>
      </c>
      <c r="D386" s="47" t="s">
        <v>78</v>
      </c>
      <c r="E386" s="47" t="s">
        <v>79</v>
      </c>
      <c r="F386" s="47">
        <v>81062</v>
      </c>
      <c r="G386" s="58">
        <v>43840</v>
      </c>
      <c r="H386" s="47">
        <v>1</v>
      </c>
      <c r="I386" s="47">
        <v>1</v>
      </c>
      <c r="J386" s="47" t="s">
        <v>51</v>
      </c>
      <c r="K386" s="53">
        <v>50</v>
      </c>
      <c r="L386" s="48"/>
      <c r="M386" s="48"/>
      <c r="N386" s="55">
        <f t="shared" si="8"/>
        <v>50</v>
      </c>
      <c r="O386" s="48"/>
      <c r="P386" s="60"/>
      <c r="Q386" s="59">
        <v>50</v>
      </c>
      <c r="R386" s="59"/>
      <c r="S386" s="59"/>
      <c r="T386" s="59"/>
      <c r="U386" s="59"/>
      <c r="V386" s="118"/>
      <c r="W386" s="118"/>
      <c r="X386" s="118"/>
      <c r="Y386" s="118"/>
      <c r="Z386" s="118"/>
      <c r="AA386" s="118"/>
      <c r="AB386" s="59"/>
      <c r="AC386" s="92"/>
    </row>
    <row r="387" spans="1:29" s="30" customFormat="1" ht="12" x14ac:dyDescent="0.2">
      <c r="A387" s="91" t="s">
        <v>67</v>
      </c>
      <c r="B387" s="46">
        <v>43829</v>
      </c>
      <c r="C387" s="47" t="s">
        <v>68</v>
      </c>
      <c r="D387" s="47" t="s">
        <v>93</v>
      </c>
      <c r="E387" s="47" t="s">
        <v>284</v>
      </c>
      <c r="F387" s="47">
        <v>81063</v>
      </c>
      <c r="G387" s="58">
        <v>43836</v>
      </c>
      <c r="H387" s="47">
        <v>8</v>
      </c>
      <c r="I387" s="47">
        <v>3</v>
      </c>
      <c r="J387" s="47" t="s">
        <v>273</v>
      </c>
      <c r="K387" s="53">
        <v>2793.39</v>
      </c>
      <c r="L387" s="48"/>
      <c r="M387" s="48"/>
      <c r="N387" s="55">
        <f t="shared" si="8"/>
        <v>2793.39</v>
      </c>
      <c r="O387" s="48"/>
      <c r="P387" s="60"/>
      <c r="Q387" s="59">
        <v>2793.39</v>
      </c>
      <c r="R387" s="59"/>
      <c r="S387" s="59"/>
      <c r="T387" s="59"/>
      <c r="U387" s="59"/>
      <c r="V387" s="118"/>
      <c r="W387" s="118"/>
      <c r="X387" s="118"/>
      <c r="Y387" s="118"/>
      <c r="Z387" s="118"/>
      <c r="AA387" s="118"/>
      <c r="AB387" s="59"/>
      <c r="AC387" s="92"/>
    </row>
    <row r="388" spans="1:29" s="30" customFormat="1" ht="12" x14ac:dyDescent="0.2">
      <c r="A388" s="91" t="s">
        <v>41</v>
      </c>
      <c r="B388" s="46">
        <v>43833</v>
      </c>
      <c r="C388" s="47" t="s">
        <v>90</v>
      </c>
      <c r="D388" s="47" t="s">
        <v>39</v>
      </c>
      <c r="E388" s="47" t="s">
        <v>43</v>
      </c>
      <c r="F388" s="47">
        <v>81064</v>
      </c>
      <c r="G388" s="58">
        <v>43843</v>
      </c>
      <c r="H388" s="47">
        <v>10</v>
      </c>
      <c r="I388" s="47">
        <v>6</v>
      </c>
      <c r="J388" s="47" t="s">
        <v>285</v>
      </c>
      <c r="K388" s="53">
        <v>45004.89</v>
      </c>
      <c r="L388" s="48"/>
      <c r="M388" s="48"/>
      <c r="N388" s="55">
        <f t="shared" si="8"/>
        <v>45004.89</v>
      </c>
      <c r="O388" s="48"/>
      <c r="P388" s="60"/>
      <c r="Q388" s="59">
        <v>45004.89</v>
      </c>
      <c r="R388" s="59"/>
      <c r="S388" s="59"/>
      <c r="T388" s="59"/>
      <c r="U388" s="59"/>
      <c r="V388" s="118"/>
      <c r="W388" s="118"/>
      <c r="X388" s="118"/>
      <c r="Y388" s="118"/>
      <c r="Z388" s="118"/>
      <c r="AA388" s="118"/>
      <c r="AB388" s="59"/>
      <c r="AC388" s="92"/>
    </row>
    <row r="389" spans="1:29" s="30" customFormat="1" ht="12" x14ac:dyDescent="0.2">
      <c r="A389" s="91" t="s">
        <v>62</v>
      </c>
      <c r="B389" s="46" t="s">
        <v>34</v>
      </c>
      <c r="C389" s="47" t="s">
        <v>101</v>
      </c>
      <c r="D389" s="47" t="s">
        <v>36</v>
      </c>
      <c r="E389" s="47" t="s">
        <v>286</v>
      </c>
      <c r="F389" s="47">
        <v>81065</v>
      </c>
      <c r="G389" s="58">
        <v>43836</v>
      </c>
      <c r="H389" s="47">
        <v>0</v>
      </c>
      <c r="I389" s="47">
        <v>0</v>
      </c>
      <c r="J389" s="47"/>
      <c r="K389" s="53">
        <v>141379.20000000001</v>
      </c>
      <c r="L389" s="48"/>
      <c r="M389" s="48"/>
      <c r="N389" s="55">
        <f t="shared" si="8"/>
        <v>141379.20000000001</v>
      </c>
      <c r="O389" s="48"/>
      <c r="P389" s="60"/>
      <c r="Q389" s="59"/>
      <c r="R389" s="59"/>
      <c r="S389" s="59"/>
      <c r="T389" s="59"/>
      <c r="U389" s="59"/>
      <c r="V389" s="118"/>
      <c r="W389" s="118"/>
      <c r="X389" s="118"/>
      <c r="Y389" s="118">
        <v>37605</v>
      </c>
      <c r="Z389" s="118">
        <v>90211</v>
      </c>
      <c r="AA389" s="118">
        <v>13563.2</v>
      </c>
      <c r="AB389" s="59"/>
      <c r="AC389" s="92"/>
    </row>
    <row r="390" spans="1:29" s="30" customFormat="1" ht="12" x14ac:dyDescent="0.2">
      <c r="A390" s="91" t="s">
        <v>41</v>
      </c>
      <c r="B390" s="46">
        <v>43833</v>
      </c>
      <c r="C390" s="47" t="s">
        <v>90</v>
      </c>
      <c r="D390" s="47" t="s">
        <v>39</v>
      </c>
      <c r="E390" s="47" t="s">
        <v>43</v>
      </c>
      <c r="F390" s="47">
        <v>81066</v>
      </c>
      <c r="G390" s="58">
        <v>43843</v>
      </c>
      <c r="H390" s="47">
        <v>20</v>
      </c>
      <c r="I390" s="47">
        <v>2</v>
      </c>
      <c r="J390" s="47" t="s">
        <v>287</v>
      </c>
      <c r="K390" s="53">
        <v>16522.66</v>
      </c>
      <c r="L390" s="48"/>
      <c r="M390" s="48"/>
      <c r="N390" s="55">
        <f t="shared" si="8"/>
        <v>16522.66</v>
      </c>
      <c r="O390" s="48"/>
      <c r="P390" s="60"/>
      <c r="Q390" s="59">
        <v>16522.66</v>
      </c>
      <c r="R390" s="59"/>
      <c r="S390" s="59"/>
      <c r="T390" s="59"/>
      <c r="U390" s="59"/>
      <c r="V390" s="118"/>
      <c r="W390" s="118"/>
      <c r="X390" s="118"/>
      <c r="Y390" s="118"/>
      <c r="Z390" s="118"/>
      <c r="AA390" s="118"/>
      <c r="AB390" s="59"/>
      <c r="AC390" s="92"/>
    </row>
    <row r="391" spans="1:29" s="30" customFormat="1" ht="12" x14ac:dyDescent="0.2">
      <c r="A391" s="91" t="s">
        <v>67</v>
      </c>
      <c r="B391" s="46">
        <v>43829</v>
      </c>
      <c r="C391" s="47" t="s">
        <v>68</v>
      </c>
      <c r="D391" s="47" t="s">
        <v>93</v>
      </c>
      <c r="E391" s="47" t="s">
        <v>288</v>
      </c>
      <c r="F391" s="47">
        <v>81067</v>
      </c>
      <c r="G391" s="58">
        <v>43836</v>
      </c>
      <c r="H391" s="47">
        <v>12</v>
      </c>
      <c r="I391" s="47">
        <v>2</v>
      </c>
      <c r="J391" s="47" t="s">
        <v>256</v>
      </c>
      <c r="K391" s="53">
        <v>10650</v>
      </c>
      <c r="L391" s="48"/>
      <c r="M391" s="48"/>
      <c r="N391" s="55">
        <f t="shared" si="8"/>
        <v>10650</v>
      </c>
      <c r="O391" s="48"/>
      <c r="P391" s="60"/>
      <c r="Q391" s="59">
        <v>10650</v>
      </c>
      <c r="R391" s="59"/>
      <c r="S391" s="59"/>
      <c r="T391" s="59"/>
      <c r="U391" s="59"/>
      <c r="V391" s="118"/>
      <c r="W391" s="118"/>
      <c r="X391" s="118"/>
      <c r="Y391" s="118"/>
      <c r="Z391" s="118"/>
      <c r="AA391" s="118"/>
      <c r="AB391" s="59"/>
      <c r="AC391" s="92" t="s">
        <v>289</v>
      </c>
    </row>
    <row r="392" spans="1:29" s="30" customFormat="1" ht="12" x14ac:dyDescent="0.2">
      <c r="A392" s="91" t="s">
        <v>41</v>
      </c>
      <c r="B392" s="46">
        <v>43833</v>
      </c>
      <c r="C392" s="47" t="s">
        <v>42</v>
      </c>
      <c r="D392" s="47" t="s">
        <v>39</v>
      </c>
      <c r="E392" s="47" t="s">
        <v>43</v>
      </c>
      <c r="F392" s="47">
        <v>81068</v>
      </c>
      <c r="G392" s="58">
        <v>43844</v>
      </c>
      <c r="H392" s="47">
        <v>19</v>
      </c>
      <c r="I392" s="47">
        <v>17</v>
      </c>
      <c r="J392" s="47" t="s">
        <v>290</v>
      </c>
      <c r="K392" s="53">
        <v>46394.82</v>
      </c>
      <c r="L392" s="48"/>
      <c r="M392" s="48"/>
      <c r="N392" s="55">
        <f>K392</f>
        <v>46394.82</v>
      </c>
      <c r="O392" s="48"/>
      <c r="P392" s="60"/>
      <c r="Q392" s="59">
        <v>46394.82</v>
      </c>
      <c r="R392" s="59"/>
      <c r="S392" s="59"/>
      <c r="T392" s="59"/>
      <c r="U392" s="59"/>
      <c r="V392" s="118"/>
      <c r="W392" s="118"/>
      <c r="X392" s="118"/>
      <c r="Y392" s="118"/>
      <c r="Z392" s="118"/>
      <c r="AA392" s="118"/>
      <c r="AB392" s="59"/>
      <c r="AC392" s="92"/>
    </row>
    <row r="393" spans="1:29" s="30" customFormat="1" ht="12" x14ac:dyDescent="0.2">
      <c r="A393" s="91" t="s">
        <v>33</v>
      </c>
      <c r="B393" s="46">
        <v>43833</v>
      </c>
      <c r="C393" s="47" t="s">
        <v>236</v>
      </c>
      <c r="D393" s="47" t="s">
        <v>39</v>
      </c>
      <c r="E393" s="47" t="s">
        <v>40</v>
      </c>
      <c r="F393" s="47">
        <v>81069</v>
      </c>
      <c r="G393" s="58">
        <v>43840</v>
      </c>
      <c r="H393" s="47">
        <v>1</v>
      </c>
      <c r="I393" s="47">
        <v>1</v>
      </c>
      <c r="J393" s="47" t="s">
        <v>47</v>
      </c>
      <c r="K393" s="53">
        <v>25000</v>
      </c>
      <c r="L393" s="48"/>
      <c r="M393" s="48"/>
      <c r="N393" s="55">
        <f t="shared" si="8"/>
        <v>25000</v>
      </c>
      <c r="O393" s="48"/>
      <c r="P393" s="60">
        <v>25000</v>
      </c>
      <c r="Q393" s="59"/>
      <c r="R393" s="59"/>
      <c r="S393" s="59"/>
      <c r="T393" s="59"/>
      <c r="U393" s="59"/>
      <c r="V393" s="118"/>
      <c r="W393" s="118"/>
      <c r="X393" s="118"/>
      <c r="Y393" s="118"/>
      <c r="Z393" s="118"/>
      <c r="AA393" s="118"/>
      <c r="AB393" s="59"/>
      <c r="AC393" s="92"/>
    </row>
    <row r="394" spans="1:29" s="30" customFormat="1" ht="12" x14ac:dyDescent="0.2">
      <c r="A394" s="91" t="s">
        <v>62</v>
      </c>
      <c r="B394" s="46">
        <v>43833</v>
      </c>
      <c r="C394" s="47" t="s">
        <v>42</v>
      </c>
      <c r="D394" s="47" t="s">
        <v>39</v>
      </c>
      <c r="E394" s="47" t="s">
        <v>43</v>
      </c>
      <c r="F394" s="47">
        <v>81070</v>
      </c>
      <c r="G394" s="58">
        <v>43843</v>
      </c>
      <c r="H394" s="47">
        <v>1</v>
      </c>
      <c r="I394" s="47">
        <v>0</v>
      </c>
      <c r="J394" s="47"/>
      <c r="K394" s="53">
        <v>96.69</v>
      </c>
      <c r="L394" s="48"/>
      <c r="M394" s="48"/>
      <c r="N394" s="55">
        <f t="shared" si="8"/>
        <v>96.69</v>
      </c>
      <c r="O394" s="48"/>
      <c r="P394" s="60"/>
      <c r="Q394" s="59">
        <v>96.69</v>
      </c>
      <c r="R394" s="59"/>
      <c r="S394" s="59"/>
      <c r="T394" s="59"/>
      <c r="U394" s="59"/>
      <c r="V394" s="118"/>
      <c r="W394" s="118"/>
      <c r="X394" s="118"/>
      <c r="Y394" s="118"/>
      <c r="Z394" s="118"/>
      <c r="AA394" s="118"/>
      <c r="AB394" s="59"/>
      <c r="AC394" s="92"/>
    </row>
    <row r="395" spans="1:29" s="30" customFormat="1" ht="12" x14ac:dyDescent="0.2">
      <c r="A395" s="91" t="s">
        <v>62</v>
      </c>
      <c r="B395" s="46" t="s">
        <v>34</v>
      </c>
      <c r="C395" s="47" t="s">
        <v>99</v>
      </c>
      <c r="D395" s="47" t="s">
        <v>36</v>
      </c>
      <c r="E395" s="47" t="s">
        <v>291</v>
      </c>
      <c r="F395" s="47">
        <v>81071</v>
      </c>
      <c r="G395" s="58">
        <v>43836</v>
      </c>
      <c r="H395" s="47">
        <v>0</v>
      </c>
      <c r="I395" s="47">
        <v>0</v>
      </c>
      <c r="J395" s="47"/>
      <c r="K395" s="53">
        <v>169862.93</v>
      </c>
      <c r="L395" s="48"/>
      <c r="M395" s="48"/>
      <c r="N395" s="55">
        <f t="shared" si="8"/>
        <v>169862.93</v>
      </c>
      <c r="O395" s="48"/>
      <c r="P395" s="60"/>
      <c r="Q395" s="59"/>
      <c r="R395" s="59"/>
      <c r="S395" s="59"/>
      <c r="T395" s="59"/>
      <c r="U395" s="59"/>
      <c r="V395" s="118"/>
      <c r="W395" s="118"/>
      <c r="X395" s="118"/>
      <c r="Y395" s="118"/>
      <c r="Z395" s="118">
        <v>136279.6</v>
      </c>
      <c r="AA395" s="118">
        <v>33583.33</v>
      </c>
      <c r="AB395" s="59"/>
      <c r="AC395" s="92"/>
    </row>
    <row r="396" spans="1:29" s="30" customFormat="1" ht="12" x14ac:dyDescent="0.2">
      <c r="A396" s="91" t="s">
        <v>62</v>
      </c>
      <c r="B396" s="46" t="s">
        <v>34</v>
      </c>
      <c r="C396" s="47" t="s">
        <v>101</v>
      </c>
      <c r="D396" s="47" t="s">
        <v>36</v>
      </c>
      <c r="E396" s="47" t="s">
        <v>292</v>
      </c>
      <c r="F396" s="47">
        <v>81072</v>
      </c>
      <c r="G396" s="58">
        <v>43836</v>
      </c>
      <c r="H396" s="47">
        <v>0</v>
      </c>
      <c r="I396" s="47">
        <v>0</v>
      </c>
      <c r="J396" s="47"/>
      <c r="K396" s="53">
        <v>314743.99</v>
      </c>
      <c r="L396" s="48"/>
      <c r="M396" s="48"/>
      <c r="N396" s="55">
        <f t="shared" si="8"/>
        <v>314743.99</v>
      </c>
      <c r="O396" s="48"/>
      <c r="P396" s="60"/>
      <c r="Q396" s="59"/>
      <c r="R396" s="59"/>
      <c r="S396" s="59"/>
      <c r="T396" s="59"/>
      <c r="U396" s="59"/>
      <c r="V396" s="118"/>
      <c r="W396" s="118"/>
      <c r="X396" s="118"/>
      <c r="Y396" s="118">
        <v>69941.960000000006</v>
      </c>
      <c r="Z396" s="118">
        <v>86477.7</v>
      </c>
      <c r="AA396" s="118">
        <v>158324.32999999999</v>
      </c>
      <c r="AB396" s="59"/>
      <c r="AC396" s="92"/>
    </row>
    <row r="397" spans="1:29" s="30" customFormat="1" ht="12" x14ac:dyDescent="0.2">
      <c r="A397" s="91" t="s">
        <v>62</v>
      </c>
      <c r="B397" s="46" t="s">
        <v>34</v>
      </c>
      <c r="C397" s="47" t="s">
        <v>99</v>
      </c>
      <c r="D397" s="47" t="s">
        <v>36</v>
      </c>
      <c r="E397" s="47" t="s">
        <v>293</v>
      </c>
      <c r="F397" s="47">
        <v>81073</v>
      </c>
      <c r="G397" s="58">
        <v>43836</v>
      </c>
      <c r="H397" s="47">
        <v>0</v>
      </c>
      <c r="I397" s="47">
        <v>0</v>
      </c>
      <c r="J397" s="47"/>
      <c r="K397" s="53">
        <v>45523.33</v>
      </c>
      <c r="L397" s="48"/>
      <c r="M397" s="48"/>
      <c r="N397" s="55">
        <f t="shared" si="8"/>
        <v>45523.33</v>
      </c>
      <c r="O397" s="48"/>
      <c r="P397" s="60"/>
      <c r="Q397" s="59"/>
      <c r="R397" s="59"/>
      <c r="S397" s="59"/>
      <c r="T397" s="59"/>
      <c r="U397" s="59"/>
      <c r="V397" s="118"/>
      <c r="W397" s="118"/>
      <c r="X397" s="118"/>
      <c r="Y397" s="118"/>
      <c r="Z397" s="118">
        <v>40518.33</v>
      </c>
      <c r="AA397" s="118">
        <v>5005</v>
      </c>
      <c r="AB397" s="59"/>
      <c r="AC397" s="92"/>
    </row>
    <row r="398" spans="1:29" s="30" customFormat="1" ht="12" x14ac:dyDescent="0.2">
      <c r="A398" s="91" t="s">
        <v>33</v>
      </c>
      <c r="B398" s="46">
        <v>43835</v>
      </c>
      <c r="C398" s="47" t="s">
        <v>68</v>
      </c>
      <c r="D398" s="47" t="s">
        <v>74</v>
      </c>
      <c r="E398" s="47" t="s">
        <v>294</v>
      </c>
      <c r="F398" s="47">
        <v>81074</v>
      </c>
      <c r="G398" s="58">
        <v>43847</v>
      </c>
      <c r="H398" s="47">
        <v>1</v>
      </c>
      <c r="I398" s="47">
        <v>0</v>
      </c>
      <c r="J398" s="47"/>
      <c r="K398" s="53">
        <v>10</v>
      </c>
      <c r="L398" s="48"/>
      <c r="M398" s="48"/>
      <c r="N398" s="55">
        <f t="shared" si="8"/>
        <v>10</v>
      </c>
      <c r="O398" s="48"/>
      <c r="P398" s="60"/>
      <c r="Q398" s="59">
        <v>10</v>
      </c>
      <c r="R398" s="59"/>
      <c r="S398" s="59"/>
      <c r="T398" s="59"/>
      <c r="U398" s="59"/>
      <c r="V398" s="118"/>
      <c r="W398" s="118"/>
      <c r="X398" s="118"/>
      <c r="Y398" s="118"/>
      <c r="Z398" s="118"/>
      <c r="AA398" s="118"/>
      <c r="AB398" s="59"/>
      <c r="AC398" s="92"/>
    </row>
    <row r="399" spans="1:29" s="30" customFormat="1" ht="12" x14ac:dyDescent="0.2">
      <c r="A399" s="91" t="s">
        <v>62</v>
      </c>
      <c r="B399" s="46" t="s">
        <v>34</v>
      </c>
      <c r="C399" s="47" t="s">
        <v>85</v>
      </c>
      <c r="D399" s="47" t="s">
        <v>36</v>
      </c>
      <c r="E399" s="47" t="s">
        <v>95</v>
      </c>
      <c r="F399" s="47">
        <v>81075</v>
      </c>
      <c r="G399" s="58">
        <v>43838</v>
      </c>
      <c r="H399" s="47">
        <v>8</v>
      </c>
      <c r="I399" s="47">
        <v>3</v>
      </c>
      <c r="J399" s="47" t="s">
        <v>295</v>
      </c>
      <c r="K399" s="53">
        <v>400494.22</v>
      </c>
      <c r="L399" s="48"/>
      <c r="M399" s="48"/>
      <c r="N399" s="55">
        <f t="shared" si="8"/>
        <v>400494.22</v>
      </c>
      <c r="O399" s="48"/>
      <c r="P399" s="60"/>
      <c r="Q399" s="59"/>
      <c r="R399" s="59"/>
      <c r="S399" s="59"/>
      <c r="T399" s="59"/>
      <c r="U399" s="59"/>
      <c r="V399" s="118">
        <v>364593.95</v>
      </c>
      <c r="W399" s="118">
        <v>18684.45</v>
      </c>
      <c r="X399" s="118"/>
      <c r="Y399" s="118"/>
      <c r="Z399" s="118"/>
      <c r="AA399" s="118">
        <v>17215.82</v>
      </c>
      <c r="AB399" s="59"/>
      <c r="AC399" s="92"/>
    </row>
    <row r="400" spans="1:29" s="30" customFormat="1" ht="12" x14ac:dyDescent="0.2">
      <c r="A400" s="91"/>
      <c r="B400" s="46"/>
      <c r="C400" s="47"/>
      <c r="D400" s="47"/>
      <c r="E400" s="47"/>
      <c r="F400" s="47">
        <v>81076</v>
      </c>
      <c r="G400" s="58"/>
      <c r="H400" s="47"/>
      <c r="I400" s="47"/>
      <c r="J400" s="47"/>
      <c r="K400" s="53"/>
      <c r="L400" s="48"/>
      <c r="M400" s="48"/>
      <c r="N400" s="55">
        <f t="shared" si="8"/>
        <v>0</v>
      </c>
      <c r="O400" s="48"/>
      <c r="P400" s="60"/>
      <c r="Q400" s="59"/>
      <c r="R400" s="59"/>
      <c r="S400" s="59"/>
      <c r="T400" s="59"/>
      <c r="U400" s="59"/>
      <c r="V400" s="118"/>
      <c r="W400" s="118"/>
      <c r="X400" s="118"/>
      <c r="Y400" s="118"/>
      <c r="Z400" s="118"/>
      <c r="AA400" s="118"/>
      <c r="AB400" s="59"/>
      <c r="AC400" s="92"/>
    </row>
    <row r="401" spans="1:29" s="30" customFormat="1" ht="12" x14ac:dyDescent="0.2">
      <c r="A401" s="91" t="s">
        <v>62</v>
      </c>
      <c r="B401" s="46" t="s">
        <v>34</v>
      </c>
      <c r="C401" s="47" t="s">
        <v>85</v>
      </c>
      <c r="D401" s="47" t="s">
        <v>36</v>
      </c>
      <c r="E401" s="47" t="s">
        <v>95</v>
      </c>
      <c r="F401" s="47">
        <v>81077</v>
      </c>
      <c r="G401" s="58">
        <v>43838</v>
      </c>
      <c r="H401" s="47">
        <v>1</v>
      </c>
      <c r="I401" s="47">
        <v>0</v>
      </c>
      <c r="J401" s="47"/>
      <c r="K401" s="53">
        <v>4128.6000000000004</v>
      </c>
      <c r="L401" s="48"/>
      <c r="M401" s="48"/>
      <c r="N401" s="55">
        <f t="shared" si="8"/>
        <v>4128.6000000000004</v>
      </c>
      <c r="O401" s="48"/>
      <c r="P401" s="60"/>
      <c r="Q401" s="59" t="s">
        <v>44</v>
      </c>
      <c r="R401" s="59"/>
      <c r="S401" s="59"/>
      <c r="T401" s="59"/>
      <c r="U401" s="59"/>
      <c r="V401" s="118"/>
      <c r="W401" s="118">
        <v>4128.6000000000004</v>
      </c>
      <c r="X401" s="118"/>
      <c r="Y401" s="118"/>
      <c r="Z401" s="118"/>
      <c r="AA401" s="118"/>
      <c r="AB401" s="59"/>
      <c r="AC401" s="92"/>
    </row>
    <row r="402" spans="1:29" s="30" customFormat="1" ht="12" x14ac:dyDescent="0.2">
      <c r="A402" s="91"/>
      <c r="B402" s="46"/>
      <c r="C402" s="47"/>
      <c r="D402" s="47"/>
      <c r="E402" s="47"/>
      <c r="F402" s="47">
        <v>81078</v>
      </c>
      <c r="G402" s="58"/>
      <c r="H402" s="47"/>
      <c r="I402" s="47"/>
      <c r="J402" s="47"/>
      <c r="K402" s="53"/>
      <c r="L402" s="48"/>
      <c r="M402" s="48"/>
      <c r="N402" s="55">
        <f t="shared" si="8"/>
        <v>0</v>
      </c>
      <c r="O402" s="48"/>
      <c r="P402" s="60"/>
      <c r="Q402" s="59"/>
      <c r="R402" s="59"/>
      <c r="S402" s="59"/>
      <c r="T402" s="59"/>
      <c r="U402" s="59"/>
      <c r="V402" s="118"/>
      <c r="W402" s="118"/>
      <c r="X402" s="118"/>
      <c r="Y402" s="118"/>
      <c r="Z402" s="118"/>
      <c r="AA402" s="118"/>
      <c r="AB402" s="59"/>
      <c r="AC402" s="92"/>
    </row>
    <row r="403" spans="1:29" s="30" customFormat="1" ht="12" x14ac:dyDescent="0.2">
      <c r="A403" s="91"/>
      <c r="B403" s="46"/>
      <c r="C403" s="47"/>
      <c r="D403" s="47"/>
      <c r="E403" s="47"/>
      <c r="F403" s="47">
        <v>81079</v>
      </c>
      <c r="G403" s="58"/>
      <c r="H403" s="47"/>
      <c r="I403" s="47"/>
      <c r="J403" s="47"/>
      <c r="K403" s="53"/>
      <c r="L403" s="48"/>
      <c r="M403" s="48"/>
      <c r="N403" s="55">
        <f t="shared" si="8"/>
        <v>0</v>
      </c>
      <c r="O403" s="48"/>
      <c r="P403" s="60"/>
      <c r="Q403" s="59"/>
      <c r="R403" s="59"/>
      <c r="S403" s="59"/>
      <c r="T403" s="59"/>
      <c r="U403" s="59"/>
      <c r="V403" s="118"/>
      <c r="W403" s="118"/>
      <c r="X403" s="118"/>
      <c r="Y403" s="118"/>
      <c r="Z403" s="118"/>
      <c r="AA403" s="118"/>
      <c r="AB403" s="59"/>
      <c r="AC403" s="92"/>
    </row>
    <row r="404" spans="1:29" s="30" customFormat="1" ht="12" x14ac:dyDescent="0.2">
      <c r="A404" s="91"/>
      <c r="B404" s="46"/>
      <c r="C404" s="47"/>
      <c r="D404" s="47"/>
      <c r="E404" s="47"/>
      <c r="F404" s="47">
        <v>81080</v>
      </c>
      <c r="G404" s="58"/>
      <c r="H404" s="47"/>
      <c r="I404" s="47"/>
      <c r="J404" s="47"/>
      <c r="K404" s="53"/>
      <c r="L404" s="48"/>
      <c r="M404" s="48"/>
      <c r="N404" s="55">
        <f t="shared" si="8"/>
        <v>0</v>
      </c>
      <c r="O404" s="48"/>
      <c r="P404" s="60"/>
      <c r="Q404" s="59"/>
      <c r="R404" s="59"/>
      <c r="S404" s="59"/>
      <c r="T404" s="59"/>
      <c r="U404" s="59"/>
      <c r="V404" s="118"/>
      <c r="W404" s="118"/>
      <c r="X404" s="118"/>
      <c r="Y404" s="118"/>
      <c r="Z404" s="118"/>
      <c r="AA404" s="118"/>
      <c r="AB404" s="59"/>
      <c r="AC404" s="92"/>
    </row>
    <row r="405" spans="1:29" s="30" customFormat="1" ht="12" x14ac:dyDescent="0.2">
      <c r="A405" s="91"/>
      <c r="B405" s="46"/>
      <c r="C405" s="47"/>
      <c r="D405" s="47"/>
      <c r="E405" s="47"/>
      <c r="F405" s="47">
        <v>81081</v>
      </c>
      <c r="G405" s="58"/>
      <c r="H405" s="47"/>
      <c r="I405" s="47"/>
      <c r="J405" s="47"/>
      <c r="K405" s="53"/>
      <c r="L405" s="48"/>
      <c r="M405" s="48"/>
      <c r="N405" s="55">
        <f t="shared" si="8"/>
        <v>0</v>
      </c>
      <c r="O405" s="48"/>
      <c r="P405" s="60"/>
      <c r="Q405" s="59"/>
      <c r="R405" s="59"/>
      <c r="S405" s="59"/>
      <c r="T405" s="59"/>
      <c r="U405" s="59"/>
      <c r="V405" s="118"/>
      <c r="W405" s="118"/>
      <c r="X405" s="118"/>
      <c r="Y405" s="118"/>
      <c r="Z405" s="118"/>
      <c r="AA405" s="118"/>
      <c r="AB405" s="59"/>
      <c r="AC405" s="92"/>
    </row>
    <row r="406" spans="1:29" s="30" customFormat="1" ht="12" x14ac:dyDescent="0.2">
      <c r="A406" s="91"/>
      <c r="B406" s="46"/>
      <c r="C406" s="47"/>
      <c r="D406" s="47"/>
      <c r="E406" s="47"/>
      <c r="F406" s="47">
        <v>81082</v>
      </c>
      <c r="G406" s="58"/>
      <c r="H406" s="47"/>
      <c r="I406" s="47"/>
      <c r="J406" s="47"/>
      <c r="K406" s="53"/>
      <c r="L406" s="48"/>
      <c r="M406" s="48"/>
      <c r="N406" s="55">
        <f t="shared" si="8"/>
        <v>0</v>
      </c>
      <c r="O406" s="48"/>
      <c r="P406" s="60"/>
      <c r="Q406" s="59"/>
      <c r="R406" s="59"/>
      <c r="S406" s="59"/>
      <c r="T406" s="59"/>
      <c r="U406" s="59"/>
      <c r="V406" s="118"/>
      <c r="W406" s="118"/>
      <c r="X406" s="118"/>
      <c r="Y406" s="118"/>
      <c r="Z406" s="118"/>
      <c r="AA406" s="118"/>
      <c r="AB406" s="59"/>
      <c r="AC406" s="92"/>
    </row>
    <row r="407" spans="1:29" s="30" customFormat="1" ht="12" x14ac:dyDescent="0.2">
      <c r="A407" s="91" t="s">
        <v>62</v>
      </c>
      <c r="B407" s="46" t="s">
        <v>34</v>
      </c>
      <c r="C407" s="47" t="s">
        <v>296</v>
      </c>
      <c r="D407" s="47" t="s">
        <v>36</v>
      </c>
      <c r="E407" s="47" t="s">
        <v>297</v>
      </c>
      <c r="F407" s="47">
        <v>81083</v>
      </c>
      <c r="G407" s="58">
        <v>43840</v>
      </c>
      <c r="H407" s="47">
        <v>0</v>
      </c>
      <c r="I407" s="47">
        <v>0</v>
      </c>
      <c r="J407" s="47"/>
      <c r="K407" s="53">
        <v>325425.09999999998</v>
      </c>
      <c r="L407" s="48"/>
      <c r="M407" s="48"/>
      <c r="N407" s="55">
        <f t="shared" si="8"/>
        <v>325425.09999999998</v>
      </c>
      <c r="O407" s="48"/>
      <c r="P407" s="60"/>
      <c r="Q407" s="59"/>
      <c r="R407" s="59"/>
      <c r="S407" s="59"/>
      <c r="T407" s="59"/>
      <c r="U407" s="59"/>
      <c r="V407" s="118"/>
      <c r="W407" s="118"/>
      <c r="X407" s="118"/>
      <c r="Y407" s="118">
        <v>14981</v>
      </c>
      <c r="Z407" s="118">
        <v>10777.6</v>
      </c>
      <c r="AA407" s="118">
        <v>299666.5</v>
      </c>
      <c r="AB407" s="59"/>
      <c r="AC407" s="92"/>
    </row>
    <row r="408" spans="1:29" s="30" customFormat="1" ht="12" x14ac:dyDescent="0.2">
      <c r="A408" s="91"/>
      <c r="B408" s="46"/>
      <c r="C408" s="47"/>
      <c r="D408" s="47"/>
      <c r="E408" s="47"/>
      <c r="F408" s="47">
        <v>81084</v>
      </c>
      <c r="G408" s="58"/>
      <c r="H408" s="47"/>
      <c r="I408" s="47"/>
      <c r="J408" s="47"/>
      <c r="K408" s="53"/>
      <c r="L408" s="48"/>
      <c r="M408" s="48"/>
      <c r="N408" s="55">
        <f t="shared" si="8"/>
        <v>0</v>
      </c>
      <c r="O408" s="48"/>
      <c r="P408" s="60"/>
      <c r="Q408" s="59"/>
      <c r="R408" s="59"/>
      <c r="S408" s="59"/>
      <c r="T408" s="59"/>
      <c r="U408" s="59"/>
      <c r="V408" s="118"/>
      <c r="W408" s="118"/>
      <c r="X408" s="118"/>
      <c r="Y408" s="118"/>
      <c r="Z408" s="118"/>
      <c r="AA408" s="118"/>
      <c r="AB408" s="59"/>
      <c r="AC408" s="92"/>
    </row>
    <row r="409" spans="1:29" s="30" customFormat="1" ht="12" x14ac:dyDescent="0.2">
      <c r="A409" s="91" t="s">
        <v>33</v>
      </c>
      <c r="B409" s="46">
        <v>43836</v>
      </c>
      <c r="C409" s="47" t="s">
        <v>45</v>
      </c>
      <c r="D409" s="47" t="s">
        <v>39</v>
      </c>
      <c r="E409" s="47" t="s">
        <v>43</v>
      </c>
      <c r="F409" s="47">
        <v>81085</v>
      </c>
      <c r="G409" s="58">
        <v>43844</v>
      </c>
      <c r="H409" s="47">
        <v>1</v>
      </c>
      <c r="I409" s="47">
        <v>1</v>
      </c>
      <c r="J409" s="47" t="s">
        <v>298</v>
      </c>
      <c r="K409" s="53">
        <v>10000</v>
      </c>
      <c r="L409" s="48"/>
      <c r="M409" s="48"/>
      <c r="N409" s="55">
        <f t="shared" si="8"/>
        <v>10000</v>
      </c>
      <c r="O409" s="48">
        <v>50000</v>
      </c>
      <c r="P409" s="60">
        <v>10000</v>
      </c>
      <c r="Q409" s="59"/>
      <c r="R409" s="59"/>
      <c r="S409" s="59"/>
      <c r="T409" s="59"/>
      <c r="U409" s="59"/>
      <c r="V409" s="118"/>
      <c r="W409" s="118"/>
      <c r="X409" s="118"/>
      <c r="Y409" s="118"/>
      <c r="Z409" s="118"/>
      <c r="AA409" s="118"/>
      <c r="AB409" s="59"/>
      <c r="AC409" s="92"/>
    </row>
    <row r="410" spans="1:29" s="30" customFormat="1" ht="12" x14ac:dyDescent="0.2">
      <c r="A410" s="91" t="s">
        <v>41</v>
      </c>
      <c r="B410" s="46">
        <v>43836</v>
      </c>
      <c r="C410" s="47" t="s">
        <v>42</v>
      </c>
      <c r="D410" s="47" t="s">
        <v>39</v>
      </c>
      <c r="E410" s="47" t="s">
        <v>43</v>
      </c>
      <c r="F410" s="47">
        <v>81086</v>
      </c>
      <c r="G410" s="58">
        <v>43844</v>
      </c>
      <c r="H410" s="47">
        <v>20</v>
      </c>
      <c r="I410" s="47">
        <v>2</v>
      </c>
      <c r="J410" s="47" t="s">
        <v>299</v>
      </c>
      <c r="K410" s="53">
        <v>3685</v>
      </c>
      <c r="L410" s="48"/>
      <c r="M410" s="48"/>
      <c r="N410" s="55">
        <f t="shared" si="8"/>
        <v>3685</v>
      </c>
      <c r="O410" s="48"/>
      <c r="P410" s="60"/>
      <c r="Q410" s="59">
        <v>3685</v>
      </c>
      <c r="R410" s="59"/>
      <c r="S410" s="59"/>
      <c r="T410" s="59"/>
      <c r="U410" s="59"/>
      <c r="V410" s="118"/>
      <c r="W410" s="118"/>
      <c r="X410" s="118"/>
      <c r="Y410" s="118"/>
      <c r="Z410" s="118"/>
      <c r="AA410" s="118"/>
      <c r="AB410" s="59"/>
      <c r="AC410" s="92"/>
    </row>
    <row r="411" spans="1:29" s="30" customFormat="1" ht="12" x14ac:dyDescent="0.2">
      <c r="A411" s="91" t="s">
        <v>67</v>
      </c>
      <c r="B411" s="46">
        <v>43836</v>
      </c>
      <c r="C411" s="47" t="s">
        <v>42</v>
      </c>
      <c r="D411" s="47" t="s">
        <v>39</v>
      </c>
      <c r="E411" s="47" t="s">
        <v>43</v>
      </c>
      <c r="F411" s="47">
        <v>81087</v>
      </c>
      <c r="G411" s="58">
        <v>43844</v>
      </c>
      <c r="H411" s="47">
        <v>10</v>
      </c>
      <c r="I411" s="47">
        <v>2</v>
      </c>
      <c r="J411" s="47" t="s">
        <v>300</v>
      </c>
      <c r="K411" s="53">
        <v>19625</v>
      </c>
      <c r="L411" s="48"/>
      <c r="M411" s="48"/>
      <c r="N411" s="55">
        <f t="shared" si="8"/>
        <v>19625</v>
      </c>
      <c r="O411" s="48"/>
      <c r="P411" s="60"/>
      <c r="Q411" s="59">
        <v>19625</v>
      </c>
      <c r="R411" s="59"/>
      <c r="S411" s="59"/>
      <c r="T411" s="59"/>
      <c r="U411" s="59"/>
      <c r="V411" s="118"/>
      <c r="W411" s="118"/>
      <c r="X411" s="118"/>
      <c r="Y411" s="118"/>
      <c r="Z411" s="118"/>
      <c r="AA411" s="118"/>
      <c r="AB411" s="59"/>
      <c r="AC411" s="92" t="s">
        <v>301</v>
      </c>
    </row>
    <row r="412" spans="1:29" s="30" customFormat="1" ht="12" x14ac:dyDescent="0.2">
      <c r="A412" s="91" t="s">
        <v>67</v>
      </c>
      <c r="B412" s="46">
        <v>43832</v>
      </c>
      <c r="C412" s="47" t="s">
        <v>68</v>
      </c>
      <c r="D412" s="47" t="s">
        <v>93</v>
      </c>
      <c r="E412" s="47" t="s">
        <v>302</v>
      </c>
      <c r="F412" s="47">
        <v>81088</v>
      </c>
      <c r="G412" s="58">
        <v>43838</v>
      </c>
      <c r="H412" s="47">
        <v>30</v>
      </c>
      <c r="I412" s="47">
        <v>7</v>
      </c>
      <c r="J412" s="47" t="s">
        <v>303</v>
      </c>
      <c r="K412" s="53">
        <v>33725</v>
      </c>
      <c r="L412" s="48"/>
      <c r="M412" s="48"/>
      <c r="N412" s="55">
        <f t="shared" si="8"/>
        <v>33725</v>
      </c>
      <c r="O412" s="48">
        <v>10000</v>
      </c>
      <c r="P412" s="60"/>
      <c r="Q412" s="59">
        <v>33725</v>
      </c>
      <c r="R412" s="59"/>
      <c r="S412" s="59"/>
      <c r="T412" s="59"/>
      <c r="U412" s="59"/>
      <c r="V412" s="118"/>
      <c r="W412" s="118"/>
      <c r="X412" s="118"/>
      <c r="Y412" s="118"/>
      <c r="Z412" s="118"/>
      <c r="AA412" s="118"/>
      <c r="AB412" s="59"/>
      <c r="AC412" s="92" t="s">
        <v>304</v>
      </c>
    </row>
    <row r="413" spans="1:29" s="30" customFormat="1" ht="12" x14ac:dyDescent="0.2">
      <c r="A413" s="91"/>
      <c r="B413" s="46">
        <v>43837</v>
      </c>
      <c r="C413" s="47" t="s">
        <v>90</v>
      </c>
      <c r="D413" s="47" t="s">
        <v>36</v>
      </c>
      <c r="E413" s="47" t="s">
        <v>43</v>
      </c>
      <c r="F413" s="47">
        <v>81089</v>
      </c>
      <c r="G413" s="58"/>
      <c r="H413" s="47">
        <v>1</v>
      </c>
      <c r="I413" s="47"/>
      <c r="J413" s="47"/>
      <c r="K413" s="53">
        <v>1500</v>
      </c>
      <c r="L413" s="48"/>
      <c r="M413" s="48"/>
      <c r="N413" s="55">
        <f t="shared" si="8"/>
        <v>1500</v>
      </c>
      <c r="O413" s="48"/>
      <c r="P413" s="60"/>
      <c r="Q413" s="59">
        <v>1500</v>
      </c>
      <c r="R413" s="59"/>
      <c r="S413" s="59"/>
      <c r="T413" s="59"/>
      <c r="U413" s="59"/>
      <c r="V413" s="118"/>
      <c r="W413" s="118"/>
      <c r="X413" s="118"/>
      <c r="Y413" s="118"/>
      <c r="Z413" s="118"/>
      <c r="AA413" s="118"/>
      <c r="AB413" s="59"/>
      <c r="AC413" s="92"/>
    </row>
    <row r="414" spans="1:29" s="30" customFormat="1" ht="12" x14ac:dyDescent="0.2">
      <c r="A414" s="91" t="s">
        <v>33</v>
      </c>
      <c r="B414" s="46">
        <v>43832</v>
      </c>
      <c r="C414" s="47" t="s">
        <v>68</v>
      </c>
      <c r="D414" s="47" t="s">
        <v>93</v>
      </c>
      <c r="E414" s="47" t="s">
        <v>305</v>
      </c>
      <c r="F414" s="47">
        <v>81090</v>
      </c>
      <c r="G414" s="58">
        <v>43839</v>
      </c>
      <c r="H414" s="47">
        <v>81</v>
      </c>
      <c r="I414" s="47">
        <v>8</v>
      </c>
      <c r="J414" s="47" t="s">
        <v>306</v>
      </c>
      <c r="K414" s="53">
        <v>37704</v>
      </c>
      <c r="L414" s="48"/>
      <c r="M414" s="48"/>
      <c r="N414" s="55">
        <f t="shared" si="8"/>
        <v>37704</v>
      </c>
      <c r="O414" s="48"/>
      <c r="Q414" s="60">
        <v>37704</v>
      </c>
      <c r="R414" s="59"/>
      <c r="S414" s="59"/>
      <c r="T414" s="59"/>
      <c r="U414" s="59"/>
      <c r="V414" s="118"/>
      <c r="W414" s="118"/>
      <c r="X414" s="118"/>
      <c r="Y414" s="118"/>
      <c r="Z414" s="118"/>
      <c r="AA414" s="118"/>
      <c r="AB414" s="59"/>
      <c r="AC414" s="92"/>
    </row>
    <row r="415" spans="1:29" s="30" customFormat="1" ht="12" x14ac:dyDescent="0.2">
      <c r="A415" s="91" t="s">
        <v>62</v>
      </c>
      <c r="B415" s="46" t="s">
        <v>34</v>
      </c>
      <c r="C415" s="47" t="s">
        <v>99</v>
      </c>
      <c r="D415" s="47" t="s">
        <v>36</v>
      </c>
      <c r="E415" s="47" t="s">
        <v>307</v>
      </c>
      <c r="F415" s="47">
        <v>81091</v>
      </c>
      <c r="G415" s="58"/>
      <c r="H415" s="47"/>
      <c r="I415" s="47"/>
      <c r="J415" s="47"/>
      <c r="K415" s="53">
        <v>206108.56</v>
      </c>
      <c r="L415" s="48"/>
      <c r="M415" s="48"/>
      <c r="N415" s="55">
        <f t="shared" si="8"/>
        <v>206108.56</v>
      </c>
      <c r="O415" s="48"/>
      <c r="P415" s="60"/>
      <c r="Q415" s="59"/>
      <c r="R415" s="59"/>
      <c r="S415" s="59"/>
      <c r="T415" s="59"/>
      <c r="U415" s="59"/>
      <c r="V415" s="118"/>
      <c r="W415" s="118"/>
      <c r="X415" s="118"/>
      <c r="Y415" s="118"/>
      <c r="Z415" s="118"/>
      <c r="AA415" s="118"/>
      <c r="AB415" s="59"/>
      <c r="AC415" s="92"/>
    </row>
    <row r="416" spans="1:29" s="30" customFormat="1" ht="12" x14ac:dyDescent="0.2">
      <c r="A416" s="91" t="s">
        <v>41</v>
      </c>
      <c r="B416" s="46">
        <v>43837</v>
      </c>
      <c r="C416" s="47" t="s">
        <v>77</v>
      </c>
      <c r="D416" s="47" t="s">
        <v>78</v>
      </c>
      <c r="E416" s="47" t="s">
        <v>79</v>
      </c>
      <c r="F416" s="47">
        <v>81092</v>
      </c>
      <c r="G416" s="58">
        <v>43847</v>
      </c>
      <c r="H416" s="47">
        <v>2</v>
      </c>
      <c r="I416" s="47">
        <v>0</v>
      </c>
      <c r="J416" s="47"/>
      <c r="K416" s="53">
        <v>1950.32</v>
      </c>
      <c r="L416" s="48"/>
      <c r="M416" s="48"/>
      <c r="N416" s="55">
        <f t="shared" si="8"/>
        <v>1950.32</v>
      </c>
      <c r="O416" s="48"/>
      <c r="P416" s="60"/>
      <c r="Q416" s="59">
        <v>1950.32</v>
      </c>
      <c r="R416" s="59"/>
      <c r="S416" s="59"/>
      <c r="T416" s="59"/>
      <c r="U416" s="59"/>
      <c r="V416" s="118"/>
      <c r="W416" s="118"/>
      <c r="X416" s="118"/>
      <c r="Y416" s="118"/>
      <c r="Z416" s="118"/>
      <c r="AA416" s="118"/>
      <c r="AB416" s="59"/>
      <c r="AC416" s="92"/>
    </row>
    <row r="417" spans="1:29" s="30" customFormat="1" ht="12" x14ac:dyDescent="0.2">
      <c r="A417" s="91" t="s">
        <v>62</v>
      </c>
      <c r="B417" s="46">
        <v>43837</v>
      </c>
      <c r="C417" s="47" t="s">
        <v>90</v>
      </c>
      <c r="D417" s="47" t="s">
        <v>39</v>
      </c>
      <c r="E417" s="47" t="s">
        <v>43</v>
      </c>
      <c r="F417" s="47">
        <v>81093</v>
      </c>
      <c r="G417" s="58">
        <v>43843</v>
      </c>
      <c r="H417" s="47">
        <v>4</v>
      </c>
      <c r="I417" s="47">
        <v>1</v>
      </c>
      <c r="J417" s="47"/>
      <c r="K417" s="53">
        <v>835</v>
      </c>
      <c r="L417" s="48"/>
      <c r="M417" s="48"/>
      <c r="N417" s="55">
        <f t="shared" si="8"/>
        <v>835</v>
      </c>
      <c r="O417" s="48"/>
      <c r="P417" s="60"/>
      <c r="Q417" s="59">
        <v>835</v>
      </c>
      <c r="R417" s="59"/>
      <c r="S417" s="59"/>
      <c r="T417" s="59"/>
      <c r="U417" s="59"/>
      <c r="V417" s="118"/>
      <c r="W417" s="118"/>
      <c r="X417" s="118"/>
      <c r="Y417" s="118"/>
      <c r="Z417" s="118"/>
      <c r="AA417" s="118"/>
      <c r="AB417" s="59"/>
      <c r="AC417" s="92"/>
    </row>
    <row r="418" spans="1:29" s="30" customFormat="1" ht="12" x14ac:dyDescent="0.2">
      <c r="A418" s="91" t="s">
        <v>33</v>
      </c>
      <c r="B418" s="46">
        <v>43837</v>
      </c>
      <c r="C418" s="47" t="s">
        <v>90</v>
      </c>
      <c r="D418" s="47" t="s">
        <v>39</v>
      </c>
      <c r="E418" s="47" t="s">
        <v>43</v>
      </c>
      <c r="F418" s="47">
        <v>81094</v>
      </c>
      <c r="G418" s="58">
        <v>43843</v>
      </c>
      <c r="H418" s="47">
        <v>10</v>
      </c>
      <c r="I418" s="47">
        <v>2</v>
      </c>
      <c r="J418" s="47" t="s">
        <v>308</v>
      </c>
      <c r="K418" s="53">
        <v>12560</v>
      </c>
      <c r="L418" s="48"/>
      <c r="M418" s="48"/>
      <c r="N418" s="55">
        <f t="shared" si="8"/>
        <v>12560</v>
      </c>
      <c r="O418" s="48">
        <v>3600</v>
      </c>
      <c r="P418" s="60"/>
      <c r="Q418" s="59">
        <v>12560</v>
      </c>
      <c r="R418" s="59"/>
      <c r="S418" s="59"/>
      <c r="T418" s="59"/>
      <c r="U418" s="59"/>
      <c r="V418" s="118"/>
      <c r="W418" s="118"/>
      <c r="X418" s="118"/>
      <c r="Y418" s="118"/>
      <c r="Z418" s="118"/>
      <c r="AA418" s="118"/>
      <c r="AB418" s="59"/>
      <c r="AC418" s="92"/>
    </row>
    <row r="419" spans="1:29" s="30" customFormat="1" ht="12" x14ac:dyDescent="0.2">
      <c r="A419" s="91" t="s">
        <v>33</v>
      </c>
      <c r="B419" s="46"/>
      <c r="C419" s="47" t="s">
        <v>188</v>
      </c>
      <c r="D419" s="47" t="s">
        <v>36</v>
      </c>
      <c r="E419" s="47" t="s">
        <v>309</v>
      </c>
      <c r="F419" s="47">
        <v>81095</v>
      </c>
      <c r="G419" s="58">
        <v>43843</v>
      </c>
      <c r="H419" s="47">
        <v>0</v>
      </c>
      <c r="I419" s="47">
        <v>0</v>
      </c>
      <c r="J419" s="47"/>
      <c r="K419" s="53">
        <v>250.78</v>
      </c>
      <c r="L419" s="48"/>
      <c r="M419" s="48"/>
      <c r="N419" s="55">
        <f t="shared" si="8"/>
        <v>250.78</v>
      </c>
      <c r="O419" s="48">
        <v>52</v>
      </c>
      <c r="P419" s="60"/>
      <c r="Q419" s="59">
        <v>250.78</v>
      </c>
      <c r="R419" s="59"/>
      <c r="S419" s="59"/>
      <c r="T419" s="59"/>
      <c r="U419" s="59"/>
      <c r="V419" s="118"/>
      <c r="W419" s="118"/>
      <c r="X419" s="118"/>
      <c r="Y419" s="118"/>
      <c r="Z419" s="118"/>
      <c r="AA419" s="118"/>
      <c r="AB419" s="59"/>
      <c r="AC419" s="92"/>
    </row>
    <row r="420" spans="1:29" s="30" customFormat="1" ht="12" x14ac:dyDescent="0.2">
      <c r="A420" s="91" t="s">
        <v>244</v>
      </c>
      <c r="B420" s="46"/>
      <c r="C420" s="47" t="s">
        <v>188</v>
      </c>
      <c r="D420" s="47" t="s">
        <v>36</v>
      </c>
      <c r="E420" s="47" t="s">
        <v>310</v>
      </c>
      <c r="F420" s="47">
        <v>81096</v>
      </c>
      <c r="G420" s="58">
        <v>43844</v>
      </c>
      <c r="H420" s="47">
        <v>0</v>
      </c>
      <c r="I420" s="47">
        <v>0</v>
      </c>
      <c r="J420" s="47"/>
      <c r="K420" s="53">
        <v>250.78</v>
      </c>
      <c r="L420" s="48"/>
      <c r="M420" s="48"/>
      <c r="N420" s="55">
        <f t="shared" si="8"/>
        <v>250.78</v>
      </c>
      <c r="O420" s="48">
        <v>78</v>
      </c>
      <c r="P420" s="60"/>
      <c r="Q420" s="59">
        <v>250.78</v>
      </c>
      <c r="R420" s="59"/>
      <c r="S420" s="59"/>
      <c r="T420" s="59"/>
      <c r="U420" s="59"/>
      <c r="V420" s="118"/>
      <c r="W420" s="118"/>
      <c r="X420" s="118"/>
      <c r="Y420" s="118"/>
      <c r="Z420" s="118"/>
      <c r="AA420" s="118"/>
      <c r="AB420" s="59"/>
      <c r="AC420" s="92"/>
    </row>
    <row r="421" spans="1:29" s="30" customFormat="1" ht="12" x14ac:dyDescent="0.2">
      <c r="A421" s="91" t="s">
        <v>244</v>
      </c>
      <c r="B421" s="46"/>
      <c r="C421" s="47" t="s">
        <v>188</v>
      </c>
      <c r="D421" s="47" t="s">
        <v>36</v>
      </c>
      <c r="E421" s="47" t="s">
        <v>309</v>
      </c>
      <c r="F421" s="47">
        <v>81097</v>
      </c>
      <c r="G421" s="58">
        <v>43844</v>
      </c>
      <c r="H421" s="47">
        <v>0</v>
      </c>
      <c r="I421" s="47">
        <v>0</v>
      </c>
      <c r="J421" s="47"/>
      <c r="K421" s="53">
        <v>14585.26</v>
      </c>
      <c r="L421" s="48"/>
      <c r="M421" s="48"/>
      <c r="N421" s="55">
        <f t="shared" si="8"/>
        <v>14585.26</v>
      </c>
      <c r="O421" s="48">
        <v>1920</v>
      </c>
      <c r="P421" s="60"/>
      <c r="Q421" s="59">
        <v>14565.26</v>
      </c>
      <c r="R421" s="59">
        <v>20</v>
      </c>
      <c r="S421" s="59"/>
      <c r="T421" s="59"/>
      <c r="U421" s="59"/>
      <c r="V421" s="118"/>
      <c r="W421" s="118"/>
      <c r="X421" s="118"/>
      <c r="Y421" s="118"/>
      <c r="Z421" s="118"/>
      <c r="AA421" s="118"/>
      <c r="AB421" s="59"/>
      <c r="AC421" s="92"/>
    </row>
    <row r="422" spans="1:29" s="30" customFormat="1" ht="12" x14ac:dyDescent="0.2">
      <c r="A422" s="91" t="s">
        <v>33</v>
      </c>
      <c r="B422" s="46">
        <v>43838</v>
      </c>
      <c r="C422" s="47" t="s">
        <v>42</v>
      </c>
      <c r="D422" s="47" t="s">
        <v>39</v>
      </c>
      <c r="E422" s="47" t="s">
        <v>311</v>
      </c>
      <c r="F422" s="47">
        <v>81098</v>
      </c>
      <c r="G422" s="58">
        <v>43843</v>
      </c>
      <c r="H422" s="47">
        <v>3</v>
      </c>
      <c r="I422" s="47">
        <v>3</v>
      </c>
      <c r="J422" s="47" t="s">
        <v>312</v>
      </c>
      <c r="K422" s="53">
        <v>9166</v>
      </c>
      <c r="L422" s="48"/>
      <c r="M422" s="48"/>
      <c r="N422" s="55">
        <f t="shared" si="8"/>
        <v>9166</v>
      </c>
      <c r="O422" s="48"/>
      <c r="P422" s="60"/>
      <c r="Q422" s="59">
        <v>9166</v>
      </c>
      <c r="R422" s="59"/>
      <c r="S422" s="59"/>
      <c r="T422" s="59"/>
      <c r="U422" s="59"/>
      <c r="V422" s="118"/>
      <c r="W422" s="118"/>
      <c r="X422" s="118"/>
      <c r="Y422" s="118"/>
      <c r="Z422" s="118"/>
      <c r="AA422" s="118"/>
      <c r="AB422" s="59"/>
      <c r="AC422" s="92"/>
    </row>
    <row r="423" spans="1:29" s="30" customFormat="1" ht="12" x14ac:dyDescent="0.2">
      <c r="A423" s="91" t="s">
        <v>67</v>
      </c>
      <c r="B423" s="46">
        <v>43838</v>
      </c>
      <c r="C423" s="47" t="s">
        <v>90</v>
      </c>
      <c r="D423" s="47" t="s">
        <v>39</v>
      </c>
      <c r="E423" s="47" t="s">
        <v>43</v>
      </c>
      <c r="F423" s="47">
        <v>81099</v>
      </c>
      <c r="G423" s="58">
        <v>43843</v>
      </c>
      <c r="H423" s="47">
        <v>6</v>
      </c>
      <c r="I423" s="47">
        <v>2</v>
      </c>
      <c r="J423" s="47" t="s">
        <v>313</v>
      </c>
      <c r="K423" s="53">
        <v>4100</v>
      </c>
      <c r="L423" s="48"/>
      <c r="M423" s="48"/>
      <c r="N423" s="55">
        <f t="shared" si="8"/>
        <v>4100</v>
      </c>
      <c r="O423" s="48"/>
      <c r="P423" s="60"/>
      <c r="Q423" s="59">
        <v>4100</v>
      </c>
      <c r="R423" s="59"/>
      <c r="S423" s="59"/>
      <c r="T423" s="59"/>
      <c r="U423" s="59"/>
      <c r="V423" s="118"/>
      <c r="W423" s="118"/>
      <c r="X423" s="118"/>
      <c r="Y423" s="118"/>
      <c r="Z423" s="118"/>
      <c r="AA423" s="118"/>
      <c r="AB423" s="59"/>
      <c r="AC423" s="92"/>
    </row>
    <row r="424" spans="1:29" s="30" customFormat="1" ht="12" x14ac:dyDescent="0.2">
      <c r="A424" s="91" t="s">
        <v>41</v>
      </c>
      <c r="B424" s="46">
        <v>43838</v>
      </c>
      <c r="C424" s="47" t="s">
        <v>90</v>
      </c>
      <c r="D424" s="47" t="s">
        <v>39</v>
      </c>
      <c r="E424" s="47" t="s">
        <v>311</v>
      </c>
      <c r="F424" s="47">
        <v>81100</v>
      </c>
      <c r="G424" s="58">
        <v>43844</v>
      </c>
      <c r="H424" s="47">
        <v>1</v>
      </c>
      <c r="I424" s="47">
        <v>1</v>
      </c>
      <c r="J424" s="47"/>
      <c r="K424" s="53">
        <v>16000</v>
      </c>
      <c r="L424" s="48"/>
      <c r="M424" s="48"/>
      <c r="N424" s="55">
        <f t="shared" si="8"/>
        <v>16000</v>
      </c>
      <c r="O424" s="48"/>
      <c r="P424" s="60"/>
      <c r="Q424" s="59">
        <v>16000</v>
      </c>
      <c r="R424" s="59"/>
      <c r="S424" s="59"/>
      <c r="T424" s="59"/>
      <c r="U424" s="59"/>
      <c r="V424" s="118"/>
      <c r="W424" s="118"/>
      <c r="X424" s="118"/>
      <c r="Y424" s="118"/>
      <c r="Z424" s="118"/>
      <c r="AA424" s="118"/>
      <c r="AB424" s="59"/>
      <c r="AC424" s="92"/>
    </row>
    <row r="425" spans="1:29" s="30" customFormat="1" ht="12" x14ac:dyDescent="0.2">
      <c r="A425" s="91" t="s">
        <v>62</v>
      </c>
      <c r="B425" s="46">
        <v>43826</v>
      </c>
      <c r="C425" s="47" t="s">
        <v>90</v>
      </c>
      <c r="D425" s="47" t="s">
        <v>170</v>
      </c>
      <c r="E425" s="47" t="s">
        <v>43</v>
      </c>
      <c r="F425" s="47">
        <v>81101</v>
      </c>
      <c r="G425" s="58">
        <v>43839</v>
      </c>
      <c r="H425" s="47">
        <v>1</v>
      </c>
      <c r="I425" s="47">
        <v>0</v>
      </c>
      <c r="J425" s="47"/>
      <c r="K425" s="53">
        <v>50</v>
      </c>
      <c r="L425" s="48"/>
      <c r="M425" s="48"/>
      <c r="N425" s="55">
        <f t="shared" si="8"/>
        <v>50</v>
      </c>
      <c r="O425" s="48"/>
      <c r="P425" s="60"/>
      <c r="Q425" s="59">
        <v>50</v>
      </c>
      <c r="R425" s="59"/>
      <c r="S425" s="59"/>
      <c r="T425" s="59"/>
      <c r="U425" s="59"/>
      <c r="V425" s="118"/>
      <c r="W425" s="118"/>
      <c r="X425" s="118"/>
      <c r="Y425" s="118"/>
      <c r="Z425" s="118"/>
      <c r="AA425" s="118"/>
      <c r="AB425" s="59"/>
      <c r="AC425" s="92"/>
    </row>
    <row r="426" spans="1:29" s="30" customFormat="1" ht="12" x14ac:dyDescent="0.2">
      <c r="A426" s="91" t="s">
        <v>62</v>
      </c>
      <c r="B426" s="46">
        <v>43822</v>
      </c>
      <c r="C426" s="47" t="s">
        <v>90</v>
      </c>
      <c r="D426" s="47" t="s">
        <v>170</v>
      </c>
      <c r="E426" s="47" t="s">
        <v>43</v>
      </c>
      <c r="F426" s="47">
        <v>81102</v>
      </c>
      <c r="G426" s="58">
        <v>43839</v>
      </c>
      <c r="H426" s="47">
        <v>0</v>
      </c>
      <c r="I426" s="47">
        <v>0</v>
      </c>
      <c r="J426" s="47"/>
      <c r="K426" s="53">
        <v>289.89999999999998</v>
      </c>
      <c r="L426" s="48"/>
      <c r="M426" s="48"/>
      <c r="N426" s="55">
        <f t="shared" si="8"/>
        <v>289.89999999999998</v>
      </c>
      <c r="O426" s="48"/>
      <c r="P426" s="60"/>
      <c r="Q426" s="59">
        <v>289.89999999999998</v>
      </c>
      <c r="R426" s="59"/>
      <c r="S426" s="59"/>
      <c r="T426" s="59"/>
      <c r="U426" s="59"/>
      <c r="V426" s="118"/>
      <c r="W426" s="118"/>
      <c r="X426" s="118"/>
      <c r="Y426" s="118"/>
      <c r="Z426" s="118"/>
      <c r="AA426" s="118"/>
      <c r="AB426" s="59"/>
      <c r="AC426" s="92"/>
    </row>
    <row r="427" spans="1:29" s="30" customFormat="1" ht="12" x14ac:dyDescent="0.2">
      <c r="A427" s="91" t="s">
        <v>41</v>
      </c>
      <c r="B427" s="46">
        <v>43839</v>
      </c>
      <c r="C427" s="47" t="s">
        <v>90</v>
      </c>
      <c r="D427" s="47" t="s">
        <v>39</v>
      </c>
      <c r="E427" s="47" t="s">
        <v>43</v>
      </c>
      <c r="F427" s="47">
        <v>81103</v>
      </c>
      <c r="G427" s="58">
        <v>43844</v>
      </c>
      <c r="H427" s="47">
        <v>0</v>
      </c>
      <c r="I427" s="47">
        <v>5</v>
      </c>
      <c r="J427" s="47" t="s">
        <v>314</v>
      </c>
      <c r="K427" s="53">
        <v>13293.75</v>
      </c>
      <c r="L427" s="48"/>
      <c r="M427" s="48"/>
      <c r="N427" s="55">
        <f t="shared" si="8"/>
        <v>13293.75</v>
      </c>
      <c r="O427" s="48"/>
      <c r="P427" s="60"/>
      <c r="Q427" s="59">
        <v>13293.75</v>
      </c>
      <c r="R427" s="59"/>
      <c r="S427" s="59"/>
      <c r="T427" s="59"/>
      <c r="U427" s="59"/>
      <c r="V427" s="118"/>
      <c r="W427" s="118"/>
      <c r="X427" s="118"/>
      <c r="Y427" s="118"/>
      <c r="Z427" s="118"/>
      <c r="AA427" s="118"/>
      <c r="AB427" s="59"/>
      <c r="AC427" s="92"/>
    </row>
    <row r="428" spans="1:29" s="30" customFormat="1" ht="12" x14ac:dyDescent="0.2">
      <c r="A428" s="91" t="s">
        <v>41</v>
      </c>
      <c r="B428" s="46">
        <v>43839</v>
      </c>
      <c r="C428" s="47" t="s">
        <v>77</v>
      </c>
      <c r="D428" s="47" t="s">
        <v>78</v>
      </c>
      <c r="E428" s="47" t="s">
        <v>79</v>
      </c>
      <c r="F428" s="47">
        <v>81104</v>
      </c>
      <c r="G428" s="58">
        <v>43847</v>
      </c>
      <c r="H428" s="47">
        <v>0</v>
      </c>
      <c r="I428" s="47">
        <v>0</v>
      </c>
      <c r="J428" s="47"/>
      <c r="K428" s="53">
        <v>544.47</v>
      </c>
      <c r="L428" s="48"/>
      <c r="M428" s="48"/>
      <c r="N428" s="55">
        <f t="shared" si="8"/>
        <v>544.47</v>
      </c>
      <c r="O428" s="48"/>
      <c r="P428" s="60"/>
      <c r="Q428" s="59">
        <v>544.47</v>
      </c>
      <c r="R428" s="59"/>
      <c r="S428" s="59"/>
      <c r="T428" s="59"/>
      <c r="U428" s="59"/>
      <c r="V428" s="118"/>
      <c r="W428" s="118"/>
      <c r="X428" s="118"/>
      <c r="Y428" s="118"/>
      <c r="Z428" s="118"/>
      <c r="AA428" s="118"/>
      <c r="AB428" s="59"/>
      <c r="AC428" s="92"/>
    </row>
    <row r="429" spans="1:29" s="30" customFormat="1" ht="12" x14ac:dyDescent="0.2">
      <c r="A429" s="91" t="s">
        <v>33</v>
      </c>
      <c r="B429" s="46">
        <v>43839</v>
      </c>
      <c r="C429" s="47" t="s">
        <v>236</v>
      </c>
      <c r="D429" s="47" t="s">
        <v>39</v>
      </c>
      <c r="E429" s="47" t="s">
        <v>40</v>
      </c>
      <c r="F429" s="47">
        <v>81105</v>
      </c>
      <c r="G429" s="58">
        <v>43843</v>
      </c>
      <c r="H429" s="47">
        <v>1</v>
      </c>
      <c r="I429" s="47">
        <v>1</v>
      </c>
      <c r="J429" s="47" t="s">
        <v>173</v>
      </c>
      <c r="K429" s="53">
        <v>25000</v>
      </c>
      <c r="L429" s="48"/>
      <c r="M429" s="48"/>
      <c r="N429" s="55">
        <f t="shared" si="8"/>
        <v>25000</v>
      </c>
      <c r="O429" s="48"/>
      <c r="P429" s="60">
        <v>25000</v>
      </c>
      <c r="Q429" s="59" t="s">
        <v>59</v>
      </c>
      <c r="R429" s="59"/>
      <c r="S429" s="59"/>
      <c r="T429" s="59"/>
      <c r="U429" s="59"/>
      <c r="V429" s="118"/>
      <c r="W429" s="118"/>
      <c r="X429" s="118"/>
      <c r="Y429" s="118"/>
      <c r="Z429" s="118"/>
      <c r="AA429" s="118"/>
      <c r="AB429" s="59"/>
      <c r="AC429" s="92"/>
    </row>
    <row r="430" spans="1:29" s="30" customFormat="1" ht="12" x14ac:dyDescent="0.2">
      <c r="A430" s="91" t="s">
        <v>41</v>
      </c>
      <c r="B430" s="46">
        <v>43839</v>
      </c>
      <c r="C430" s="47" t="s">
        <v>90</v>
      </c>
      <c r="D430" s="47" t="s">
        <v>39</v>
      </c>
      <c r="E430" s="47" t="s">
        <v>43</v>
      </c>
      <c r="F430" s="47">
        <v>81106</v>
      </c>
      <c r="G430" s="58">
        <v>43844</v>
      </c>
      <c r="H430" s="47">
        <v>11</v>
      </c>
      <c r="I430" s="47">
        <v>5</v>
      </c>
      <c r="J430" s="47" t="s">
        <v>315</v>
      </c>
      <c r="K430" s="53">
        <v>14500</v>
      </c>
      <c r="L430" s="48"/>
      <c r="M430" s="48"/>
      <c r="N430" s="55">
        <f t="shared" si="8"/>
        <v>14500</v>
      </c>
      <c r="O430" s="48"/>
      <c r="P430" s="60"/>
      <c r="Q430" s="59">
        <v>14500</v>
      </c>
      <c r="R430" s="59"/>
      <c r="S430" s="59"/>
      <c r="T430" s="59"/>
      <c r="U430" s="59"/>
      <c r="V430" s="118"/>
      <c r="W430" s="118"/>
      <c r="X430" s="118"/>
      <c r="Y430" s="118"/>
      <c r="Z430" s="118"/>
      <c r="AA430" s="118"/>
      <c r="AB430" s="59"/>
      <c r="AC430" s="92"/>
    </row>
    <row r="431" spans="1:29" s="30" customFormat="1" ht="12" x14ac:dyDescent="0.2">
      <c r="A431" s="91" t="s">
        <v>33</v>
      </c>
      <c r="B431" s="46">
        <v>43818</v>
      </c>
      <c r="C431" s="47" t="s">
        <v>53</v>
      </c>
      <c r="D431" s="47" t="s">
        <v>69</v>
      </c>
      <c r="E431" s="47" t="s">
        <v>316</v>
      </c>
      <c r="F431" s="47">
        <v>81107</v>
      </c>
      <c r="G431" s="58">
        <v>43840</v>
      </c>
      <c r="H431" s="47">
        <v>3</v>
      </c>
      <c r="I431" s="47">
        <v>0</v>
      </c>
      <c r="J431" s="47"/>
      <c r="K431" s="53">
        <v>1125</v>
      </c>
      <c r="L431" s="48"/>
      <c r="M431" s="48"/>
      <c r="N431" s="55">
        <f t="shared" si="8"/>
        <v>1125</v>
      </c>
      <c r="O431" s="48"/>
      <c r="P431" s="60"/>
      <c r="Q431" s="59">
        <v>1125</v>
      </c>
      <c r="R431" s="59"/>
      <c r="S431" s="59"/>
      <c r="T431" s="59"/>
      <c r="U431" s="59"/>
      <c r="V431" s="118"/>
      <c r="W431" s="118"/>
      <c r="X431" s="118"/>
      <c r="Y431" s="118"/>
      <c r="Z431" s="118"/>
      <c r="AA431" s="118"/>
      <c r="AB431" s="59"/>
      <c r="AC431" s="92" t="s">
        <v>317</v>
      </c>
    </row>
    <row r="432" spans="1:29" s="30" customFormat="1" ht="12" x14ac:dyDescent="0.2">
      <c r="A432" s="91" t="s">
        <v>62</v>
      </c>
      <c r="B432" s="46">
        <v>43815</v>
      </c>
      <c r="C432" s="47" t="s">
        <v>38</v>
      </c>
      <c r="D432" s="47" t="s">
        <v>170</v>
      </c>
      <c r="E432" s="47" t="s">
        <v>40</v>
      </c>
      <c r="F432" s="47">
        <v>81108</v>
      </c>
      <c r="G432" s="58">
        <v>43840</v>
      </c>
      <c r="H432" s="47">
        <v>1</v>
      </c>
      <c r="I432" s="47">
        <v>0</v>
      </c>
      <c r="J432" s="47" t="s">
        <v>81</v>
      </c>
      <c r="K432" s="53">
        <v>75000</v>
      </c>
      <c r="L432" s="48"/>
      <c r="M432" s="48"/>
      <c r="N432" s="55">
        <f t="shared" si="8"/>
        <v>75000</v>
      </c>
      <c r="O432" s="48"/>
      <c r="P432" s="60">
        <v>75000</v>
      </c>
      <c r="Q432" s="59"/>
      <c r="R432" s="59"/>
      <c r="S432" s="59"/>
      <c r="T432" s="59"/>
      <c r="U432" s="59"/>
      <c r="V432" s="118"/>
      <c r="W432" s="118"/>
      <c r="X432" s="118"/>
      <c r="Y432" s="118"/>
      <c r="Z432" s="118"/>
      <c r="AA432" s="118"/>
      <c r="AB432" s="59"/>
      <c r="AC432" s="92"/>
    </row>
    <row r="433" spans="1:29" s="30" customFormat="1" ht="12" x14ac:dyDescent="0.2">
      <c r="A433" s="91" t="s">
        <v>62</v>
      </c>
      <c r="B433" s="46">
        <v>43829</v>
      </c>
      <c r="C433" s="47" t="s">
        <v>318</v>
      </c>
      <c r="D433" s="47" t="s">
        <v>36</v>
      </c>
      <c r="E433" s="47" t="s">
        <v>95</v>
      </c>
      <c r="F433" s="47">
        <v>81109</v>
      </c>
      <c r="G433" s="58">
        <v>43840</v>
      </c>
      <c r="H433" s="47">
        <v>2</v>
      </c>
      <c r="I433" s="47">
        <v>0</v>
      </c>
      <c r="J433" s="47"/>
      <c r="K433" s="53">
        <v>3516.57</v>
      </c>
      <c r="L433" s="48"/>
      <c r="M433" s="48"/>
      <c r="N433" s="55">
        <f t="shared" si="8"/>
        <v>3516.57</v>
      </c>
      <c r="O433" s="48"/>
      <c r="P433" s="60"/>
      <c r="Q433" s="59"/>
      <c r="R433" s="59"/>
      <c r="S433" s="59"/>
      <c r="T433" s="59"/>
      <c r="U433" s="59"/>
      <c r="V433" s="118"/>
      <c r="W433" s="118">
        <v>3516.57</v>
      </c>
      <c r="X433" s="118"/>
      <c r="Y433" s="118"/>
      <c r="Z433" s="118"/>
      <c r="AA433" s="118"/>
      <c r="AB433" s="59"/>
      <c r="AC433" s="92"/>
    </row>
    <row r="434" spans="1:29" s="30" customFormat="1" ht="12" x14ac:dyDescent="0.2">
      <c r="A434" s="91" t="s">
        <v>62</v>
      </c>
      <c r="B434" s="46">
        <v>43826</v>
      </c>
      <c r="C434" s="47" t="s">
        <v>90</v>
      </c>
      <c r="D434" s="47" t="s">
        <v>36</v>
      </c>
      <c r="E434" s="47" t="s">
        <v>43</v>
      </c>
      <c r="F434" s="47">
        <v>81110</v>
      </c>
      <c r="G434" s="58">
        <v>43840</v>
      </c>
      <c r="H434" s="47">
        <v>0</v>
      </c>
      <c r="I434" s="47">
        <v>0</v>
      </c>
      <c r="J434" s="47"/>
      <c r="K434" s="53">
        <v>100</v>
      </c>
      <c r="L434" s="48"/>
      <c r="M434" s="48"/>
      <c r="N434" s="55">
        <f t="shared" si="8"/>
        <v>100</v>
      </c>
      <c r="O434" s="48"/>
      <c r="P434" s="60"/>
      <c r="Q434" s="59">
        <v>100</v>
      </c>
      <c r="R434" s="59"/>
      <c r="S434" s="59"/>
      <c r="T434" s="59"/>
      <c r="U434" s="59"/>
      <c r="V434" s="118"/>
      <c r="W434" s="118"/>
      <c r="X434" s="118"/>
      <c r="Y434" s="118"/>
      <c r="Z434" s="118"/>
      <c r="AA434" s="118"/>
      <c r="AB434" s="59"/>
      <c r="AC434" s="92"/>
    </row>
    <row r="435" spans="1:29" s="30" customFormat="1" ht="12" x14ac:dyDescent="0.2">
      <c r="A435" s="91" t="s">
        <v>62</v>
      </c>
      <c r="B435" s="46">
        <v>43840</v>
      </c>
      <c r="C435" s="47" t="s">
        <v>90</v>
      </c>
      <c r="D435" s="47" t="s">
        <v>39</v>
      </c>
      <c r="E435" s="47" t="s">
        <v>43</v>
      </c>
      <c r="F435" s="47">
        <v>81111</v>
      </c>
      <c r="G435" s="58">
        <v>43843</v>
      </c>
      <c r="H435" s="47">
        <v>4</v>
      </c>
      <c r="I435" s="47">
        <v>0</v>
      </c>
      <c r="J435" s="47"/>
      <c r="K435" s="53">
        <v>2305.04</v>
      </c>
      <c r="L435" s="48"/>
      <c r="M435" s="48"/>
      <c r="N435" s="55">
        <f t="shared" si="8"/>
        <v>2305.04</v>
      </c>
      <c r="O435" s="48"/>
      <c r="P435" s="60"/>
      <c r="Q435" s="59">
        <v>2205.04</v>
      </c>
      <c r="R435" s="59"/>
      <c r="S435" s="59"/>
      <c r="T435" s="59"/>
      <c r="U435" s="59">
        <v>100</v>
      </c>
      <c r="V435" s="118"/>
      <c r="W435" s="118"/>
      <c r="X435" s="118"/>
      <c r="Y435" s="118"/>
      <c r="Z435" s="118"/>
      <c r="AA435" s="118"/>
      <c r="AB435" s="59"/>
      <c r="AC435" s="92"/>
    </row>
    <row r="436" spans="1:29" s="30" customFormat="1" ht="12" x14ac:dyDescent="0.2">
      <c r="A436" s="91" t="s">
        <v>62</v>
      </c>
      <c r="B436" s="46" t="s">
        <v>55</v>
      </c>
      <c r="C436" s="47" t="s">
        <v>56</v>
      </c>
      <c r="D436" s="47" t="s">
        <v>36</v>
      </c>
      <c r="E436" s="47" t="s">
        <v>57</v>
      </c>
      <c r="F436" s="47">
        <v>81112</v>
      </c>
      <c r="G436" s="58">
        <v>43843</v>
      </c>
      <c r="H436" s="47">
        <v>0</v>
      </c>
      <c r="I436" s="47">
        <v>0</v>
      </c>
      <c r="J436" s="47"/>
      <c r="K436" s="53">
        <v>0</v>
      </c>
      <c r="L436" s="48">
        <v>0</v>
      </c>
      <c r="M436" s="48"/>
      <c r="N436" s="55">
        <v>0</v>
      </c>
      <c r="O436" s="48">
        <v>50000</v>
      </c>
      <c r="P436" s="60"/>
      <c r="Q436" s="59"/>
      <c r="R436" s="59"/>
      <c r="S436" s="59"/>
      <c r="T436" s="59"/>
      <c r="U436" s="59"/>
      <c r="V436" s="118"/>
      <c r="W436" s="118"/>
      <c r="X436" s="118"/>
      <c r="Y436" s="118"/>
      <c r="Z436" s="118"/>
      <c r="AA436" s="118"/>
      <c r="AB436" s="59"/>
      <c r="AC436" s="92"/>
    </row>
    <row r="437" spans="1:29" s="30" customFormat="1" ht="12" x14ac:dyDescent="0.2">
      <c r="A437" s="91" t="s">
        <v>62</v>
      </c>
      <c r="B437" s="46" t="s">
        <v>34</v>
      </c>
      <c r="C437" s="47" t="s">
        <v>35</v>
      </c>
      <c r="D437" s="47" t="s">
        <v>36</v>
      </c>
      <c r="E437" s="47" t="s">
        <v>319</v>
      </c>
      <c r="F437" s="47">
        <v>81113</v>
      </c>
      <c r="G437" s="58">
        <v>43843</v>
      </c>
      <c r="H437" s="47">
        <v>3</v>
      </c>
      <c r="I437" s="47">
        <v>3</v>
      </c>
      <c r="J437" s="30" t="s">
        <v>320</v>
      </c>
      <c r="K437" s="53">
        <v>157269.78</v>
      </c>
      <c r="L437" s="48"/>
      <c r="M437" s="48"/>
      <c r="N437" s="55">
        <f t="shared" si="8"/>
        <v>157269.78</v>
      </c>
      <c r="O437" s="48"/>
      <c r="P437" s="60"/>
      <c r="Q437" s="59"/>
      <c r="R437" s="59"/>
      <c r="S437" s="59"/>
      <c r="T437" s="59"/>
      <c r="U437" s="59"/>
      <c r="V437" s="118">
        <v>144990.34</v>
      </c>
      <c r="W437" s="118">
        <v>12279.44</v>
      </c>
      <c r="X437" s="118"/>
      <c r="Y437" s="118"/>
      <c r="Z437" s="118"/>
      <c r="AA437" s="118"/>
      <c r="AB437" s="59"/>
      <c r="AC437" s="92"/>
    </row>
    <row r="438" spans="1:29" s="30" customFormat="1" ht="12" x14ac:dyDescent="0.2">
      <c r="A438" s="91" t="s">
        <v>244</v>
      </c>
      <c r="B438" s="46"/>
      <c r="C438" s="47" t="s">
        <v>188</v>
      </c>
      <c r="D438" s="47" t="s">
        <v>36</v>
      </c>
      <c r="E438" s="47" t="s">
        <v>321</v>
      </c>
      <c r="F438" s="47">
        <v>81114</v>
      </c>
      <c r="G438" s="58">
        <v>43843</v>
      </c>
      <c r="H438" s="47">
        <v>0</v>
      </c>
      <c r="I438" s="47">
        <v>7</v>
      </c>
      <c r="J438" s="47" t="s">
        <v>189</v>
      </c>
      <c r="K438" s="53">
        <v>0</v>
      </c>
      <c r="L438" s="48"/>
      <c r="M438" s="48"/>
      <c r="N438" s="55">
        <f t="shared" si="8"/>
        <v>0</v>
      </c>
      <c r="O438" s="48">
        <v>1130</v>
      </c>
      <c r="P438" s="60"/>
      <c r="Q438" s="59"/>
      <c r="R438" s="59"/>
      <c r="S438" s="59"/>
      <c r="T438" s="59"/>
      <c r="U438" s="59"/>
      <c r="V438" s="118"/>
      <c r="W438" s="118"/>
      <c r="X438" s="118"/>
      <c r="Y438" s="118"/>
      <c r="Z438" s="118"/>
      <c r="AA438" s="118"/>
      <c r="AB438" s="59"/>
      <c r="AC438" s="92"/>
    </row>
    <row r="439" spans="1:29" s="30" customFormat="1" ht="12" x14ac:dyDescent="0.2">
      <c r="A439" s="91" t="s">
        <v>244</v>
      </c>
      <c r="B439" s="46"/>
      <c r="C439" s="47" t="s">
        <v>188</v>
      </c>
      <c r="D439" s="47" t="s">
        <v>36</v>
      </c>
      <c r="E439" s="47" t="s">
        <v>321</v>
      </c>
      <c r="F439" s="47">
        <v>81115</v>
      </c>
      <c r="G439" s="58">
        <v>43843</v>
      </c>
      <c r="H439" s="47">
        <v>0</v>
      </c>
      <c r="I439" s="47">
        <v>4</v>
      </c>
      <c r="J439" s="47" t="s">
        <v>189</v>
      </c>
      <c r="K439" s="53"/>
      <c r="L439" s="48"/>
      <c r="M439" s="48"/>
      <c r="N439" s="55">
        <f t="shared" si="8"/>
        <v>0</v>
      </c>
      <c r="O439" s="48">
        <v>960</v>
      </c>
      <c r="P439" s="60"/>
      <c r="Q439" s="59"/>
      <c r="R439" s="59"/>
      <c r="S439" s="59"/>
      <c r="T439" s="59"/>
      <c r="U439" s="59"/>
      <c r="V439" s="118"/>
      <c r="W439" s="118"/>
      <c r="X439" s="118"/>
      <c r="Y439" s="118"/>
      <c r="Z439" s="118"/>
      <c r="AA439" s="118"/>
      <c r="AB439" s="59"/>
      <c r="AC439" s="92"/>
    </row>
    <row r="440" spans="1:29" s="30" customFormat="1" ht="12" x14ac:dyDescent="0.2">
      <c r="A440" s="91" t="s">
        <v>244</v>
      </c>
      <c r="B440" s="46"/>
      <c r="C440" s="47" t="s">
        <v>188</v>
      </c>
      <c r="D440" s="47" t="s">
        <v>36</v>
      </c>
      <c r="E440" s="47" t="s">
        <v>321</v>
      </c>
      <c r="F440" s="47">
        <v>81116</v>
      </c>
      <c r="G440" s="58">
        <v>43843</v>
      </c>
      <c r="H440" s="47">
        <v>0</v>
      </c>
      <c r="I440" s="47">
        <v>4</v>
      </c>
      <c r="J440" s="47" t="s">
        <v>189</v>
      </c>
      <c r="K440" s="53"/>
      <c r="L440" s="48"/>
      <c r="M440" s="48"/>
      <c r="N440" s="55">
        <f t="shared" si="8"/>
        <v>0</v>
      </c>
      <c r="O440" s="48">
        <v>890</v>
      </c>
      <c r="P440" s="60"/>
      <c r="Q440" s="59"/>
      <c r="R440" s="59"/>
      <c r="S440" s="59"/>
      <c r="T440" s="59"/>
      <c r="U440" s="59"/>
      <c r="V440" s="118"/>
      <c r="W440" s="118"/>
      <c r="X440" s="118"/>
      <c r="Y440" s="118"/>
      <c r="Z440" s="118"/>
      <c r="AA440" s="118"/>
      <c r="AB440" s="59"/>
      <c r="AC440" s="92"/>
    </row>
    <row r="441" spans="1:29" s="30" customFormat="1" ht="12" x14ac:dyDescent="0.2">
      <c r="A441" s="91"/>
      <c r="B441" s="46"/>
      <c r="C441" s="47"/>
      <c r="D441" s="47"/>
      <c r="E441" s="47"/>
      <c r="F441" s="47">
        <v>81117</v>
      </c>
      <c r="G441" s="58"/>
      <c r="H441" s="47"/>
      <c r="I441" s="47"/>
      <c r="J441" s="47"/>
      <c r="K441" s="53"/>
      <c r="L441" s="48"/>
      <c r="M441" s="48"/>
      <c r="N441" s="55">
        <f t="shared" si="8"/>
        <v>0</v>
      </c>
      <c r="O441" s="48"/>
      <c r="P441" s="60"/>
      <c r="Q441" s="59"/>
      <c r="R441" s="59"/>
      <c r="S441" s="59"/>
      <c r="T441" s="59"/>
      <c r="U441" s="59"/>
      <c r="V441" s="118"/>
      <c r="W441" s="118"/>
      <c r="X441" s="118"/>
      <c r="Y441" s="118"/>
      <c r="Z441" s="118"/>
      <c r="AA441" s="118"/>
      <c r="AB441" s="59"/>
      <c r="AC441" s="92"/>
    </row>
    <row r="442" spans="1:29" s="30" customFormat="1" ht="12" x14ac:dyDescent="0.2">
      <c r="A442" s="91" t="s">
        <v>62</v>
      </c>
      <c r="B442" s="46" t="s">
        <v>55</v>
      </c>
      <c r="C442" s="47" t="s">
        <v>188</v>
      </c>
      <c r="D442" s="47" t="s">
        <v>36</v>
      </c>
      <c r="E442" s="47" t="s">
        <v>321</v>
      </c>
      <c r="F442" s="47">
        <v>81118</v>
      </c>
      <c r="G442" s="58">
        <v>43844</v>
      </c>
      <c r="H442" s="47">
        <v>0</v>
      </c>
      <c r="I442" s="47">
        <v>0</v>
      </c>
      <c r="J442" s="47"/>
      <c r="K442" s="53">
        <v>0</v>
      </c>
      <c r="L442" s="48">
        <v>0</v>
      </c>
      <c r="M442" s="48"/>
      <c r="N442" s="55">
        <f t="shared" si="8"/>
        <v>0</v>
      </c>
      <c r="O442" s="48">
        <v>4984</v>
      </c>
      <c r="P442" s="60"/>
      <c r="Q442" s="59"/>
      <c r="R442" s="59"/>
      <c r="S442" s="59"/>
      <c r="T442" s="59"/>
      <c r="U442" s="59"/>
      <c r="V442" s="118"/>
      <c r="W442" s="118"/>
      <c r="X442" s="118"/>
      <c r="Y442" s="118"/>
      <c r="Z442" s="118"/>
      <c r="AA442" s="118"/>
      <c r="AB442" s="59"/>
      <c r="AC442" s="92"/>
    </row>
    <row r="443" spans="1:29" s="30" customFormat="1" ht="12" x14ac:dyDescent="0.2">
      <c r="A443" s="91" t="s">
        <v>41</v>
      </c>
      <c r="B443" s="46">
        <v>43843</v>
      </c>
      <c r="C443" s="47" t="s">
        <v>77</v>
      </c>
      <c r="D443" s="47" t="s">
        <v>78</v>
      </c>
      <c r="E443" s="47" t="s">
        <v>79</v>
      </c>
      <c r="F443" s="47">
        <v>81119</v>
      </c>
      <c r="G443" s="58">
        <v>43847</v>
      </c>
      <c r="H443" s="47">
        <v>1</v>
      </c>
      <c r="I443" s="47">
        <v>0</v>
      </c>
      <c r="J443" s="47"/>
      <c r="K443" s="53">
        <v>20</v>
      </c>
      <c r="L443" s="48"/>
      <c r="M443" s="48"/>
      <c r="N443" s="55">
        <f t="shared" si="8"/>
        <v>20</v>
      </c>
      <c r="O443" s="48"/>
      <c r="P443" s="60"/>
      <c r="Q443" s="59">
        <v>20</v>
      </c>
      <c r="R443" s="59"/>
      <c r="S443" s="59"/>
      <c r="T443" s="59"/>
      <c r="U443" s="59"/>
      <c r="V443" s="118"/>
      <c r="W443" s="118"/>
      <c r="X443" s="118"/>
      <c r="Y443" s="118"/>
      <c r="Z443" s="118"/>
      <c r="AA443" s="118"/>
      <c r="AB443" s="59"/>
      <c r="AC443" s="92"/>
    </row>
    <row r="444" spans="1:29" s="30" customFormat="1" ht="12" x14ac:dyDescent="0.2">
      <c r="A444" s="91" t="s">
        <v>33</v>
      </c>
      <c r="B444" s="46">
        <v>43843</v>
      </c>
      <c r="C444" s="47" t="s">
        <v>90</v>
      </c>
      <c r="D444" s="47" t="s">
        <v>39</v>
      </c>
      <c r="E444" s="47" t="s">
        <v>43</v>
      </c>
      <c r="F444" s="47">
        <v>81120</v>
      </c>
      <c r="G444" s="58">
        <v>43843</v>
      </c>
      <c r="H444" s="47">
        <v>1</v>
      </c>
      <c r="I444" s="47">
        <v>0</v>
      </c>
      <c r="J444" s="47"/>
      <c r="K444" s="53">
        <v>200</v>
      </c>
      <c r="L444" s="48"/>
      <c r="M444" s="48"/>
      <c r="N444" s="55">
        <f t="shared" si="8"/>
        <v>200</v>
      </c>
      <c r="O444" s="48"/>
      <c r="P444" s="60"/>
      <c r="Q444" s="59">
        <v>200</v>
      </c>
      <c r="R444" s="59"/>
      <c r="S444" s="59"/>
      <c r="T444" s="59"/>
      <c r="U444" s="59"/>
      <c r="V444" s="118"/>
      <c r="W444" s="118"/>
      <c r="X444" s="118"/>
      <c r="Y444" s="118"/>
      <c r="Z444" s="118"/>
      <c r="AA444" s="118"/>
      <c r="AB444" s="59"/>
      <c r="AC444" s="92"/>
    </row>
    <row r="445" spans="1:29" s="30" customFormat="1" ht="12" x14ac:dyDescent="0.2">
      <c r="A445" s="91" t="s">
        <v>62</v>
      </c>
      <c r="B445" s="46" t="s">
        <v>34</v>
      </c>
      <c r="C445" s="47" t="s">
        <v>35</v>
      </c>
      <c r="D445" s="47" t="s">
        <v>36</v>
      </c>
      <c r="E445" s="47" t="s">
        <v>319</v>
      </c>
      <c r="F445" s="47">
        <v>81121</v>
      </c>
      <c r="G445" s="58">
        <v>43843</v>
      </c>
      <c r="H445" s="47">
        <v>0</v>
      </c>
      <c r="I445" s="47">
        <v>1</v>
      </c>
      <c r="J445" s="47" t="s">
        <v>322</v>
      </c>
      <c r="K445" s="53">
        <v>279225</v>
      </c>
      <c r="L445" s="48"/>
      <c r="M445" s="48"/>
      <c r="N445" s="55">
        <f t="shared" ref="N445:N502" si="9">SUM(K445:L445)</f>
        <v>279225</v>
      </c>
      <c r="O445" s="48"/>
      <c r="P445" s="60"/>
      <c r="Q445" s="59"/>
      <c r="R445" s="59"/>
      <c r="S445" s="59"/>
      <c r="T445" s="59"/>
      <c r="U445" s="59"/>
      <c r="V445" s="118">
        <v>279225</v>
      </c>
      <c r="W445" s="118"/>
      <c r="X445" s="118"/>
      <c r="Y445" s="118"/>
      <c r="Z445" s="118"/>
      <c r="AA445" s="118"/>
      <c r="AB445" s="59"/>
      <c r="AC445" s="92"/>
    </row>
    <row r="446" spans="1:29" s="30" customFormat="1" ht="12" x14ac:dyDescent="0.2">
      <c r="A446" s="91" t="s">
        <v>44</v>
      </c>
      <c r="B446" s="46">
        <v>43843</v>
      </c>
      <c r="C446" s="47" t="s">
        <v>42</v>
      </c>
      <c r="D446" s="47" t="s">
        <v>39</v>
      </c>
      <c r="E446" s="47" t="s">
        <v>43</v>
      </c>
      <c r="F446" s="47">
        <v>81122</v>
      </c>
      <c r="G446" s="58"/>
      <c r="H446" s="47"/>
      <c r="I446" s="47"/>
      <c r="J446" s="47"/>
      <c r="K446" s="53">
        <v>40</v>
      </c>
      <c r="L446" s="48"/>
      <c r="M446" s="48"/>
      <c r="N446" s="55">
        <f t="shared" si="9"/>
        <v>40</v>
      </c>
      <c r="O446" s="48"/>
      <c r="P446" s="60"/>
      <c r="Q446" s="59"/>
      <c r="R446" s="59"/>
      <c r="S446" s="59"/>
      <c r="T446" s="59"/>
      <c r="U446" s="59"/>
      <c r="V446" s="118"/>
      <c r="W446" s="118"/>
      <c r="X446" s="118"/>
      <c r="Y446" s="118"/>
      <c r="Z446" s="118"/>
      <c r="AA446" s="118"/>
      <c r="AB446" s="59"/>
      <c r="AC446" s="92"/>
    </row>
    <row r="447" spans="1:29" s="30" customFormat="1" ht="12" x14ac:dyDescent="0.2">
      <c r="A447" s="91" t="s">
        <v>41</v>
      </c>
      <c r="B447" s="46">
        <v>43843</v>
      </c>
      <c r="C447" s="47" t="s">
        <v>90</v>
      </c>
      <c r="D447" s="47" t="s">
        <v>39</v>
      </c>
      <c r="E447" s="47" t="s">
        <v>43</v>
      </c>
      <c r="F447" s="47">
        <v>81123</v>
      </c>
      <c r="G447" s="58">
        <v>43847</v>
      </c>
      <c r="H447" s="47">
        <v>1</v>
      </c>
      <c r="I447" s="47"/>
      <c r="J447" s="47"/>
      <c r="K447" s="53">
        <v>10000</v>
      </c>
      <c r="L447" s="48"/>
      <c r="M447" s="48"/>
      <c r="N447" s="55">
        <f t="shared" si="9"/>
        <v>10000</v>
      </c>
      <c r="O447" s="48"/>
      <c r="P447" s="60"/>
      <c r="Q447" s="59">
        <v>10000</v>
      </c>
      <c r="R447" s="59"/>
      <c r="S447" s="59"/>
      <c r="T447" s="59"/>
      <c r="U447" s="59"/>
      <c r="V447" s="118"/>
      <c r="W447" s="118"/>
      <c r="X447" s="118"/>
      <c r="Y447" s="118"/>
      <c r="Z447" s="118"/>
      <c r="AA447" s="118"/>
      <c r="AB447" s="59"/>
      <c r="AC447" s="92"/>
    </row>
    <row r="448" spans="1:29" s="30" customFormat="1" ht="12" x14ac:dyDescent="0.2">
      <c r="A448" s="91" t="s">
        <v>41</v>
      </c>
      <c r="B448" s="46">
        <v>43843</v>
      </c>
      <c r="C448" s="47" t="s">
        <v>90</v>
      </c>
      <c r="D448" s="47" t="s">
        <v>39</v>
      </c>
      <c r="E448" s="47" t="s">
        <v>43</v>
      </c>
      <c r="F448" s="47">
        <v>81124</v>
      </c>
      <c r="G448" s="58">
        <v>43847</v>
      </c>
      <c r="H448" s="47">
        <v>5</v>
      </c>
      <c r="I448" s="47">
        <v>4</v>
      </c>
      <c r="J448" s="47" t="s">
        <v>323</v>
      </c>
      <c r="K448" s="53">
        <v>12230</v>
      </c>
      <c r="L448" s="48"/>
      <c r="M448" s="48"/>
      <c r="N448" s="55">
        <f t="shared" si="9"/>
        <v>12230</v>
      </c>
      <c r="O448" s="48"/>
      <c r="P448" s="60"/>
      <c r="Q448" s="59">
        <v>12230</v>
      </c>
      <c r="R448" s="59"/>
      <c r="S448" s="59"/>
      <c r="T448" s="59"/>
      <c r="U448" s="59"/>
      <c r="V448" s="118"/>
      <c r="W448" s="118"/>
      <c r="X448" s="118"/>
      <c r="Y448" s="118"/>
      <c r="Z448" s="118"/>
      <c r="AA448" s="118"/>
      <c r="AB448" s="59"/>
      <c r="AC448" s="92"/>
    </row>
    <row r="449" spans="1:29" s="30" customFormat="1" ht="12" x14ac:dyDescent="0.2">
      <c r="A449" s="91" t="s">
        <v>41</v>
      </c>
      <c r="B449" s="46">
        <v>43843</v>
      </c>
      <c r="C449" s="47" t="s">
        <v>90</v>
      </c>
      <c r="D449" s="47" t="s">
        <v>39</v>
      </c>
      <c r="E449" s="47" t="s">
        <v>43</v>
      </c>
      <c r="F449" s="47">
        <v>81125</v>
      </c>
      <c r="G449" s="58">
        <v>43852</v>
      </c>
      <c r="H449" s="47">
        <v>9</v>
      </c>
      <c r="I449" s="47">
        <v>3</v>
      </c>
      <c r="J449" s="47" t="s">
        <v>324</v>
      </c>
      <c r="K449" s="53">
        <v>22327.4</v>
      </c>
      <c r="L449" s="48"/>
      <c r="M449" s="48"/>
      <c r="N449" s="55">
        <f t="shared" si="9"/>
        <v>22327.4</v>
      </c>
      <c r="O449" s="48"/>
      <c r="P449" s="60"/>
      <c r="Q449" s="59">
        <v>22327.4</v>
      </c>
      <c r="R449" s="59"/>
      <c r="S449" s="59"/>
      <c r="T449" s="59"/>
      <c r="U449" s="59"/>
      <c r="V449" s="118"/>
      <c r="W449" s="118"/>
      <c r="X449" s="118"/>
      <c r="Y449" s="118"/>
      <c r="Z449" s="118"/>
      <c r="AA449" s="118"/>
      <c r="AB449" s="59"/>
      <c r="AC449" s="92"/>
    </row>
    <row r="450" spans="1:29" s="30" customFormat="1" ht="12" x14ac:dyDescent="0.2">
      <c r="A450" s="91" t="s">
        <v>41</v>
      </c>
      <c r="B450" s="46">
        <v>43843</v>
      </c>
      <c r="C450" s="47" t="s">
        <v>90</v>
      </c>
      <c r="D450" s="47" t="s">
        <v>39</v>
      </c>
      <c r="E450" s="47" t="s">
        <v>43</v>
      </c>
      <c r="F450" s="47">
        <v>81126</v>
      </c>
      <c r="G450" s="58" t="s">
        <v>44</v>
      </c>
      <c r="H450" s="47">
        <v>19</v>
      </c>
      <c r="I450" s="47">
        <v>0</v>
      </c>
      <c r="J450" s="47"/>
      <c r="K450" s="53">
        <v>1600</v>
      </c>
      <c r="L450" s="48"/>
      <c r="M450" s="48"/>
      <c r="N450" s="55">
        <f t="shared" si="9"/>
        <v>1600</v>
      </c>
      <c r="O450" s="48"/>
      <c r="P450" s="60"/>
      <c r="Q450" s="59">
        <v>1600</v>
      </c>
      <c r="R450" s="59"/>
      <c r="S450" s="59"/>
      <c r="T450" s="59"/>
      <c r="U450" s="59"/>
      <c r="V450" s="118"/>
      <c r="W450" s="118"/>
      <c r="X450" s="118"/>
      <c r="Y450" s="118"/>
      <c r="Z450" s="118"/>
      <c r="AA450" s="118"/>
      <c r="AB450" s="59"/>
      <c r="AC450" s="92"/>
    </row>
    <row r="451" spans="1:29" s="30" customFormat="1" ht="12" x14ac:dyDescent="0.2">
      <c r="A451" s="91" t="s">
        <v>62</v>
      </c>
      <c r="B451" s="46" t="s">
        <v>55</v>
      </c>
      <c r="C451" s="47" t="s">
        <v>56</v>
      </c>
      <c r="D451" s="47" t="s">
        <v>36</v>
      </c>
      <c r="E451" s="47" t="s">
        <v>123</v>
      </c>
      <c r="F451" s="47">
        <v>81127</v>
      </c>
      <c r="G451" s="58">
        <v>43843</v>
      </c>
      <c r="H451" s="47">
        <v>0</v>
      </c>
      <c r="I451" s="47">
        <v>5</v>
      </c>
      <c r="J451" s="47" t="s">
        <v>325</v>
      </c>
      <c r="K451" s="53"/>
      <c r="L451" s="48"/>
      <c r="M451" s="48"/>
      <c r="N451" s="55">
        <f t="shared" si="9"/>
        <v>0</v>
      </c>
      <c r="O451" s="48">
        <v>1188000</v>
      </c>
      <c r="P451" s="60"/>
      <c r="Q451" s="59"/>
      <c r="R451" s="59"/>
      <c r="S451" s="59"/>
      <c r="T451" s="59"/>
      <c r="U451" s="59"/>
      <c r="V451" s="118"/>
      <c r="W451" s="118"/>
      <c r="X451" s="118"/>
      <c r="Y451" s="118"/>
      <c r="Z451" s="118"/>
      <c r="AA451" s="118"/>
      <c r="AB451" s="59"/>
      <c r="AC451" s="92"/>
    </row>
    <row r="452" spans="1:29" s="30" customFormat="1" ht="12" x14ac:dyDescent="0.2">
      <c r="A452" s="91" t="s">
        <v>62</v>
      </c>
      <c r="B452" s="46">
        <v>43843</v>
      </c>
      <c r="C452" s="47" t="s">
        <v>90</v>
      </c>
      <c r="D452" s="47" t="s">
        <v>39</v>
      </c>
      <c r="E452" s="47" t="s">
        <v>43</v>
      </c>
      <c r="F452" s="47">
        <v>81128</v>
      </c>
      <c r="G452" s="58">
        <v>43844</v>
      </c>
      <c r="H452" s="47">
        <v>0</v>
      </c>
      <c r="I452" s="47">
        <v>1</v>
      </c>
      <c r="J452" s="47" t="s">
        <v>326</v>
      </c>
      <c r="K452" s="53">
        <v>50</v>
      </c>
      <c r="L452" s="48"/>
      <c r="M452" s="48"/>
      <c r="N452" s="55">
        <f t="shared" si="9"/>
        <v>50</v>
      </c>
      <c r="O452" s="48"/>
      <c r="P452" s="60"/>
      <c r="Q452" s="59">
        <v>50</v>
      </c>
      <c r="R452" s="59"/>
      <c r="S452" s="59"/>
      <c r="T452" s="59"/>
      <c r="U452" s="59"/>
      <c r="V452" s="118"/>
      <c r="W452" s="118"/>
      <c r="X452" s="118"/>
      <c r="Y452" s="118"/>
      <c r="Z452" s="118"/>
      <c r="AA452" s="118"/>
      <c r="AB452" s="59"/>
      <c r="AC452" s="92"/>
    </row>
    <row r="453" spans="1:29" s="30" customFormat="1" ht="12" x14ac:dyDescent="0.2">
      <c r="A453" s="91" t="s">
        <v>67</v>
      </c>
      <c r="B453" s="46">
        <v>43844</v>
      </c>
      <c r="C453" s="47" t="s">
        <v>90</v>
      </c>
      <c r="D453" s="47" t="s">
        <v>39</v>
      </c>
      <c r="E453" s="47" t="s">
        <v>43</v>
      </c>
      <c r="F453" s="47">
        <v>81129</v>
      </c>
      <c r="G453" s="58">
        <v>43844</v>
      </c>
      <c r="H453" s="47">
        <v>1</v>
      </c>
      <c r="I453" s="47">
        <v>0</v>
      </c>
      <c r="J453" s="47"/>
      <c r="K453" s="53">
        <v>100</v>
      </c>
      <c r="L453" s="48"/>
      <c r="M453" s="48"/>
      <c r="N453" s="55">
        <f t="shared" si="9"/>
        <v>100</v>
      </c>
      <c r="O453" s="48"/>
      <c r="P453" s="60"/>
      <c r="Q453" s="59">
        <v>100</v>
      </c>
      <c r="R453" s="59"/>
      <c r="S453" s="59"/>
      <c r="T453" s="59"/>
      <c r="U453" s="59"/>
      <c r="V453" s="118"/>
      <c r="W453" s="118"/>
      <c r="X453" s="118"/>
      <c r="Y453" s="118"/>
      <c r="Z453" s="118"/>
      <c r="AA453" s="118"/>
      <c r="AB453" s="59"/>
      <c r="AC453" s="92"/>
    </row>
    <row r="454" spans="1:29" s="30" customFormat="1" ht="12" x14ac:dyDescent="0.2">
      <c r="A454" s="91" t="s">
        <v>41</v>
      </c>
      <c r="B454" s="46">
        <v>43845</v>
      </c>
      <c r="C454" s="47" t="s">
        <v>77</v>
      </c>
      <c r="D454" s="47" t="s">
        <v>78</v>
      </c>
      <c r="E454" s="47" t="s">
        <v>79</v>
      </c>
      <c r="F454" s="47">
        <v>81130</v>
      </c>
      <c r="G454" s="58">
        <v>43847</v>
      </c>
      <c r="H454" s="47">
        <v>0</v>
      </c>
      <c r="I454" s="47"/>
      <c r="J454" s="47"/>
      <c r="K454" s="53">
        <v>700</v>
      </c>
      <c r="L454" s="48"/>
      <c r="M454" s="48"/>
      <c r="N454" s="55">
        <f t="shared" si="9"/>
        <v>700</v>
      </c>
      <c r="O454" s="48"/>
      <c r="P454" s="60"/>
      <c r="Q454" s="59">
        <v>700</v>
      </c>
      <c r="R454" s="59"/>
      <c r="S454" s="59"/>
      <c r="T454" s="59"/>
      <c r="U454" s="59"/>
      <c r="V454" s="118"/>
      <c r="W454" s="118"/>
      <c r="X454" s="118"/>
      <c r="Y454" s="118"/>
      <c r="Z454" s="118"/>
      <c r="AA454" s="118"/>
      <c r="AB454" s="59"/>
      <c r="AC454" s="92"/>
    </row>
    <row r="455" spans="1:29" s="30" customFormat="1" ht="12" x14ac:dyDescent="0.2">
      <c r="A455" s="91" t="s">
        <v>29</v>
      </c>
      <c r="B455" s="46" t="s">
        <v>34</v>
      </c>
      <c r="C455" s="47" t="s">
        <v>35</v>
      </c>
      <c r="D455" s="47" t="s">
        <v>36</v>
      </c>
      <c r="E455" s="47" t="s">
        <v>319</v>
      </c>
      <c r="F455" s="47">
        <v>81131</v>
      </c>
      <c r="G455" s="58">
        <v>43844</v>
      </c>
      <c r="H455" s="47">
        <v>1</v>
      </c>
      <c r="I455" s="47">
        <v>1</v>
      </c>
      <c r="J455" s="47" t="s">
        <v>327</v>
      </c>
      <c r="K455" s="53">
        <v>153078</v>
      </c>
      <c r="L455" s="48"/>
      <c r="M455" s="48"/>
      <c r="N455" s="55">
        <f t="shared" si="9"/>
        <v>153078</v>
      </c>
      <c r="O455" s="48"/>
      <c r="P455" s="60"/>
      <c r="Q455" s="59"/>
      <c r="R455" s="59"/>
      <c r="S455" s="59"/>
      <c r="T455" s="59"/>
      <c r="U455" s="59"/>
      <c r="V455" s="118">
        <v>153078</v>
      </c>
      <c r="W455" s="118"/>
      <c r="X455" s="118"/>
      <c r="Y455" s="118"/>
      <c r="Z455" s="118"/>
      <c r="AA455" s="118"/>
      <c r="AB455" s="59"/>
      <c r="AC455" s="92"/>
    </row>
    <row r="456" spans="1:29" s="30" customFormat="1" ht="12" x14ac:dyDescent="0.2">
      <c r="A456" s="91" t="s">
        <v>33</v>
      </c>
      <c r="B456" s="46">
        <v>43844</v>
      </c>
      <c r="C456" s="47" t="s">
        <v>38</v>
      </c>
      <c r="D456" s="47" t="s">
        <v>39</v>
      </c>
      <c r="E456" s="47" t="s">
        <v>40</v>
      </c>
      <c r="F456" s="47">
        <v>81132</v>
      </c>
      <c r="G456" s="58">
        <v>43847</v>
      </c>
      <c r="H456" s="47">
        <v>1</v>
      </c>
      <c r="I456" s="47">
        <v>1</v>
      </c>
      <c r="J456" s="47" t="s">
        <v>173</v>
      </c>
      <c r="K456" s="53">
        <v>25000</v>
      </c>
      <c r="L456" s="48"/>
      <c r="M456" s="48"/>
      <c r="N456" s="55">
        <f t="shared" si="9"/>
        <v>25000</v>
      </c>
      <c r="O456" s="48"/>
      <c r="P456" s="60"/>
      <c r="Q456" s="59"/>
      <c r="R456" s="59"/>
      <c r="S456" s="59"/>
      <c r="T456" s="59"/>
      <c r="U456" s="59">
        <v>25000</v>
      </c>
      <c r="V456" s="118"/>
      <c r="W456" s="118"/>
      <c r="X456" s="118"/>
      <c r="Y456" s="118"/>
      <c r="Z456" s="118"/>
      <c r="AA456" s="118"/>
      <c r="AB456" s="59"/>
      <c r="AC456" s="92"/>
    </row>
    <row r="457" spans="1:29" s="30" customFormat="1" ht="12" x14ac:dyDescent="0.2">
      <c r="A457" s="91" t="s">
        <v>41</v>
      </c>
      <c r="B457" s="46">
        <v>43844</v>
      </c>
      <c r="C457" s="47" t="s">
        <v>42</v>
      </c>
      <c r="D457" s="47" t="s">
        <v>39</v>
      </c>
      <c r="E457" s="47" t="s">
        <v>43</v>
      </c>
      <c r="F457" s="47">
        <v>81133</v>
      </c>
      <c r="G457" s="58">
        <v>43852</v>
      </c>
      <c r="H457" s="47">
        <v>1</v>
      </c>
      <c r="I457" s="47">
        <v>4</v>
      </c>
      <c r="J457" s="47" t="s">
        <v>328</v>
      </c>
      <c r="K457" s="53">
        <v>31100</v>
      </c>
      <c r="L457" s="48"/>
      <c r="M457" s="48"/>
      <c r="N457" s="55">
        <f t="shared" si="9"/>
        <v>31100</v>
      </c>
      <c r="O457" s="48"/>
      <c r="P457" s="60"/>
      <c r="Q457" s="59">
        <v>31100</v>
      </c>
      <c r="R457" s="59"/>
      <c r="S457" s="59"/>
      <c r="T457" s="59"/>
      <c r="U457" s="59"/>
      <c r="V457" s="118"/>
      <c r="W457" s="118"/>
      <c r="X457" s="118"/>
      <c r="Y457" s="118"/>
      <c r="Z457" s="118"/>
      <c r="AA457" s="118"/>
      <c r="AB457" s="59"/>
      <c r="AC457" s="92"/>
    </row>
    <row r="458" spans="1:29" s="30" customFormat="1" ht="12" x14ac:dyDescent="0.2">
      <c r="A458" s="91"/>
      <c r="B458" s="46">
        <v>43844</v>
      </c>
      <c r="C458" s="47" t="s">
        <v>51</v>
      </c>
      <c r="D458" s="47" t="s">
        <v>39</v>
      </c>
      <c r="E458" s="47" t="s">
        <v>52</v>
      </c>
      <c r="F458" s="47">
        <v>81134</v>
      </c>
      <c r="G458" s="58"/>
      <c r="H458" s="47"/>
      <c r="I458" s="47"/>
      <c r="J458" s="47"/>
      <c r="K458" s="53">
        <v>75</v>
      </c>
      <c r="L458" s="48"/>
      <c r="M458" s="48"/>
      <c r="N458" s="55">
        <f t="shared" si="9"/>
        <v>75</v>
      </c>
      <c r="O458" s="48"/>
      <c r="P458" s="60"/>
      <c r="Q458" s="59"/>
      <c r="R458" s="59"/>
      <c r="S458" s="59"/>
      <c r="T458" s="59"/>
      <c r="U458" s="59"/>
      <c r="V458" s="118"/>
      <c r="W458" s="118"/>
      <c r="X458" s="118"/>
      <c r="Y458" s="118"/>
      <c r="Z458" s="118"/>
      <c r="AA458" s="118"/>
      <c r="AB458" s="59"/>
      <c r="AC458" s="92"/>
    </row>
    <row r="459" spans="1:29" s="30" customFormat="1" ht="12" x14ac:dyDescent="0.2">
      <c r="A459" s="91" t="s">
        <v>41</v>
      </c>
      <c r="B459" s="46">
        <v>43844</v>
      </c>
      <c r="C459" s="47" t="s">
        <v>90</v>
      </c>
      <c r="D459" s="47" t="s">
        <v>39</v>
      </c>
      <c r="E459" s="47" t="s">
        <v>43</v>
      </c>
      <c r="F459" s="47">
        <v>81135</v>
      </c>
      <c r="G459" s="58">
        <v>43851</v>
      </c>
      <c r="H459" s="47">
        <v>15</v>
      </c>
      <c r="I459" s="47">
        <v>1</v>
      </c>
      <c r="J459" s="47" t="s">
        <v>51</v>
      </c>
      <c r="K459" s="53">
        <v>3390</v>
      </c>
      <c r="L459" s="48"/>
      <c r="M459" s="48"/>
      <c r="N459" s="55">
        <f t="shared" si="9"/>
        <v>3390</v>
      </c>
      <c r="O459" s="48"/>
      <c r="P459" s="60"/>
      <c r="Q459" s="59">
        <v>3390</v>
      </c>
      <c r="R459" s="59"/>
      <c r="S459" s="59"/>
      <c r="T459" s="59"/>
      <c r="U459" s="59"/>
      <c r="V459" s="118"/>
      <c r="W459" s="118"/>
      <c r="X459" s="118"/>
      <c r="Y459" s="118"/>
      <c r="Z459" s="118"/>
      <c r="AA459" s="118"/>
      <c r="AB459" s="59"/>
      <c r="AC459" s="92"/>
    </row>
    <row r="460" spans="1:29" s="30" customFormat="1" ht="12" x14ac:dyDescent="0.2">
      <c r="A460" s="91" t="s">
        <v>67</v>
      </c>
      <c r="B460" s="46">
        <v>43832</v>
      </c>
      <c r="C460" s="47" t="s">
        <v>68</v>
      </c>
      <c r="D460" s="47" t="s">
        <v>93</v>
      </c>
      <c r="E460" s="47" t="s">
        <v>329</v>
      </c>
      <c r="F460" s="47">
        <v>81136</v>
      </c>
      <c r="G460" s="58">
        <v>43847</v>
      </c>
      <c r="H460" s="47">
        <v>4</v>
      </c>
      <c r="I460" s="47">
        <v>1</v>
      </c>
      <c r="J460" s="47" t="s">
        <v>194</v>
      </c>
      <c r="K460" s="53">
        <v>475.34</v>
      </c>
      <c r="L460" s="48"/>
      <c r="M460" s="48"/>
      <c r="N460" s="55">
        <f t="shared" si="9"/>
        <v>475.34</v>
      </c>
      <c r="O460" s="48"/>
      <c r="P460" s="60"/>
      <c r="Q460" s="59">
        <v>475.34</v>
      </c>
      <c r="R460" s="59"/>
      <c r="S460" s="59"/>
      <c r="T460" s="59"/>
      <c r="U460" s="59"/>
      <c r="V460" s="118"/>
      <c r="W460" s="118"/>
      <c r="X460" s="118"/>
      <c r="Y460" s="118"/>
      <c r="Z460" s="118"/>
      <c r="AA460" s="118"/>
      <c r="AB460" s="59"/>
      <c r="AC460" s="92" t="s">
        <v>330</v>
      </c>
    </row>
    <row r="461" spans="1:29" s="30" customFormat="1" ht="12" x14ac:dyDescent="0.2">
      <c r="A461" s="91" t="s">
        <v>41</v>
      </c>
      <c r="B461" s="46">
        <v>43845</v>
      </c>
      <c r="C461" s="47" t="s">
        <v>77</v>
      </c>
      <c r="D461" s="47" t="s">
        <v>78</v>
      </c>
      <c r="E461" s="47" t="s">
        <v>79</v>
      </c>
      <c r="F461" s="47">
        <v>81137</v>
      </c>
      <c r="G461" s="58">
        <v>43851</v>
      </c>
      <c r="H461" s="47">
        <v>0</v>
      </c>
      <c r="I461" s="47">
        <v>0</v>
      </c>
      <c r="J461" s="47"/>
      <c r="K461" s="53">
        <v>102</v>
      </c>
      <c r="L461" s="48"/>
      <c r="M461" s="48"/>
      <c r="N461" s="55">
        <f t="shared" si="9"/>
        <v>102</v>
      </c>
      <c r="O461" s="48"/>
      <c r="P461" s="60"/>
      <c r="Q461" s="59">
        <v>102</v>
      </c>
      <c r="R461" s="59"/>
      <c r="S461" s="59"/>
      <c r="T461" s="59"/>
      <c r="U461" s="59"/>
      <c r="V461" s="118"/>
      <c r="W461" s="118"/>
      <c r="X461" s="118"/>
      <c r="Y461" s="118"/>
      <c r="Z461" s="118"/>
      <c r="AA461" s="118"/>
      <c r="AB461" s="59"/>
      <c r="AC461" s="92"/>
    </row>
    <row r="462" spans="1:29" s="30" customFormat="1" ht="12" x14ac:dyDescent="0.2">
      <c r="A462" s="91" t="s">
        <v>41</v>
      </c>
      <c r="B462" s="46">
        <v>43845</v>
      </c>
      <c r="C462" s="47" t="s">
        <v>90</v>
      </c>
      <c r="D462" s="47" t="s">
        <v>39</v>
      </c>
      <c r="E462" s="47" t="s">
        <v>43</v>
      </c>
      <c r="F462" s="47">
        <v>81138</v>
      </c>
      <c r="G462" s="58">
        <v>43851</v>
      </c>
      <c r="H462" s="47">
        <v>4</v>
      </c>
      <c r="I462" s="47">
        <v>0</v>
      </c>
      <c r="J462" s="47"/>
      <c r="K462" s="53">
        <v>1250</v>
      </c>
      <c r="L462" s="48"/>
      <c r="M462" s="48"/>
      <c r="N462" s="55">
        <f t="shared" si="9"/>
        <v>1250</v>
      </c>
      <c r="O462" s="48"/>
      <c r="P462" s="60"/>
      <c r="Q462" s="59">
        <v>1250</v>
      </c>
      <c r="R462" s="59"/>
      <c r="S462" s="59"/>
      <c r="T462" s="59"/>
      <c r="U462" s="59"/>
      <c r="V462" s="118"/>
      <c r="W462" s="118"/>
      <c r="X462" s="118"/>
      <c r="Y462" s="118"/>
      <c r="Z462" s="118"/>
      <c r="AA462" s="118"/>
      <c r="AB462" s="59"/>
      <c r="AC462" s="92"/>
    </row>
    <row r="463" spans="1:29" s="30" customFormat="1" ht="12" x14ac:dyDescent="0.2">
      <c r="A463" s="91" t="s">
        <v>41</v>
      </c>
      <c r="B463" s="46">
        <v>43845</v>
      </c>
      <c r="C463" s="47" t="s">
        <v>90</v>
      </c>
      <c r="D463" s="47" t="s">
        <v>39</v>
      </c>
      <c r="E463" s="47" t="s">
        <v>43</v>
      </c>
      <c r="F463" s="47">
        <v>81139</v>
      </c>
      <c r="G463" s="58">
        <v>43851</v>
      </c>
      <c r="H463" s="47">
        <v>1</v>
      </c>
      <c r="I463" s="47">
        <v>3</v>
      </c>
      <c r="J463" s="47" t="s">
        <v>331</v>
      </c>
      <c r="K463" s="53">
        <v>10550</v>
      </c>
      <c r="L463" s="48"/>
      <c r="M463" s="48"/>
      <c r="N463" s="55">
        <f t="shared" si="9"/>
        <v>10550</v>
      </c>
      <c r="O463" s="48"/>
      <c r="P463" s="60">
        <v>2500</v>
      </c>
      <c r="Q463" s="59">
        <v>550</v>
      </c>
      <c r="R463" s="59"/>
      <c r="S463" s="59"/>
      <c r="T463" s="59"/>
      <c r="U463" s="59"/>
      <c r="V463" s="118"/>
      <c r="W463" s="118"/>
      <c r="X463" s="118"/>
      <c r="Y463" s="118"/>
      <c r="Z463" s="118"/>
      <c r="AA463" s="118"/>
      <c r="AB463" s="59"/>
      <c r="AC463" s="92"/>
    </row>
    <row r="464" spans="1:29" s="30" customFormat="1" ht="12" x14ac:dyDescent="0.2">
      <c r="A464" s="91" t="s">
        <v>41</v>
      </c>
      <c r="B464" s="46">
        <v>43845</v>
      </c>
      <c r="C464" s="47" t="s">
        <v>90</v>
      </c>
      <c r="D464" s="47" t="s">
        <v>39</v>
      </c>
      <c r="E464" s="47" t="s">
        <v>43</v>
      </c>
      <c r="F464" s="47">
        <v>81140</v>
      </c>
      <c r="G464" s="58">
        <v>43852</v>
      </c>
      <c r="H464" s="47">
        <v>9</v>
      </c>
      <c r="I464" s="47">
        <v>6</v>
      </c>
      <c r="J464" s="47" t="s">
        <v>332</v>
      </c>
      <c r="K464" s="53">
        <v>23154</v>
      </c>
      <c r="L464" s="48"/>
      <c r="M464" s="48"/>
      <c r="N464" s="55">
        <f t="shared" si="9"/>
        <v>23154</v>
      </c>
      <c r="O464" s="48"/>
      <c r="P464" s="60"/>
      <c r="Q464" s="59">
        <v>23154</v>
      </c>
      <c r="R464" s="59"/>
      <c r="S464" s="59"/>
      <c r="T464" s="59"/>
      <c r="U464" s="59"/>
      <c r="V464" s="118"/>
      <c r="W464" s="118"/>
      <c r="X464" s="118"/>
      <c r="Y464" s="118"/>
      <c r="Z464" s="118"/>
      <c r="AA464" s="118"/>
      <c r="AB464" s="59"/>
      <c r="AC464" s="92"/>
    </row>
    <row r="465" spans="1:29" s="30" customFormat="1" ht="12" x14ac:dyDescent="0.2">
      <c r="A465" s="91" t="s">
        <v>33</v>
      </c>
      <c r="B465" s="46" t="s">
        <v>34</v>
      </c>
      <c r="C465" s="47" t="s">
        <v>35</v>
      </c>
      <c r="D465" s="47" t="s">
        <v>36</v>
      </c>
      <c r="E465" s="47" t="s">
        <v>319</v>
      </c>
      <c r="F465" s="47">
        <v>81141</v>
      </c>
      <c r="G465" s="58">
        <v>43847</v>
      </c>
      <c r="H465" s="47"/>
      <c r="I465" s="47"/>
      <c r="J465" s="47"/>
      <c r="K465" s="53">
        <v>67377.16</v>
      </c>
      <c r="L465" s="48"/>
      <c r="M465" s="48"/>
      <c r="N465" s="55">
        <f t="shared" si="9"/>
        <v>67377.16</v>
      </c>
      <c r="O465" s="48"/>
      <c r="P465" s="60" t="s">
        <v>44</v>
      </c>
      <c r="Q465" s="59"/>
      <c r="R465" s="59"/>
      <c r="S465" s="59"/>
      <c r="T465" s="59"/>
      <c r="U465" s="59"/>
      <c r="V465" s="118">
        <v>67377.16</v>
      </c>
      <c r="W465" s="118" t="s">
        <v>44</v>
      </c>
      <c r="X465" s="118"/>
      <c r="Y465" s="118"/>
      <c r="Z465" s="118"/>
      <c r="AA465" s="118"/>
      <c r="AB465" s="59"/>
      <c r="AC465" s="92"/>
    </row>
    <row r="466" spans="1:29" s="30" customFormat="1" ht="12" x14ac:dyDescent="0.2">
      <c r="A466" s="91" t="s">
        <v>41</v>
      </c>
      <c r="B466" s="46">
        <v>43845</v>
      </c>
      <c r="C466" s="47" t="s">
        <v>45</v>
      </c>
      <c r="D466" s="47" t="s">
        <v>39</v>
      </c>
      <c r="E466" s="47" t="s">
        <v>43</v>
      </c>
      <c r="F466" s="47">
        <v>81142</v>
      </c>
      <c r="G466" s="58">
        <v>43851</v>
      </c>
      <c r="H466" s="47">
        <v>0</v>
      </c>
      <c r="I466" s="47">
        <v>0</v>
      </c>
      <c r="J466" s="47"/>
      <c r="K466" s="53">
        <v>16375.9</v>
      </c>
      <c r="L466" s="48"/>
      <c r="M466" s="48"/>
      <c r="N466" s="55">
        <f t="shared" si="9"/>
        <v>16375.9</v>
      </c>
      <c r="O466" s="48"/>
      <c r="P466" s="60"/>
      <c r="Q466" s="59">
        <v>16375.9</v>
      </c>
      <c r="R466" s="59"/>
      <c r="S466" s="59"/>
      <c r="T466" s="59"/>
      <c r="U466" s="59"/>
      <c r="V466" s="118"/>
      <c r="W466" s="118"/>
      <c r="X466" s="118"/>
      <c r="Y466" s="118"/>
      <c r="Z466" s="118"/>
      <c r="AA466" s="118"/>
      <c r="AB466" s="59"/>
      <c r="AC466" s="92"/>
    </row>
    <row r="467" spans="1:29" s="30" customFormat="1" ht="12" x14ac:dyDescent="0.2">
      <c r="A467" s="91" t="s">
        <v>33</v>
      </c>
      <c r="B467" s="46"/>
      <c r="C467" s="47" t="s">
        <v>56</v>
      </c>
      <c r="D467" s="47" t="s">
        <v>36</v>
      </c>
      <c r="E467" s="47" t="s">
        <v>333</v>
      </c>
      <c r="F467" s="47">
        <v>81143</v>
      </c>
      <c r="G467" s="58">
        <v>43830</v>
      </c>
      <c r="H467" s="47"/>
      <c r="I467" s="47">
        <v>1</v>
      </c>
      <c r="J467" s="47" t="s">
        <v>334</v>
      </c>
      <c r="K467" s="53">
        <v>0</v>
      </c>
      <c r="L467" s="48"/>
      <c r="M467" s="48"/>
      <c r="N467" s="55">
        <f t="shared" si="9"/>
        <v>0</v>
      </c>
      <c r="O467" s="48">
        <v>100000</v>
      </c>
      <c r="P467" s="60"/>
      <c r="Q467" s="59"/>
      <c r="R467" s="59"/>
      <c r="S467" s="59"/>
      <c r="T467" s="59"/>
      <c r="U467" s="59"/>
      <c r="V467" s="118"/>
      <c r="W467" s="118"/>
      <c r="X467" s="118"/>
      <c r="Y467" s="118"/>
      <c r="Z467" s="118"/>
      <c r="AA467" s="118"/>
      <c r="AB467" s="59"/>
      <c r="AC467" s="92"/>
    </row>
    <row r="468" spans="1:29" s="30" customFormat="1" ht="12" x14ac:dyDescent="0.2">
      <c r="A468" s="91" t="s">
        <v>67</v>
      </c>
      <c r="B468" s="46">
        <v>43833</v>
      </c>
      <c r="C468" s="47" t="s">
        <v>68</v>
      </c>
      <c r="D468" s="47" t="s">
        <v>93</v>
      </c>
      <c r="E468" s="47" t="s">
        <v>335</v>
      </c>
      <c r="F468" s="47">
        <v>81144</v>
      </c>
      <c r="G468" s="58">
        <v>43847</v>
      </c>
      <c r="H468" s="47">
        <v>2</v>
      </c>
      <c r="I468" s="47">
        <v>1</v>
      </c>
      <c r="J468" s="47" t="s">
        <v>81</v>
      </c>
      <c r="K468" s="53">
        <v>15000</v>
      </c>
      <c r="L468" s="48"/>
      <c r="M468" s="48"/>
      <c r="N468" s="55">
        <f t="shared" si="9"/>
        <v>15000</v>
      </c>
      <c r="O468" s="48"/>
      <c r="P468" s="60"/>
      <c r="Q468" s="59">
        <v>15000</v>
      </c>
      <c r="R468" s="59"/>
      <c r="S468" s="59"/>
      <c r="T468" s="59"/>
      <c r="U468" s="59"/>
      <c r="V468" s="118"/>
      <c r="W468" s="118"/>
      <c r="X468" s="118"/>
      <c r="Y468" s="118"/>
      <c r="Z468" s="118"/>
      <c r="AA468" s="118"/>
      <c r="AB468" s="59"/>
      <c r="AC468" s="92" t="s">
        <v>336</v>
      </c>
    </row>
    <row r="469" spans="1:29" s="30" customFormat="1" ht="12" x14ac:dyDescent="0.2">
      <c r="A469" s="91" t="s">
        <v>67</v>
      </c>
      <c r="B469" s="46">
        <v>43836</v>
      </c>
      <c r="C469" s="47" t="s">
        <v>68</v>
      </c>
      <c r="D469" s="47" t="s">
        <v>93</v>
      </c>
      <c r="E469" s="47" t="s">
        <v>337</v>
      </c>
      <c r="F469" s="47">
        <v>81145</v>
      </c>
      <c r="G469" s="58">
        <v>43847</v>
      </c>
      <c r="H469" s="47">
        <v>2</v>
      </c>
      <c r="I469" s="47">
        <v>0</v>
      </c>
      <c r="J469" s="47"/>
      <c r="K469" s="53">
        <v>510</v>
      </c>
      <c r="L469" s="48"/>
      <c r="M469" s="48"/>
      <c r="N469" s="55">
        <f t="shared" si="9"/>
        <v>510</v>
      </c>
      <c r="O469" s="48"/>
      <c r="P469" s="60"/>
      <c r="Q469" s="59">
        <v>510</v>
      </c>
      <c r="R469" s="59"/>
      <c r="S469" s="59"/>
      <c r="T469" s="59"/>
      <c r="U469" s="59"/>
      <c r="V469" s="118"/>
      <c r="W469" s="118"/>
      <c r="X469" s="118"/>
      <c r="Y469" s="118"/>
      <c r="Z469" s="118"/>
      <c r="AA469" s="118"/>
      <c r="AB469" s="59"/>
      <c r="AC469" s="92" t="s">
        <v>330</v>
      </c>
    </row>
    <row r="470" spans="1:29" s="30" customFormat="1" ht="12" x14ac:dyDescent="0.2">
      <c r="A470" s="91" t="s">
        <v>62</v>
      </c>
      <c r="B470" s="46">
        <v>43832</v>
      </c>
      <c r="C470" s="47" t="s">
        <v>68</v>
      </c>
      <c r="D470" s="47" t="s">
        <v>88</v>
      </c>
      <c r="E470" s="47" t="s">
        <v>251</v>
      </c>
      <c r="F470" s="47">
        <v>81146</v>
      </c>
      <c r="G470" s="58">
        <v>43847</v>
      </c>
      <c r="H470" s="47">
        <v>8</v>
      </c>
      <c r="I470" s="47">
        <v>0</v>
      </c>
      <c r="J470" s="47"/>
      <c r="K470" s="53">
        <v>600</v>
      </c>
      <c r="L470" s="48"/>
      <c r="M470" s="48"/>
      <c r="N470" s="55">
        <f t="shared" si="9"/>
        <v>600</v>
      </c>
      <c r="O470" s="48"/>
      <c r="P470" s="60"/>
      <c r="Q470" s="59">
        <v>600</v>
      </c>
      <c r="R470" s="59"/>
      <c r="S470" s="59"/>
      <c r="T470" s="59"/>
      <c r="U470" s="59"/>
      <c r="V470" s="118"/>
      <c r="W470" s="118"/>
      <c r="X470" s="118"/>
      <c r="Y470" s="118"/>
      <c r="Z470" s="118"/>
      <c r="AA470" s="118"/>
      <c r="AB470" s="59"/>
      <c r="AC470" s="92"/>
    </row>
    <row r="471" spans="1:29" s="30" customFormat="1" ht="12" x14ac:dyDescent="0.2">
      <c r="A471" s="91" t="s">
        <v>62</v>
      </c>
      <c r="B471" s="46">
        <v>43833</v>
      </c>
      <c r="C471" s="47" t="s">
        <v>68</v>
      </c>
      <c r="D471" s="47" t="s">
        <v>88</v>
      </c>
      <c r="E471" s="47" t="s">
        <v>251</v>
      </c>
      <c r="F471" s="47">
        <v>81147</v>
      </c>
      <c r="G471" s="58">
        <v>43847</v>
      </c>
      <c r="H471" s="47">
        <v>17</v>
      </c>
      <c r="I471" s="47">
        <v>0</v>
      </c>
      <c r="J471" s="47"/>
      <c r="K471" s="53">
        <v>1430.12</v>
      </c>
      <c r="L471" s="48"/>
      <c r="M471" s="48"/>
      <c r="N471" s="55">
        <f t="shared" si="9"/>
        <v>1430.12</v>
      </c>
      <c r="O471" s="48"/>
      <c r="P471" s="60"/>
      <c r="Q471" s="59">
        <v>1430.12</v>
      </c>
      <c r="R471" s="59"/>
      <c r="S471" s="59"/>
      <c r="T471" s="59"/>
      <c r="U471" s="59"/>
      <c r="V471" s="118"/>
      <c r="W471" s="118"/>
      <c r="X471" s="118"/>
      <c r="Y471" s="118"/>
      <c r="Z471" s="118"/>
      <c r="AA471" s="118"/>
      <c r="AB471" s="59"/>
      <c r="AC471" s="92"/>
    </row>
    <row r="472" spans="1:29" s="30" customFormat="1" ht="12" x14ac:dyDescent="0.2">
      <c r="A472" s="91" t="s">
        <v>41</v>
      </c>
      <c r="B472" s="46">
        <v>43847</v>
      </c>
      <c r="C472" s="47" t="s">
        <v>77</v>
      </c>
      <c r="D472" s="47" t="s">
        <v>78</v>
      </c>
      <c r="E472" s="47" t="s">
        <v>79</v>
      </c>
      <c r="F472" s="47">
        <v>81148</v>
      </c>
      <c r="G472" s="58">
        <v>43851</v>
      </c>
      <c r="H472" s="47">
        <v>1</v>
      </c>
      <c r="I472" s="47">
        <v>0</v>
      </c>
      <c r="J472" s="47"/>
      <c r="K472" s="53">
        <v>100</v>
      </c>
      <c r="L472" s="48"/>
      <c r="M472" s="48"/>
      <c r="N472" s="55">
        <f t="shared" si="9"/>
        <v>100</v>
      </c>
      <c r="O472" s="48"/>
      <c r="P472" s="60"/>
      <c r="Q472" s="59">
        <v>100</v>
      </c>
      <c r="R472" s="59"/>
      <c r="S472" s="59"/>
      <c r="T472" s="59"/>
      <c r="U472" s="59"/>
      <c r="V472" s="118"/>
      <c r="W472" s="118"/>
      <c r="X472" s="118"/>
      <c r="Y472" s="118"/>
      <c r="Z472" s="118"/>
      <c r="AA472" s="118"/>
      <c r="AB472" s="59"/>
      <c r="AC472" s="92"/>
    </row>
    <row r="473" spans="1:29" s="30" customFormat="1" ht="12" x14ac:dyDescent="0.2">
      <c r="A473" s="91"/>
      <c r="B473" s="46"/>
      <c r="C473" s="47"/>
      <c r="D473" s="47"/>
      <c r="E473" s="47"/>
      <c r="F473" s="47">
        <v>81149</v>
      </c>
      <c r="G473" s="58"/>
      <c r="H473" s="47"/>
      <c r="I473" s="47"/>
      <c r="J473" s="47"/>
      <c r="K473" s="53"/>
      <c r="L473" s="48"/>
      <c r="M473" s="48"/>
      <c r="N473" s="55">
        <f t="shared" si="9"/>
        <v>0</v>
      </c>
      <c r="O473" s="48"/>
      <c r="P473" s="60"/>
      <c r="Q473" s="59"/>
      <c r="R473" s="59"/>
      <c r="S473" s="59"/>
      <c r="T473" s="59"/>
      <c r="U473" s="59"/>
      <c r="V473" s="118"/>
      <c r="W473" s="118"/>
      <c r="X473" s="118"/>
      <c r="Y473" s="118"/>
      <c r="Z473" s="118"/>
      <c r="AA473" s="118"/>
      <c r="AB473" s="59"/>
      <c r="AC473" s="92"/>
    </row>
    <row r="474" spans="1:29" s="30" customFormat="1" ht="12" x14ac:dyDescent="0.2">
      <c r="A474" s="91" t="s">
        <v>62</v>
      </c>
      <c r="B474" s="46">
        <v>43836</v>
      </c>
      <c r="C474" s="47" t="s">
        <v>68</v>
      </c>
      <c r="D474" s="47" t="s">
        <v>88</v>
      </c>
      <c r="E474" s="47" t="s">
        <v>251</v>
      </c>
      <c r="F474" s="47">
        <v>81150</v>
      </c>
      <c r="G474" s="58">
        <v>43847</v>
      </c>
      <c r="H474" s="47">
        <v>29</v>
      </c>
      <c r="I474" s="47">
        <v>0</v>
      </c>
      <c r="J474" s="47"/>
      <c r="K474" s="53">
        <v>1955.48</v>
      </c>
      <c r="L474" s="48"/>
      <c r="M474" s="48"/>
      <c r="N474" s="55">
        <f t="shared" si="9"/>
        <v>1955.48</v>
      </c>
      <c r="O474" s="48"/>
      <c r="P474" s="60"/>
      <c r="Q474" s="59">
        <v>1955.48</v>
      </c>
      <c r="R474" s="59"/>
      <c r="S474" s="59"/>
      <c r="T474" s="59"/>
      <c r="U474" s="59"/>
      <c r="V474" s="118"/>
      <c r="W474" s="118"/>
      <c r="X474" s="118"/>
      <c r="Y474" s="118"/>
      <c r="Z474" s="118"/>
      <c r="AA474" s="118"/>
      <c r="AB474" s="59"/>
      <c r="AC474" s="92"/>
    </row>
    <row r="475" spans="1:29" s="30" customFormat="1" ht="12" x14ac:dyDescent="0.2">
      <c r="A475" s="91" t="s">
        <v>62</v>
      </c>
      <c r="B475" s="46">
        <v>43836</v>
      </c>
      <c r="C475" s="47" t="s">
        <v>68</v>
      </c>
      <c r="D475" s="47" t="s">
        <v>88</v>
      </c>
      <c r="E475" s="47" t="s">
        <v>251</v>
      </c>
      <c r="F475" s="47">
        <v>81151</v>
      </c>
      <c r="G475" s="58">
        <v>43847</v>
      </c>
      <c r="H475" s="47">
        <v>15</v>
      </c>
      <c r="I475" s="47">
        <v>0</v>
      </c>
      <c r="J475" s="47"/>
      <c r="K475" s="53">
        <v>779</v>
      </c>
      <c r="L475" s="48"/>
      <c r="M475" s="48"/>
      <c r="N475" s="55">
        <f t="shared" si="9"/>
        <v>779</v>
      </c>
      <c r="O475" s="48"/>
      <c r="P475" s="60"/>
      <c r="Q475" s="59">
        <v>779</v>
      </c>
      <c r="R475" s="59"/>
      <c r="S475" s="59"/>
      <c r="T475" s="59"/>
      <c r="U475" s="59"/>
      <c r="V475" s="118"/>
      <c r="W475" s="118"/>
      <c r="X475" s="118"/>
      <c r="Y475" s="118"/>
      <c r="Z475" s="118"/>
      <c r="AA475" s="118"/>
      <c r="AB475" s="59"/>
      <c r="AC475" s="92"/>
    </row>
    <row r="476" spans="1:29" s="30" customFormat="1" ht="12" x14ac:dyDescent="0.2">
      <c r="A476" s="91" t="s">
        <v>62</v>
      </c>
      <c r="B476" s="46">
        <v>43836</v>
      </c>
      <c r="C476" s="47" t="s">
        <v>68</v>
      </c>
      <c r="D476" s="47" t="s">
        <v>88</v>
      </c>
      <c r="E476" s="47" t="s">
        <v>251</v>
      </c>
      <c r="F476" s="47">
        <v>81152</v>
      </c>
      <c r="G476" s="58">
        <v>43847</v>
      </c>
      <c r="H476" s="47">
        <v>26</v>
      </c>
      <c r="I476" s="47">
        <v>0</v>
      </c>
      <c r="J476" s="47"/>
      <c r="K476" s="53">
        <v>2082</v>
      </c>
      <c r="L476" s="48"/>
      <c r="M476" s="48"/>
      <c r="N476" s="55">
        <f t="shared" si="9"/>
        <v>2082</v>
      </c>
      <c r="O476" s="48"/>
      <c r="P476" s="60"/>
      <c r="Q476" s="59">
        <v>2082</v>
      </c>
      <c r="R476" s="59"/>
      <c r="S476" s="59"/>
      <c r="T476" s="59"/>
      <c r="U476" s="59"/>
      <c r="V476" s="118"/>
      <c r="W476" s="118"/>
      <c r="X476" s="118"/>
      <c r="Y476" s="118"/>
      <c r="Z476" s="118"/>
      <c r="AA476" s="118"/>
      <c r="AB476" s="59"/>
      <c r="AC476" s="92"/>
    </row>
    <row r="477" spans="1:29" s="30" customFormat="1" ht="12" x14ac:dyDescent="0.2">
      <c r="A477" s="91" t="s">
        <v>62</v>
      </c>
      <c r="B477" s="46">
        <v>43837</v>
      </c>
      <c r="C477" s="47" t="s">
        <v>68</v>
      </c>
      <c r="D477" s="47" t="s">
        <v>88</v>
      </c>
      <c r="E477" s="47" t="s">
        <v>251</v>
      </c>
      <c r="F477" s="47">
        <v>81153</v>
      </c>
      <c r="G477" s="58">
        <v>43847</v>
      </c>
      <c r="H477" s="47">
        <v>64</v>
      </c>
      <c r="I477" s="47">
        <v>0</v>
      </c>
      <c r="J477" s="47"/>
      <c r="K477" s="53">
        <v>3990</v>
      </c>
      <c r="L477" s="48"/>
      <c r="M477" s="48"/>
      <c r="N477" s="55">
        <f t="shared" si="9"/>
        <v>3990</v>
      </c>
      <c r="O477" s="48"/>
      <c r="P477" s="60"/>
      <c r="Q477" s="59">
        <v>3990</v>
      </c>
      <c r="R477" s="59"/>
      <c r="S477" s="59"/>
      <c r="T477" s="59"/>
      <c r="U477" s="59"/>
      <c r="V477" s="118"/>
      <c r="W477" s="118"/>
      <c r="X477" s="118"/>
      <c r="Y477" s="118"/>
      <c r="Z477" s="118"/>
      <c r="AA477" s="118"/>
      <c r="AB477" s="59"/>
      <c r="AC477" s="92"/>
    </row>
    <row r="478" spans="1:29" s="30" customFormat="1" ht="12" x14ac:dyDescent="0.2">
      <c r="A478" s="91" t="s">
        <v>62</v>
      </c>
      <c r="B478" s="46">
        <v>43838</v>
      </c>
      <c r="C478" s="47" t="s">
        <v>68</v>
      </c>
      <c r="D478" s="47" t="s">
        <v>88</v>
      </c>
      <c r="E478" s="47" t="s">
        <v>251</v>
      </c>
      <c r="F478" s="47">
        <v>81154</v>
      </c>
      <c r="G478" s="58">
        <v>43847</v>
      </c>
      <c r="H478" s="47">
        <v>34</v>
      </c>
      <c r="I478" s="47">
        <v>0</v>
      </c>
      <c r="J478" s="47"/>
      <c r="K478" s="53">
        <v>3497</v>
      </c>
      <c r="L478" s="48"/>
      <c r="M478" s="48"/>
      <c r="N478" s="55">
        <f t="shared" si="9"/>
        <v>3497</v>
      </c>
      <c r="O478" s="48"/>
      <c r="P478" s="60"/>
      <c r="Q478" s="59">
        <v>3497</v>
      </c>
      <c r="R478" s="59"/>
      <c r="S478" s="59"/>
      <c r="T478" s="59"/>
      <c r="U478" s="59"/>
      <c r="V478" s="118"/>
      <c r="W478" s="118"/>
      <c r="X478" s="118"/>
      <c r="Y478" s="118"/>
      <c r="Z478" s="118"/>
      <c r="AA478" s="118"/>
      <c r="AB478" s="59" t="s">
        <v>338</v>
      </c>
      <c r="AC478" s="92"/>
    </row>
    <row r="479" spans="1:29" s="30" customFormat="1" ht="12" x14ac:dyDescent="0.2">
      <c r="A479" s="91" t="s">
        <v>62</v>
      </c>
      <c r="B479" s="46">
        <v>43839</v>
      </c>
      <c r="C479" s="47" t="s">
        <v>68</v>
      </c>
      <c r="D479" s="47" t="s">
        <v>88</v>
      </c>
      <c r="E479" s="47" t="s">
        <v>251</v>
      </c>
      <c r="F479" s="47">
        <v>81155</v>
      </c>
      <c r="G479" s="58">
        <v>43847</v>
      </c>
      <c r="H479" s="47">
        <v>7</v>
      </c>
      <c r="I479" s="47">
        <v>0</v>
      </c>
      <c r="J479" s="47"/>
      <c r="K479" s="53">
        <v>681</v>
      </c>
      <c r="L479" s="48"/>
      <c r="M479" s="48"/>
      <c r="N479" s="55">
        <f t="shared" si="9"/>
        <v>681</v>
      </c>
      <c r="O479" s="48"/>
      <c r="P479" s="60"/>
      <c r="Q479" s="59">
        <v>681</v>
      </c>
      <c r="R479" s="59"/>
      <c r="S479" s="59"/>
      <c r="T479" s="59"/>
      <c r="U479" s="59"/>
      <c r="V479" s="118"/>
      <c r="W479" s="118"/>
      <c r="X479" s="118"/>
      <c r="Y479" s="118"/>
      <c r="Z479" s="118"/>
      <c r="AA479" s="118"/>
      <c r="AB479" s="59"/>
      <c r="AC479" s="92"/>
    </row>
    <row r="480" spans="1:29" s="30" customFormat="1" ht="12" x14ac:dyDescent="0.2">
      <c r="A480" s="91" t="s">
        <v>67</v>
      </c>
      <c r="B480" s="46">
        <v>43836</v>
      </c>
      <c r="C480" s="47" t="s">
        <v>68</v>
      </c>
      <c r="D480" s="47" t="s">
        <v>93</v>
      </c>
      <c r="E480" s="47" t="s">
        <v>339</v>
      </c>
      <c r="F480" s="47">
        <v>81156</v>
      </c>
      <c r="G480" s="58">
        <v>43847</v>
      </c>
      <c r="H480" s="47">
        <v>2</v>
      </c>
      <c r="I480" s="47"/>
      <c r="J480" s="47"/>
      <c r="K480" s="53">
        <v>157.5</v>
      </c>
      <c r="L480" s="48">
        <v>17.5</v>
      </c>
      <c r="M480" s="48"/>
      <c r="N480" s="55">
        <f t="shared" si="9"/>
        <v>175</v>
      </c>
      <c r="O480" s="48"/>
      <c r="P480" s="60"/>
      <c r="Q480" s="59">
        <v>157.5</v>
      </c>
      <c r="R480" s="59"/>
      <c r="S480" s="59"/>
      <c r="T480" s="59"/>
      <c r="U480" s="59"/>
      <c r="V480" s="118"/>
      <c r="W480" s="118"/>
      <c r="X480" s="118"/>
      <c r="Y480" s="118"/>
      <c r="Z480" s="118"/>
      <c r="AA480" s="118"/>
      <c r="AB480" s="59"/>
      <c r="AC480" s="92" t="s">
        <v>330</v>
      </c>
    </row>
    <row r="481" spans="1:29" s="30" customFormat="1" ht="12" x14ac:dyDescent="0.2">
      <c r="A481" s="91" t="s">
        <v>62</v>
      </c>
      <c r="B481" s="46">
        <v>43843</v>
      </c>
      <c r="C481" s="47" t="s">
        <v>68</v>
      </c>
      <c r="D481" s="47" t="s">
        <v>88</v>
      </c>
      <c r="E481" s="47" t="s">
        <v>251</v>
      </c>
      <c r="F481" s="47">
        <v>81157</v>
      </c>
      <c r="G481" s="58">
        <v>43847</v>
      </c>
      <c r="H481" s="47">
        <v>69</v>
      </c>
      <c r="I481" s="47">
        <v>0</v>
      </c>
      <c r="J481" s="47"/>
      <c r="K481" s="53">
        <v>4853</v>
      </c>
      <c r="L481" s="48"/>
      <c r="M481" s="48"/>
      <c r="N481" s="55">
        <f t="shared" si="9"/>
        <v>4853</v>
      </c>
      <c r="O481" s="48"/>
      <c r="P481" s="60"/>
      <c r="Q481" s="59">
        <v>4853</v>
      </c>
      <c r="R481" s="59"/>
      <c r="S481" s="59"/>
      <c r="T481" s="59"/>
      <c r="U481" s="59"/>
      <c r="V481" s="118"/>
      <c r="W481" s="118"/>
      <c r="X481" s="118"/>
      <c r="Y481" s="118"/>
      <c r="Z481" s="118"/>
      <c r="AA481" s="118"/>
      <c r="AB481" s="59"/>
      <c r="AC481" s="92"/>
    </row>
    <row r="482" spans="1:29" s="30" customFormat="1" ht="12" x14ac:dyDescent="0.2">
      <c r="A482" s="91" t="s">
        <v>62</v>
      </c>
      <c r="B482" s="46">
        <v>43843</v>
      </c>
      <c r="C482" s="47" t="s">
        <v>68</v>
      </c>
      <c r="D482" s="47" t="s">
        <v>88</v>
      </c>
      <c r="E482" s="47" t="s">
        <v>251</v>
      </c>
      <c r="F482" s="47">
        <v>81158</v>
      </c>
      <c r="G482" s="58">
        <v>43847</v>
      </c>
      <c r="H482" s="47">
        <v>34</v>
      </c>
      <c r="I482" s="47">
        <v>0</v>
      </c>
      <c r="J482" s="47"/>
      <c r="K482" s="53">
        <v>1558</v>
      </c>
      <c r="L482" s="48"/>
      <c r="M482" s="48"/>
      <c r="N482" s="55">
        <f t="shared" si="9"/>
        <v>1558</v>
      </c>
      <c r="O482" s="48"/>
      <c r="P482" s="60"/>
      <c r="Q482" s="59">
        <v>1558</v>
      </c>
      <c r="R482" s="59"/>
      <c r="S482" s="59"/>
      <c r="T482" s="59"/>
      <c r="U482" s="59"/>
      <c r="V482" s="118"/>
      <c r="W482" s="118"/>
      <c r="X482" s="118"/>
      <c r="Y482" s="118"/>
      <c r="Z482" s="118"/>
      <c r="AA482" s="118"/>
      <c r="AB482" s="59"/>
      <c r="AC482" s="92"/>
    </row>
    <row r="483" spans="1:29" s="30" customFormat="1" ht="12" x14ac:dyDescent="0.2">
      <c r="A483" s="91" t="s">
        <v>67</v>
      </c>
      <c r="B483" s="46">
        <v>43836</v>
      </c>
      <c r="C483" s="47" t="s">
        <v>68</v>
      </c>
      <c r="D483" s="47" t="s">
        <v>93</v>
      </c>
      <c r="E483" s="47" t="s">
        <v>340</v>
      </c>
      <c r="F483" s="47">
        <v>81159</v>
      </c>
      <c r="G483" s="58">
        <v>43847</v>
      </c>
      <c r="H483" s="47">
        <v>2</v>
      </c>
      <c r="I483" s="47"/>
      <c r="J483" s="47"/>
      <c r="K483" s="53">
        <v>150</v>
      </c>
      <c r="L483" s="48"/>
      <c r="M483" s="48"/>
      <c r="N483" s="55">
        <f t="shared" si="9"/>
        <v>150</v>
      </c>
      <c r="O483" s="48"/>
      <c r="P483" s="60"/>
      <c r="Q483" s="59">
        <v>150</v>
      </c>
      <c r="R483" s="59"/>
      <c r="S483" s="59"/>
      <c r="T483" s="59"/>
      <c r="U483" s="59"/>
      <c r="V483" s="118"/>
      <c r="W483" s="118"/>
      <c r="X483" s="118"/>
      <c r="Y483" s="118"/>
      <c r="Z483" s="118"/>
      <c r="AA483" s="118"/>
      <c r="AB483" s="59"/>
      <c r="AC483" s="92"/>
    </row>
    <row r="484" spans="1:29" s="30" customFormat="1" ht="12" x14ac:dyDescent="0.2">
      <c r="A484" s="91" t="s">
        <v>41</v>
      </c>
      <c r="B484" s="46">
        <v>43846</v>
      </c>
      <c r="C484" s="47" t="s">
        <v>90</v>
      </c>
      <c r="D484" s="47" t="s">
        <v>39</v>
      </c>
      <c r="E484" s="47" t="s">
        <v>43</v>
      </c>
      <c r="F484" s="47">
        <v>81160</v>
      </c>
      <c r="G484" s="58">
        <v>43851</v>
      </c>
      <c r="H484" s="47">
        <v>2</v>
      </c>
      <c r="I484" s="47">
        <v>0</v>
      </c>
      <c r="J484" s="47"/>
      <c r="K484" s="53">
        <v>6000</v>
      </c>
      <c r="L484" s="48"/>
      <c r="M484" s="48"/>
      <c r="N484" s="55">
        <f t="shared" si="9"/>
        <v>6000</v>
      </c>
      <c r="O484" s="48"/>
      <c r="P484" s="60"/>
      <c r="Q484" s="59">
        <v>6000</v>
      </c>
      <c r="R484" s="59"/>
      <c r="S484" s="59"/>
      <c r="T484" s="59"/>
      <c r="U484" s="59"/>
      <c r="V484" s="118"/>
      <c r="W484" s="118"/>
      <c r="X484" s="118"/>
      <c r="Y484" s="118"/>
      <c r="Z484" s="118"/>
      <c r="AA484" s="118"/>
      <c r="AB484" s="59"/>
      <c r="AC484" s="92"/>
    </row>
    <row r="485" spans="1:29" s="30" customFormat="1" ht="12" x14ac:dyDescent="0.2">
      <c r="A485" s="91" t="s">
        <v>41</v>
      </c>
      <c r="B485" s="46">
        <v>43846</v>
      </c>
      <c r="C485" s="47" t="s">
        <v>90</v>
      </c>
      <c r="D485" s="47" t="s">
        <v>39</v>
      </c>
      <c r="E485" s="47" t="s">
        <v>43</v>
      </c>
      <c r="F485" s="47">
        <v>81161</v>
      </c>
      <c r="G485" s="58">
        <v>43851</v>
      </c>
      <c r="H485" s="47">
        <v>8</v>
      </c>
      <c r="I485" s="47">
        <v>0</v>
      </c>
      <c r="J485" s="47"/>
      <c r="K485" s="53">
        <v>1606</v>
      </c>
      <c r="L485" s="48"/>
      <c r="M485" s="48"/>
      <c r="N485" s="55">
        <f t="shared" si="9"/>
        <v>1606</v>
      </c>
      <c r="O485" s="48"/>
      <c r="P485" s="60"/>
      <c r="Q485" s="59">
        <v>1606</v>
      </c>
      <c r="R485" s="59"/>
      <c r="S485" s="59"/>
      <c r="T485" s="59"/>
      <c r="U485" s="59"/>
      <c r="V485" s="118"/>
      <c r="W485" s="118"/>
      <c r="X485" s="118"/>
      <c r="Y485" s="118"/>
      <c r="Z485" s="118"/>
      <c r="AA485" s="118"/>
      <c r="AB485" s="59"/>
      <c r="AC485" s="92"/>
    </row>
    <row r="486" spans="1:29" s="30" customFormat="1" ht="12" x14ac:dyDescent="0.2">
      <c r="A486" s="91" t="s">
        <v>41</v>
      </c>
      <c r="B486" s="46">
        <v>43846</v>
      </c>
      <c r="C486" s="47" t="s">
        <v>90</v>
      </c>
      <c r="D486" s="47" t="s">
        <v>39</v>
      </c>
      <c r="E486" s="47" t="s">
        <v>43</v>
      </c>
      <c r="F486" s="47">
        <v>81162</v>
      </c>
      <c r="G486" s="58">
        <v>43851</v>
      </c>
      <c r="H486" s="47">
        <v>2</v>
      </c>
      <c r="I486" s="47">
        <v>0</v>
      </c>
      <c r="J486" s="47"/>
      <c r="K486" s="53">
        <v>2600</v>
      </c>
      <c r="L486" s="48"/>
      <c r="M486" s="48"/>
      <c r="N486" s="55">
        <f t="shared" si="9"/>
        <v>2600</v>
      </c>
      <c r="O486" s="48"/>
      <c r="P486" s="60"/>
      <c r="Q486" s="59">
        <v>2600</v>
      </c>
      <c r="R486" s="59"/>
      <c r="S486" s="59"/>
      <c r="T486" s="59"/>
      <c r="U486" s="59"/>
      <c r="V486" s="118"/>
      <c r="W486" s="118"/>
      <c r="X486" s="118"/>
      <c r="Y486" s="118"/>
      <c r="Z486" s="118"/>
      <c r="AA486" s="118"/>
      <c r="AB486" s="59"/>
      <c r="AC486" s="92"/>
    </row>
    <row r="487" spans="1:29" s="30" customFormat="1" ht="12" x14ac:dyDescent="0.2">
      <c r="A487" s="91" t="s">
        <v>67</v>
      </c>
      <c r="B487" s="46">
        <v>43837</v>
      </c>
      <c r="C487" s="47" t="s">
        <v>68</v>
      </c>
      <c r="D487" s="47" t="s">
        <v>93</v>
      </c>
      <c r="E487" s="47" t="s">
        <v>341</v>
      </c>
      <c r="F487" s="47">
        <v>81163</v>
      </c>
      <c r="G487" s="58">
        <v>43847</v>
      </c>
      <c r="H487" s="47">
        <v>6</v>
      </c>
      <c r="I487" s="47">
        <v>3</v>
      </c>
      <c r="J487" s="47" t="s">
        <v>342</v>
      </c>
      <c r="K487" s="53">
        <v>5590</v>
      </c>
      <c r="L487" s="48"/>
      <c r="M487" s="48"/>
      <c r="N487" s="55">
        <f t="shared" si="9"/>
        <v>5590</v>
      </c>
      <c r="O487" s="48"/>
      <c r="P487" s="60"/>
      <c r="Q487" s="59">
        <v>5590</v>
      </c>
      <c r="R487" s="59"/>
      <c r="S487" s="59"/>
      <c r="T487" s="59"/>
      <c r="U487" s="59"/>
      <c r="V487" s="118"/>
      <c r="W487" s="118"/>
      <c r="X487" s="118"/>
      <c r="Y487" s="118"/>
      <c r="Z487" s="118"/>
      <c r="AA487" s="118"/>
      <c r="AB487" s="59"/>
      <c r="AC487" s="92" t="s">
        <v>343</v>
      </c>
    </row>
    <row r="488" spans="1:29" s="30" customFormat="1" ht="12" x14ac:dyDescent="0.2">
      <c r="A488" s="91" t="s">
        <v>67</v>
      </c>
      <c r="B488" s="46">
        <v>43838</v>
      </c>
      <c r="C488" s="47" t="s">
        <v>68</v>
      </c>
      <c r="D488" s="47" t="s">
        <v>93</v>
      </c>
      <c r="E488" s="47" t="s">
        <v>344</v>
      </c>
      <c r="F488" s="47">
        <v>81164</v>
      </c>
      <c r="G488" s="58">
        <v>43847</v>
      </c>
      <c r="H488" s="47">
        <v>4</v>
      </c>
      <c r="I488" s="47">
        <v>3</v>
      </c>
      <c r="J488" s="47" t="s">
        <v>342</v>
      </c>
      <c r="K488" s="53">
        <v>350</v>
      </c>
      <c r="L488" s="48"/>
      <c r="M488" s="48"/>
      <c r="N488" s="55">
        <f t="shared" si="9"/>
        <v>350</v>
      </c>
      <c r="O488" s="48"/>
      <c r="P488" s="60"/>
      <c r="Q488" s="59">
        <v>350</v>
      </c>
      <c r="R488" s="59"/>
      <c r="S488" s="59"/>
      <c r="T488" s="59"/>
      <c r="U488" s="59"/>
      <c r="V488" s="118"/>
      <c r="W488" s="118"/>
      <c r="X488" s="118"/>
      <c r="Y488" s="118"/>
      <c r="Z488" s="118"/>
      <c r="AA488" s="118"/>
      <c r="AB488" s="59"/>
      <c r="AC488" s="92" t="s">
        <v>330</v>
      </c>
    </row>
    <row r="489" spans="1:29" s="30" customFormat="1" ht="12" x14ac:dyDescent="0.2">
      <c r="A489" s="91" t="s">
        <v>33</v>
      </c>
      <c r="B489" s="46"/>
      <c r="C489" s="47" t="s">
        <v>53</v>
      </c>
      <c r="D489" s="47" t="s">
        <v>36</v>
      </c>
      <c r="E489" s="47" t="s">
        <v>345</v>
      </c>
      <c r="F489" s="47">
        <v>81165</v>
      </c>
      <c r="G489" s="58">
        <v>43847</v>
      </c>
      <c r="H489" s="47">
        <v>0</v>
      </c>
      <c r="I489" s="47">
        <v>0</v>
      </c>
      <c r="J489" s="47"/>
      <c r="K489" s="53">
        <v>0</v>
      </c>
      <c r="L489" s="48"/>
      <c r="M489" s="48"/>
      <c r="N489" s="55">
        <f t="shared" si="9"/>
        <v>0</v>
      </c>
      <c r="O489" s="48">
        <v>1740</v>
      </c>
      <c r="P489" s="60"/>
      <c r="Q489" s="59"/>
      <c r="R489" s="59"/>
      <c r="S489" s="59"/>
      <c r="T489" s="59"/>
      <c r="U489" s="59"/>
      <c r="V489" s="118"/>
      <c r="W489" s="118"/>
      <c r="X489" s="118"/>
      <c r="Y489" s="118"/>
      <c r="Z489" s="118"/>
      <c r="AA489" s="118"/>
      <c r="AB489" s="59"/>
      <c r="AC489" s="92"/>
    </row>
    <row r="490" spans="1:29" s="30" customFormat="1" ht="12" x14ac:dyDescent="0.2">
      <c r="A490" s="91" t="s">
        <v>33</v>
      </c>
      <c r="B490" s="46"/>
      <c r="C490" s="47" t="s">
        <v>53</v>
      </c>
      <c r="D490" s="47" t="s">
        <v>36</v>
      </c>
      <c r="E490" s="47" t="s">
        <v>316</v>
      </c>
      <c r="F490" s="47">
        <v>81166</v>
      </c>
      <c r="G490" s="58">
        <v>43847</v>
      </c>
      <c r="H490" s="47">
        <v>14</v>
      </c>
      <c r="I490" s="47">
        <v>0</v>
      </c>
      <c r="J490" s="47"/>
      <c r="K490" s="53">
        <v>2315</v>
      </c>
      <c r="L490" s="48"/>
      <c r="M490" s="48"/>
      <c r="N490" s="55">
        <f t="shared" si="9"/>
        <v>2315</v>
      </c>
      <c r="O490" s="48">
        <v>2315</v>
      </c>
      <c r="P490" s="60"/>
      <c r="Q490" s="59">
        <v>2315</v>
      </c>
      <c r="R490" s="59"/>
      <c r="S490" s="59"/>
      <c r="T490" s="59"/>
      <c r="U490" s="59"/>
      <c r="V490" s="118"/>
      <c r="W490" s="118"/>
      <c r="X490" s="118"/>
      <c r="Y490" s="118"/>
      <c r="Z490" s="118"/>
      <c r="AA490" s="118"/>
      <c r="AB490" s="59"/>
      <c r="AC490" s="92"/>
    </row>
    <row r="491" spans="1:29" s="30" customFormat="1" ht="12" x14ac:dyDescent="0.2">
      <c r="A491" s="91" t="s">
        <v>67</v>
      </c>
      <c r="B491" s="46">
        <v>43839</v>
      </c>
      <c r="C491" s="47" t="s">
        <v>68</v>
      </c>
      <c r="D491" s="47" t="s">
        <v>93</v>
      </c>
      <c r="E491" s="47" t="s">
        <v>346</v>
      </c>
      <c r="F491" s="47">
        <v>81167</v>
      </c>
      <c r="G491" s="58">
        <v>43847</v>
      </c>
      <c r="H491" s="47">
        <v>4</v>
      </c>
      <c r="I491" s="47">
        <v>0</v>
      </c>
      <c r="J491" s="47"/>
      <c r="K491" s="53">
        <v>725</v>
      </c>
      <c r="L491" s="48"/>
      <c r="M491" s="48"/>
      <c r="N491" s="55">
        <f t="shared" si="9"/>
        <v>725</v>
      </c>
      <c r="O491" s="48"/>
      <c r="P491" s="60"/>
      <c r="Q491" s="59">
        <v>725</v>
      </c>
      <c r="R491" s="59"/>
      <c r="S491" s="59"/>
      <c r="T491" s="59"/>
      <c r="U491" s="59"/>
      <c r="V491" s="118"/>
      <c r="W491" s="118"/>
      <c r="X491" s="118"/>
      <c r="Y491" s="118"/>
      <c r="Z491" s="118"/>
      <c r="AA491" s="118"/>
      <c r="AB491" s="59"/>
      <c r="AC491" s="92" t="s">
        <v>330</v>
      </c>
    </row>
    <row r="492" spans="1:29" s="30" customFormat="1" ht="12" x14ac:dyDescent="0.2">
      <c r="A492" s="91" t="s">
        <v>67</v>
      </c>
      <c r="B492" s="46">
        <v>43840</v>
      </c>
      <c r="C492" s="47" t="s">
        <v>68</v>
      </c>
      <c r="D492" s="47" t="s">
        <v>93</v>
      </c>
      <c r="E492" s="47" t="s">
        <v>347</v>
      </c>
      <c r="F492" s="47">
        <v>81168</v>
      </c>
      <c r="G492" s="58">
        <v>43847</v>
      </c>
      <c r="H492" s="47">
        <v>2</v>
      </c>
      <c r="I492" s="47">
        <v>0</v>
      </c>
      <c r="J492" s="47"/>
      <c r="K492" s="53">
        <v>62.5</v>
      </c>
      <c r="L492" s="48"/>
      <c r="M492" s="48"/>
      <c r="N492" s="55">
        <f t="shared" si="9"/>
        <v>62.5</v>
      </c>
      <c r="O492" s="48"/>
      <c r="P492" s="60"/>
      <c r="Q492" s="59">
        <v>62.5</v>
      </c>
      <c r="R492" s="59"/>
      <c r="S492" s="59"/>
      <c r="T492" s="59"/>
      <c r="U492" s="59"/>
      <c r="V492" s="118"/>
      <c r="W492" s="118"/>
      <c r="X492" s="118"/>
      <c r="Y492" s="118"/>
      <c r="Z492" s="118"/>
      <c r="AA492" s="118"/>
      <c r="AB492" s="59"/>
      <c r="AC492" s="92" t="s">
        <v>330</v>
      </c>
    </row>
    <row r="493" spans="1:29" s="30" customFormat="1" ht="12" x14ac:dyDescent="0.2">
      <c r="A493" s="91" t="s">
        <v>67</v>
      </c>
      <c r="B493" s="46">
        <v>43843</v>
      </c>
      <c r="C493" s="47" t="s">
        <v>68</v>
      </c>
      <c r="D493" s="47" t="s">
        <v>93</v>
      </c>
      <c r="E493" s="47" t="s">
        <v>348</v>
      </c>
      <c r="F493" s="47">
        <v>81169</v>
      </c>
      <c r="G493" s="58">
        <v>43847</v>
      </c>
      <c r="H493" s="47">
        <v>2</v>
      </c>
      <c r="I493" s="47">
        <v>0</v>
      </c>
      <c r="J493" s="47"/>
      <c r="K493" s="53">
        <v>3020</v>
      </c>
      <c r="L493" s="48"/>
      <c r="M493" s="48"/>
      <c r="N493" s="55">
        <f t="shared" si="9"/>
        <v>3020</v>
      </c>
      <c r="O493" s="48"/>
      <c r="P493" s="60"/>
      <c r="Q493" s="59">
        <v>3020</v>
      </c>
      <c r="R493" s="59"/>
      <c r="S493" s="59"/>
      <c r="T493" s="59"/>
      <c r="U493" s="59"/>
      <c r="V493" s="118"/>
      <c r="W493" s="118"/>
      <c r="X493" s="118"/>
      <c r="Y493" s="118"/>
      <c r="Z493" s="118"/>
      <c r="AA493" s="118"/>
      <c r="AB493" s="59"/>
      <c r="AC493" s="92" t="s">
        <v>330</v>
      </c>
    </row>
    <row r="494" spans="1:29" s="30" customFormat="1" ht="12" x14ac:dyDescent="0.2">
      <c r="A494" s="91" t="s">
        <v>67</v>
      </c>
      <c r="B494" s="46">
        <v>43843</v>
      </c>
      <c r="C494" s="47" t="s">
        <v>68</v>
      </c>
      <c r="D494" s="47" t="s">
        <v>93</v>
      </c>
      <c r="E494" s="47" t="s">
        <v>349</v>
      </c>
      <c r="F494" s="47">
        <v>81170</v>
      </c>
      <c r="G494" s="58">
        <v>43847</v>
      </c>
      <c r="H494" s="47">
        <v>3</v>
      </c>
      <c r="I494" s="47">
        <v>0</v>
      </c>
      <c r="J494" s="47"/>
      <c r="K494" s="53">
        <v>6020</v>
      </c>
      <c r="L494" s="48"/>
      <c r="M494" s="48"/>
      <c r="N494" s="55">
        <f t="shared" si="9"/>
        <v>6020</v>
      </c>
      <c r="O494" s="48"/>
      <c r="P494" s="60"/>
      <c r="Q494" s="59">
        <v>6020</v>
      </c>
      <c r="R494" s="59"/>
      <c r="S494" s="59"/>
      <c r="T494" s="59"/>
      <c r="U494" s="59"/>
      <c r="V494" s="118"/>
      <c r="W494" s="118"/>
      <c r="X494" s="118"/>
      <c r="Y494" s="118"/>
      <c r="Z494" s="118"/>
      <c r="AA494" s="118"/>
      <c r="AB494" s="59"/>
      <c r="AC494" s="92" t="s">
        <v>350</v>
      </c>
    </row>
    <row r="495" spans="1:29" s="30" customFormat="1" ht="12" x14ac:dyDescent="0.2">
      <c r="A495" s="91"/>
      <c r="B495" s="46">
        <v>43847</v>
      </c>
      <c r="C495" s="47" t="s">
        <v>77</v>
      </c>
      <c r="D495" s="47" t="s">
        <v>78</v>
      </c>
      <c r="E495" s="47" t="s">
        <v>79</v>
      </c>
      <c r="F495" s="47">
        <v>81171</v>
      </c>
      <c r="G495" s="58"/>
      <c r="H495" s="47"/>
      <c r="I495" s="47"/>
      <c r="J495" s="47"/>
      <c r="K495" s="53">
        <v>65</v>
      </c>
      <c r="L495" s="48"/>
      <c r="M495" s="48"/>
      <c r="N495" s="55">
        <f t="shared" si="9"/>
        <v>65</v>
      </c>
      <c r="O495" s="48"/>
      <c r="P495" s="60"/>
      <c r="Q495" s="59"/>
      <c r="R495" s="59"/>
      <c r="S495" s="59"/>
      <c r="T495" s="59"/>
      <c r="U495" s="59"/>
      <c r="V495" s="118"/>
      <c r="W495" s="118"/>
      <c r="X495" s="118"/>
      <c r="Y495" s="118"/>
      <c r="Z495" s="118"/>
      <c r="AA495" s="118"/>
      <c r="AB495" s="59"/>
      <c r="AC495" s="92"/>
    </row>
    <row r="496" spans="1:29" s="30" customFormat="1" ht="12" x14ac:dyDescent="0.2">
      <c r="A496" s="91"/>
      <c r="B496" s="46">
        <v>43847</v>
      </c>
      <c r="C496" s="47" t="s">
        <v>90</v>
      </c>
      <c r="D496" s="47" t="s">
        <v>39</v>
      </c>
      <c r="E496" s="47" t="s">
        <v>43</v>
      </c>
      <c r="F496" s="47">
        <v>81172</v>
      </c>
      <c r="G496" s="58"/>
      <c r="H496" s="47"/>
      <c r="I496" s="47"/>
      <c r="J496" s="47"/>
      <c r="K496" s="53">
        <v>400</v>
      </c>
      <c r="L496" s="48"/>
      <c r="M496" s="48"/>
      <c r="N496" s="55">
        <f t="shared" si="9"/>
        <v>400</v>
      </c>
      <c r="O496" s="48"/>
      <c r="P496" s="60"/>
      <c r="Q496" s="59"/>
      <c r="R496" s="59"/>
      <c r="S496" s="59"/>
      <c r="T496" s="59"/>
      <c r="U496" s="59"/>
      <c r="V496" s="118"/>
      <c r="W496" s="118"/>
      <c r="X496" s="118"/>
      <c r="Y496" s="118"/>
      <c r="Z496" s="118"/>
      <c r="AA496" s="118"/>
      <c r="AB496" s="59"/>
      <c r="AC496" s="92"/>
    </row>
    <row r="497" spans="1:29" s="30" customFormat="1" ht="12" x14ac:dyDescent="0.2">
      <c r="A497" s="91" t="s">
        <v>67</v>
      </c>
      <c r="B497" s="46">
        <v>43843</v>
      </c>
      <c r="C497" s="47" t="s">
        <v>68</v>
      </c>
      <c r="D497" s="47" t="s">
        <v>93</v>
      </c>
      <c r="E497" s="47" t="s">
        <v>228</v>
      </c>
      <c r="F497" s="47">
        <v>81173</v>
      </c>
      <c r="G497" s="58">
        <v>43847</v>
      </c>
      <c r="H497" s="47">
        <v>1</v>
      </c>
      <c r="I497" s="47">
        <v>0</v>
      </c>
      <c r="J497" s="47"/>
      <c r="K497" s="53">
        <v>75</v>
      </c>
      <c r="L497" s="48"/>
      <c r="M497" s="48"/>
      <c r="N497" s="55">
        <f t="shared" si="9"/>
        <v>75</v>
      </c>
      <c r="O497" s="48"/>
      <c r="P497" s="60"/>
      <c r="Q497" s="59">
        <v>75</v>
      </c>
      <c r="R497" s="59"/>
      <c r="S497" s="59"/>
      <c r="T497" s="59"/>
      <c r="U497" s="59"/>
      <c r="V497" s="118"/>
      <c r="W497" s="118"/>
      <c r="X497" s="118"/>
      <c r="Y497" s="118"/>
      <c r="Z497" s="118"/>
      <c r="AA497" s="118"/>
      <c r="AB497" s="59"/>
      <c r="AC497" s="92"/>
    </row>
    <row r="498" spans="1:29" s="30" customFormat="1" ht="12" x14ac:dyDescent="0.2">
      <c r="A498" s="91" t="s">
        <v>67</v>
      </c>
      <c r="B498" s="46">
        <v>43844</v>
      </c>
      <c r="C498" s="47" t="s">
        <v>68</v>
      </c>
      <c r="D498" s="47" t="s">
        <v>93</v>
      </c>
      <c r="E498" s="47" t="s">
        <v>228</v>
      </c>
      <c r="F498" s="47">
        <v>81174</v>
      </c>
      <c r="G498" s="58">
        <v>43851</v>
      </c>
      <c r="H498" s="47">
        <v>4</v>
      </c>
      <c r="I498" s="47">
        <v>1</v>
      </c>
      <c r="J498" s="47" t="s">
        <v>351</v>
      </c>
      <c r="K498" s="53">
        <v>1150</v>
      </c>
      <c r="L498" s="48"/>
      <c r="M498" s="48"/>
      <c r="N498" s="55">
        <f t="shared" si="9"/>
        <v>1150</v>
      </c>
      <c r="O498" s="48"/>
      <c r="P498" s="60"/>
      <c r="Q498" s="59">
        <v>1150</v>
      </c>
      <c r="R498" s="59"/>
      <c r="S498" s="59"/>
      <c r="T498" s="59"/>
      <c r="U498" s="59"/>
      <c r="V498" s="118"/>
      <c r="W498" s="118"/>
      <c r="X498" s="118"/>
      <c r="Y498" s="118"/>
      <c r="Z498" s="118"/>
      <c r="AA498" s="118"/>
      <c r="AB498" s="59"/>
      <c r="AC498" s="92" t="s">
        <v>352</v>
      </c>
    </row>
    <row r="499" spans="1:29" s="30" customFormat="1" ht="12" x14ac:dyDescent="0.2">
      <c r="A499" s="91"/>
      <c r="B499" s="46">
        <v>43847</v>
      </c>
      <c r="C499" s="47" t="s">
        <v>90</v>
      </c>
      <c r="D499" s="47" t="s">
        <v>39</v>
      </c>
      <c r="E499" s="47" t="s">
        <v>43</v>
      </c>
      <c r="F499" s="47">
        <v>81175</v>
      </c>
      <c r="G499" s="58"/>
      <c r="H499" s="47"/>
      <c r="I499" s="47"/>
      <c r="J499" s="47"/>
      <c r="K499" s="53">
        <v>7270</v>
      </c>
      <c r="L499" s="48"/>
      <c r="M499" s="48"/>
      <c r="N499" s="55">
        <f t="shared" si="9"/>
        <v>7270</v>
      </c>
      <c r="O499" s="48"/>
      <c r="P499" s="60"/>
      <c r="Q499" s="59"/>
      <c r="R499" s="59"/>
      <c r="S499" s="59"/>
      <c r="T499" s="59"/>
      <c r="U499" s="59"/>
      <c r="V499" s="118"/>
      <c r="W499" s="118"/>
      <c r="X499" s="118"/>
      <c r="Y499" s="118"/>
      <c r="Z499" s="118"/>
      <c r="AA499" s="118"/>
      <c r="AB499" s="59"/>
      <c r="AC499" s="92"/>
    </row>
    <row r="500" spans="1:29" s="30" customFormat="1" ht="12" x14ac:dyDescent="0.2">
      <c r="A500" s="91"/>
      <c r="B500" s="46"/>
      <c r="C500" s="47"/>
      <c r="D500" s="47"/>
      <c r="E500" s="47"/>
      <c r="F500" s="47">
        <v>81176</v>
      </c>
      <c r="G500" s="58"/>
      <c r="H500" s="47"/>
      <c r="I500" s="47"/>
      <c r="J500" s="47"/>
      <c r="K500" s="53"/>
      <c r="L500" s="48"/>
      <c r="M500" s="48"/>
      <c r="N500" s="55">
        <f t="shared" si="9"/>
        <v>0</v>
      </c>
      <c r="O500" s="48"/>
      <c r="P500" s="60"/>
      <c r="Q500" s="59"/>
      <c r="R500" s="59"/>
      <c r="S500" s="59"/>
      <c r="T500" s="59"/>
      <c r="U500" s="59"/>
      <c r="V500" s="118"/>
      <c r="W500" s="118"/>
      <c r="X500" s="118"/>
      <c r="Y500" s="118"/>
      <c r="Z500" s="118"/>
      <c r="AA500" s="118"/>
      <c r="AB500" s="59"/>
      <c r="AC500" s="92"/>
    </row>
    <row r="501" spans="1:29" s="30" customFormat="1" ht="12" x14ac:dyDescent="0.2">
      <c r="A501" s="91"/>
      <c r="B501" s="46"/>
      <c r="C501" s="47"/>
      <c r="D501" s="47"/>
      <c r="E501" s="47"/>
      <c r="F501" s="47">
        <v>81177</v>
      </c>
      <c r="G501" s="58"/>
      <c r="H501" s="47"/>
      <c r="I501" s="47"/>
      <c r="J501" s="47"/>
      <c r="K501" s="53"/>
      <c r="L501" s="48"/>
      <c r="M501" s="48"/>
      <c r="N501" s="55">
        <f t="shared" si="9"/>
        <v>0</v>
      </c>
      <c r="O501" s="48"/>
      <c r="P501" s="60"/>
      <c r="Q501" s="59"/>
      <c r="R501" s="59"/>
      <c r="S501" s="59"/>
      <c r="T501" s="59"/>
      <c r="U501" s="59"/>
      <c r="V501" s="118"/>
      <c r="W501" s="118"/>
      <c r="X501" s="118"/>
      <c r="Y501" s="118"/>
      <c r="Z501" s="118"/>
      <c r="AA501" s="118"/>
      <c r="AB501" s="59"/>
      <c r="AC501" s="92"/>
    </row>
    <row r="502" spans="1:29" s="30" customFormat="1" ht="12" x14ac:dyDescent="0.2">
      <c r="A502" s="91" t="s">
        <v>353</v>
      </c>
      <c r="B502" s="46">
        <v>43851</v>
      </c>
      <c r="C502" s="47" t="s">
        <v>53</v>
      </c>
      <c r="D502" s="47" t="s">
        <v>69</v>
      </c>
      <c r="E502" s="47" t="s">
        <v>354</v>
      </c>
      <c r="F502" s="47">
        <v>81178</v>
      </c>
      <c r="G502" s="58">
        <v>43851</v>
      </c>
      <c r="H502" s="47">
        <v>6</v>
      </c>
      <c r="I502" s="47">
        <v>0</v>
      </c>
      <c r="J502" s="47"/>
      <c r="K502" s="53">
        <v>725</v>
      </c>
      <c r="L502" s="48"/>
      <c r="M502" s="48"/>
      <c r="N502" s="55">
        <f t="shared" si="9"/>
        <v>725</v>
      </c>
      <c r="O502" s="48">
        <v>725</v>
      </c>
      <c r="P502" s="60"/>
      <c r="Q502" s="59">
        <v>725</v>
      </c>
      <c r="R502" s="59"/>
      <c r="S502" s="59"/>
      <c r="T502" s="59"/>
      <c r="U502" s="59"/>
      <c r="V502" s="118"/>
      <c r="W502" s="118"/>
      <c r="X502" s="118"/>
      <c r="Y502" s="118"/>
      <c r="Z502" s="118"/>
      <c r="AA502" s="118"/>
      <c r="AB502" s="59"/>
      <c r="AC502" s="92"/>
    </row>
    <row r="503" spans="1:29" s="30" customFormat="1" ht="12" x14ac:dyDescent="0.2">
      <c r="A503" s="91" t="s">
        <v>33</v>
      </c>
      <c r="B503" s="46"/>
      <c r="C503" s="47" t="s">
        <v>53</v>
      </c>
      <c r="D503" s="47" t="s">
        <v>36</v>
      </c>
      <c r="E503" s="47" t="s">
        <v>354</v>
      </c>
      <c r="F503" s="47">
        <v>81179</v>
      </c>
      <c r="G503" s="58">
        <v>43851</v>
      </c>
      <c r="H503" s="47">
        <v>0</v>
      </c>
      <c r="I503" s="47">
        <v>0</v>
      </c>
      <c r="J503" s="47"/>
      <c r="K503" s="53">
        <v>0</v>
      </c>
      <c r="L503" s="48"/>
      <c r="M503" s="48"/>
      <c r="N503" s="55">
        <v>0</v>
      </c>
      <c r="O503" s="48">
        <v>590</v>
      </c>
      <c r="P503" s="60"/>
      <c r="Q503" s="59"/>
      <c r="R503" s="59"/>
      <c r="S503" s="59"/>
      <c r="T503" s="59"/>
      <c r="U503" s="59"/>
      <c r="V503" s="118"/>
      <c r="W503" s="118"/>
      <c r="X503" s="118"/>
      <c r="Y503" s="118"/>
      <c r="Z503" s="118"/>
      <c r="AA503" s="118"/>
      <c r="AB503" s="59"/>
      <c r="AC503" s="92"/>
    </row>
    <row r="504" spans="1:29" s="30" customFormat="1" ht="12" x14ac:dyDescent="0.2">
      <c r="A504" s="91" t="s">
        <v>33</v>
      </c>
      <c r="B504" s="46">
        <v>43851</v>
      </c>
      <c r="C504" s="47" t="s">
        <v>53</v>
      </c>
      <c r="D504" s="47" t="s">
        <v>69</v>
      </c>
      <c r="E504" s="47" t="s">
        <v>355</v>
      </c>
      <c r="F504" s="47">
        <v>81180</v>
      </c>
      <c r="G504" s="58">
        <v>43851</v>
      </c>
      <c r="H504" s="47">
        <v>2</v>
      </c>
      <c r="I504" s="47">
        <v>0</v>
      </c>
      <c r="J504" s="47"/>
      <c r="K504" s="53">
        <v>575</v>
      </c>
      <c r="L504" s="48"/>
      <c r="M504" s="48"/>
      <c r="N504" s="55">
        <f t="shared" ref="N504:N567" si="10">SUM(K504:L504)</f>
        <v>575</v>
      </c>
      <c r="O504" s="48">
        <v>575</v>
      </c>
      <c r="P504" s="60"/>
      <c r="Q504" s="59">
        <v>575</v>
      </c>
      <c r="R504" s="59"/>
      <c r="S504" s="59"/>
      <c r="T504" s="59"/>
      <c r="U504" s="59"/>
      <c r="V504" s="118"/>
      <c r="W504" s="118"/>
      <c r="X504" s="118"/>
      <c r="Y504" s="118"/>
      <c r="Z504" s="118"/>
      <c r="AA504" s="118"/>
      <c r="AB504" s="59"/>
      <c r="AC504" s="92"/>
    </row>
    <row r="505" spans="1:29" s="30" customFormat="1" ht="12" x14ac:dyDescent="0.2">
      <c r="A505" s="91"/>
      <c r="B505" s="46"/>
      <c r="C505" s="47"/>
      <c r="D505" s="47"/>
      <c r="E505" s="47"/>
      <c r="F505" s="47">
        <v>81181</v>
      </c>
      <c r="G505" s="58"/>
      <c r="H505" s="47"/>
      <c r="I505" s="47"/>
      <c r="J505" s="47"/>
      <c r="K505" s="53"/>
      <c r="L505" s="48"/>
      <c r="M505" s="48"/>
      <c r="N505" s="55">
        <f t="shared" si="10"/>
        <v>0</v>
      </c>
      <c r="O505" s="48"/>
      <c r="P505" s="60"/>
      <c r="Q505" s="59"/>
      <c r="R505" s="59"/>
      <c r="S505" s="59"/>
      <c r="T505" s="59"/>
      <c r="U505" s="59"/>
      <c r="V505" s="118"/>
      <c r="W505" s="118"/>
      <c r="X505" s="118"/>
      <c r="Y505" s="118"/>
      <c r="Z505" s="118"/>
      <c r="AA505" s="118"/>
      <c r="AB505" s="59"/>
      <c r="AC505" s="92"/>
    </row>
    <row r="506" spans="1:29" s="30" customFormat="1" ht="12" x14ac:dyDescent="0.2">
      <c r="A506" s="91" t="s">
        <v>62</v>
      </c>
      <c r="B506" s="46">
        <v>43761</v>
      </c>
      <c r="C506" s="47" t="s">
        <v>63</v>
      </c>
      <c r="D506" s="47" t="s">
        <v>36</v>
      </c>
      <c r="E506" s="47" t="s">
        <v>180</v>
      </c>
      <c r="F506" s="47">
        <v>81182</v>
      </c>
      <c r="G506" s="58">
        <v>43851</v>
      </c>
      <c r="H506" s="47">
        <v>0</v>
      </c>
      <c r="I506" s="47">
        <v>0</v>
      </c>
      <c r="J506" s="47"/>
      <c r="K506" s="53">
        <v>0</v>
      </c>
      <c r="L506" s="48"/>
      <c r="M506" s="48"/>
      <c r="N506" s="55">
        <f t="shared" si="10"/>
        <v>0</v>
      </c>
      <c r="O506" s="48"/>
      <c r="P506" s="60"/>
      <c r="Q506" s="59"/>
      <c r="R506" s="59"/>
      <c r="S506" s="59"/>
      <c r="T506" s="59"/>
      <c r="U506" s="59"/>
      <c r="V506" s="118"/>
      <c r="W506" s="118"/>
      <c r="X506" s="118"/>
      <c r="Y506" s="118"/>
      <c r="Z506" s="118"/>
      <c r="AA506" s="118"/>
      <c r="AB506" s="59"/>
      <c r="AC506" s="92"/>
    </row>
    <row r="507" spans="1:29" s="30" customFormat="1" ht="12" x14ac:dyDescent="0.2">
      <c r="A507" s="91"/>
      <c r="B507" s="46"/>
      <c r="C507" s="47"/>
      <c r="D507" s="47"/>
      <c r="E507" s="47"/>
      <c r="F507" s="47">
        <v>81183</v>
      </c>
      <c r="G507" s="58"/>
      <c r="H507" s="47"/>
      <c r="I507" s="47"/>
      <c r="J507" s="47"/>
      <c r="K507" s="53"/>
      <c r="L507" s="48"/>
      <c r="M507" s="48"/>
      <c r="N507" s="55">
        <f t="shared" si="10"/>
        <v>0</v>
      </c>
      <c r="O507" s="48"/>
      <c r="P507" s="60"/>
      <c r="Q507" s="59"/>
      <c r="R507" s="59"/>
      <c r="S507" s="59"/>
      <c r="T507" s="59"/>
      <c r="U507" s="59"/>
      <c r="V507" s="118"/>
      <c r="W507" s="118"/>
      <c r="X507" s="118"/>
      <c r="Y507" s="118"/>
      <c r="Z507" s="118"/>
      <c r="AA507" s="118"/>
      <c r="AB507" s="59"/>
      <c r="AC507" s="92"/>
    </row>
    <row r="508" spans="1:29" s="30" customFormat="1" ht="12" x14ac:dyDescent="0.2">
      <c r="A508" s="91"/>
      <c r="B508" s="46"/>
      <c r="C508" s="47"/>
      <c r="D508" s="47"/>
      <c r="E508" s="47"/>
      <c r="F508" s="47">
        <v>81184</v>
      </c>
      <c r="G508" s="58"/>
      <c r="H508" s="47"/>
      <c r="I508" s="47"/>
      <c r="J508" s="47"/>
      <c r="K508" s="53"/>
      <c r="L508" s="48"/>
      <c r="M508" s="48"/>
      <c r="N508" s="55">
        <f t="shared" si="10"/>
        <v>0</v>
      </c>
      <c r="O508" s="48"/>
      <c r="P508" s="60"/>
      <c r="Q508" s="59"/>
      <c r="R508" s="59"/>
      <c r="S508" s="59"/>
      <c r="T508" s="59"/>
      <c r="U508" s="59"/>
      <c r="V508" s="118"/>
      <c r="W508" s="118"/>
      <c r="X508" s="118"/>
      <c r="Y508" s="118"/>
      <c r="Z508" s="118"/>
      <c r="AA508" s="118"/>
      <c r="AB508" s="59"/>
      <c r="AC508" s="92"/>
    </row>
    <row r="509" spans="1:29" s="30" customFormat="1" ht="12" x14ac:dyDescent="0.2">
      <c r="A509" s="91" t="s">
        <v>67</v>
      </c>
      <c r="B509" s="46">
        <v>43846</v>
      </c>
      <c r="C509" s="47" t="s">
        <v>68</v>
      </c>
      <c r="D509" s="47" t="s">
        <v>93</v>
      </c>
      <c r="E509" s="47" t="s">
        <v>356</v>
      </c>
      <c r="F509" s="47">
        <v>81185</v>
      </c>
      <c r="G509" s="58">
        <v>43851</v>
      </c>
      <c r="H509" s="47">
        <v>1</v>
      </c>
      <c r="I509" s="47">
        <v>0</v>
      </c>
      <c r="J509" s="47"/>
      <c r="K509" s="53">
        <v>250</v>
      </c>
      <c r="L509" s="48"/>
      <c r="M509" s="48"/>
      <c r="N509" s="55">
        <f t="shared" si="10"/>
        <v>250</v>
      </c>
      <c r="O509" s="48"/>
      <c r="P509" s="60"/>
      <c r="Q509" s="59">
        <v>250</v>
      </c>
      <c r="R509" s="59"/>
      <c r="S509" s="59"/>
      <c r="T509" s="59"/>
      <c r="U509" s="59"/>
      <c r="V509" s="118"/>
      <c r="W509" s="118"/>
      <c r="X509" s="118"/>
      <c r="Y509" s="118"/>
      <c r="Z509" s="118"/>
      <c r="AA509" s="118"/>
      <c r="AB509" s="59"/>
      <c r="AC509" s="92" t="s">
        <v>357</v>
      </c>
    </row>
    <row r="510" spans="1:29" s="30" customFormat="1" ht="12" x14ac:dyDescent="0.2">
      <c r="A510" s="91"/>
      <c r="B510" s="46">
        <v>43851</v>
      </c>
      <c r="C510" s="47" t="s">
        <v>90</v>
      </c>
      <c r="D510" s="47" t="s">
        <v>39</v>
      </c>
      <c r="E510" s="47" t="s">
        <v>43</v>
      </c>
      <c r="F510" s="47">
        <v>81186</v>
      </c>
      <c r="G510" s="58"/>
      <c r="H510" s="47"/>
      <c r="I510" s="47"/>
      <c r="J510" s="47"/>
      <c r="K510" s="53">
        <v>825</v>
      </c>
      <c r="L510" s="48"/>
      <c r="M510" s="48"/>
      <c r="N510" s="55">
        <f t="shared" si="10"/>
        <v>825</v>
      </c>
      <c r="O510" s="48"/>
      <c r="P510" s="60"/>
      <c r="Q510" s="59"/>
      <c r="R510" s="59"/>
      <c r="S510" s="59"/>
      <c r="T510" s="59"/>
      <c r="U510" s="59"/>
      <c r="V510" s="118"/>
      <c r="W510" s="118"/>
      <c r="X510" s="118"/>
      <c r="Y510" s="118"/>
      <c r="Z510" s="118"/>
      <c r="AA510" s="118"/>
      <c r="AB510" s="59"/>
      <c r="AC510" s="92"/>
    </row>
    <row r="511" spans="1:29" s="30" customFormat="1" ht="12" x14ac:dyDescent="0.2">
      <c r="A511" s="91"/>
      <c r="B511" s="46"/>
      <c r="C511" s="47"/>
      <c r="D511" s="47"/>
      <c r="E511" s="47"/>
      <c r="F511" s="47">
        <v>81187</v>
      </c>
      <c r="G511" s="58"/>
      <c r="H511" s="47"/>
      <c r="I511" s="47"/>
      <c r="J511" s="47"/>
      <c r="K511" s="53"/>
      <c r="L511" s="48"/>
      <c r="M511" s="48"/>
      <c r="N511" s="55">
        <f t="shared" si="10"/>
        <v>0</v>
      </c>
      <c r="O511" s="48"/>
      <c r="P511" s="60"/>
      <c r="Q511" s="59"/>
      <c r="R511" s="59"/>
      <c r="S511" s="59"/>
      <c r="T511" s="59"/>
      <c r="U511" s="59"/>
      <c r="V511" s="118"/>
      <c r="W511" s="118"/>
      <c r="X511" s="118"/>
      <c r="Y511" s="118"/>
      <c r="Z511" s="118"/>
      <c r="AA511" s="118"/>
      <c r="AB511" s="59"/>
      <c r="AC511" s="92"/>
    </row>
    <row r="512" spans="1:29" s="30" customFormat="1" ht="12" x14ac:dyDescent="0.2">
      <c r="A512" s="91"/>
      <c r="B512" s="46"/>
      <c r="C512" s="47"/>
      <c r="D512" s="47"/>
      <c r="E512" s="47"/>
      <c r="F512" s="47">
        <v>81188</v>
      </c>
      <c r="G512" s="58"/>
      <c r="H512" s="47"/>
      <c r="I512" s="47"/>
      <c r="J512" s="47"/>
      <c r="K512" s="53"/>
      <c r="L512" s="48"/>
      <c r="M512" s="48"/>
      <c r="N512" s="55">
        <f t="shared" si="10"/>
        <v>0</v>
      </c>
      <c r="O512" s="48"/>
      <c r="P512" s="60"/>
      <c r="Q512" s="59"/>
      <c r="R512" s="59"/>
      <c r="S512" s="59"/>
      <c r="T512" s="59"/>
      <c r="U512" s="59"/>
      <c r="V512" s="118"/>
      <c r="W512" s="118"/>
      <c r="X512" s="118"/>
      <c r="Y512" s="118"/>
      <c r="Z512" s="118"/>
      <c r="AA512" s="118"/>
      <c r="AB512" s="59"/>
      <c r="AC512" s="92"/>
    </row>
    <row r="513" spans="1:29" s="30" customFormat="1" ht="12" x14ac:dyDescent="0.2">
      <c r="A513" s="91"/>
      <c r="B513" s="46"/>
      <c r="C513" s="47"/>
      <c r="D513" s="47"/>
      <c r="E513" s="47"/>
      <c r="F513" s="47">
        <v>81189</v>
      </c>
      <c r="G513" s="58"/>
      <c r="H513" s="47"/>
      <c r="I513" s="47"/>
      <c r="J513" s="47"/>
      <c r="K513" s="53"/>
      <c r="L513" s="48"/>
      <c r="M513" s="48"/>
      <c r="N513" s="55">
        <f t="shared" si="10"/>
        <v>0</v>
      </c>
      <c r="O513" s="48"/>
      <c r="P513" s="60"/>
      <c r="Q513" s="59"/>
      <c r="R513" s="59"/>
      <c r="S513" s="59"/>
      <c r="T513" s="59"/>
      <c r="U513" s="59"/>
      <c r="V513" s="118"/>
      <c r="W513" s="118"/>
      <c r="X513" s="118"/>
      <c r="Y513" s="118"/>
      <c r="Z513" s="118"/>
      <c r="AA513" s="118"/>
      <c r="AB513" s="59"/>
      <c r="AC513" s="92"/>
    </row>
    <row r="514" spans="1:29" s="30" customFormat="1" ht="12" x14ac:dyDescent="0.2">
      <c r="A514" s="91" t="s">
        <v>33</v>
      </c>
      <c r="B514" s="46"/>
      <c r="C514" s="47" t="s">
        <v>53</v>
      </c>
      <c r="D514" s="47" t="s">
        <v>36</v>
      </c>
      <c r="E514" s="47" t="s">
        <v>358</v>
      </c>
      <c r="F514" s="47">
        <v>81190</v>
      </c>
      <c r="G514" s="58">
        <v>43852</v>
      </c>
      <c r="H514" s="47">
        <v>0</v>
      </c>
      <c r="I514" s="47">
        <v>0</v>
      </c>
      <c r="J514" s="47"/>
      <c r="K514" s="53">
        <v>0</v>
      </c>
      <c r="L514" s="48"/>
      <c r="M514" s="48"/>
      <c r="N514" s="55">
        <f t="shared" si="10"/>
        <v>0</v>
      </c>
      <c r="O514" s="48">
        <v>7790</v>
      </c>
      <c r="P514" s="60"/>
      <c r="Q514" s="59"/>
      <c r="R514" s="59"/>
      <c r="S514" s="59"/>
      <c r="T514" s="59"/>
      <c r="U514" s="59"/>
      <c r="V514" s="118"/>
      <c r="W514" s="118"/>
      <c r="X514" s="118"/>
      <c r="Y514" s="118"/>
      <c r="Z514" s="118"/>
      <c r="AA514" s="118"/>
      <c r="AB514" s="59"/>
      <c r="AC514" s="92"/>
    </row>
    <row r="515" spans="1:29" s="30" customFormat="1" ht="12" x14ac:dyDescent="0.2">
      <c r="A515" s="91" t="s">
        <v>33</v>
      </c>
      <c r="B515" s="46">
        <v>43852</v>
      </c>
      <c r="C515" s="47" t="s">
        <v>53</v>
      </c>
      <c r="D515" s="47" t="s">
        <v>69</v>
      </c>
      <c r="E515" s="47" t="s">
        <v>358</v>
      </c>
      <c r="F515" s="47">
        <v>81191</v>
      </c>
      <c r="G515" s="58">
        <v>43852</v>
      </c>
      <c r="H515" s="47">
        <v>19</v>
      </c>
      <c r="I515" s="47">
        <v>0</v>
      </c>
      <c r="J515" s="47"/>
      <c r="K515" s="53">
        <v>1895</v>
      </c>
      <c r="L515" s="48"/>
      <c r="M515" s="48"/>
      <c r="N515" s="55">
        <f t="shared" si="10"/>
        <v>1895</v>
      </c>
      <c r="O515" s="48">
        <v>1895</v>
      </c>
      <c r="P515" s="60"/>
      <c r="Q515" s="59">
        <v>1895</v>
      </c>
      <c r="R515" s="59"/>
      <c r="S515" s="59"/>
      <c r="T515" s="59"/>
      <c r="U515" s="59"/>
      <c r="V515" s="118"/>
      <c r="W515" s="118"/>
      <c r="X515" s="118"/>
      <c r="Y515" s="118"/>
      <c r="Z515" s="118"/>
      <c r="AA515" s="118"/>
      <c r="AB515" s="59"/>
      <c r="AC515" s="92"/>
    </row>
    <row r="516" spans="1:29" s="30" customFormat="1" ht="12" x14ac:dyDescent="0.2">
      <c r="A516" s="91" t="s">
        <v>67</v>
      </c>
      <c r="B516" s="46">
        <v>43847</v>
      </c>
      <c r="C516" s="47" t="s">
        <v>68</v>
      </c>
      <c r="D516" s="47" t="s">
        <v>93</v>
      </c>
      <c r="E516" s="47" t="s">
        <v>359</v>
      </c>
      <c r="F516" s="47">
        <v>81192</v>
      </c>
      <c r="G516" s="58">
        <v>43852</v>
      </c>
      <c r="H516" s="47">
        <v>2</v>
      </c>
      <c r="I516" s="47">
        <v>0</v>
      </c>
      <c r="J516" s="47"/>
      <c r="K516" s="53">
        <v>705</v>
      </c>
      <c r="L516" s="48"/>
      <c r="M516" s="48"/>
      <c r="N516" s="55">
        <f t="shared" si="10"/>
        <v>705</v>
      </c>
      <c r="O516" s="48"/>
      <c r="P516" s="60"/>
      <c r="Q516" s="59">
        <v>705</v>
      </c>
      <c r="R516" s="59"/>
      <c r="S516" s="59"/>
      <c r="T516" s="59"/>
      <c r="U516" s="59"/>
      <c r="V516" s="118"/>
      <c r="W516" s="118"/>
      <c r="X516" s="118"/>
      <c r="Y516" s="118"/>
      <c r="Z516" s="118"/>
      <c r="AA516" s="118"/>
      <c r="AB516" s="59"/>
      <c r="AC516" s="92" t="s">
        <v>330</v>
      </c>
    </row>
    <row r="517" spans="1:29" s="30" customFormat="1" ht="12" x14ac:dyDescent="0.2">
      <c r="A517" s="91" t="s">
        <v>62</v>
      </c>
      <c r="B517" s="46">
        <v>43760</v>
      </c>
      <c r="C517" s="47" t="s">
        <v>63</v>
      </c>
      <c r="D517" s="47" t="s">
        <v>36</v>
      </c>
      <c r="E517" s="47" t="s">
        <v>180</v>
      </c>
      <c r="F517" s="47">
        <v>81193</v>
      </c>
      <c r="G517" s="58">
        <v>43852</v>
      </c>
      <c r="H517" s="47">
        <v>0</v>
      </c>
      <c r="I517" s="47">
        <v>0</v>
      </c>
      <c r="J517" s="47"/>
      <c r="K517" s="53">
        <v>0</v>
      </c>
      <c r="L517" s="48"/>
      <c r="M517" s="48"/>
      <c r="N517" s="55">
        <f t="shared" si="10"/>
        <v>0</v>
      </c>
      <c r="O517" s="48"/>
      <c r="P517" s="60"/>
      <c r="Q517" s="59"/>
      <c r="R517" s="59"/>
      <c r="S517" s="59"/>
      <c r="T517" s="59"/>
      <c r="U517" s="59"/>
      <c r="V517" s="118"/>
      <c r="W517" s="118"/>
      <c r="X517" s="118"/>
      <c r="Y517" s="118"/>
      <c r="Z517" s="118"/>
      <c r="AA517" s="118"/>
      <c r="AB517" s="59">
        <v>0</v>
      </c>
      <c r="AC517" s="92"/>
    </row>
    <row r="518" spans="1:29" s="30" customFormat="1" ht="12" x14ac:dyDescent="0.2">
      <c r="A518" s="91"/>
      <c r="B518" s="46"/>
      <c r="C518" s="47"/>
      <c r="D518" s="47"/>
      <c r="E518" s="47"/>
      <c r="F518" s="47">
        <v>81194</v>
      </c>
      <c r="G518" s="58"/>
      <c r="H518" s="47"/>
      <c r="I518" s="47"/>
      <c r="J518" s="47"/>
      <c r="K518" s="53"/>
      <c r="L518" s="48"/>
      <c r="M518" s="48"/>
      <c r="N518" s="55">
        <f t="shared" si="10"/>
        <v>0</v>
      </c>
      <c r="O518" s="48"/>
      <c r="P518" s="60"/>
      <c r="Q518" s="59"/>
      <c r="R518" s="59"/>
      <c r="S518" s="59"/>
      <c r="T518" s="59"/>
      <c r="U518" s="59"/>
      <c r="V518" s="118"/>
      <c r="W518" s="118"/>
      <c r="X518" s="118"/>
      <c r="Y518" s="118"/>
      <c r="Z518" s="118"/>
      <c r="AA518" s="118"/>
      <c r="AB518" s="59"/>
      <c r="AC518" s="92"/>
    </row>
    <row r="519" spans="1:29" s="30" customFormat="1" ht="12" x14ac:dyDescent="0.2">
      <c r="A519" s="91"/>
      <c r="B519" s="46"/>
      <c r="C519" s="47"/>
      <c r="D519" s="47"/>
      <c r="E519" s="47"/>
      <c r="F519" s="47">
        <v>81195</v>
      </c>
      <c r="G519" s="58"/>
      <c r="H519" s="47"/>
      <c r="I519" s="47"/>
      <c r="J519" s="47"/>
      <c r="K519" s="53"/>
      <c r="L519" s="48"/>
      <c r="M519" s="48"/>
      <c r="N519" s="55">
        <f t="shared" si="10"/>
        <v>0</v>
      </c>
      <c r="O519" s="48"/>
      <c r="P519" s="60"/>
      <c r="Q519" s="59"/>
      <c r="R519" s="59"/>
      <c r="S519" s="59"/>
      <c r="T519" s="59"/>
      <c r="U519" s="59"/>
      <c r="V519" s="118"/>
      <c r="W519" s="118"/>
      <c r="X519" s="118"/>
      <c r="Y519" s="118"/>
      <c r="Z519" s="118"/>
      <c r="AA519" s="118"/>
      <c r="AB519" s="59"/>
      <c r="AC519" s="92"/>
    </row>
    <row r="520" spans="1:29" s="30" customFormat="1" ht="12" x14ac:dyDescent="0.2">
      <c r="A520" s="91"/>
      <c r="B520" s="46"/>
      <c r="C520" s="47"/>
      <c r="D520" s="47"/>
      <c r="E520" s="47"/>
      <c r="F520" s="47">
        <v>81196</v>
      </c>
      <c r="G520" s="58"/>
      <c r="H520" s="47"/>
      <c r="I520" s="47"/>
      <c r="J520" s="47"/>
      <c r="K520" s="53"/>
      <c r="L520" s="48"/>
      <c r="M520" s="48"/>
      <c r="N520" s="55">
        <f t="shared" si="10"/>
        <v>0</v>
      </c>
      <c r="O520" s="48"/>
      <c r="P520" s="60"/>
      <c r="Q520" s="59"/>
      <c r="R520" s="59"/>
      <c r="S520" s="59"/>
      <c r="T520" s="59"/>
      <c r="U520" s="59"/>
      <c r="V520" s="118"/>
      <c r="W520" s="118"/>
      <c r="X520" s="118"/>
      <c r="Y520" s="118"/>
      <c r="Z520" s="118"/>
      <c r="AA520" s="118"/>
      <c r="AB520" s="59"/>
      <c r="AC520" s="92"/>
    </row>
    <row r="521" spans="1:29" s="30" customFormat="1" ht="12" x14ac:dyDescent="0.2">
      <c r="A521" s="91" t="s">
        <v>62</v>
      </c>
      <c r="B521" s="46">
        <v>43761</v>
      </c>
      <c r="C521" s="47" t="s">
        <v>63</v>
      </c>
      <c r="D521" s="47" t="s">
        <v>36</v>
      </c>
      <c r="E521" s="47" t="s">
        <v>180</v>
      </c>
      <c r="F521" s="47">
        <v>81197</v>
      </c>
      <c r="G521" s="58">
        <v>43852</v>
      </c>
      <c r="H521" s="47">
        <v>0</v>
      </c>
      <c r="I521" s="47">
        <v>0</v>
      </c>
      <c r="J521" s="47"/>
      <c r="K521" s="53">
        <v>0</v>
      </c>
      <c r="L521" s="48"/>
      <c r="M521" s="48"/>
      <c r="N521" s="55">
        <f t="shared" si="10"/>
        <v>0</v>
      </c>
      <c r="O521" s="48"/>
      <c r="P521" s="60"/>
      <c r="Q521" s="59"/>
      <c r="R521" s="59"/>
      <c r="S521" s="59"/>
      <c r="T521" s="59"/>
      <c r="U521" s="59"/>
      <c r="V521" s="118"/>
      <c r="W521" s="118"/>
      <c r="X521" s="118"/>
      <c r="Y521" s="118"/>
      <c r="Z521" s="118"/>
      <c r="AA521" s="118"/>
      <c r="AB521" s="59">
        <v>0</v>
      </c>
      <c r="AC521" s="92"/>
    </row>
    <row r="522" spans="1:29" s="103" customFormat="1" ht="12" x14ac:dyDescent="0.2">
      <c r="A522" s="132"/>
      <c r="B522" s="133">
        <v>43852</v>
      </c>
      <c r="C522" s="134" t="s">
        <v>77</v>
      </c>
      <c r="D522" s="134" t="s">
        <v>78</v>
      </c>
      <c r="E522" s="134" t="s">
        <v>79</v>
      </c>
      <c r="F522" s="47">
        <v>81198</v>
      </c>
      <c r="G522" s="135"/>
      <c r="H522" s="134"/>
      <c r="I522" s="134"/>
      <c r="J522" s="134"/>
      <c r="K522" s="136">
        <v>240</v>
      </c>
      <c r="L522" s="137"/>
      <c r="M522" s="137"/>
      <c r="N522" s="55">
        <f t="shared" si="10"/>
        <v>240</v>
      </c>
      <c r="O522" s="137"/>
      <c r="P522" s="138"/>
      <c r="Q522" s="139"/>
      <c r="R522" s="139"/>
      <c r="S522" s="139"/>
      <c r="T522" s="139"/>
      <c r="U522" s="139"/>
      <c r="V522" s="140"/>
      <c r="W522" s="140"/>
      <c r="X522" s="140"/>
      <c r="Y522" s="140"/>
      <c r="Z522" s="140"/>
      <c r="AA522" s="140"/>
      <c r="AB522" s="139"/>
      <c r="AC522" s="134"/>
    </row>
    <row r="523" spans="1:29" s="103" customFormat="1" ht="12" x14ac:dyDescent="0.2">
      <c r="A523" s="132"/>
      <c r="B523" s="133">
        <v>43852</v>
      </c>
      <c r="C523" s="134" t="s">
        <v>90</v>
      </c>
      <c r="D523" s="134" t="s">
        <v>39</v>
      </c>
      <c r="E523" s="134" t="s">
        <v>43</v>
      </c>
      <c r="F523" s="47">
        <v>81199</v>
      </c>
      <c r="G523" s="135"/>
      <c r="H523" s="134"/>
      <c r="I523" s="134"/>
      <c r="J523" s="134"/>
      <c r="K523" s="136">
        <v>8490</v>
      </c>
      <c r="L523" s="137"/>
      <c r="M523" s="137"/>
      <c r="N523" s="55">
        <f t="shared" si="10"/>
        <v>8490</v>
      </c>
      <c r="O523" s="137"/>
      <c r="P523" s="138"/>
      <c r="Q523" s="139"/>
      <c r="R523" s="139"/>
      <c r="S523" s="139"/>
      <c r="T523" s="139"/>
      <c r="U523" s="139"/>
      <c r="V523" s="140"/>
      <c r="W523" s="140"/>
      <c r="X523" s="140"/>
      <c r="Y523" s="140"/>
      <c r="Z523" s="140"/>
      <c r="AA523" s="140"/>
      <c r="AB523" s="139"/>
      <c r="AC523" s="134"/>
    </row>
    <row r="524" spans="1:29" s="103" customFormat="1" ht="12" x14ac:dyDescent="0.2">
      <c r="A524" s="132"/>
      <c r="B524" s="133">
        <v>43852</v>
      </c>
      <c r="C524" s="134" t="s">
        <v>90</v>
      </c>
      <c r="D524" s="134" t="s">
        <v>39</v>
      </c>
      <c r="E524" s="134" t="s">
        <v>43</v>
      </c>
      <c r="F524" s="47">
        <v>81200</v>
      </c>
      <c r="G524" s="135"/>
      <c r="H524" s="134"/>
      <c r="I524" s="134"/>
      <c r="J524" s="134"/>
      <c r="K524" s="136">
        <v>2830</v>
      </c>
      <c r="L524" s="137"/>
      <c r="M524" s="137"/>
      <c r="N524" s="55">
        <f t="shared" si="10"/>
        <v>2830</v>
      </c>
      <c r="O524" s="137"/>
      <c r="P524" s="138"/>
      <c r="Q524" s="139"/>
      <c r="R524" s="139"/>
      <c r="S524" s="139"/>
      <c r="T524" s="139"/>
      <c r="U524" s="139"/>
      <c r="V524" s="140"/>
      <c r="W524" s="140"/>
      <c r="X524" s="140"/>
      <c r="Y524" s="140"/>
      <c r="Z524" s="140"/>
      <c r="AA524" s="140"/>
      <c r="AB524" s="139"/>
      <c r="AC524" s="134"/>
    </row>
    <row r="525" spans="1:29" s="103" customFormat="1" ht="12" x14ac:dyDescent="0.2">
      <c r="A525" s="132"/>
      <c r="B525" s="133"/>
      <c r="C525" s="134"/>
      <c r="D525" s="134"/>
      <c r="E525" s="134"/>
      <c r="F525" s="47">
        <v>81201</v>
      </c>
      <c r="G525" s="135"/>
      <c r="H525" s="134"/>
      <c r="I525" s="134"/>
      <c r="J525" s="134"/>
      <c r="K525" s="136"/>
      <c r="L525" s="137"/>
      <c r="M525" s="137"/>
      <c r="N525" s="55">
        <f t="shared" si="10"/>
        <v>0</v>
      </c>
      <c r="O525" s="137"/>
      <c r="P525" s="138"/>
      <c r="Q525" s="139"/>
      <c r="R525" s="139"/>
      <c r="S525" s="139"/>
      <c r="T525" s="139"/>
      <c r="U525" s="139"/>
      <c r="V525" s="140"/>
      <c r="W525" s="140"/>
      <c r="X525" s="140"/>
      <c r="Y525" s="140"/>
      <c r="Z525" s="140"/>
      <c r="AA525" s="140"/>
      <c r="AB525" s="139"/>
      <c r="AC525" s="134"/>
    </row>
    <row r="526" spans="1:29" s="103" customFormat="1" ht="12" x14ac:dyDescent="0.2">
      <c r="A526" s="132"/>
      <c r="B526" s="133"/>
      <c r="C526" s="134"/>
      <c r="D526" s="134"/>
      <c r="E526" s="134"/>
      <c r="F526" s="47">
        <v>81202</v>
      </c>
      <c r="G526" s="135"/>
      <c r="H526" s="134"/>
      <c r="I526" s="134"/>
      <c r="J526" s="134"/>
      <c r="K526" s="136"/>
      <c r="L526" s="137"/>
      <c r="M526" s="137"/>
      <c r="N526" s="55">
        <f t="shared" si="10"/>
        <v>0</v>
      </c>
      <c r="O526" s="137"/>
      <c r="P526" s="138"/>
      <c r="Q526" s="139"/>
      <c r="R526" s="139"/>
      <c r="S526" s="139"/>
      <c r="T526" s="139"/>
      <c r="U526" s="139"/>
      <c r="V526" s="140"/>
      <c r="W526" s="140"/>
      <c r="X526" s="140"/>
      <c r="Y526" s="140"/>
      <c r="Z526" s="140"/>
      <c r="AA526" s="140"/>
      <c r="AB526" s="139"/>
      <c r="AC526" s="134"/>
    </row>
    <row r="527" spans="1:29" s="103" customFormat="1" ht="12" x14ac:dyDescent="0.2">
      <c r="A527" s="132"/>
      <c r="B527" s="133"/>
      <c r="C527" s="134"/>
      <c r="D527" s="134"/>
      <c r="E527" s="134"/>
      <c r="F527" s="47">
        <v>81203</v>
      </c>
      <c r="G527" s="135"/>
      <c r="H527" s="134"/>
      <c r="I527" s="134"/>
      <c r="J527" s="134"/>
      <c r="K527" s="136"/>
      <c r="L527" s="137"/>
      <c r="M527" s="137"/>
      <c r="N527" s="55">
        <f t="shared" si="10"/>
        <v>0</v>
      </c>
      <c r="O527" s="137"/>
      <c r="P527" s="138"/>
      <c r="Q527" s="139"/>
      <c r="R527" s="139"/>
      <c r="S527" s="139"/>
      <c r="T527" s="139"/>
      <c r="U527" s="139"/>
      <c r="V527" s="140"/>
      <c r="W527" s="140"/>
      <c r="X527" s="140"/>
      <c r="Y527" s="140"/>
      <c r="Z527" s="140"/>
      <c r="AA527" s="140"/>
      <c r="AB527" s="139"/>
      <c r="AC527" s="134"/>
    </row>
    <row r="528" spans="1:29" s="103" customFormat="1" ht="12" x14ac:dyDescent="0.2">
      <c r="A528" s="132"/>
      <c r="B528" s="133"/>
      <c r="C528" s="134"/>
      <c r="D528" s="134"/>
      <c r="E528" s="134"/>
      <c r="F528" s="47">
        <v>81204</v>
      </c>
      <c r="G528" s="135"/>
      <c r="H528" s="134"/>
      <c r="I528" s="134"/>
      <c r="J528" s="134"/>
      <c r="K528" s="136"/>
      <c r="L528" s="137"/>
      <c r="M528" s="137"/>
      <c r="N528" s="55">
        <f t="shared" si="10"/>
        <v>0</v>
      </c>
      <c r="O528" s="137"/>
      <c r="P528" s="138"/>
      <c r="Q528" s="139"/>
      <c r="R528" s="139"/>
      <c r="S528" s="139"/>
      <c r="T528" s="139"/>
      <c r="U528" s="139"/>
      <c r="V528" s="140"/>
      <c r="W528" s="140"/>
      <c r="X528" s="140"/>
      <c r="Y528" s="140"/>
      <c r="Z528" s="140"/>
      <c r="AA528" s="140"/>
      <c r="AB528" s="139"/>
      <c r="AC528" s="134"/>
    </row>
    <row r="529" spans="1:29" s="103" customFormat="1" ht="12" x14ac:dyDescent="0.2">
      <c r="A529" s="132"/>
      <c r="B529" s="133"/>
      <c r="C529" s="134"/>
      <c r="D529" s="134"/>
      <c r="E529" s="134"/>
      <c r="F529" s="47">
        <v>81205</v>
      </c>
      <c r="G529" s="135"/>
      <c r="H529" s="134"/>
      <c r="I529" s="134"/>
      <c r="J529" s="134"/>
      <c r="K529" s="136"/>
      <c r="L529" s="137"/>
      <c r="M529" s="137"/>
      <c r="N529" s="55">
        <f t="shared" si="10"/>
        <v>0</v>
      </c>
      <c r="O529" s="137"/>
      <c r="P529" s="138"/>
      <c r="Q529" s="139"/>
      <c r="R529" s="139"/>
      <c r="S529" s="139"/>
      <c r="T529" s="139"/>
      <c r="U529" s="139"/>
      <c r="V529" s="140"/>
      <c r="W529" s="140"/>
      <c r="X529" s="140"/>
      <c r="Y529" s="140"/>
      <c r="Z529" s="140"/>
      <c r="AA529" s="140"/>
      <c r="AB529" s="139"/>
      <c r="AC529" s="134"/>
    </row>
    <row r="530" spans="1:29" s="103" customFormat="1" ht="12" x14ac:dyDescent="0.2">
      <c r="A530" s="132"/>
      <c r="B530" s="133"/>
      <c r="C530" s="134"/>
      <c r="D530" s="134"/>
      <c r="E530" s="134"/>
      <c r="F530" s="47">
        <v>81206</v>
      </c>
      <c r="G530" s="135"/>
      <c r="H530" s="134"/>
      <c r="I530" s="134"/>
      <c r="J530" s="134"/>
      <c r="K530" s="136"/>
      <c r="L530" s="137"/>
      <c r="M530" s="137"/>
      <c r="N530" s="55">
        <f t="shared" si="10"/>
        <v>0</v>
      </c>
      <c r="O530" s="137"/>
      <c r="P530" s="138"/>
      <c r="Q530" s="139"/>
      <c r="R530" s="139"/>
      <c r="S530" s="139"/>
      <c r="T530" s="139"/>
      <c r="U530" s="139"/>
      <c r="V530" s="140"/>
      <c r="W530" s="140"/>
      <c r="X530" s="140"/>
      <c r="Y530" s="140"/>
      <c r="Z530" s="140"/>
      <c r="AA530" s="140"/>
      <c r="AB530" s="139"/>
      <c r="AC530" s="134"/>
    </row>
    <row r="531" spans="1:29" s="103" customFormat="1" ht="12" x14ac:dyDescent="0.2">
      <c r="A531" s="132"/>
      <c r="B531" s="133"/>
      <c r="C531" s="134"/>
      <c r="D531" s="134"/>
      <c r="E531" s="134"/>
      <c r="F531" s="47">
        <v>81207</v>
      </c>
      <c r="G531" s="135"/>
      <c r="H531" s="134"/>
      <c r="I531" s="134"/>
      <c r="J531" s="134"/>
      <c r="K531" s="136"/>
      <c r="L531" s="137"/>
      <c r="M531" s="137"/>
      <c r="N531" s="55">
        <f t="shared" si="10"/>
        <v>0</v>
      </c>
      <c r="O531" s="137"/>
      <c r="P531" s="138"/>
      <c r="Q531" s="139"/>
      <c r="R531" s="139"/>
      <c r="S531" s="139"/>
      <c r="T531" s="139"/>
      <c r="U531" s="139"/>
      <c r="V531" s="140"/>
      <c r="W531" s="140"/>
      <c r="X531" s="140"/>
      <c r="Y531" s="140"/>
      <c r="Z531" s="140"/>
      <c r="AA531" s="140"/>
      <c r="AB531" s="139"/>
      <c r="AC531" s="134"/>
    </row>
    <row r="532" spans="1:29" s="103" customFormat="1" ht="12" x14ac:dyDescent="0.2">
      <c r="A532" s="132"/>
      <c r="B532" s="133"/>
      <c r="C532" s="134"/>
      <c r="D532" s="134"/>
      <c r="E532" s="134"/>
      <c r="F532" s="47">
        <v>81208</v>
      </c>
      <c r="G532" s="135"/>
      <c r="H532" s="134"/>
      <c r="I532" s="134"/>
      <c r="J532" s="134"/>
      <c r="K532" s="136"/>
      <c r="L532" s="137"/>
      <c r="M532" s="137"/>
      <c r="N532" s="55">
        <f t="shared" si="10"/>
        <v>0</v>
      </c>
      <c r="O532" s="137"/>
      <c r="P532" s="138"/>
      <c r="Q532" s="139"/>
      <c r="R532" s="139"/>
      <c r="S532" s="139"/>
      <c r="T532" s="139"/>
      <c r="U532" s="139"/>
      <c r="V532" s="140"/>
      <c r="W532" s="140"/>
      <c r="X532" s="140"/>
      <c r="Y532" s="140"/>
      <c r="Z532" s="140"/>
      <c r="AA532" s="140"/>
      <c r="AB532" s="139"/>
      <c r="AC532" s="134"/>
    </row>
    <row r="533" spans="1:29" s="103" customFormat="1" ht="12" x14ac:dyDescent="0.2">
      <c r="A533" s="132"/>
      <c r="B533" s="133"/>
      <c r="C533" s="134"/>
      <c r="D533" s="134"/>
      <c r="E533" s="134"/>
      <c r="F533" s="47">
        <v>81209</v>
      </c>
      <c r="G533" s="135"/>
      <c r="H533" s="134"/>
      <c r="I533" s="134"/>
      <c r="J533" s="134"/>
      <c r="K533" s="136"/>
      <c r="L533" s="137"/>
      <c r="M533" s="137"/>
      <c r="N533" s="55">
        <f t="shared" si="10"/>
        <v>0</v>
      </c>
      <c r="O533" s="137"/>
      <c r="P533" s="138"/>
      <c r="Q533" s="139"/>
      <c r="R533" s="139"/>
      <c r="S533" s="139"/>
      <c r="T533" s="139"/>
      <c r="U533" s="139"/>
      <c r="V533" s="140"/>
      <c r="W533" s="140"/>
      <c r="X533" s="140"/>
      <c r="Y533" s="140"/>
      <c r="Z533" s="140"/>
      <c r="AA533" s="140"/>
      <c r="AB533" s="139"/>
      <c r="AC533" s="134"/>
    </row>
    <row r="534" spans="1:29" s="103" customFormat="1" ht="12" x14ac:dyDescent="0.2">
      <c r="A534" s="132"/>
      <c r="B534" s="133"/>
      <c r="C534" s="134"/>
      <c r="D534" s="134"/>
      <c r="E534" s="134"/>
      <c r="F534" s="47">
        <v>81210</v>
      </c>
      <c r="G534" s="135"/>
      <c r="H534" s="134"/>
      <c r="I534" s="134"/>
      <c r="J534" s="134"/>
      <c r="K534" s="136"/>
      <c r="L534" s="137"/>
      <c r="M534" s="137"/>
      <c r="N534" s="55">
        <f t="shared" si="10"/>
        <v>0</v>
      </c>
      <c r="O534" s="137"/>
      <c r="P534" s="138"/>
      <c r="Q534" s="139"/>
      <c r="R534" s="139"/>
      <c r="S534" s="139"/>
      <c r="T534" s="139"/>
      <c r="U534" s="139"/>
      <c r="V534" s="140"/>
      <c r="W534" s="140"/>
      <c r="X534" s="140"/>
      <c r="Y534" s="140"/>
      <c r="Z534" s="140"/>
      <c r="AA534" s="140"/>
      <c r="AB534" s="139"/>
      <c r="AC534" s="134"/>
    </row>
    <row r="535" spans="1:29" s="103" customFormat="1" ht="12" x14ac:dyDescent="0.2">
      <c r="A535" s="132"/>
      <c r="B535" s="133"/>
      <c r="C535" s="134"/>
      <c r="D535" s="134"/>
      <c r="E535" s="134"/>
      <c r="F535" s="47">
        <v>81211</v>
      </c>
      <c r="G535" s="135"/>
      <c r="H535" s="134"/>
      <c r="I535" s="134"/>
      <c r="J535" s="134"/>
      <c r="K535" s="136"/>
      <c r="L535" s="137"/>
      <c r="M535" s="137"/>
      <c r="N535" s="55">
        <f t="shared" si="10"/>
        <v>0</v>
      </c>
      <c r="O535" s="137"/>
      <c r="P535" s="138"/>
      <c r="Q535" s="139"/>
      <c r="R535" s="139"/>
      <c r="S535" s="139"/>
      <c r="T535" s="139"/>
      <c r="U535" s="139"/>
      <c r="V535" s="140"/>
      <c r="W535" s="140"/>
      <c r="X535" s="140"/>
      <c r="Y535" s="140"/>
      <c r="Z535" s="140"/>
      <c r="AA535" s="140"/>
      <c r="AB535" s="139"/>
      <c r="AC535" s="134"/>
    </row>
    <row r="536" spans="1:29" s="103" customFormat="1" ht="12" x14ac:dyDescent="0.2">
      <c r="A536" s="132"/>
      <c r="B536" s="133"/>
      <c r="C536" s="134"/>
      <c r="D536" s="134"/>
      <c r="E536" s="134"/>
      <c r="F536" s="47">
        <v>81212</v>
      </c>
      <c r="G536" s="135"/>
      <c r="H536" s="134"/>
      <c r="I536" s="134"/>
      <c r="J536" s="134"/>
      <c r="K536" s="136"/>
      <c r="L536" s="137"/>
      <c r="M536" s="137"/>
      <c r="N536" s="55">
        <f t="shared" si="10"/>
        <v>0</v>
      </c>
      <c r="O536" s="137"/>
      <c r="P536" s="138"/>
      <c r="Q536" s="139"/>
      <c r="R536" s="139"/>
      <c r="S536" s="139"/>
      <c r="T536" s="139"/>
      <c r="U536" s="139"/>
      <c r="V536" s="140"/>
      <c r="W536" s="140"/>
      <c r="X536" s="140"/>
      <c r="Y536" s="140"/>
      <c r="Z536" s="140"/>
      <c r="AA536" s="140"/>
      <c r="AB536" s="139"/>
      <c r="AC536" s="134"/>
    </row>
    <row r="537" spans="1:29" s="103" customFormat="1" ht="12" x14ac:dyDescent="0.2">
      <c r="A537" s="132"/>
      <c r="B537" s="133"/>
      <c r="C537" s="134"/>
      <c r="D537" s="134"/>
      <c r="E537" s="134"/>
      <c r="F537" s="47">
        <v>81213</v>
      </c>
      <c r="G537" s="135"/>
      <c r="H537" s="134"/>
      <c r="I537" s="134"/>
      <c r="J537" s="134"/>
      <c r="K537" s="136"/>
      <c r="L537" s="137"/>
      <c r="M537" s="137"/>
      <c r="N537" s="55">
        <f t="shared" si="10"/>
        <v>0</v>
      </c>
      <c r="O537" s="137"/>
      <c r="P537" s="138"/>
      <c r="Q537" s="139"/>
      <c r="R537" s="139"/>
      <c r="S537" s="139"/>
      <c r="T537" s="139"/>
      <c r="U537" s="139"/>
      <c r="V537" s="140"/>
      <c r="W537" s="140"/>
      <c r="X537" s="140"/>
      <c r="Y537" s="140"/>
      <c r="Z537" s="140"/>
      <c r="AA537" s="140"/>
      <c r="AB537" s="139"/>
      <c r="AC537" s="134"/>
    </row>
    <row r="538" spans="1:29" s="103" customFormat="1" ht="12" x14ac:dyDescent="0.2">
      <c r="A538" s="132"/>
      <c r="B538" s="133"/>
      <c r="C538" s="134"/>
      <c r="D538" s="134"/>
      <c r="E538" s="134"/>
      <c r="F538" s="47">
        <v>81214</v>
      </c>
      <c r="G538" s="135"/>
      <c r="H538" s="134"/>
      <c r="I538" s="134"/>
      <c r="J538" s="134"/>
      <c r="K538" s="136"/>
      <c r="L538" s="137"/>
      <c r="M538" s="137"/>
      <c r="N538" s="55">
        <f t="shared" si="10"/>
        <v>0</v>
      </c>
      <c r="O538" s="137"/>
      <c r="P538" s="138"/>
      <c r="Q538" s="139"/>
      <c r="R538" s="139"/>
      <c r="S538" s="139"/>
      <c r="T538" s="139"/>
      <c r="U538" s="139"/>
      <c r="V538" s="140"/>
      <c r="W538" s="140"/>
      <c r="X538" s="140"/>
      <c r="Y538" s="140"/>
      <c r="Z538" s="140"/>
      <c r="AA538" s="140"/>
      <c r="AB538" s="139"/>
      <c r="AC538" s="134"/>
    </row>
    <row r="539" spans="1:29" s="103" customFormat="1" ht="12" x14ac:dyDescent="0.2">
      <c r="A539" s="132"/>
      <c r="B539" s="133"/>
      <c r="C539" s="134"/>
      <c r="D539" s="134"/>
      <c r="E539" s="134"/>
      <c r="F539" s="47">
        <v>81215</v>
      </c>
      <c r="G539" s="135"/>
      <c r="H539" s="134"/>
      <c r="I539" s="134"/>
      <c r="J539" s="134"/>
      <c r="K539" s="136"/>
      <c r="L539" s="137"/>
      <c r="M539" s="137"/>
      <c r="N539" s="55">
        <f t="shared" si="10"/>
        <v>0</v>
      </c>
      <c r="O539" s="137"/>
      <c r="P539" s="138"/>
      <c r="Q539" s="139"/>
      <c r="R539" s="139"/>
      <c r="S539" s="139"/>
      <c r="T539" s="139"/>
      <c r="U539" s="139"/>
      <c r="V539" s="140"/>
      <c r="W539" s="140"/>
      <c r="X539" s="140"/>
      <c r="Y539" s="140"/>
      <c r="Z539" s="140"/>
      <c r="AA539" s="140"/>
      <c r="AB539" s="139"/>
      <c r="AC539" s="134"/>
    </row>
    <row r="540" spans="1:29" s="103" customFormat="1" ht="12" x14ac:dyDescent="0.2">
      <c r="A540" s="132"/>
      <c r="B540" s="133"/>
      <c r="C540" s="134"/>
      <c r="D540" s="134"/>
      <c r="E540" s="134"/>
      <c r="F540" s="47">
        <v>81216</v>
      </c>
      <c r="G540" s="135"/>
      <c r="H540" s="134"/>
      <c r="I540" s="134"/>
      <c r="J540" s="134"/>
      <c r="K540" s="136"/>
      <c r="L540" s="137"/>
      <c r="M540" s="137"/>
      <c r="N540" s="55">
        <f t="shared" si="10"/>
        <v>0</v>
      </c>
      <c r="O540" s="137"/>
      <c r="P540" s="138"/>
      <c r="Q540" s="139"/>
      <c r="R540" s="139"/>
      <c r="S540" s="139"/>
      <c r="T540" s="139"/>
      <c r="U540" s="139"/>
      <c r="V540" s="140"/>
      <c r="W540" s="140"/>
      <c r="X540" s="140"/>
      <c r="Y540" s="140"/>
      <c r="Z540" s="140"/>
      <c r="AA540" s="140"/>
      <c r="AB540" s="139"/>
      <c r="AC540" s="134"/>
    </row>
    <row r="541" spans="1:29" s="103" customFormat="1" ht="12" x14ac:dyDescent="0.2">
      <c r="A541" s="132"/>
      <c r="B541" s="133"/>
      <c r="C541" s="134"/>
      <c r="D541" s="134"/>
      <c r="E541" s="134"/>
      <c r="F541" s="47">
        <v>81217</v>
      </c>
      <c r="G541" s="135"/>
      <c r="H541" s="134"/>
      <c r="I541" s="134"/>
      <c r="J541" s="134"/>
      <c r="K541" s="136"/>
      <c r="L541" s="137"/>
      <c r="M541" s="137"/>
      <c r="N541" s="55">
        <f t="shared" si="10"/>
        <v>0</v>
      </c>
      <c r="O541" s="137"/>
      <c r="P541" s="138"/>
      <c r="Q541" s="139"/>
      <c r="R541" s="139"/>
      <c r="S541" s="139"/>
      <c r="T541" s="139"/>
      <c r="U541" s="139"/>
      <c r="V541" s="140"/>
      <c r="W541" s="140"/>
      <c r="X541" s="140"/>
      <c r="Y541" s="140"/>
      <c r="Z541" s="140"/>
      <c r="AA541" s="140"/>
      <c r="AB541" s="139"/>
      <c r="AC541" s="134"/>
    </row>
    <row r="542" spans="1:29" s="103" customFormat="1" ht="12" x14ac:dyDescent="0.2">
      <c r="A542" s="132"/>
      <c r="B542" s="133"/>
      <c r="C542" s="134"/>
      <c r="D542" s="134"/>
      <c r="E542" s="134"/>
      <c r="F542" s="47">
        <v>81218</v>
      </c>
      <c r="G542" s="135"/>
      <c r="H542" s="134"/>
      <c r="I542" s="134"/>
      <c r="J542" s="134"/>
      <c r="K542" s="136"/>
      <c r="L542" s="137"/>
      <c r="M542" s="137"/>
      <c r="N542" s="55">
        <f t="shared" si="10"/>
        <v>0</v>
      </c>
      <c r="O542" s="137"/>
      <c r="P542" s="138"/>
      <c r="Q542" s="139"/>
      <c r="R542" s="139"/>
      <c r="S542" s="139"/>
      <c r="T542" s="139"/>
      <c r="U542" s="139"/>
      <c r="V542" s="140"/>
      <c r="W542" s="140"/>
      <c r="X542" s="140"/>
      <c r="Y542" s="140"/>
      <c r="Z542" s="140"/>
      <c r="AA542" s="140"/>
      <c r="AB542" s="139"/>
      <c r="AC542" s="134"/>
    </row>
    <row r="543" spans="1:29" s="103" customFormat="1" ht="12" x14ac:dyDescent="0.2">
      <c r="A543" s="132"/>
      <c r="B543" s="133"/>
      <c r="C543" s="134"/>
      <c r="D543" s="134"/>
      <c r="E543" s="134"/>
      <c r="F543" s="47">
        <v>81219</v>
      </c>
      <c r="G543" s="135"/>
      <c r="H543" s="134"/>
      <c r="I543" s="134"/>
      <c r="J543" s="134"/>
      <c r="K543" s="136"/>
      <c r="L543" s="137"/>
      <c r="M543" s="137"/>
      <c r="N543" s="55">
        <f t="shared" si="10"/>
        <v>0</v>
      </c>
      <c r="O543" s="137"/>
      <c r="P543" s="138"/>
      <c r="Q543" s="139"/>
      <c r="R543" s="139"/>
      <c r="S543" s="139"/>
      <c r="T543" s="139"/>
      <c r="U543" s="139"/>
      <c r="V543" s="140"/>
      <c r="W543" s="140"/>
      <c r="X543" s="140"/>
      <c r="Y543" s="140"/>
      <c r="Z543" s="140"/>
      <c r="AA543" s="140"/>
      <c r="AB543" s="139"/>
      <c r="AC543" s="134"/>
    </row>
    <row r="544" spans="1:29" s="103" customFormat="1" ht="12" x14ac:dyDescent="0.2">
      <c r="A544" s="132"/>
      <c r="B544" s="133"/>
      <c r="C544" s="134"/>
      <c r="D544" s="134"/>
      <c r="E544" s="134"/>
      <c r="F544" s="47">
        <v>81220</v>
      </c>
      <c r="G544" s="135"/>
      <c r="H544" s="134"/>
      <c r="I544" s="134"/>
      <c r="J544" s="134"/>
      <c r="K544" s="136"/>
      <c r="L544" s="137"/>
      <c r="M544" s="137"/>
      <c r="N544" s="55">
        <f t="shared" si="10"/>
        <v>0</v>
      </c>
      <c r="O544" s="137"/>
      <c r="P544" s="138"/>
      <c r="Q544" s="139"/>
      <c r="R544" s="139"/>
      <c r="S544" s="139"/>
      <c r="T544" s="139"/>
      <c r="U544" s="139"/>
      <c r="V544" s="140"/>
      <c r="W544" s="140"/>
      <c r="X544" s="140"/>
      <c r="Y544" s="140"/>
      <c r="Z544" s="140"/>
      <c r="AA544" s="140"/>
      <c r="AB544" s="139"/>
      <c r="AC544" s="134"/>
    </row>
    <row r="545" spans="1:29" s="103" customFormat="1" ht="12" x14ac:dyDescent="0.2">
      <c r="A545" s="132"/>
      <c r="B545" s="133"/>
      <c r="C545" s="134"/>
      <c r="D545" s="134"/>
      <c r="E545" s="134"/>
      <c r="F545" s="47">
        <v>81221</v>
      </c>
      <c r="G545" s="135"/>
      <c r="H545" s="134"/>
      <c r="I545" s="134"/>
      <c r="J545" s="134"/>
      <c r="K545" s="136"/>
      <c r="L545" s="137"/>
      <c r="M545" s="137"/>
      <c r="N545" s="55">
        <f t="shared" si="10"/>
        <v>0</v>
      </c>
      <c r="O545" s="137"/>
      <c r="P545" s="138"/>
      <c r="Q545" s="139"/>
      <c r="R545" s="139"/>
      <c r="S545" s="139"/>
      <c r="T545" s="139"/>
      <c r="U545" s="139"/>
      <c r="V545" s="140"/>
      <c r="W545" s="140"/>
      <c r="X545" s="140"/>
      <c r="Y545" s="140"/>
      <c r="Z545" s="140"/>
      <c r="AA545" s="140"/>
      <c r="AB545" s="139"/>
      <c r="AC545" s="134"/>
    </row>
    <row r="546" spans="1:29" s="103" customFormat="1" ht="12" x14ac:dyDescent="0.2">
      <c r="A546" s="132"/>
      <c r="B546" s="133"/>
      <c r="C546" s="134"/>
      <c r="D546" s="134"/>
      <c r="E546" s="134"/>
      <c r="F546" s="47">
        <v>81222</v>
      </c>
      <c r="G546" s="135"/>
      <c r="H546" s="134"/>
      <c r="I546" s="134"/>
      <c r="J546" s="134"/>
      <c r="K546" s="136"/>
      <c r="L546" s="137"/>
      <c r="M546" s="137"/>
      <c r="N546" s="55">
        <f t="shared" si="10"/>
        <v>0</v>
      </c>
      <c r="O546" s="137"/>
      <c r="P546" s="138"/>
      <c r="Q546" s="139"/>
      <c r="R546" s="139"/>
      <c r="S546" s="139"/>
      <c r="T546" s="139"/>
      <c r="U546" s="139"/>
      <c r="V546" s="140"/>
      <c r="W546" s="140"/>
      <c r="X546" s="140"/>
      <c r="Y546" s="140"/>
      <c r="Z546" s="140"/>
      <c r="AA546" s="140"/>
      <c r="AB546" s="139"/>
      <c r="AC546" s="134"/>
    </row>
    <row r="547" spans="1:29" s="103" customFormat="1" ht="12" x14ac:dyDescent="0.2">
      <c r="A547" s="132"/>
      <c r="B547" s="133"/>
      <c r="C547" s="134"/>
      <c r="D547" s="134"/>
      <c r="E547" s="134"/>
      <c r="F547" s="47">
        <v>81223</v>
      </c>
      <c r="G547" s="135"/>
      <c r="H547" s="134"/>
      <c r="I547" s="134"/>
      <c r="J547" s="134"/>
      <c r="K547" s="136"/>
      <c r="L547" s="137"/>
      <c r="M547" s="137"/>
      <c r="N547" s="55">
        <f t="shared" si="10"/>
        <v>0</v>
      </c>
      <c r="O547" s="137"/>
      <c r="P547" s="138"/>
      <c r="Q547" s="139"/>
      <c r="R547" s="139"/>
      <c r="S547" s="139"/>
      <c r="T547" s="139"/>
      <c r="U547" s="139"/>
      <c r="V547" s="140"/>
      <c r="W547" s="140"/>
      <c r="X547" s="140"/>
      <c r="Y547" s="140"/>
      <c r="Z547" s="140"/>
      <c r="AA547" s="140"/>
      <c r="AB547" s="139"/>
      <c r="AC547" s="134"/>
    </row>
    <row r="548" spans="1:29" s="103" customFormat="1" ht="12" x14ac:dyDescent="0.2">
      <c r="A548" s="132"/>
      <c r="B548" s="133"/>
      <c r="C548" s="134"/>
      <c r="D548" s="134"/>
      <c r="E548" s="134"/>
      <c r="F548" s="47">
        <v>81224</v>
      </c>
      <c r="G548" s="135"/>
      <c r="H548" s="134"/>
      <c r="I548" s="134"/>
      <c r="J548" s="134"/>
      <c r="K548" s="136"/>
      <c r="L548" s="137"/>
      <c r="M548" s="137"/>
      <c r="N548" s="55">
        <f t="shared" si="10"/>
        <v>0</v>
      </c>
      <c r="O548" s="137"/>
      <c r="P548" s="138"/>
      <c r="Q548" s="139"/>
      <c r="R548" s="139"/>
      <c r="S548" s="139"/>
      <c r="T548" s="139"/>
      <c r="U548" s="139"/>
      <c r="V548" s="140"/>
      <c r="W548" s="140"/>
      <c r="X548" s="140"/>
      <c r="Y548" s="140"/>
      <c r="Z548" s="140"/>
      <c r="AA548" s="140"/>
      <c r="AB548" s="139"/>
      <c r="AC548" s="134"/>
    </row>
    <row r="549" spans="1:29" s="103" customFormat="1" ht="12" x14ac:dyDescent="0.2">
      <c r="A549" s="132"/>
      <c r="B549" s="133"/>
      <c r="C549" s="134"/>
      <c r="D549" s="134"/>
      <c r="E549" s="134"/>
      <c r="F549" s="47">
        <v>81225</v>
      </c>
      <c r="G549" s="135"/>
      <c r="H549" s="134"/>
      <c r="I549" s="134"/>
      <c r="J549" s="134"/>
      <c r="K549" s="136"/>
      <c r="L549" s="137"/>
      <c r="M549" s="137"/>
      <c r="N549" s="55">
        <f t="shared" si="10"/>
        <v>0</v>
      </c>
      <c r="O549" s="137"/>
      <c r="P549" s="138"/>
      <c r="Q549" s="139"/>
      <c r="R549" s="139"/>
      <c r="S549" s="139"/>
      <c r="T549" s="139"/>
      <c r="U549" s="139"/>
      <c r="V549" s="140"/>
      <c r="W549" s="140"/>
      <c r="X549" s="140"/>
      <c r="Y549" s="140"/>
      <c r="Z549" s="140"/>
      <c r="AA549" s="140"/>
      <c r="AB549" s="139"/>
      <c r="AC549" s="134"/>
    </row>
    <row r="550" spans="1:29" s="103" customFormat="1" ht="12" x14ac:dyDescent="0.2">
      <c r="A550" s="132"/>
      <c r="B550" s="133"/>
      <c r="C550" s="134"/>
      <c r="D550" s="134"/>
      <c r="E550" s="134"/>
      <c r="F550" s="47">
        <v>81226</v>
      </c>
      <c r="G550" s="135"/>
      <c r="H550" s="134"/>
      <c r="I550" s="134"/>
      <c r="J550" s="134"/>
      <c r="K550" s="136"/>
      <c r="L550" s="137"/>
      <c r="M550" s="137"/>
      <c r="N550" s="55">
        <f t="shared" si="10"/>
        <v>0</v>
      </c>
      <c r="O550" s="137"/>
      <c r="P550" s="138"/>
      <c r="Q550" s="139"/>
      <c r="R550" s="139"/>
      <c r="S550" s="139"/>
      <c r="T550" s="139"/>
      <c r="U550" s="139"/>
      <c r="V550" s="140"/>
      <c r="W550" s="140"/>
      <c r="X550" s="140"/>
      <c r="Y550" s="140"/>
      <c r="Z550" s="140"/>
      <c r="AA550" s="140"/>
      <c r="AB550" s="139"/>
      <c r="AC550" s="134"/>
    </row>
    <row r="551" spans="1:29" s="103" customFormat="1" ht="12" x14ac:dyDescent="0.2">
      <c r="A551" s="132"/>
      <c r="B551" s="133"/>
      <c r="C551" s="134"/>
      <c r="D551" s="134"/>
      <c r="E551" s="134"/>
      <c r="F551" s="47">
        <v>81227</v>
      </c>
      <c r="G551" s="135"/>
      <c r="H551" s="134"/>
      <c r="I551" s="134"/>
      <c r="J551" s="134"/>
      <c r="K551" s="136"/>
      <c r="L551" s="137"/>
      <c r="M551" s="137"/>
      <c r="N551" s="55">
        <f t="shared" si="10"/>
        <v>0</v>
      </c>
      <c r="O551" s="137"/>
      <c r="P551" s="138"/>
      <c r="Q551" s="139"/>
      <c r="R551" s="139"/>
      <c r="S551" s="139"/>
      <c r="T551" s="139"/>
      <c r="U551" s="139"/>
      <c r="V551" s="140"/>
      <c r="W551" s="140"/>
      <c r="X551" s="140"/>
      <c r="Y551" s="140"/>
      <c r="Z551" s="140"/>
      <c r="AA551" s="140"/>
      <c r="AB551" s="139"/>
      <c r="AC551" s="134"/>
    </row>
    <row r="552" spans="1:29" s="103" customFormat="1" ht="12" x14ac:dyDescent="0.2">
      <c r="A552" s="132"/>
      <c r="B552" s="133"/>
      <c r="C552" s="134"/>
      <c r="D552" s="134"/>
      <c r="E552" s="134"/>
      <c r="F552" s="47">
        <v>81228</v>
      </c>
      <c r="G552" s="135"/>
      <c r="H552" s="134"/>
      <c r="I552" s="134"/>
      <c r="J552" s="134"/>
      <c r="K552" s="136"/>
      <c r="L552" s="137"/>
      <c r="M552" s="137"/>
      <c r="N552" s="55">
        <f t="shared" si="10"/>
        <v>0</v>
      </c>
      <c r="O552" s="137"/>
      <c r="P552" s="138"/>
      <c r="Q552" s="139"/>
      <c r="R552" s="139"/>
      <c r="S552" s="139"/>
      <c r="T552" s="139"/>
      <c r="U552" s="139"/>
      <c r="V552" s="140"/>
      <c r="W552" s="140"/>
      <c r="X552" s="140"/>
      <c r="Y552" s="140"/>
      <c r="Z552" s="140"/>
      <c r="AA552" s="140"/>
      <c r="AB552" s="139"/>
      <c r="AC552" s="134"/>
    </row>
    <row r="553" spans="1:29" s="103" customFormat="1" ht="12" x14ac:dyDescent="0.2">
      <c r="A553" s="132"/>
      <c r="B553" s="133"/>
      <c r="C553" s="134"/>
      <c r="D553" s="134"/>
      <c r="E553" s="134"/>
      <c r="F553" s="47">
        <v>81229</v>
      </c>
      <c r="G553" s="135"/>
      <c r="H553" s="134"/>
      <c r="I553" s="134"/>
      <c r="J553" s="134"/>
      <c r="K553" s="136"/>
      <c r="L553" s="137"/>
      <c r="M553" s="137"/>
      <c r="N553" s="55">
        <f t="shared" si="10"/>
        <v>0</v>
      </c>
      <c r="O553" s="137"/>
      <c r="P553" s="138"/>
      <c r="Q553" s="139"/>
      <c r="R553" s="139"/>
      <c r="S553" s="139"/>
      <c r="T553" s="139"/>
      <c r="U553" s="139"/>
      <c r="V553" s="140"/>
      <c r="W553" s="140"/>
      <c r="X553" s="140"/>
      <c r="Y553" s="140"/>
      <c r="Z553" s="140"/>
      <c r="AA553" s="140"/>
      <c r="AB553" s="139"/>
      <c r="AC553" s="134"/>
    </row>
    <row r="554" spans="1:29" s="103" customFormat="1" ht="12" x14ac:dyDescent="0.2">
      <c r="A554" s="132"/>
      <c r="B554" s="133"/>
      <c r="C554" s="134"/>
      <c r="D554" s="134"/>
      <c r="E554" s="134"/>
      <c r="F554" s="47">
        <v>81230</v>
      </c>
      <c r="G554" s="135"/>
      <c r="H554" s="134"/>
      <c r="I554" s="134"/>
      <c r="J554" s="134"/>
      <c r="K554" s="136"/>
      <c r="L554" s="137"/>
      <c r="M554" s="137"/>
      <c r="N554" s="55">
        <f t="shared" si="10"/>
        <v>0</v>
      </c>
      <c r="O554" s="137"/>
      <c r="P554" s="138"/>
      <c r="Q554" s="139"/>
      <c r="R554" s="139"/>
      <c r="S554" s="139"/>
      <c r="T554" s="139"/>
      <c r="U554" s="139"/>
      <c r="V554" s="140"/>
      <c r="W554" s="140"/>
      <c r="X554" s="140"/>
      <c r="Y554" s="140"/>
      <c r="Z554" s="140"/>
      <c r="AA554" s="140"/>
      <c r="AB554" s="139"/>
      <c r="AC554" s="134"/>
    </row>
    <row r="555" spans="1:29" s="103" customFormat="1" ht="12" x14ac:dyDescent="0.2">
      <c r="A555" s="132"/>
      <c r="B555" s="133"/>
      <c r="C555" s="134"/>
      <c r="D555" s="134"/>
      <c r="E555" s="134"/>
      <c r="F555" s="47">
        <v>81231</v>
      </c>
      <c r="G555" s="135"/>
      <c r="H555" s="134"/>
      <c r="I555" s="134"/>
      <c r="J555" s="134"/>
      <c r="K555" s="136"/>
      <c r="L555" s="137"/>
      <c r="M555" s="137"/>
      <c r="N555" s="55">
        <f t="shared" si="10"/>
        <v>0</v>
      </c>
      <c r="O555" s="137"/>
      <c r="P555" s="138"/>
      <c r="Q555" s="139"/>
      <c r="R555" s="139"/>
      <c r="S555" s="139"/>
      <c r="T555" s="139"/>
      <c r="U555" s="139"/>
      <c r="V555" s="140"/>
      <c r="W555" s="140"/>
      <c r="X555" s="140"/>
      <c r="Y555" s="140"/>
      <c r="Z555" s="140"/>
      <c r="AA555" s="140"/>
      <c r="AB555" s="139"/>
      <c r="AC555" s="134"/>
    </row>
    <row r="556" spans="1:29" s="103" customFormat="1" ht="12" x14ac:dyDescent="0.2">
      <c r="A556" s="132"/>
      <c r="B556" s="133"/>
      <c r="C556" s="134"/>
      <c r="D556" s="134"/>
      <c r="E556" s="134"/>
      <c r="F556" s="47">
        <v>81232</v>
      </c>
      <c r="G556" s="135"/>
      <c r="H556" s="134"/>
      <c r="I556" s="134"/>
      <c r="J556" s="134"/>
      <c r="K556" s="136"/>
      <c r="L556" s="137"/>
      <c r="M556" s="137"/>
      <c r="N556" s="55">
        <f t="shared" si="10"/>
        <v>0</v>
      </c>
      <c r="O556" s="137"/>
      <c r="P556" s="138"/>
      <c r="Q556" s="139"/>
      <c r="R556" s="139"/>
      <c r="S556" s="139"/>
      <c r="T556" s="139"/>
      <c r="U556" s="139"/>
      <c r="V556" s="140"/>
      <c r="W556" s="140"/>
      <c r="X556" s="140"/>
      <c r="Y556" s="140"/>
      <c r="Z556" s="140"/>
      <c r="AA556" s="140"/>
      <c r="AB556" s="139"/>
      <c r="AC556" s="134"/>
    </row>
    <row r="557" spans="1:29" s="103" customFormat="1" ht="12" x14ac:dyDescent="0.2">
      <c r="A557" s="132"/>
      <c r="B557" s="133"/>
      <c r="C557" s="134"/>
      <c r="D557" s="134"/>
      <c r="E557" s="134"/>
      <c r="F557" s="47">
        <v>81233</v>
      </c>
      <c r="G557" s="135"/>
      <c r="H557" s="134"/>
      <c r="I557" s="134"/>
      <c r="J557" s="134"/>
      <c r="K557" s="136"/>
      <c r="L557" s="137"/>
      <c r="M557" s="137"/>
      <c r="N557" s="55">
        <f t="shared" si="10"/>
        <v>0</v>
      </c>
      <c r="O557" s="137"/>
      <c r="P557" s="138"/>
      <c r="Q557" s="139"/>
      <c r="R557" s="139"/>
      <c r="S557" s="139"/>
      <c r="T557" s="139"/>
      <c r="U557" s="139"/>
      <c r="V557" s="140"/>
      <c r="W557" s="140"/>
      <c r="X557" s="140"/>
      <c r="Y557" s="140"/>
      <c r="Z557" s="140"/>
      <c r="AA557" s="140"/>
      <c r="AB557" s="139"/>
      <c r="AC557" s="134"/>
    </row>
    <row r="558" spans="1:29" s="103" customFormat="1" ht="12" x14ac:dyDescent="0.2">
      <c r="A558" s="132"/>
      <c r="B558" s="133"/>
      <c r="C558" s="134"/>
      <c r="D558" s="134"/>
      <c r="E558" s="134"/>
      <c r="F558" s="47">
        <v>81234</v>
      </c>
      <c r="G558" s="135"/>
      <c r="H558" s="134"/>
      <c r="I558" s="134"/>
      <c r="J558" s="134"/>
      <c r="K558" s="136"/>
      <c r="L558" s="137"/>
      <c r="M558" s="137"/>
      <c r="N558" s="55">
        <f t="shared" si="10"/>
        <v>0</v>
      </c>
      <c r="O558" s="137"/>
      <c r="P558" s="138"/>
      <c r="Q558" s="139"/>
      <c r="R558" s="139"/>
      <c r="S558" s="139"/>
      <c r="T558" s="139"/>
      <c r="U558" s="139"/>
      <c r="V558" s="140"/>
      <c r="W558" s="140"/>
      <c r="X558" s="140"/>
      <c r="Y558" s="140"/>
      <c r="Z558" s="140"/>
      <c r="AA558" s="140"/>
      <c r="AB558" s="139"/>
      <c r="AC558" s="134"/>
    </row>
    <row r="559" spans="1:29" s="103" customFormat="1" ht="12" x14ac:dyDescent="0.2">
      <c r="A559" s="132"/>
      <c r="B559" s="133"/>
      <c r="C559" s="134"/>
      <c r="D559" s="134"/>
      <c r="E559" s="134"/>
      <c r="F559" s="47">
        <v>81235</v>
      </c>
      <c r="G559" s="135"/>
      <c r="H559" s="134"/>
      <c r="I559" s="134"/>
      <c r="J559" s="134"/>
      <c r="K559" s="136"/>
      <c r="L559" s="137"/>
      <c r="M559" s="137"/>
      <c r="N559" s="55">
        <f t="shared" si="10"/>
        <v>0</v>
      </c>
      <c r="O559" s="137"/>
      <c r="P559" s="138"/>
      <c r="Q559" s="139"/>
      <c r="R559" s="139"/>
      <c r="S559" s="139"/>
      <c r="T559" s="139"/>
      <c r="U559" s="139"/>
      <c r="V559" s="140"/>
      <c r="W559" s="140"/>
      <c r="X559" s="140"/>
      <c r="Y559" s="140"/>
      <c r="Z559" s="140"/>
      <c r="AA559" s="140"/>
      <c r="AB559" s="139"/>
      <c r="AC559" s="134"/>
    </row>
    <row r="560" spans="1:29" s="103" customFormat="1" ht="12" x14ac:dyDescent="0.2">
      <c r="A560" s="132"/>
      <c r="B560" s="133"/>
      <c r="C560" s="134"/>
      <c r="D560" s="134"/>
      <c r="E560" s="134"/>
      <c r="F560" s="47">
        <v>81236</v>
      </c>
      <c r="G560" s="135"/>
      <c r="H560" s="134"/>
      <c r="I560" s="134"/>
      <c r="J560" s="134"/>
      <c r="K560" s="136"/>
      <c r="L560" s="137"/>
      <c r="M560" s="137"/>
      <c r="N560" s="55">
        <f t="shared" si="10"/>
        <v>0</v>
      </c>
      <c r="O560" s="137"/>
      <c r="P560" s="138"/>
      <c r="Q560" s="139"/>
      <c r="R560" s="139"/>
      <c r="S560" s="139"/>
      <c r="T560" s="139"/>
      <c r="U560" s="139"/>
      <c r="V560" s="140"/>
      <c r="W560" s="140"/>
      <c r="X560" s="140"/>
      <c r="Y560" s="140"/>
      <c r="Z560" s="140"/>
      <c r="AA560" s="140"/>
      <c r="AB560" s="139"/>
      <c r="AC560" s="134"/>
    </row>
    <row r="561" spans="1:29" s="103" customFormat="1" ht="12" x14ac:dyDescent="0.2">
      <c r="A561" s="132"/>
      <c r="B561" s="133"/>
      <c r="C561" s="134"/>
      <c r="D561" s="134"/>
      <c r="E561" s="134"/>
      <c r="F561" s="47">
        <v>81237</v>
      </c>
      <c r="G561" s="135"/>
      <c r="H561" s="134"/>
      <c r="I561" s="134"/>
      <c r="J561" s="134"/>
      <c r="K561" s="136"/>
      <c r="L561" s="137"/>
      <c r="M561" s="137"/>
      <c r="N561" s="55">
        <f t="shared" si="10"/>
        <v>0</v>
      </c>
      <c r="O561" s="137"/>
      <c r="P561" s="138"/>
      <c r="Q561" s="139"/>
      <c r="R561" s="139"/>
      <c r="S561" s="139"/>
      <c r="T561" s="139"/>
      <c r="U561" s="139"/>
      <c r="V561" s="140"/>
      <c r="W561" s="140"/>
      <c r="X561" s="140"/>
      <c r="Y561" s="140"/>
      <c r="Z561" s="140"/>
      <c r="AA561" s="140"/>
      <c r="AB561" s="139"/>
      <c r="AC561" s="134"/>
    </row>
    <row r="562" spans="1:29" s="103" customFormat="1" ht="12" x14ac:dyDescent="0.2">
      <c r="A562" s="132"/>
      <c r="B562" s="133"/>
      <c r="C562" s="134"/>
      <c r="D562" s="134"/>
      <c r="E562" s="134"/>
      <c r="F562" s="47">
        <v>81238</v>
      </c>
      <c r="G562" s="135"/>
      <c r="H562" s="134"/>
      <c r="I562" s="134"/>
      <c r="J562" s="134"/>
      <c r="K562" s="136"/>
      <c r="L562" s="137"/>
      <c r="M562" s="137"/>
      <c r="N562" s="55">
        <f t="shared" si="10"/>
        <v>0</v>
      </c>
      <c r="O562" s="137"/>
      <c r="P562" s="138"/>
      <c r="Q562" s="139"/>
      <c r="R562" s="139"/>
      <c r="S562" s="139"/>
      <c r="T562" s="139"/>
      <c r="U562" s="139"/>
      <c r="V562" s="140"/>
      <c r="W562" s="140"/>
      <c r="X562" s="140"/>
      <c r="Y562" s="140"/>
      <c r="Z562" s="140"/>
      <c r="AA562" s="140"/>
      <c r="AB562" s="139"/>
      <c r="AC562" s="134"/>
    </row>
    <row r="563" spans="1:29" s="103" customFormat="1" ht="12" x14ac:dyDescent="0.2">
      <c r="A563" s="132"/>
      <c r="B563" s="133"/>
      <c r="C563" s="134"/>
      <c r="D563" s="134"/>
      <c r="E563" s="134"/>
      <c r="F563" s="47">
        <v>81239</v>
      </c>
      <c r="G563" s="135"/>
      <c r="H563" s="134"/>
      <c r="I563" s="134"/>
      <c r="J563" s="134"/>
      <c r="K563" s="136"/>
      <c r="L563" s="137"/>
      <c r="M563" s="137"/>
      <c r="N563" s="55">
        <f t="shared" si="10"/>
        <v>0</v>
      </c>
      <c r="O563" s="137"/>
      <c r="P563" s="138"/>
      <c r="Q563" s="139"/>
      <c r="R563" s="139"/>
      <c r="S563" s="139"/>
      <c r="T563" s="139"/>
      <c r="U563" s="139"/>
      <c r="V563" s="140"/>
      <c r="W563" s="140"/>
      <c r="X563" s="140"/>
      <c r="Y563" s="140"/>
      <c r="Z563" s="140"/>
      <c r="AA563" s="140"/>
      <c r="AB563" s="139"/>
      <c r="AC563" s="134"/>
    </row>
    <row r="564" spans="1:29" s="103" customFormat="1" ht="12" x14ac:dyDescent="0.2">
      <c r="A564" s="132"/>
      <c r="B564" s="133"/>
      <c r="C564" s="134"/>
      <c r="D564" s="134"/>
      <c r="E564" s="134"/>
      <c r="F564" s="47">
        <v>81240</v>
      </c>
      <c r="G564" s="135"/>
      <c r="H564" s="134"/>
      <c r="I564" s="134"/>
      <c r="J564" s="134"/>
      <c r="K564" s="136"/>
      <c r="L564" s="137"/>
      <c r="M564" s="137"/>
      <c r="N564" s="55">
        <f t="shared" si="10"/>
        <v>0</v>
      </c>
      <c r="O564" s="137"/>
      <c r="P564" s="138"/>
      <c r="Q564" s="139"/>
      <c r="R564" s="139"/>
      <c r="S564" s="139"/>
      <c r="T564" s="139"/>
      <c r="U564" s="139"/>
      <c r="V564" s="140"/>
      <c r="W564" s="140"/>
      <c r="X564" s="140"/>
      <c r="Y564" s="140"/>
      <c r="Z564" s="140"/>
      <c r="AA564" s="140"/>
      <c r="AB564" s="139"/>
      <c r="AC564" s="134"/>
    </row>
    <row r="565" spans="1:29" s="103" customFormat="1" ht="12" x14ac:dyDescent="0.2">
      <c r="A565" s="132"/>
      <c r="B565" s="133"/>
      <c r="C565" s="134"/>
      <c r="D565" s="134"/>
      <c r="E565" s="134"/>
      <c r="F565" s="47">
        <v>81241</v>
      </c>
      <c r="G565" s="135"/>
      <c r="H565" s="134"/>
      <c r="I565" s="134"/>
      <c r="J565" s="134"/>
      <c r="K565" s="136"/>
      <c r="L565" s="137"/>
      <c r="M565" s="137"/>
      <c r="N565" s="55">
        <f t="shared" si="10"/>
        <v>0</v>
      </c>
      <c r="O565" s="137"/>
      <c r="P565" s="138"/>
      <c r="Q565" s="139"/>
      <c r="R565" s="139"/>
      <c r="S565" s="139"/>
      <c r="T565" s="139"/>
      <c r="U565" s="139"/>
      <c r="V565" s="140"/>
      <c r="W565" s="140"/>
      <c r="X565" s="140"/>
      <c r="Y565" s="140"/>
      <c r="Z565" s="140"/>
      <c r="AA565" s="140"/>
      <c r="AB565" s="139"/>
      <c r="AC565" s="134"/>
    </row>
    <row r="566" spans="1:29" s="103" customFormat="1" ht="12" x14ac:dyDescent="0.2">
      <c r="A566" s="132"/>
      <c r="B566" s="133"/>
      <c r="C566" s="134"/>
      <c r="D566" s="134"/>
      <c r="E566" s="134"/>
      <c r="F566" s="47">
        <v>81242</v>
      </c>
      <c r="G566" s="135"/>
      <c r="H566" s="134"/>
      <c r="I566" s="134"/>
      <c r="J566" s="134"/>
      <c r="K566" s="136"/>
      <c r="L566" s="137"/>
      <c r="M566" s="137"/>
      <c r="N566" s="55">
        <f t="shared" si="10"/>
        <v>0</v>
      </c>
      <c r="O566" s="137"/>
      <c r="P566" s="138"/>
      <c r="Q566" s="139"/>
      <c r="R566" s="139"/>
      <c r="S566" s="139"/>
      <c r="T566" s="139"/>
      <c r="U566" s="139"/>
      <c r="V566" s="140"/>
      <c r="W566" s="140"/>
      <c r="X566" s="140"/>
      <c r="Y566" s="140"/>
      <c r="Z566" s="140"/>
      <c r="AA566" s="140"/>
      <c r="AB566" s="139"/>
      <c r="AC566" s="134"/>
    </row>
    <row r="567" spans="1:29" s="103" customFormat="1" ht="12" x14ac:dyDescent="0.2">
      <c r="A567" s="132"/>
      <c r="B567" s="133"/>
      <c r="C567" s="134"/>
      <c r="D567" s="134"/>
      <c r="E567" s="134"/>
      <c r="F567" s="47">
        <v>81243</v>
      </c>
      <c r="G567" s="135"/>
      <c r="H567" s="134"/>
      <c r="I567" s="134"/>
      <c r="J567" s="134"/>
      <c r="K567" s="136"/>
      <c r="L567" s="137"/>
      <c r="M567" s="137"/>
      <c r="N567" s="55">
        <f t="shared" si="10"/>
        <v>0</v>
      </c>
      <c r="O567" s="137"/>
      <c r="P567" s="138"/>
      <c r="Q567" s="139"/>
      <c r="R567" s="139"/>
      <c r="S567" s="139"/>
      <c r="T567" s="139"/>
      <c r="U567" s="139"/>
      <c r="V567" s="140"/>
      <c r="W567" s="140"/>
      <c r="X567" s="140"/>
      <c r="Y567" s="140"/>
      <c r="Z567" s="140"/>
      <c r="AA567" s="140"/>
      <c r="AB567" s="139"/>
      <c r="AC567" s="134"/>
    </row>
    <row r="568" spans="1:29" s="103" customFormat="1" ht="12" x14ac:dyDescent="0.2">
      <c r="A568" s="132"/>
      <c r="B568" s="133"/>
      <c r="C568" s="134"/>
      <c r="D568" s="134"/>
      <c r="E568" s="134"/>
      <c r="F568" s="47">
        <v>81244</v>
      </c>
      <c r="G568" s="135"/>
      <c r="H568" s="134"/>
      <c r="I568" s="134"/>
      <c r="J568" s="134"/>
      <c r="K568" s="136"/>
      <c r="L568" s="137"/>
      <c r="M568" s="137"/>
      <c r="N568" s="55">
        <f t="shared" ref="N568:N582" si="11">SUM(K568:L568)</f>
        <v>0</v>
      </c>
      <c r="O568" s="137"/>
      <c r="P568" s="138"/>
      <c r="Q568" s="139"/>
      <c r="R568" s="139"/>
      <c r="S568" s="139"/>
      <c r="T568" s="139"/>
      <c r="U568" s="139"/>
      <c r="V568" s="140"/>
      <c r="W568" s="140"/>
      <c r="X568" s="140"/>
      <c r="Y568" s="140"/>
      <c r="Z568" s="140"/>
      <c r="AA568" s="140"/>
      <c r="AB568" s="139"/>
      <c r="AC568" s="134"/>
    </row>
    <row r="569" spans="1:29" s="103" customFormat="1" ht="12" x14ac:dyDescent="0.2">
      <c r="A569" s="132"/>
      <c r="B569" s="133"/>
      <c r="C569" s="134"/>
      <c r="D569" s="134"/>
      <c r="E569" s="134"/>
      <c r="F569" s="47">
        <v>81245</v>
      </c>
      <c r="G569" s="135"/>
      <c r="H569" s="134"/>
      <c r="I569" s="134"/>
      <c r="J569" s="134"/>
      <c r="K569" s="136"/>
      <c r="L569" s="137"/>
      <c r="M569" s="137"/>
      <c r="N569" s="55">
        <f t="shared" si="11"/>
        <v>0</v>
      </c>
      <c r="O569" s="137"/>
      <c r="P569" s="138"/>
      <c r="Q569" s="139"/>
      <c r="R569" s="139"/>
      <c r="S569" s="139"/>
      <c r="T569" s="139"/>
      <c r="U569" s="139"/>
      <c r="V569" s="140"/>
      <c r="W569" s="140"/>
      <c r="X569" s="140"/>
      <c r="Y569" s="140"/>
      <c r="Z569" s="140"/>
      <c r="AA569" s="140"/>
      <c r="AB569" s="139"/>
      <c r="AC569" s="134"/>
    </row>
    <row r="570" spans="1:29" s="103" customFormat="1" ht="12" x14ac:dyDescent="0.2">
      <c r="A570" s="132"/>
      <c r="B570" s="133"/>
      <c r="C570" s="134"/>
      <c r="D570" s="134"/>
      <c r="E570" s="134"/>
      <c r="F570" s="47">
        <v>81246</v>
      </c>
      <c r="G570" s="135"/>
      <c r="H570" s="134"/>
      <c r="I570" s="134"/>
      <c r="J570" s="134"/>
      <c r="K570" s="136"/>
      <c r="L570" s="137"/>
      <c r="M570" s="137"/>
      <c r="N570" s="55">
        <f t="shared" si="11"/>
        <v>0</v>
      </c>
      <c r="O570" s="137"/>
      <c r="P570" s="138"/>
      <c r="Q570" s="139"/>
      <c r="R570" s="139"/>
      <c r="S570" s="139"/>
      <c r="T570" s="139"/>
      <c r="U570" s="139"/>
      <c r="V570" s="140"/>
      <c r="W570" s="140"/>
      <c r="X570" s="140"/>
      <c r="Y570" s="140"/>
      <c r="Z570" s="140"/>
      <c r="AA570" s="140"/>
      <c r="AB570" s="139"/>
      <c r="AC570" s="134"/>
    </row>
    <row r="571" spans="1:29" s="103" customFormat="1" ht="12" x14ac:dyDescent="0.2">
      <c r="A571" s="132"/>
      <c r="B571" s="133"/>
      <c r="C571" s="134"/>
      <c r="D571" s="134"/>
      <c r="E571" s="134"/>
      <c r="F571" s="47">
        <v>81247</v>
      </c>
      <c r="G571" s="135"/>
      <c r="H571" s="134"/>
      <c r="I571" s="134"/>
      <c r="J571" s="134"/>
      <c r="K571" s="136"/>
      <c r="L571" s="137"/>
      <c r="M571" s="137"/>
      <c r="N571" s="55">
        <f t="shared" si="11"/>
        <v>0</v>
      </c>
      <c r="O571" s="137"/>
      <c r="P571" s="138"/>
      <c r="Q571" s="139"/>
      <c r="R571" s="139"/>
      <c r="S571" s="139"/>
      <c r="T571" s="139"/>
      <c r="U571" s="139"/>
      <c r="V571" s="140"/>
      <c r="W571" s="140"/>
      <c r="X571" s="140"/>
      <c r="Y571" s="140"/>
      <c r="Z571" s="140"/>
      <c r="AA571" s="140"/>
      <c r="AB571" s="139"/>
      <c r="AC571" s="134"/>
    </row>
    <row r="572" spans="1:29" s="103" customFormat="1" ht="12" x14ac:dyDescent="0.2">
      <c r="A572" s="132"/>
      <c r="B572" s="133"/>
      <c r="C572" s="134"/>
      <c r="D572" s="134"/>
      <c r="E572" s="134"/>
      <c r="F572" s="47">
        <v>81248</v>
      </c>
      <c r="G572" s="135"/>
      <c r="H572" s="134"/>
      <c r="I572" s="134"/>
      <c r="J572" s="134"/>
      <c r="K572" s="136"/>
      <c r="L572" s="137"/>
      <c r="M572" s="137"/>
      <c r="N572" s="55">
        <f t="shared" si="11"/>
        <v>0</v>
      </c>
      <c r="O572" s="137"/>
      <c r="P572" s="138"/>
      <c r="Q572" s="139"/>
      <c r="R572" s="139"/>
      <c r="S572" s="139"/>
      <c r="T572" s="139"/>
      <c r="U572" s="139"/>
      <c r="V572" s="140"/>
      <c r="W572" s="140"/>
      <c r="X572" s="140"/>
      <c r="Y572" s="140"/>
      <c r="Z572" s="140"/>
      <c r="AA572" s="140"/>
      <c r="AB572" s="139"/>
      <c r="AC572" s="134"/>
    </row>
    <row r="573" spans="1:29" s="103" customFormat="1" ht="12" x14ac:dyDescent="0.2">
      <c r="A573" s="132"/>
      <c r="B573" s="133"/>
      <c r="C573" s="134"/>
      <c r="D573" s="134"/>
      <c r="E573" s="134"/>
      <c r="F573" s="47">
        <v>81249</v>
      </c>
      <c r="G573" s="135"/>
      <c r="H573" s="134"/>
      <c r="I573" s="134"/>
      <c r="J573" s="134"/>
      <c r="K573" s="136"/>
      <c r="L573" s="137"/>
      <c r="M573" s="137"/>
      <c r="N573" s="55">
        <f t="shared" si="11"/>
        <v>0</v>
      </c>
      <c r="O573" s="137"/>
      <c r="P573" s="138"/>
      <c r="Q573" s="139"/>
      <c r="R573" s="139"/>
      <c r="S573" s="139"/>
      <c r="T573" s="139"/>
      <c r="U573" s="139"/>
      <c r="V573" s="140"/>
      <c r="W573" s="140"/>
      <c r="X573" s="140"/>
      <c r="Y573" s="140"/>
      <c r="Z573" s="140"/>
      <c r="AA573" s="140"/>
      <c r="AB573" s="139"/>
      <c r="AC573" s="134"/>
    </row>
    <row r="574" spans="1:29" s="103" customFormat="1" ht="12" x14ac:dyDescent="0.2">
      <c r="A574" s="132"/>
      <c r="B574" s="133"/>
      <c r="C574" s="134"/>
      <c r="D574" s="134"/>
      <c r="E574" s="134"/>
      <c r="F574" s="47">
        <v>81250</v>
      </c>
      <c r="G574" s="135"/>
      <c r="H574" s="134"/>
      <c r="I574" s="134"/>
      <c r="J574" s="134"/>
      <c r="K574" s="136"/>
      <c r="L574" s="137"/>
      <c r="M574" s="137"/>
      <c r="N574" s="55">
        <f t="shared" si="11"/>
        <v>0</v>
      </c>
      <c r="O574" s="137"/>
      <c r="P574" s="138"/>
      <c r="Q574" s="139"/>
      <c r="R574" s="139"/>
      <c r="S574" s="139"/>
      <c r="T574" s="139"/>
      <c r="U574" s="139"/>
      <c r="V574" s="140"/>
      <c r="W574" s="140"/>
      <c r="X574" s="140"/>
      <c r="Y574" s="140"/>
      <c r="Z574" s="140"/>
      <c r="AA574" s="140"/>
      <c r="AB574" s="139"/>
      <c r="AC574" s="134"/>
    </row>
    <row r="575" spans="1:29" s="103" customFormat="1" ht="12" x14ac:dyDescent="0.2">
      <c r="A575" s="132"/>
      <c r="B575" s="133"/>
      <c r="C575" s="134"/>
      <c r="D575" s="134"/>
      <c r="E575" s="134"/>
      <c r="F575" s="47">
        <v>81251</v>
      </c>
      <c r="G575" s="135"/>
      <c r="H575" s="134"/>
      <c r="I575" s="134"/>
      <c r="J575" s="134"/>
      <c r="K575" s="136"/>
      <c r="L575" s="137"/>
      <c r="M575" s="137"/>
      <c r="N575" s="55">
        <f t="shared" si="11"/>
        <v>0</v>
      </c>
      <c r="O575" s="137"/>
      <c r="P575" s="138"/>
      <c r="Q575" s="139"/>
      <c r="R575" s="139"/>
      <c r="S575" s="139"/>
      <c r="T575" s="139"/>
      <c r="U575" s="139"/>
      <c r="V575" s="140"/>
      <c r="W575" s="140"/>
      <c r="X575" s="140"/>
      <c r="Y575" s="140"/>
      <c r="Z575" s="140"/>
      <c r="AA575" s="140"/>
      <c r="AB575" s="139"/>
      <c r="AC575" s="134"/>
    </row>
    <row r="576" spans="1:29" s="103" customFormat="1" ht="12" x14ac:dyDescent="0.2">
      <c r="A576" s="132"/>
      <c r="B576" s="133"/>
      <c r="C576" s="134"/>
      <c r="D576" s="134"/>
      <c r="E576" s="134"/>
      <c r="F576" s="47">
        <v>81252</v>
      </c>
      <c r="G576" s="135"/>
      <c r="H576" s="134"/>
      <c r="I576" s="134"/>
      <c r="J576" s="134"/>
      <c r="K576" s="136"/>
      <c r="L576" s="137"/>
      <c r="M576" s="137"/>
      <c r="N576" s="55">
        <f t="shared" si="11"/>
        <v>0</v>
      </c>
      <c r="O576" s="137"/>
      <c r="P576" s="138"/>
      <c r="Q576" s="139"/>
      <c r="R576" s="139"/>
      <c r="S576" s="139"/>
      <c r="T576" s="139"/>
      <c r="U576" s="139"/>
      <c r="V576" s="140"/>
      <c r="W576" s="140"/>
      <c r="X576" s="140"/>
      <c r="Y576" s="140"/>
      <c r="Z576" s="140"/>
      <c r="AA576" s="140"/>
      <c r="AB576" s="139"/>
      <c r="AC576" s="134"/>
    </row>
    <row r="577" spans="1:29" s="103" customFormat="1" ht="12" x14ac:dyDescent="0.2">
      <c r="A577" s="132"/>
      <c r="B577" s="133"/>
      <c r="C577" s="134"/>
      <c r="D577" s="134"/>
      <c r="E577" s="134"/>
      <c r="F577" s="47">
        <v>81253</v>
      </c>
      <c r="G577" s="135"/>
      <c r="H577" s="134"/>
      <c r="I577" s="134"/>
      <c r="J577" s="134"/>
      <c r="K577" s="136"/>
      <c r="L577" s="137"/>
      <c r="M577" s="137"/>
      <c r="N577" s="55">
        <f t="shared" si="11"/>
        <v>0</v>
      </c>
      <c r="O577" s="137"/>
      <c r="P577" s="138"/>
      <c r="Q577" s="139"/>
      <c r="R577" s="139"/>
      <c r="S577" s="139"/>
      <c r="T577" s="139"/>
      <c r="U577" s="139"/>
      <c r="V577" s="140"/>
      <c r="W577" s="140"/>
      <c r="X577" s="140"/>
      <c r="Y577" s="140"/>
      <c r="Z577" s="140"/>
      <c r="AA577" s="140"/>
      <c r="AB577" s="139"/>
      <c r="AC577" s="134"/>
    </row>
    <row r="578" spans="1:29" s="103" customFormat="1" ht="12" x14ac:dyDescent="0.2">
      <c r="A578" s="132"/>
      <c r="B578" s="133"/>
      <c r="C578" s="134"/>
      <c r="D578" s="134"/>
      <c r="E578" s="134"/>
      <c r="F578" s="47">
        <v>81254</v>
      </c>
      <c r="G578" s="135"/>
      <c r="H578" s="134"/>
      <c r="I578" s="134"/>
      <c r="J578" s="134"/>
      <c r="K578" s="136"/>
      <c r="L578" s="137"/>
      <c r="M578" s="137"/>
      <c r="N578" s="55">
        <f t="shared" si="11"/>
        <v>0</v>
      </c>
      <c r="O578" s="137"/>
      <c r="P578" s="138"/>
      <c r="Q578" s="139"/>
      <c r="R578" s="139"/>
      <c r="S578" s="139"/>
      <c r="T578" s="139"/>
      <c r="U578" s="139"/>
      <c r="V578" s="140"/>
      <c r="W578" s="140"/>
      <c r="X578" s="140"/>
      <c r="Y578" s="140"/>
      <c r="Z578" s="140"/>
      <c r="AA578" s="140"/>
      <c r="AB578" s="139"/>
      <c r="AC578" s="134"/>
    </row>
    <row r="579" spans="1:29" s="103" customFormat="1" ht="12" x14ac:dyDescent="0.2">
      <c r="A579" s="132"/>
      <c r="B579" s="133"/>
      <c r="C579" s="134"/>
      <c r="D579" s="134"/>
      <c r="E579" s="134"/>
      <c r="F579" s="47">
        <v>81255</v>
      </c>
      <c r="G579" s="135"/>
      <c r="H579" s="134"/>
      <c r="I579" s="134"/>
      <c r="J579" s="134"/>
      <c r="K579" s="136"/>
      <c r="L579" s="137"/>
      <c r="M579" s="137"/>
      <c r="N579" s="55">
        <f t="shared" si="11"/>
        <v>0</v>
      </c>
      <c r="O579" s="137"/>
      <c r="P579" s="138"/>
      <c r="Q579" s="139"/>
      <c r="R579" s="139"/>
      <c r="S579" s="139"/>
      <c r="T579" s="139"/>
      <c r="U579" s="139"/>
      <c r="V579" s="140"/>
      <c r="W579" s="140"/>
      <c r="X579" s="140"/>
      <c r="Y579" s="140"/>
      <c r="Z579" s="140"/>
      <c r="AA579" s="140"/>
      <c r="AB579" s="139"/>
      <c r="AC579" s="134"/>
    </row>
    <row r="580" spans="1:29" s="103" customFormat="1" ht="12" x14ac:dyDescent="0.2">
      <c r="A580" s="132"/>
      <c r="B580" s="133"/>
      <c r="C580" s="134"/>
      <c r="D580" s="134"/>
      <c r="E580" s="134"/>
      <c r="F580" s="47">
        <v>81256</v>
      </c>
      <c r="G580" s="135"/>
      <c r="H580" s="134"/>
      <c r="I580" s="134"/>
      <c r="J580" s="134"/>
      <c r="K580" s="136"/>
      <c r="L580" s="137"/>
      <c r="M580" s="137"/>
      <c r="N580" s="55">
        <f t="shared" si="11"/>
        <v>0</v>
      </c>
      <c r="O580" s="137"/>
      <c r="P580" s="138"/>
      <c r="Q580" s="139"/>
      <c r="R580" s="139"/>
      <c r="S580" s="139"/>
      <c r="T580" s="139"/>
      <c r="U580" s="139"/>
      <c r="V580" s="140"/>
      <c r="W580" s="140"/>
      <c r="X580" s="140"/>
      <c r="Y580" s="140"/>
      <c r="Z580" s="140"/>
      <c r="AA580" s="140"/>
      <c r="AB580" s="139"/>
      <c r="AC580" s="134"/>
    </row>
    <row r="581" spans="1:29" s="103" customFormat="1" ht="12" x14ac:dyDescent="0.2">
      <c r="A581" s="132"/>
      <c r="B581" s="133"/>
      <c r="C581" s="134"/>
      <c r="D581" s="134"/>
      <c r="E581" s="134"/>
      <c r="F581" s="47">
        <v>81257</v>
      </c>
      <c r="G581" s="135"/>
      <c r="H581" s="134"/>
      <c r="I581" s="134"/>
      <c r="J581" s="134"/>
      <c r="K581" s="136"/>
      <c r="L581" s="137"/>
      <c r="M581" s="137"/>
      <c r="N581" s="55">
        <f t="shared" si="11"/>
        <v>0</v>
      </c>
      <c r="O581" s="137"/>
      <c r="P581" s="138"/>
      <c r="Q581" s="139"/>
      <c r="R581" s="139"/>
      <c r="S581" s="139"/>
      <c r="T581" s="139"/>
      <c r="U581" s="139"/>
      <c r="V581" s="140"/>
      <c r="W581" s="140"/>
      <c r="X581" s="140"/>
      <c r="Y581" s="140"/>
      <c r="Z581" s="140"/>
      <c r="AA581" s="140"/>
      <c r="AB581" s="139"/>
      <c r="AC581" s="134"/>
    </row>
    <row r="582" spans="1:29" s="103" customFormat="1" ht="12" x14ac:dyDescent="0.2">
      <c r="A582" s="132"/>
      <c r="B582" s="133"/>
      <c r="C582" s="134"/>
      <c r="D582" s="134"/>
      <c r="E582" s="134"/>
      <c r="F582" s="47">
        <v>81258</v>
      </c>
      <c r="G582" s="135"/>
      <c r="H582" s="134"/>
      <c r="I582" s="134"/>
      <c r="J582" s="134"/>
      <c r="K582" s="136"/>
      <c r="L582" s="137"/>
      <c r="M582" s="137"/>
      <c r="N582" s="55">
        <f t="shared" si="11"/>
        <v>0</v>
      </c>
      <c r="O582" s="137"/>
      <c r="P582" s="138"/>
      <c r="Q582" s="139"/>
      <c r="R582" s="139"/>
      <c r="S582" s="139"/>
      <c r="T582" s="139"/>
      <c r="U582" s="139"/>
      <c r="V582" s="140"/>
      <c r="W582" s="140"/>
      <c r="X582" s="140"/>
      <c r="Y582" s="140"/>
      <c r="Z582" s="140"/>
      <c r="AA582" s="140"/>
      <c r="AB582" s="139"/>
      <c r="AC582" s="134"/>
    </row>
    <row r="583" spans="1:29" s="103" customFormat="1" ht="12" x14ac:dyDescent="0.2">
      <c r="A583" s="132"/>
      <c r="B583" s="133"/>
      <c r="C583" s="134"/>
      <c r="D583" s="134"/>
      <c r="E583" s="134"/>
      <c r="F583" s="47">
        <v>81259</v>
      </c>
      <c r="G583" s="135"/>
      <c r="H583" s="134"/>
      <c r="I583" s="134"/>
      <c r="J583" s="134"/>
      <c r="K583" s="136"/>
      <c r="L583" s="137"/>
      <c r="M583" s="137"/>
      <c r="N583" s="55">
        <f>SUM(K583:L583)</f>
        <v>0</v>
      </c>
      <c r="O583" s="137"/>
      <c r="P583" s="138"/>
      <c r="Q583" s="139"/>
      <c r="R583" s="139"/>
      <c r="S583" s="139"/>
      <c r="T583" s="139"/>
      <c r="U583" s="139"/>
      <c r="V583" s="140"/>
      <c r="W583" s="140"/>
      <c r="X583" s="140"/>
      <c r="Y583" s="140"/>
      <c r="Z583" s="140"/>
      <c r="AA583" s="140"/>
      <c r="AB583" s="139"/>
      <c r="AC583" s="134"/>
    </row>
    <row r="584" spans="1:29" s="103" customFormat="1" ht="12" x14ac:dyDescent="0.2">
      <c r="A584" s="132"/>
      <c r="B584" s="133"/>
      <c r="C584" s="134"/>
      <c r="D584" s="134"/>
      <c r="E584" s="134"/>
      <c r="F584" s="47">
        <v>81260</v>
      </c>
      <c r="G584" s="135"/>
      <c r="H584" s="134"/>
      <c r="I584" s="134"/>
      <c r="J584" s="134"/>
      <c r="K584" s="136"/>
      <c r="L584" s="137"/>
      <c r="M584" s="137"/>
      <c r="N584" s="55">
        <f t="shared" ref="N584:N600" si="12">SUM(K584:L584)</f>
        <v>0</v>
      </c>
      <c r="O584" s="137"/>
      <c r="P584" s="138"/>
      <c r="Q584" s="139"/>
      <c r="R584" s="139"/>
      <c r="S584" s="139"/>
      <c r="T584" s="139"/>
      <c r="U584" s="139"/>
      <c r="V584" s="140"/>
      <c r="W584" s="140"/>
      <c r="X584" s="140"/>
      <c r="Y584" s="140"/>
      <c r="Z584" s="140"/>
      <c r="AA584" s="140"/>
      <c r="AB584" s="139"/>
      <c r="AC584" s="134"/>
    </row>
    <row r="585" spans="1:29" s="103" customFormat="1" ht="12" x14ac:dyDescent="0.2">
      <c r="A585" s="132"/>
      <c r="B585" s="133"/>
      <c r="C585" s="134"/>
      <c r="D585" s="134"/>
      <c r="E585" s="134"/>
      <c r="F585" s="47">
        <v>81261</v>
      </c>
      <c r="G585" s="135"/>
      <c r="H585" s="134"/>
      <c r="I585" s="134"/>
      <c r="J585" s="134"/>
      <c r="K585" s="136"/>
      <c r="L585" s="137"/>
      <c r="M585" s="137"/>
      <c r="N585" s="55">
        <f t="shared" si="12"/>
        <v>0</v>
      </c>
      <c r="O585" s="137"/>
      <c r="P585" s="138"/>
      <c r="Q585" s="139"/>
      <c r="R585" s="139"/>
      <c r="S585" s="139"/>
      <c r="T585" s="139"/>
      <c r="U585" s="139"/>
      <c r="V585" s="140"/>
      <c r="W585" s="140"/>
      <c r="X585" s="140"/>
      <c r="Y585" s="140"/>
      <c r="Z585" s="140"/>
      <c r="AA585" s="140"/>
      <c r="AB585" s="139"/>
      <c r="AC585" s="134"/>
    </row>
    <row r="586" spans="1:29" s="103" customFormat="1" ht="12" x14ac:dyDescent="0.2">
      <c r="A586" s="132"/>
      <c r="B586" s="133"/>
      <c r="C586" s="134"/>
      <c r="D586" s="134"/>
      <c r="E586" s="134"/>
      <c r="F586" s="47">
        <v>81262</v>
      </c>
      <c r="G586" s="135"/>
      <c r="H586" s="134"/>
      <c r="I586" s="134"/>
      <c r="J586" s="134"/>
      <c r="K586" s="136"/>
      <c r="L586" s="137"/>
      <c r="M586" s="137"/>
      <c r="N586" s="55">
        <f t="shared" si="12"/>
        <v>0</v>
      </c>
      <c r="O586" s="137"/>
      <c r="P586" s="138"/>
      <c r="Q586" s="139"/>
      <c r="R586" s="139"/>
      <c r="S586" s="139"/>
      <c r="T586" s="139"/>
      <c r="U586" s="139"/>
      <c r="V586" s="140"/>
      <c r="W586" s="140"/>
      <c r="X586" s="140"/>
      <c r="Y586" s="140"/>
      <c r="Z586" s="140"/>
      <c r="AA586" s="140"/>
      <c r="AB586" s="139"/>
      <c r="AC586" s="134"/>
    </row>
    <row r="587" spans="1:29" s="103" customFormat="1" ht="12" x14ac:dyDescent="0.2">
      <c r="A587" s="132"/>
      <c r="B587" s="133"/>
      <c r="C587" s="134"/>
      <c r="D587" s="134"/>
      <c r="E587" s="134"/>
      <c r="F587" s="47">
        <v>81263</v>
      </c>
      <c r="G587" s="135"/>
      <c r="H587" s="134"/>
      <c r="I587" s="134"/>
      <c r="J587" s="134"/>
      <c r="K587" s="136"/>
      <c r="L587" s="137"/>
      <c r="M587" s="137"/>
      <c r="N587" s="55">
        <f t="shared" si="12"/>
        <v>0</v>
      </c>
      <c r="O587" s="137"/>
      <c r="P587" s="138"/>
      <c r="Q587" s="139"/>
      <c r="R587" s="139"/>
      <c r="S587" s="139"/>
      <c r="T587" s="139"/>
      <c r="U587" s="139"/>
      <c r="V587" s="140"/>
      <c r="W587" s="140"/>
      <c r="X587" s="140"/>
      <c r="Y587" s="140"/>
      <c r="Z587" s="140"/>
      <c r="AA587" s="140"/>
      <c r="AB587" s="139"/>
      <c r="AC587" s="134"/>
    </row>
    <row r="588" spans="1:29" s="103" customFormat="1" ht="12" x14ac:dyDescent="0.2">
      <c r="A588" s="132"/>
      <c r="B588" s="133"/>
      <c r="C588" s="134"/>
      <c r="D588" s="134"/>
      <c r="E588" s="134"/>
      <c r="F588" s="47">
        <v>81264</v>
      </c>
      <c r="G588" s="135"/>
      <c r="H588" s="134"/>
      <c r="I588" s="134"/>
      <c r="J588" s="134"/>
      <c r="K588" s="136"/>
      <c r="L588" s="137"/>
      <c r="M588" s="137"/>
      <c r="N588" s="55">
        <f t="shared" si="12"/>
        <v>0</v>
      </c>
      <c r="O588" s="137"/>
      <c r="P588" s="138"/>
      <c r="Q588" s="139"/>
      <c r="R588" s="139"/>
      <c r="S588" s="139"/>
      <c r="T588" s="139"/>
      <c r="U588" s="139"/>
      <c r="V588" s="140"/>
      <c r="W588" s="140"/>
      <c r="X588" s="140"/>
      <c r="Y588" s="140"/>
      <c r="Z588" s="140"/>
      <c r="AA588" s="140"/>
      <c r="AB588" s="139"/>
      <c r="AC588" s="134"/>
    </row>
    <row r="589" spans="1:29" s="103" customFormat="1" ht="12" x14ac:dyDescent="0.2">
      <c r="A589" s="132"/>
      <c r="B589" s="133"/>
      <c r="C589" s="134"/>
      <c r="D589" s="134"/>
      <c r="E589" s="134"/>
      <c r="F589" s="47">
        <v>81265</v>
      </c>
      <c r="G589" s="135"/>
      <c r="H589" s="134"/>
      <c r="I589" s="134"/>
      <c r="J589" s="134"/>
      <c r="K589" s="136"/>
      <c r="L589" s="137"/>
      <c r="M589" s="137"/>
      <c r="N589" s="55">
        <f t="shared" si="12"/>
        <v>0</v>
      </c>
      <c r="O589" s="137"/>
      <c r="P589" s="138"/>
      <c r="Q589" s="139"/>
      <c r="R589" s="139"/>
      <c r="S589" s="139"/>
      <c r="T589" s="139"/>
      <c r="U589" s="139"/>
      <c r="V589" s="140"/>
      <c r="W589" s="140"/>
      <c r="X589" s="140"/>
      <c r="Y589" s="140"/>
      <c r="Z589" s="140"/>
      <c r="AA589" s="140"/>
      <c r="AB589" s="139"/>
      <c r="AC589" s="134"/>
    </row>
    <row r="590" spans="1:29" s="103" customFormat="1" ht="12" x14ac:dyDescent="0.2">
      <c r="A590" s="132"/>
      <c r="B590" s="133"/>
      <c r="C590" s="134"/>
      <c r="D590" s="134"/>
      <c r="E590" s="134"/>
      <c r="F590" s="47">
        <v>81266</v>
      </c>
      <c r="G590" s="135"/>
      <c r="H590" s="134"/>
      <c r="I590" s="134"/>
      <c r="J590" s="134"/>
      <c r="K590" s="136"/>
      <c r="L590" s="137"/>
      <c r="M590" s="137"/>
      <c r="N590" s="55">
        <f t="shared" si="12"/>
        <v>0</v>
      </c>
      <c r="O590" s="137"/>
      <c r="P590" s="138"/>
      <c r="Q590" s="139"/>
      <c r="R590" s="139"/>
      <c r="S590" s="139"/>
      <c r="T590" s="139"/>
      <c r="U590" s="139"/>
      <c r="V590" s="140"/>
      <c r="W590" s="140"/>
      <c r="X590" s="140"/>
      <c r="Y590" s="140"/>
      <c r="Z590" s="140"/>
      <c r="AA590" s="140"/>
      <c r="AB590" s="139"/>
      <c r="AC590" s="134"/>
    </row>
    <row r="591" spans="1:29" s="103" customFormat="1" ht="12" x14ac:dyDescent="0.2">
      <c r="A591" s="132"/>
      <c r="B591" s="133"/>
      <c r="C591" s="134"/>
      <c r="D591" s="134"/>
      <c r="E591" s="134"/>
      <c r="F591" s="47">
        <v>81267</v>
      </c>
      <c r="G591" s="135"/>
      <c r="H591" s="134"/>
      <c r="I591" s="134"/>
      <c r="J591" s="134"/>
      <c r="K591" s="136"/>
      <c r="L591" s="137"/>
      <c r="M591" s="137"/>
      <c r="N591" s="55">
        <f t="shared" si="12"/>
        <v>0</v>
      </c>
      <c r="O591" s="137"/>
      <c r="P591" s="138"/>
      <c r="Q591" s="139"/>
      <c r="R591" s="139"/>
      <c r="S591" s="139"/>
      <c r="T591" s="139"/>
      <c r="U591" s="139"/>
      <c r="V591" s="140"/>
      <c r="W591" s="140"/>
      <c r="X591" s="140"/>
      <c r="Y591" s="140"/>
      <c r="Z591" s="140"/>
      <c r="AA591" s="140"/>
      <c r="AB591" s="139"/>
      <c r="AC591" s="134"/>
    </row>
    <row r="592" spans="1:29" s="103" customFormat="1" ht="12" x14ac:dyDescent="0.2">
      <c r="A592" s="132"/>
      <c r="B592" s="133"/>
      <c r="C592" s="134"/>
      <c r="D592" s="134"/>
      <c r="E592" s="134"/>
      <c r="F592" s="47">
        <v>81268</v>
      </c>
      <c r="G592" s="135"/>
      <c r="H592" s="134"/>
      <c r="I592" s="134"/>
      <c r="J592" s="134"/>
      <c r="K592" s="136"/>
      <c r="L592" s="137"/>
      <c r="M592" s="137"/>
      <c r="N592" s="55">
        <f t="shared" si="12"/>
        <v>0</v>
      </c>
      <c r="O592" s="137"/>
      <c r="P592" s="138"/>
      <c r="Q592" s="139"/>
      <c r="R592" s="139"/>
      <c r="S592" s="139"/>
      <c r="T592" s="139"/>
      <c r="U592" s="139"/>
      <c r="V592" s="140"/>
      <c r="W592" s="140"/>
      <c r="X592" s="140"/>
      <c r="Y592" s="140"/>
      <c r="Z592" s="140"/>
      <c r="AA592" s="140"/>
      <c r="AB592" s="139"/>
      <c r="AC592" s="134"/>
    </row>
    <row r="593" spans="1:34" s="103" customFormat="1" ht="12" x14ac:dyDescent="0.2">
      <c r="A593" s="132"/>
      <c r="B593" s="133"/>
      <c r="C593" s="134"/>
      <c r="D593" s="134"/>
      <c r="E593" s="134"/>
      <c r="F593" s="47">
        <v>81269</v>
      </c>
      <c r="G593" s="135"/>
      <c r="H593" s="134"/>
      <c r="I593" s="134"/>
      <c r="J593" s="134"/>
      <c r="K593" s="136"/>
      <c r="L593" s="137"/>
      <c r="M593" s="137"/>
      <c r="N593" s="55">
        <f t="shared" si="12"/>
        <v>0</v>
      </c>
      <c r="O593" s="137"/>
      <c r="P593" s="138"/>
      <c r="Q593" s="139"/>
      <c r="R593" s="139"/>
      <c r="S593" s="139"/>
      <c r="T593" s="139"/>
      <c r="U593" s="139"/>
      <c r="V593" s="140"/>
      <c r="W593" s="140"/>
      <c r="X593" s="140"/>
      <c r="Y593" s="140"/>
      <c r="Z593" s="140"/>
      <c r="AA593" s="140"/>
      <c r="AB593" s="139"/>
      <c r="AC593" s="134"/>
    </row>
    <row r="594" spans="1:34" s="103" customFormat="1" ht="12" x14ac:dyDescent="0.2">
      <c r="A594" s="132"/>
      <c r="B594" s="133"/>
      <c r="C594" s="134"/>
      <c r="D594" s="134"/>
      <c r="E594" s="134"/>
      <c r="F594" s="47">
        <v>81270</v>
      </c>
      <c r="G594" s="135"/>
      <c r="H594" s="134"/>
      <c r="I594" s="134"/>
      <c r="J594" s="134"/>
      <c r="K594" s="136"/>
      <c r="L594" s="137"/>
      <c r="M594" s="137"/>
      <c r="N594" s="55">
        <f t="shared" si="12"/>
        <v>0</v>
      </c>
      <c r="O594" s="137"/>
      <c r="P594" s="138"/>
      <c r="Q594" s="139"/>
      <c r="R594" s="139"/>
      <c r="S594" s="139"/>
      <c r="T594" s="139"/>
      <c r="U594" s="139"/>
      <c r="V594" s="140"/>
      <c r="W594" s="140"/>
      <c r="X594" s="140"/>
      <c r="Y594" s="140"/>
      <c r="Z594" s="140"/>
      <c r="AA594" s="140"/>
      <c r="AB594" s="139"/>
      <c r="AC594" s="134"/>
    </row>
    <row r="595" spans="1:34" s="103" customFormat="1" ht="12" x14ac:dyDescent="0.2">
      <c r="A595" s="132"/>
      <c r="B595" s="133"/>
      <c r="C595" s="134"/>
      <c r="D595" s="134"/>
      <c r="E595" s="134"/>
      <c r="F595" s="47">
        <v>81271</v>
      </c>
      <c r="G595" s="135"/>
      <c r="H595" s="134"/>
      <c r="I595" s="134"/>
      <c r="J595" s="134"/>
      <c r="K595" s="136"/>
      <c r="L595" s="137"/>
      <c r="M595" s="137"/>
      <c r="N595" s="55">
        <f t="shared" si="12"/>
        <v>0</v>
      </c>
      <c r="O595" s="137"/>
      <c r="P595" s="138"/>
      <c r="Q595" s="139"/>
      <c r="R595" s="139"/>
      <c r="S595" s="139"/>
      <c r="T595" s="139"/>
      <c r="U595" s="139"/>
      <c r="V595" s="140"/>
      <c r="W595" s="140"/>
      <c r="X595" s="140"/>
      <c r="Y595" s="140"/>
      <c r="Z595" s="140"/>
      <c r="AA595" s="140"/>
      <c r="AB595" s="139"/>
      <c r="AC595" s="134"/>
    </row>
    <row r="596" spans="1:34" s="103" customFormat="1" ht="12" x14ac:dyDescent="0.2">
      <c r="A596" s="132"/>
      <c r="B596" s="133"/>
      <c r="C596" s="134"/>
      <c r="D596" s="134"/>
      <c r="E596" s="134"/>
      <c r="F596" s="47">
        <v>81272</v>
      </c>
      <c r="G596" s="135"/>
      <c r="H596" s="134"/>
      <c r="I596" s="134"/>
      <c r="J596" s="134"/>
      <c r="K596" s="136"/>
      <c r="L596" s="137"/>
      <c r="M596" s="137"/>
      <c r="N596" s="55">
        <f t="shared" si="12"/>
        <v>0</v>
      </c>
      <c r="O596" s="137"/>
      <c r="P596" s="138"/>
      <c r="Q596" s="139"/>
      <c r="R596" s="139"/>
      <c r="S596" s="139"/>
      <c r="T596" s="139"/>
      <c r="U596" s="139"/>
      <c r="V596" s="140"/>
      <c r="W596" s="140"/>
      <c r="X596" s="140"/>
      <c r="Y596" s="140"/>
      <c r="Z596" s="140"/>
      <c r="AA596" s="140"/>
      <c r="AB596" s="139"/>
      <c r="AC596" s="134"/>
    </row>
    <row r="597" spans="1:34" s="103" customFormat="1" ht="12" x14ac:dyDescent="0.2">
      <c r="A597" s="132"/>
      <c r="B597" s="133"/>
      <c r="C597" s="134"/>
      <c r="D597" s="134"/>
      <c r="E597" s="134"/>
      <c r="F597" s="47">
        <v>81273</v>
      </c>
      <c r="G597" s="135"/>
      <c r="H597" s="134"/>
      <c r="I597" s="134"/>
      <c r="J597" s="134"/>
      <c r="K597" s="136"/>
      <c r="L597" s="137"/>
      <c r="M597" s="137"/>
      <c r="N597" s="55">
        <f t="shared" si="12"/>
        <v>0</v>
      </c>
      <c r="O597" s="137"/>
      <c r="P597" s="138"/>
      <c r="Q597" s="139"/>
      <c r="R597" s="139"/>
      <c r="S597" s="139"/>
      <c r="T597" s="139"/>
      <c r="U597" s="139"/>
      <c r="V597" s="140"/>
      <c r="W597" s="140"/>
      <c r="X597" s="140"/>
      <c r="Y597" s="140"/>
      <c r="Z597" s="140"/>
      <c r="AA597" s="140"/>
      <c r="AB597" s="139"/>
      <c r="AC597" s="134"/>
    </row>
    <row r="598" spans="1:34" s="103" customFormat="1" ht="12" x14ac:dyDescent="0.2">
      <c r="A598" s="132"/>
      <c r="B598" s="133"/>
      <c r="C598" s="134"/>
      <c r="D598" s="134"/>
      <c r="E598" s="134"/>
      <c r="F598" s="47">
        <v>81274</v>
      </c>
      <c r="G598" s="135"/>
      <c r="H598" s="134"/>
      <c r="I598" s="134"/>
      <c r="J598" s="134"/>
      <c r="K598" s="136"/>
      <c r="L598" s="137"/>
      <c r="M598" s="137"/>
      <c r="N598" s="55">
        <f t="shared" si="12"/>
        <v>0</v>
      </c>
      <c r="O598" s="137"/>
      <c r="P598" s="138"/>
      <c r="Q598" s="139"/>
      <c r="R598" s="139"/>
      <c r="S598" s="139"/>
      <c r="T598" s="139"/>
      <c r="U598" s="139"/>
      <c r="V598" s="140"/>
      <c r="W598" s="140"/>
      <c r="X598" s="140"/>
      <c r="Y598" s="140"/>
      <c r="Z598" s="140"/>
      <c r="AA598" s="140"/>
      <c r="AB598" s="139"/>
      <c r="AC598" s="134"/>
    </row>
    <row r="599" spans="1:34" s="103" customFormat="1" ht="12" x14ac:dyDescent="0.2">
      <c r="A599" s="132"/>
      <c r="B599" s="133"/>
      <c r="C599" s="134"/>
      <c r="D599" s="134"/>
      <c r="E599" s="134"/>
      <c r="F599" s="47">
        <v>81275</v>
      </c>
      <c r="G599" s="135"/>
      <c r="H599" s="134"/>
      <c r="I599" s="134"/>
      <c r="J599" s="134"/>
      <c r="K599" s="136"/>
      <c r="L599" s="137"/>
      <c r="M599" s="137"/>
      <c r="N599" s="55">
        <f t="shared" si="12"/>
        <v>0</v>
      </c>
      <c r="O599" s="137"/>
      <c r="P599" s="138"/>
      <c r="Q599" s="139"/>
      <c r="R599" s="139"/>
      <c r="S599" s="139"/>
      <c r="T599" s="139"/>
      <c r="U599" s="139"/>
      <c r="V599" s="140"/>
      <c r="W599" s="140"/>
      <c r="X599" s="140"/>
      <c r="Y599" s="140"/>
      <c r="Z599" s="140"/>
      <c r="AA599" s="140"/>
      <c r="AB599" s="139"/>
      <c r="AC599" s="134"/>
    </row>
    <row r="600" spans="1:34" s="103" customFormat="1" ht="12" x14ac:dyDescent="0.2">
      <c r="A600" s="132"/>
      <c r="B600" s="133"/>
      <c r="C600" s="134"/>
      <c r="D600" s="134"/>
      <c r="E600" s="134"/>
      <c r="F600" s="47">
        <v>81276</v>
      </c>
      <c r="G600" s="135"/>
      <c r="H600" s="134"/>
      <c r="I600" s="134"/>
      <c r="J600" s="134"/>
      <c r="K600" s="136"/>
      <c r="L600" s="137"/>
      <c r="M600" s="137"/>
      <c r="N600" s="55">
        <f t="shared" si="12"/>
        <v>0</v>
      </c>
      <c r="O600" s="137"/>
      <c r="P600" s="138"/>
      <c r="Q600" s="139"/>
      <c r="R600" s="139"/>
      <c r="S600" s="139"/>
      <c r="T600" s="139"/>
      <c r="U600" s="139"/>
      <c r="V600" s="140"/>
      <c r="W600" s="140"/>
      <c r="X600" s="140"/>
      <c r="Y600" s="140"/>
      <c r="Z600" s="140"/>
      <c r="AA600" s="140"/>
      <c r="AB600" s="139"/>
      <c r="AC600" s="134"/>
    </row>
    <row r="601" spans="1:34" s="30" customFormat="1" ht="12.75" thickBot="1" x14ac:dyDescent="0.25">
      <c r="A601" s="93"/>
      <c r="B601" s="94"/>
      <c r="C601" s="94"/>
      <c r="D601" s="94"/>
      <c r="E601" s="94"/>
      <c r="F601" s="41"/>
      <c r="G601" s="98">
        <f>$G$602</f>
        <v>43851</v>
      </c>
      <c r="H601" s="41"/>
      <c r="I601" s="41"/>
      <c r="J601" s="41"/>
      <c r="K601" s="41"/>
      <c r="L601" s="41"/>
      <c r="M601" s="41"/>
      <c r="N601" s="43"/>
      <c r="O601" s="43"/>
      <c r="P601" s="43"/>
      <c r="Q601" s="43"/>
      <c r="R601" s="43"/>
      <c r="S601" s="43"/>
      <c r="T601" s="43"/>
      <c r="U601" s="43"/>
      <c r="V601" s="43"/>
      <c r="AB601" s="57"/>
    </row>
    <row r="602" spans="1:34" s="30" customFormat="1" ht="15" customHeight="1" thickBot="1" x14ac:dyDescent="0.25">
      <c r="A602" s="142" t="s">
        <v>360</v>
      </c>
      <c r="B602" s="43"/>
      <c r="C602" s="43"/>
      <c r="D602" s="36"/>
      <c r="E602" s="63" t="s">
        <v>361</v>
      </c>
      <c r="F602" s="95" t="s">
        <v>44</v>
      </c>
      <c r="G602" s="143">
        <v>43851</v>
      </c>
      <c r="H602" s="144" t="s">
        <v>7</v>
      </c>
      <c r="I602" s="144" t="s">
        <v>8</v>
      </c>
      <c r="J602" s="68" t="s">
        <v>362</v>
      </c>
      <c r="K602" s="194"/>
      <c r="L602" s="41"/>
      <c r="M602" s="41"/>
      <c r="N602" s="78" t="s">
        <v>363</v>
      </c>
      <c r="O602" s="100">
        <f>SUMIF(G2:G600,$G$602, O2:O600)</f>
        <v>1890</v>
      </c>
      <c r="P602" s="114">
        <f>SUMIF(G2:G600,$G$602, P2:P600)</f>
        <v>2500</v>
      </c>
      <c r="Q602" s="114">
        <f>SUMIF(G2:G600,$G$602, Q2:Q600)</f>
        <v>34673.9</v>
      </c>
      <c r="R602" s="114">
        <f>SUMIF(G2:G600, $G$602, R2:R600)</f>
        <v>0</v>
      </c>
      <c r="S602" s="114">
        <f>SUMIF(G2:G600,$G$602, S2:S600)</f>
        <v>0</v>
      </c>
      <c r="T602" s="114">
        <f>SUMIF(G2:G600,$G$602, T2:T600)</f>
        <v>0</v>
      </c>
      <c r="U602" s="114">
        <f>SUMIF(G2:G600,$G$602, U2:U600)</f>
        <v>0</v>
      </c>
      <c r="V602" s="114">
        <f>SUMIF(G2:G600,$G$602, V2:V600)</f>
        <v>0</v>
      </c>
      <c r="W602" s="114">
        <f>SUMIF(G2:G600,$G$602, W2:W600)</f>
        <v>0</v>
      </c>
      <c r="X602" s="114">
        <f>SUMIF(G2:G600,$G$602, X2:X600)</f>
        <v>0</v>
      </c>
      <c r="Y602" s="114">
        <f>SUMIF(G2:G600,$G$602, Y2:Y600)</f>
        <v>0</v>
      </c>
      <c r="Z602" s="114">
        <f>SUMIF(G2:G600,$G$602, Z2:Z600)</f>
        <v>0</v>
      </c>
      <c r="AA602" s="114">
        <f>SUMIF(G2:G600,$G$602, AA2:AA600)</f>
        <v>0</v>
      </c>
      <c r="AB602" s="114">
        <f>SUMIF(G2:G600,$G$602, AB2:AB600)</f>
        <v>0</v>
      </c>
      <c r="AC602" s="82"/>
    </row>
    <row r="603" spans="1:34" s="30" customFormat="1" ht="15" customHeight="1" thickBot="1" x14ac:dyDescent="0.25">
      <c r="A603" s="197" t="s">
        <v>364</v>
      </c>
      <c r="B603" s="198"/>
      <c r="C603" s="198"/>
      <c r="D603" s="36"/>
      <c r="E603" s="72"/>
      <c r="F603" s="145" t="s">
        <v>44</v>
      </c>
      <c r="G603" s="96">
        <f t="shared" ref="G603:G619" si="13">$G$602</f>
        <v>43851</v>
      </c>
      <c r="H603" s="69">
        <f>SUMIF(G2:G600,$G$602,H2:H600)</f>
        <v>46</v>
      </c>
      <c r="I603" s="69">
        <f>SUMIF(G2:G600,$G$602,I2:I600)</f>
        <v>5</v>
      </c>
      <c r="J603" s="70">
        <f>COUNTIF(G2:G600,$G$602)</f>
        <v>16</v>
      </c>
      <c r="K603" s="194"/>
      <c r="L603" s="41"/>
      <c r="M603" s="41"/>
      <c r="N603" s="79" t="s">
        <v>365</v>
      </c>
      <c r="O603" s="99">
        <f>SUM(P602:AA602)</f>
        <v>37173.9</v>
      </c>
      <c r="P603" s="115" t="s">
        <v>366</v>
      </c>
      <c r="Q603" s="115" t="s">
        <v>366</v>
      </c>
      <c r="R603" s="115" t="s">
        <v>367</v>
      </c>
      <c r="S603" s="115" t="s">
        <v>167</v>
      </c>
      <c r="T603" s="115" t="s">
        <v>368</v>
      </c>
      <c r="U603" s="115" t="s">
        <v>367</v>
      </c>
      <c r="V603" s="115" t="s">
        <v>366</v>
      </c>
      <c r="W603" s="115" t="s">
        <v>366</v>
      </c>
      <c r="X603" s="115" t="s">
        <v>367</v>
      </c>
      <c r="Y603" s="115" t="s">
        <v>167</v>
      </c>
      <c r="Z603" s="115" t="s">
        <v>368</v>
      </c>
      <c r="AA603" s="115" t="s">
        <v>367</v>
      </c>
      <c r="AB603" s="115" t="s">
        <v>369</v>
      </c>
      <c r="AC603" s="83"/>
    </row>
    <row r="604" spans="1:34" s="30" customFormat="1" ht="15" customHeight="1" x14ac:dyDescent="0.2">
      <c r="A604" s="197" t="s">
        <v>370</v>
      </c>
      <c r="B604" s="198"/>
      <c r="C604" s="198"/>
      <c r="D604" s="36"/>
      <c r="E604" s="49"/>
      <c r="F604" s="49"/>
      <c r="G604" s="97">
        <f t="shared" si="13"/>
        <v>43851</v>
      </c>
      <c r="H604" s="199" t="s">
        <v>44</v>
      </c>
      <c r="I604" s="199"/>
      <c r="J604" s="194"/>
      <c r="K604" s="194"/>
      <c r="L604" s="49"/>
      <c r="M604" s="49"/>
      <c r="N604" s="79" t="s">
        <v>371</v>
      </c>
      <c r="O604" s="99">
        <f>SUM(P602:U602)</f>
        <v>37173.9</v>
      </c>
      <c r="P604" s="115" t="s">
        <v>372</v>
      </c>
      <c r="Q604" s="115" t="s">
        <v>373</v>
      </c>
      <c r="R604" s="115" t="s">
        <v>373</v>
      </c>
      <c r="S604" s="115"/>
      <c r="T604" s="115"/>
      <c r="U604" s="115" t="s">
        <v>372</v>
      </c>
      <c r="V604" s="115" t="s">
        <v>372</v>
      </c>
      <c r="W604" s="115" t="s">
        <v>373</v>
      </c>
      <c r="X604" s="115"/>
      <c r="Y604" s="115"/>
      <c r="Z604" s="115"/>
      <c r="AA604" s="115" t="s">
        <v>44</v>
      </c>
      <c r="AB604" s="115"/>
      <c r="AC604" s="83"/>
    </row>
    <row r="605" spans="1:34" customFormat="1" ht="16.5" thickBot="1" x14ac:dyDescent="0.3">
      <c r="A605" s="197" t="s">
        <v>374</v>
      </c>
      <c r="B605" s="198"/>
      <c r="C605" s="198"/>
      <c r="D605" s="36"/>
      <c r="E605" s="36"/>
      <c r="F605" s="44"/>
      <c r="G605" s="97">
        <f t="shared" si="13"/>
        <v>43851</v>
      </c>
      <c r="H605" s="49" t="s">
        <v>44</v>
      </c>
      <c r="I605" s="41"/>
      <c r="J605" s="41"/>
      <c r="K605" s="41"/>
      <c r="L605" s="49"/>
      <c r="M605" s="49"/>
      <c r="N605" s="79" t="s">
        <v>375</v>
      </c>
      <c r="O605" s="99">
        <f>SUM(P602:AA602)</f>
        <v>37173.9</v>
      </c>
      <c r="P605" s="116" t="s">
        <v>44</v>
      </c>
      <c r="Q605" s="116"/>
      <c r="R605" s="116"/>
      <c r="S605" s="116"/>
      <c r="T605" s="116"/>
      <c r="U605" s="116"/>
      <c r="V605" s="116" t="s">
        <v>376</v>
      </c>
      <c r="W605" s="116" t="s">
        <v>376</v>
      </c>
      <c r="X605" s="116" t="s">
        <v>376</v>
      </c>
      <c r="Y605" s="116" t="s">
        <v>376</v>
      </c>
      <c r="Z605" s="116" t="s">
        <v>376</v>
      </c>
      <c r="AA605" s="116" t="s">
        <v>376</v>
      </c>
      <c r="AB605" s="103"/>
      <c r="AC605" s="84"/>
      <c r="AD605" s="27"/>
      <c r="AE605" s="27"/>
      <c r="AF605" s="27"/>
      <c r="AG605" s="27"/>
      <c r="AH605" s="28"/>
    </row>
    <row r="606" spans="1:34" x14ac:dyDescent="0.25">
      <c r="A606" s="197" t="s">
        <v>377</v>
      </c>
      <c r="B606" s="198"/>
      <c r="C606" s="198"/>
      <c r="D606" s="36"/>
      <c r="E606" s="43"/>
      <c r="F606" s="44"/>
      <c r="G606" s="97">
        <f t="shared" si="13"/>
        <v>43851</v>
      </c>
      <c r="H606" s="196"/>
      <c r="I606" s="196"/>
      <c r="J606" s="192"/>
      <c r="K606" s="192"/>
      <c r="L606" s="64"/>
      <c r="M606" s="49"/>
      <c r="N606" s="62" t="s">
        <v>371</v>
      </c>
      <c r="O606" s="146"/>
      <c r="P606" s="43"/>
      <c r="Q606" s="43"/>
      <c r="R606" s="43"/>
      <c r="S606" s="43"/>
      <c r="T606" s="43"/>
      <c r="U606" s="43"/>
      <c r="V606" s="43"/>
      <c r="W606" s="66"/>
      <c r="Y606" s="8"/>
      <c r="Z606" s="8"/>
      <c r="AA606" s="8"/>
      <c r="AC606" s="8"/>
      <c r="AD606" s="8"/>
      <c r="AE606" s="8"/>
      <c r="AF606" s="8"/>
      <c r="AG606" s="8"/>
      <c r="AH606" s="8"/>
    </row>
    <row r="607" spans="1:34" x14ac:dyDescent="0.25">
      <c r="A607" s="197" t="s">
        <v>378</v>
      </c>
      <c r="B607" s="198"/>
      <c r="C607" s="198"/>
      <c r="D607" s="36"/>
      <c r="E607" s="36"/>
      <c r="F607" s="44"/>
      <c r="G607" s="97">
        <f t="shared" si="13"/>
        <v>43851</v>
      </c>
      <c r="H607" s="196"/>
      <c r="I607" s="196"/>
      <c r="J607" s="192"/>
      <c r="K607" s="192"/>
      <c r="L607" s="65"/>
      <c r="M607" s="49"/>
      <c r="N607" s="79" t="s">
        <v>379</v>
      </c>
      <c r="O607" s="147"/>
      <c r="P607" s="43"/>
      <c r="Q607" s="43"/>
      <c r="R607" s="43"/>
      <c r="S607" s="43"/>
      <c r="T607" s="43"/>
      <c r="U607" s="43"/>
      <c r="V607" s="43"/>
      <c r="W607" s="66"/>
      <c r="Y607" s="8"/>
      <c r="Z607" s="8"/>
      <c r="AA607" s="8"/>
      <c r="AC607" s="8"/>
      <c r="AD607" s="8"/>
      <c r="AE607" s="8"/>
      <c r="AF607" s="8"/>
      <c r="AG607" s="8"/>
      <c r="AH607" s="8"/>
    </row>
    <row r="608" spans="1:34" x14ac:dyDescent="0.25">
      <c r="A608" s="197" t="s">
        <v>380</v>
      </c>
      <c r="B608" s="198"/>
      <c r="C608" s="198"/>
      <c r="D608" s="36"/>
      <c r="E608" s="36"/>
      <c r="F608" s="44"/>
      <c r="G608" s="97">
        <f t="shared" si="13"/>
        <v>43851</v>
      </c>
      <c r="H608" s="196"/>
      <c r="I608" s="196"/>
      <c r="J608" s="192"/>
      <c r="K608" s="192"/>
      <c r="L608" s="65"/>
      <c r="M608" s="49"/>
      <c r="N608" s="79" t="s">
        <v>381</v>
      </c>
      <c r="O608" s="147"/>
      <c r="P608" s="43"/>
      <c r="Q608" s="43"/>
      <c r="R608" s="43"/>
      <c r="S608" s="43"/>
      <c r="T608" s="43"/>
      <c r="U608" s="43"/>
      <c r="V608" s="43"/>
      <c r="W608" s="66"/>
      <c r="Y608" s="8"/>
      <c r="Z608" s="8"/>
      <c r="AA608" s="8"/>
      <c r="AC608" s="8"/>
      <c r="AD608" s="8"/>
      <c r="AE608" s="8"/>
      <c r="AF608" s="8"/>
      <c r="AG608" s="8"/>
      <c r="AH608" s="8"/>
    </row>
    <row r="609" spans="1:34" ht="16.5" thickBot="1" x14ac:dyDescent="0.3">
      <c r="A609" s="197" t="s">
        <v>382</v>
      </c>
      <c r="B609" s="198"/>
      <c r="C609" s="198"/>
      <c r="D609" s="36"/>
      <c r="E609" s="36"/>
      <c r="F609" s="44"/>
      <c r="G609" s="97">
        <f t="shared" si="13"/>
        <v>43851</v>
      </c>
      <c r="H609" s="196"/>
      <c r="I609" s="196"/>
      <c r="J609" s="192"/>
      <c r="K609" s="192"/>
      <c r="L609" s="65"/>
      <c r="M609" s="49"/>
      <c r="N609" s="71" t="s">
        <v>383</v>
      </c>
      <c r="O609" s="67">
        <f>SUM(X602:AA602)</f>
        <v>0</v>
      </c>
      <c r="P609" s="43"/>
      <c r="Q609" s="43"/>
      <c r="R609" s="43"/>
      <c r="S609" s="43"/>
      <c r="T609" s="43"/>
      <c r="U609" s="43"/>
      <c r="V609" s="43"/>
      <c r="W609" s="66"/>
      <c r="Y609" s="8"/>
      <c r="Z609" s="8"/>
      <c r="AA609" s="8"/>
      <c r="AC609" s="8"/>
      <c r="AD609" s="8"/>
      <c r="AE609" s="8"/>
      <c r="AF609" s="8"/>
      <c r="AG609" s="8"/>
      <c r="AH609" s="8"/>
    </row>
    <row r="610" spans="1:34" ht="16.5" thickBot="1" x14ac:dyDescent="0.3">
      <c r="A610" s="197" t="s">
        <v>384</v>
      </c>
      <c r="B610" s="198"/>
      <c r="C610" s="198"/>
      <c r="D610" s="36"/>
      <c r="E610" s="36"/>
      <c r="F610" s="44"/>
      <c r="G610" s="97">
        <f t="shared" si="13"/>
        <v>43851</v>
      </c>
      <c r="H610" s="196"/>
      <c r="I610" s="196"/>
      <c r="J610" s="192"/>
      <c r="K610" s="192"/>
      <c r="L610" s="65"/>
      <c r="M610" s="49"/>
      <c r="N610" s="41"/>
      <c r="O610" s="49"/>
      <c r="P610" s="43"/>
      <c r="Q610" s="43"/>
      <c r="R610" s="43"/>
      <c r="S610" s="43"/>
      <c r="T610" s="43"/>
      <c r="U610" s="43"/>
      <c r="V610" s="41"/>
      <c r="W610" s="66"/>
      <c r="Y610" s="8"/>
      <c r="Z610" s="8"/>
      <c r="AA610" s="8"/>
      <c r="AB610" s="195"/>
      <c r="AC610" s="8"/>
      <c r="AD610" s="8"/>
      <c r="AE610" s="8"/>
      <c r="AF610" s="8"/>
      <c r="AG610" s="8"/>
      <c r="AH610" s="8"/>
    </row>
    <row r="611" spans="1:34" ht="16.5" thickBot="1" x14ac:dyDescent="0.3">
      <c r="A611" s="197" t="s">
        <v>385</v>
      </c>
      <c r="B611" s="198"/>
      <c r="C611" s="198"/>
      <c r="D611" s="36"/>
      <c r="E611" s="36"/>
      <c r="F611" s="44"/>
      <c r="G611" s="97">
        <f t="shared" si="13"/>
        <v>43851</v>
      </c>
      <c r="H611" s="196"/>
      <c r="I611" s="196"/>
      <c r="J611" s="192"/>
      <c r="K611" s="192"/>
      <c r="L611" s="65"/>
      <c r="M611" s="49"/>
      <c r="N611" s="73" t="s">
        <v>386</v>
      </c>
      <c r="O611" s="74"/>
      <c r="P611" s="75"/>
      <c r="Q611" s="43"/>
      <c r="R611" s="43"/>
      <c r="S611" s="43"/>
      <c r="T611" s="43"/>
      <c r="U611" s="43"/>
      <c r="V611" s="43"/>
      <c r="X611" s="8"/>
      <c r="Y611" s="8"/>
      <c r="Z611" s="8"/>
      <c r="AA611" s="8"/>
      <c r="AC611" s="8"/>
      <c r="AD611" s="8"/>
      <c r="AE611" s="8"/>
      <c r="AF611" s="8"/>
      <c r="AG611" s="8"/>
      <c r="AH611" s="8"/>
    </row>
    <row r="612" spans="1:34" x14ac:dyDescent="0.25">
      <c r="A612" s="197" t="s">
        <v>387</v>
      </c>
      <c r="B612" s="198"/>
      <c r="C612" s="198"/>
      <c r="D612" s="36"/>
      <c r="E612" s="36"/>
      <c r="F612" s="44"/>
      <c r="G612" s="97">
        <f t="shared" si="13"/>
        <v>43851</v>
      </c>
      <c r="H612" s="196" t="s">
        <v>44</v>
      </c>
      <c r="I612" s="196"/>
      <c r="J612" s="192"/>
      <c r="K612" s="192"/>
      <c r="L612" s="65"/>
      <c r="M612" s="49"/>
      <c r="N612" s="79" t="s">
        <v>388</v>
      </c>
      <c r="O612" s="76">
        <f>SUM(V602+W602+P602+Q602)</f>
        <v>37173.9</v>
      </c>
      <c r="P612" s="80" t="s">
        <v>366</v>
      </c>
      <c r="Q612" s="43"/>
      <c r="R612" s="43"/>
      <c r="S612" s="43"/>
      <c r="T612" s="43"/>
      <c r="U612" s="43"/>
      <c r="V612" s="43"/>
      <c r="Y612" s="8"/>
      <c r="Z612" s="8"/>
      <c r="AA612" s="8"/>
      <c r="AC612" s="8"/>
      <c r="AD612" s="8"/>
      <c r="AE612" s="8"/>
      <c r="AF612" s="8"/>
      <c r="AG612" s="8"/>
      <c r="AH612" s="8"/>
    </row>
    <row r="613" spans="1:34" ht="15.75" customHeight="1" x14ac:dyDescent="0.25">
      <c r="A613" s="197" t="s">
        <v>389</v>
      </c>
      <c r="B613" s="198"/>
      <c r="C613" s="198"/>
      <c r="D613" s="36"/>
      <c r="E613" s="36"/>
      <c r="F613" s="44"/>
      <c r="G613" s="97">
        <f t="shared" si="13"/>
        <v>43851</v>
      </c>
      <c r="H613" s="196"/>
      <c r="I613" s="196"/>
      <c r="J613" s="192"/>
      <c r="K613" s="192"/>
      <c r="L613" s="65"/>
      <c r="M613" s="49"/>
      <c r="N613" s="79" t="s">
        <v>390</v>
      </c>
      <c r="O613" s="76">
        <f>SUM(W602+Q602+R602)</f>
        <v>34673.9</v>
      </c>
      <c r="P613" s="80" t="s">
        <v>373</v>
      </c>
      <c r="Q613" s="43"/>
      <c r="R613" s="43"/>
      <c r="S613" s="43"/>
      <c r="T613" s="43"/>
      <c r="U613" s="43"/>
      <c r="V613" s="43"/>
      <c r="Y613" s="8"/>
      <c r="Z613" s="8"/>
      <c r="AA613" s="8"/>
      <c r="AC613" s="8"/>
      <c r="AD613" s="8"/>
      <c r="AE613" s="8"/>
      <c r="AF613" s="8"/>
      <c r="AG613" s="8"/>
      <c r="AH613" s="8"/>
    </row>
    <row r="614" spans="1:34" ht="15.75" customHeight="1" x14ac:dyDescent="0.25">
      <c r="A614" s="50"/>
      <c r="B614" s="41"/>
      <c r="C614" s="41"/>
      <c r="D614" s="41"/>
      <c r="E614" s="41"/>
      <c r="F614" s="51"/>
      <c r="G614" s="97">
        <f t="shared" si="13"/>
        <v>43851</v>
      </c>
      <c r="H614" s="196"/>
      <c r="I614" s="196"/>
      <c r="J614" s="192"/>
      <c r="K614" s="192"/>
      <c r="L614" s="65"/>
      <c r="M614" s="49"/>
      <c r="N614" s="79" t="s">
        <v>19</v>
      </c>
      <c r="O614" s="76">
        <f>SUM(Z602+T602)</f>
        <v>0</v>
      </c>
      <c r="P614" s="80" t="s">
        <v>368</v>
      </c>
      <c r="Q614" s="43"/>
      <c r="R614" s="43"/>
      <c r="S614" s="43"/>
      <c r="T614" s="43"/>
      <c r="U614" s="43"/>
      <c r="V614" s="43"/>
      <c r="Y614" s="8"/>
      <c r="Z614" s="8"/>
      <c r="AA614" s="8"/>
      <c r="AC614" s="8"/>
      <c r="AD614" s="8"/>
      <c r="AE614" s="8"/>
      <c r="AF614" s="8"/>
      <c r="AG614" s="8"/>
      <c r="AH614" s="8"/>
    </row>
    <row r="615" spans="1:34" ht="15" customHeight="1" x14ac:dyDescent="0.25">
      <c r="A615" s="50"/>
      <c r="B615" s="41"/>
      <c r="C615" s="41"/>
      <c r="D615" s="41"/>
      <c r="E615" s="41"/>
      <c r="F615" s="51"/>
      <c r="G615" s="97">
        <f t="shared" si="13"/>
        <v>43851</v>
      </c>
      <c r="H615" s="196"/>
      <c r="I615" s="196"/>
      <c r="J615" s="192"/>
      <c r="K615" s="192"/>
      <c r="L615" s="65"/>
      <c r="M615" s="49"/>
      <c r="N615" s="79" t="s">
        <v>391</v>
      </c>
      <c r="O615" s="76">
        <f>SUM(Y602+S602)</f>
        <v>0</v>
      </c>
      <c r="P615" s="80" t="s">
        <v>167</v>
      </c>
      <c r="Q615" s="43"/>
      <c r="R615" s="43"/>
      <c r="S615" s="43"/>
      <c r="T615" s="43"/>
      <c r="U615" s="43"/>
      <c r="V615" s="43"/>
      <c r="Y615" s="8"/>
      <c r="Z615" s="8"/>
      <c r="AA615" s="8"/>
      <c r="AC615" s="8"/>
      <c r="AD615" s="8"/>
      <c r="AE615" s="8"/>
      <c r="AF615" s="8"/>
      <c r="AG615" s="8"/>
      <c r="AH615" s="8"/>
    </row>
    <row r="616" spans="1:34" ht="15.75" customHeight="1" x14ac:dyDescent="0.25">
      <c r="A616" s="50"/>
      <c r="B616" s="41"/>
      <c r="C616" s="41"/>
      <c r="D616" s="41"/>
      <c r="E616" s="41"/>
      <c r="F616" s="51"/>
      <c r="G616" s="97">
        <f t="shared" si="13"/>
        <v>43851</v>
      </c>
      <c r="H616" s="196"/>
      <c r="I616" s="196"/>
      <c r="J616" s="192"/>
      <c r="K616" s="192"/>
      <c r="L616" s="65"/>
      <c r="M616" s="49"/>
      <c r="N616" s="79" t="s">
        <v>392</v>
      </c>
      <c r="O616" s="76">
        <f>SUM(X602+AA602+R602+U602)</f>
        <v>0</v>
      </c>
      <c r="P616" s="80" t="s">
        <v>367</v>
      </c>
      <c r="Q616" s="43"/>
      <c r="R616" s="43"/>
      <c r="S616" s="43"/>
      <c r="T616" s="43"/>
      <c r="U616" s="43"/>
      <c r="V616" s="43"/>
      <c r="Y616" s="8"/>
      <c r="Z616" s="8"/>
      <c r="AA616" s="8"/>
      <c r="AC616" s="8"/>
      <c r="AD616" s="8"/>
      <c r="AE616" s="8"/>
      <c r="AF616" s="8"/>
      <c r="AG616" s="8"/>
      <c r="AH616" s="8"/>
    </row>
    <row r="617" spans="1:34" x14ac:dyDescent="0.25">
      <c r="A617" s="50"/>
      <c r="B617" s="41"/>
      <c r="C617" s="41"/>
      <c r="D617" s="41"/>
      <c r="E617" s="41"/>
      <c r="F617" s="51"/>
      <c r="G617" s="97">
        <f t="shared" si="13"/>
        <v>43851</v>
      </c>
      <c r="H617" s="196"/>
      <c r="I617" s="196"/>
      <c r="J617" s="192"/>
      <c r="K617" s="192"/>
      <c r="L617" s="65"/>
      <c r="M617" s="49"/>
      <c r="N617" s="79" t="s">
        <v>393</v>
      </c>
      <c r="O617" s="76">
        <f>SUM(AB602)</f>
        <v>0</v>
      </c>
      <c r="P617" s="80" t="s">
        <v>369</v>
      </c>
      <c r="Q617" s="43"/>
      <c r="R617" s="43"/>
      <c r="S617" s="43"/>
      <c r="T617" s="43"/>
      <c r="U617" s="43"/>
      <c r="V617" s="43"/>
      <c r="Y617" s="8"/>
      <c r="Z617" s="8"/>
      <c r="AA617" s="8"/>
      <c r="AC617" s="8"/>
      <c r="AD617" s="8"/>
      <c r="AE617" s="8"/>
      <c r="AF617" s="8"/>
      <c r="AG617" s="8"/>
      <c r="AH617" s="8"/>
    </row>
    <row r="618" spans="1:34" x14ac:dyDescent="0.25">
      <c r="A618" s="50"/>
      <c r="B618" s="41"/>
      <c r="C618" s="41"/>
      <c r="D618" s="41"/>
      <c r="E618" s="41"/>
      <c r="F618" s="51"/>
      <c r="G618" s="97">
        <f t="shared" si="13"/>
        <v>43851</v>
      </c>
      <c r="H618" s="196"/>
      <c r="I618" s="196"/>
      <c r="J618" s="192"/>
      <c r="K618" s="192"/>
      <c r="L618" s="65"/>
      <c r="M618" s="49"/>
      <c r="N618" s="79" t="s">
        <v>394</v>
      </c>
      <c r="O618" s="76">
        <f>SUM(V602+P602+U602)</f>
        <v>2500</v>
      </c>
      <c r="P618" s="80" t="s">
        <v>372</v>
      </c>
      <c r="Q618" s="43"/>
      <c r="R618" s="43"/>
      <c r="S618" s="43"/>
      <c r="T618" s="43"/>
      <c r="U618" s="43"/>
      <c r="V618" s="43"/>
      <c r="Y618" s="8"/>
      <c r="Z618" s="8"/>
      <c r="AA618" s="8"/>
      <c r="AC618" s="8"/>
      <c r="AD618" s="8"/>
      <c r="AE618" s="8"/>
      <c r="AF618" s="8"/>
      <c r="AG618" s="8"/>
      <c r="AH618" s="8"/>
    </row>
    <row r="619" spans="1:34" ht="16.5" thickBot="1" x14ac:dyDescent="0.3">
      <c r="A619" s="50"/>
      <c r="B619" s="41"/>
      <c r="C619" s="41"/>
      <c r="D619" s="41"/>
      <c r="E619" s="41"/>
      <c r="F619" s="51"/>
      <c r="G619" s="97">
        <f t="shared" si="13"/>
        <v>43851</v>
      </c>
      <c r="H619" s="64"/>
      <c r="I619" s="64"/>
      <c r="J619" s="64"/>
      <c r="K619" s="64"/>
      <c r="L619" s="65"/>
      <c r="M619" s="49"/>
      <c r="N619" s="71" t="s">
        <v>395</v>
      </c>
      <c r="O619" s="77">
        <f>SUM(V602:AA602)</f>
        <v>0</v>
      </c>
      <c r="P619" s="81" t="s">
        <v>376</v>
      </c>
      <c r="Q619" s="43"/>
      <c r="R619" s="43"/>
      <c r="S619" s="43"/>
      <c r="T619" s="43"/>
      <c r="U619" s="43"/>
      <c r="V619" s="43"/>
      <c r="Y619" s="8"/>
      <c r="Z619" s="8"/>
      <c r="AA619" s="8"/>
      <c r="AC619" s="8"/>
      <c r="AD619" s="8"/>
      <c r="AE619" s="8"/>
      <c r="AF619" s="8"/>
      <c r="AG619" s="8"/>
      <c r="AH619" s="8"/>
    </row>
    <row r="620" spans="1:34" x14ac:dyDescent="0.25">
      <c r="A620" s="8"/>
      <c r="B620" s="8"/>
      <c r="C620" s="8"/>
      <c r="E620" s="8"/>
      <c r="F620" s="8"/>
      <c r="H620" s="8"/>
      <c r="I620" s="8"/>
      <c r="J620" s="8"/>
      <c r="K620" s="8"/>
      <c r="L620" s="8"/>
      <c r="M620" s="8"/>
      <c r="P620" s="8"/>
      <c r="Q620" s="8"/>
      <c r="R620" s="8"/>
      <c r="S620" s="8"/>
      <c r="T620" s="8"/>
      <c r="U620" s="8"/>
      <c r="Y620" s="8"/>
      <c r="Z620" s="8"/>
      <c r="AA620" s="8"/>
      <c r="AC620" s="8"/>
      <c r="AD620" s="8"/>
      <c r="AE620" s="8"/>
      <c r="AF620" s="8"/>
      <c r="AG620" s="8"/>
      <c r="AH620" s="8"/>
    </row>
    <row r="621" spans="1:34" ht="15.75" customHeight="1" x14ac:dyDescent="0.25">
      <c r="B621" s="193"/>
      <c r="C621" s="193"/>
      <c r="D621" s="111"/>
      <c r="E621" s="193"/>
      <c r="F621" s="193"/>
      <c r="G621" s="66"/>
      <c r="H621" s="8"/>
      <c r="I621" s="8"/>
      <c r="J621" s="8"/>
      <c r="K621" s="8"/>
      <c r="L621" s="8"/>
      <c r="M621" s="8"/>
      <c r="P621" s="8"/>
      <c r="Q621" s="8"/>
      <c r="R621" s="8"/>
      <c r="S621" s="8"/>
      <c r="T621" s="8"/>
      <c r="U621" s="8"/>
      <c r="Y621" s="8"/>
      <c r="Z621" s="8"/>
      <c r="AA621" s="8"/>
      <c r="AC621" s="8"/>
      <c r="AD621" s="8"/>
      <c r="AE621" s="8"/>
      <c r="AF621" s="8"/>
      <c r="AG621" s="8"/>
      <c r="AH621" s="8"/>
    </row>
    <row r="622" spans="1:34" ht="15.75" customHeight="1" x14ac:dyDescent="0.25">
      <c r="B622" s="193"/>
      <c r="C622" s="193"/>
      <c r="D622" s="111"/>
      <c r="E622" s="193"/>
      <c r="F622" s="193"/>
      <c r="G622" s="66"/>
      <c r="H622" s="8"/>
      <c r="I622" s="8"/>
      <c r="J622" s="8"/>
      <c r="K622" s="8"/>
      <c r="L622" s="8"/>
      <c r="M622" s="8"/>
    </row>
    <row r="623" spans="1:34" ht="15.75" customHeight="1" x14ac:dyDescent="0.25">
      <c r="B623" s="193"/>
      <c r="C623" s="193"/>
      <c r="D623" s="111"/>
      <c r="E623" s="193"/>
      <c r="F623" s="193"/>
      <c r="G623" s="66"/>
      <c r="H623" s="8"/>
      <c r="I623" s="8"/>
      <c r="J623" s="8"/>
      <c r="K623" s="8"/>
      <c r="L623" s="8"/>
      <c r="M623" s="8"/>
    </row>
    <row r="624" spans="1:34" ht="15.75" customHeight="1" x14ac:dyDescent="0.25">
      <c r="B624" s="193"/>
      <c r="C624" s="193"/>
      <c r="D624" s="111"/>
      <c r="E624" s="193"/>
      <c r="F624" s="193"/>
      <c r="G624" s="66"/>
    </row>
    <row r="625" spans="1:7" ht="15.75" customHeight="1" x14ac:dyDescent="0.25">
      <c r="B625" s="193"/>
      <c r="C625" s="193"/>
      <c r="D625" s="111"/>
      <c r="E625" s="193"/>
      <c r="F625" s="193"/>
      <c r="G625" s="66"/>
    </row>
    <row r="626" spans="1:7" ht="15.75" customHeight="1" x14ac:dyDescent="0.25">
      <c r="B626" s="193"/>
      <c r="C626" s="193"/>
      <c r="D626" s="111"/>
      <c r="E626" s="193"/>
      <c r="F626" s="193"/>
      <c r="G626" s="66"/>
    </row>
    <row r="627" spans="1:7" ht="15.75" customHeight="1" x14ac:dyDescent="0.25">
      <c r="B627" s="193"/>
      <c r="C627" s="193"/>
      <c r="D627" s="111"/>
      <c r="E627" s="193"/>
      <c r="F627" s="193"/>
      <c r="G627" s="66"/>
    </row>
    <row r="628" spans="1:7" ht="15.75" customHeight="1" x14ac:dyDescent="0.25">
      <c r="B628" s="193"/>
      <c r="C628" s="193"/>
      <c r="D628" s="111"/>
      <c r="E628" s="193"/>
      <c r="F628" s="193"/>
      <c r="G628" s="66"/>
    </row>
    <row r="629" spans="1:7" ht="15.75" customHeight="1" x14ac:dyDescent="0.25">
      <c r="B629" s="193"/>
      <c r="C629" s="193"/>
      <c r="D629" s="111"/>
      <c r="E629" s="193"/>
      <c r="F629" s="193"/>
      <c r="G629" s="66"/>
    </row>
    <row r="630" spans="1:7" ht="15.75" customHeight="1" x14ac:dyDescent="0.25">
      <c r="B630" s="193"/>
      <c r="C630" s="193"/>
      <c r="D630" s="111"/>
      <c r="E630" s="193"/>
      <c r="F630" s="193"/>
      <c r="G630" s="66"/>
    </row>
    <row r="631" spans="1:7" ht="15.75" customHeight="1" x14ac:dyDescent="0.25">
      <c r="B631" s="193"/>
      <c r="C631" s="193"/>
      <c r="D631" s="111"/>
      <c r="E631" s="193"/>
      <c r="F631" s="193"/>
      <c r="G631" s="66"/>
    </row>
    <row r="632" spans="1:7" x14ac:dyDescent="0.25">
      <c r="A632" s="50"/>
      <c r="B632" s="41"/>
      <c r="C632" s="41"/>
      <c r="D632" s="41"/>
      <c r="E632" s="41"/>
      <c r="F632" s="51"/>
    </row>
  </sheetData>
  <sheetProtection selectLockedCells="1" sort="0" autoFilter="0" selectUnlockedCells="1"/>
  <autoFilter ref="A1:AJ1" xr:uid="{00000000-0009-0000-0000-000000000000}"/>
  <mergeCells count="25">
    <mergeCell ref="A603:C603"/>
    <mergeCell ref="A604:C604"/>
    <mergeCell ref="H604:I604"/>
    <mergeCell ref="A605:C605"/>
    <mergeCell ref="A606:C606"/>
    <mergeCell ref="H606:I606"/>
    <mergeCell ref="A607:C607"/>
    <mergeCell ref="H607:I607"/>
    <mergeCell ref="A608:C608"/>
    <mergeCell ref="H608:I608"/>
    <mergeCell ref="A609:C609"/>
    <mergeCell ref="H609:I609"/>
    <mergeCell ref="A610:C610"/>
    <mergeCell ref="H610:I610"/>
    <mergeCell ref="A611:C611"/>
    <mergeCell ref="H611:I611"/>
    <mergeCell ref="A612:C612"/>
    <mergeCell ref="H612:I612"/>
    <mergeCell ref="H618:I618"/>
    <mergeCell ref="A613:C613"/>
    <mergeCell ref="H613:I613"/>
    <mergeCell ref="H614:I614"/>
    <mergeCell ref="H615:I615"/>
    <mergeCell ref="H616:I616"/>
    <mergeCell ref="H617:I617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P538"/>
  <sheetViews>
    <sheetView zoomScaleNormal="100" workbookViewId="0">
      <pane ySplit="1" topLeftCell="A340" activePane="bottomLeft" state="frozen"/>
      <selection pane="bottomLeft" activeCell="G340" sqref="G340"/>
    </sheetView>
  </sheetViews>
  <sheetFormatPr defaultColWidth="9.140625" defaultRowHeight="15.75" x14ac:dyDescent="0.25"/>
  <cols>
    <col min="1" max="1" width="5.7109375" style="25" customWidth="1"/>
    <col min="2" max="3" width="7.140625" style="25" customWidth="1"/>
    <col min="4" max="4" width="7.5703125" style="25" customWidth="1"/>
    <col min="5" max="5" width="14.7109375" style="25" customWidth="1"/>
    <col min="6" max="6" width="5.85546875" style="26" customWidth="1"/>
    <col min="7" max="7" width="8.5703125" style="8" customWidth="1"/>
    <col min="8" max="8" width="6.85546875" style="25" customWidth="1"/>
    <col min="9" max="9" width="9.5703125" style="25" bestFit="1" customWidth="1"/>
    <col min="10" max="10" width="15.5703125" style="25" customWidth="1"/>
    <col min="11" max="11" width="11.140625" style="25" bestFit="1" customWidth="1"/>
    <col min="12" max="12" width="7.28515625" style="25" customWidth="1"/>
    <col min="13" max="13" width="8.140625" style="25" customWidth="1"/>
    <col min="14" max="14" width="15.7109375" style="25" customWidth="1"/>
    <col min="15" max="15" width="11.7109375" style="8" bestFit="1" customWidth="1"/>
    <col min="16" max="16" width="10.7109375" style="27" bestFit="1" customWidth="1"/>
    <col min="17" max="17" width="9" style="27" customWidth="1"/>
    <col min="18" max="18" width="6.5703125" style="27" customWidth="1"/>
    <col min="19" max="20" width="3.85546875" style="27" customWidth="1"/>
    <col min="21" max="21" width="8.5703125" style="27" bestFit="1" customWidth="1"/>
    <col min="22" max="22" width="9.5703125" style="8" customWidth="1"/>
    <col min="23" max="23" width="9.42578125" style="8" customWidth="1"/>
    <col min="24" max="24" width="5" style="27" bestFit="1" customWidth="1"/>
    <col min="25" max="25" width="8.42578125" style="25" customWidth="1"/>
    <col min="26" max="26" width="10.42578125" style="27" customWidth="1"/>
    <col min="27" max="27" width="9.5703125" style="27" customWidth="1"/>
    <col min="28" max="28" width="10" style="25" customWidth="1"/>
    <col min="29" max="29" width="48.42578125" style="27" customWidth="1"/>
    <col min="30" max="33" width="3.140625" style="150" customWidth="1"/>
    <col min="34" max="34" width="3.140625" style="151" customWidth="1"/>
    <col min="35" max="35" width="3.140625" style="153" customWidth="1"/>
    <col min="36" max="36" width="6" style="153" customWidth="1"/>
    <col min="37" max="67" width="9.140625" style="153"/>
    <col min="68" max="16384" width="9.140625" style="8"/>
  </cols>
  <sheetData>
    <row r="1" spans="1:67" s="110" customFormat="1" ht="45" x14ac:dyDescent="0.25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2" t="s">
        <v>7</v>
      </c>
      <c r="I1" s="112" t="s">
        <v>8</v>
      </c>
      <c r="J1" s="112" t="s">
        <v>9</v>
      </c>
      <c r="K1" s="112" t="s">
        <v>10</v>
      </c>
      <c r="L1" s="109" t="s">
        <v>11</v>
      </c>
      <c r="M1" s="109" t="s">
        <v>12</v>
      </c>
      <c r="N1" s="109" t="s">
        <v>13</v>
      </c>
      <c r="O1" s="109" t="s">
        <v>14</v>
      </c>
      <c r="P1" s="109" t="s">
        <v>15</v>
      </c>
      <c r="Q1" s="109" t="s">
        <v>16</v>
      </c>
      <c r="R1" s="109" t="s">
        <v>17</v>
      </c>
      <c r="S1" s="109" t="s">
        <v>18</v>
      </c>
      <c r="T1" s="109" t="s">
        <v>19</v>
      </c>
      <c r="U1" s="109" t="s">
        <v>20</v>
      </c>
      <c r="V1" s="109" t="s">
        <v>21</v>
      </c>
      <c r="W1" s="109" t="s">
        <v>22</v>
      </c>
      <c r="X1" s="109" t="s">
        <v>23</v>
      </c>
      <c r="Y1" s="109" t="s">
        <v>24</v>
      </c>
      <c r="Z1" s="109" t="s">
        <v>25</v>
      </c>
      <c r="AA1" s="109" t="s">
        <v>26</v>
      </c>
      <c r="AB1" s="109" t="s">
        <v>27</v>
      </c>
      <c r="AC1" s="154" t="s">
        <v>28</v>
      </c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</row>
    <row r="2" spans="1:67" s="30" customFormat="1" ht="12" x14ac:dyDescent="0.2">
      <c r="A2" s="87" t="s">
        <v>33</v>
      </c>
      <c r="B2" s="33"/>
      <c r="C2" s="32" t="s">
        <v>53</v>
      </c>
      <c r="D2" s="32"/>
      <c r="E2" s="32"/>
      <c r="F2" s="32">
        <v>80655</v>
      </c>
      <c r="G2" s="54"/>
      <c r="H2" s="32"/>
      <c r="I2" s="32"/>
      <c r="J2" s="32"/>
      <c r="K2" s="52"/>
      <c r="L2" s="34"/>
      <c r="M2" s="34"/>
      <c r="N2" s="55">
        <f>SUM(K2:L2)</f>
        <v>0</v>
      </c>
      <c r="O2" s="34"/>
      <c r="P2" s="56"/>
      <c r="Q2" s="39"/>
      <c r="R2" s="39"/>
      <c r="S2" s="39"/>
      <c r="T2" s="39"/>
      <c r="U2" s="39"/>
      <c r="V2" s="117"/>
      <c r="W2" s="117"/>
      <c r="X2" s="117"/>
      <c r="Y2" s="117"/>
      <c r="Z2" s="117"/>
      <c r="AA2" s="117"/>
      <c r="AB2" s="39"/>
      <c r="AC2" s="155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</row>
    <row r="3" spans="1:67" s="30" customFormat="1" ht="12" x14ac:dyDescent="0.2">
      <c r="A3" s="87" t="s">
        <v>71</v>
      </c>
      <c r="B3" s="33"/>
      <c r="C3" s="32"/>
      <c r="D3" s="32"/>
      <c r="E3" s="32" t="s">
        <v>72</v>
      </c>
      <c r="F3" s="32">
        <v>80688</v>
      </c>
      <c r="G3" s="54"/>
      <c r="H3" s="32"/>
      <c r="I3" s="32"/>
      <c r="J3" s="32"/>
      <c r="K3" s="52"/>
      <c r="L3" s="34"/>
      <c r="M3" s="34"/>
      <c r="N3" s="55">
        <f>SUM(K3:L3)</f>
        <v>0</v>
      </c>
      <c r="O3" s="34"/>
      <c r="P3" s="56"/>
      <c r="Q3" s="39"/>
      <c r="R3" s="39"/>
      <c r="S3" s="39"/>
      <c r="T3" s="39"/>
      <c r="U3" s="39"/>
      <c r="V3" s="117"/>
      <c r="W3" s="117"/>
      <c r="X3" s="117"/>
      <c r="Y3" s="117"/>
      <c r="Z3" s="117"/>
      <c r="AA3" s="117"/>
      <c r="AB3" s="39"/>
      <c r="AC3" s="155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</row>
    <row r="4" spans="1:67" s="30" customFormat="1" ht="12" x14ac:dyDescent="0.2">
      <c r="A4" s="87" t="s">
        <v>71</v>
      </c>
      <c r="B4" s="33"/>
      <c r="C4" s="32"/>
      <c r="D4" s="32"/>
      <c r="E4" s="32" t="s">
        <v>72</v>
      </c>
      <c r="F4" s="32">
        <v>80689</v>
      </c>
      <c r="G4" s="54"/>
      <c r="H4" s="32"/>
      <c r="I4" s="32"/>
      <c r="J4" s="32"/>
      <c r="K4" s="52"/>
      <c r="L4" s="34"/>
      <c r="M4" s="34"/>
      <c r="N4" s="55">
        <f>SUM(K4:L4)</f>
        <v>0</v>
      </c>
      <c r="O4" s="34"/>
      <c r="P4" s="56"/>
      <c r="Q4" s="39"/>
      <c r="R4" s="39"/>
      <c r="S4" s="39"/>
      <c r="T4" s="39"/>
      <c r="U4" s="39"/>
      <c r="V4" s="117"/>
      <c r="W4" s="117"/>
      <c r="X4" s="117"/>
      <c r="Y4" s="117"/>
      <c r="Z4" s="117"/>
      <c r="AA4" s="117"/>
      <c r="AB4" s="39"/>
      <c r="AC4" s="155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</row>
    <row r="5" spans="1:67" s="30" customFormat="1" ht="12" x14ac:dyDescent="0.2">
      <c r="A5" s="87" t="s">
        <v>62</v>
      </c>
      <c r="B5" s="33">
        <v>43791</v>
      </c>
      <c r="C5" s="32" t="s">
        <v>68</v>
      </c>
      <c r="D5" s="32" t="s">
        <v>74</v>
      </c>
      <c r="E5" s="32" t="s">
        <v>75</v>
      </c>
      <c r="F5" s="32">
        <v>80691</v>
      </c>
      <c r="G5" s="54"/>
      <c r="H5" s="32">
        <v>2</v>
      </c>
      <c r="I5" s="32">
        <v>0</v>
      </c>
      <c r="J5" s="32"/>
      <c r="K5" s="52">
        <v>100</v>
      </c>
      <c r="L5" s="34"/>
      <c r="M5" s="34"/>
      <c r="N5" s="55"/>
      <c r="O5" s="34"/>
      <c r="P5" s="56"/>
      <c r="Q5" s="39">
        <v>100</v>
      </c>
      <c r="R5" s="39"/>
      <c r="S5" s="39"/>
      <c r="T5" s="39"/>
      <c r="U5" s="39"/>
      <c r="V5" s="117"/>
      <c r="W5" s="117"/>
      <c r="X5" s="117"/>
      <c r="Y5" s="117"/>
      <c r="Z5" s="117"/>
      <c r="AA5" s="117"/>
      <c r="AB5" s="39"/>
      <c r="AC5" s="155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</row>
    <row r="6" spans="1:67" s="30" customFormat="1" ht="12" x14ac:dyDescent="0.2">
      <c r="A6" s="87" t="s">
        <v>71</v>
      </c>
      <c r="B6" s="33"/>
      <c r="C6" s="32"/>
      <c r="D6" s="32"/>
      <c r="E6" s="32" t="s">
        <v>72</v>
      </c>
      <c r="F6" s="32">
        <v>80692</v>
      </c>
      <c r="G6" s="54"/>
      <c r="H6" s="32"/>
      <c r="I6" s="32"/>
      <c r="J6" s="32"/>
      <c r="K6" s="52"/>
      <c r="L6" s="34"/>
      <c r="M6" s="34"/>
      <c r="N6" s="55">
        <f>SUM(K6:L6)</f>
        <v>0</v>
      </c>
      <c r="O6" s="34"/>
      <c r="P6" s="56"/>
      <c r="Q6" s="39"/>
      <c r="R6" s="39"/>
      <c r="S6" s="39"/>
      <c r="T6" s="39"/>
      <c r="U6" s="39"/>
      <c r="V6" s="117"/>
      <c r="W6" s="117"/>
      <c r="X6" s="117"/>
      <c r="Y6" s="117"/>
      <c r="Z6" s="117"/>
      <c r="AA6" s="117"/>
      <c r="AB6" s="39"/>
      <c r="AC6" s="155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</row>
    <row r="7" spans="1:67" s="30" customFormat="1" ht="12" x14ac:dyDescent="0.2">
      <c r="A7" s="87"/>
      <c r="B7" s="33"/>
      <c r="C7" s="32"/>
      <c r="D7" s="32"/>
      <c r="E7" s="32"/>
      <c r="F7" s="32">
        <v>80737</v>
      </c>
      <c r="G7" s="54"/>
      <c r="H7" s="32"/>
      <c r="I7" s="32"/>
      <c r="J7" s="32"/>
      <c r="K7" s="52"/>
      <c r="L7" s="34"/>
      <c r="M7" s="34"/>
      <c r="N7" s="55">
        <f>SUM(K7:L7)</f>
        <v>0</v>
      </c>
      <c r="O7" s="34"/>
      <c r="P7" s="56"/>
      <c r="Q7" s="39"/>
      <c r="R7" s="39"/>
      <c r="S7" s="39"/>
      <c r="T7" s="39"/>
      <c r="U7" s="39"/>
      <c r="V7" s="117"/>
      <c r="W7" s="117"/>
      <c r="X7" s="117"/>
      <c r="Y7" s="117"/>
      <c r="Z7" s="117"/>
      <c r="AA7" s="117"/>
      <c r="AB7" s="39"/>
      <c r="AC7" s="155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</row>
    <row r="8" spans="1:67" s="30" customFormat="1" ht="12" x14ac:dyDescent="0.2">
      <c r="A8" s="87" t="s">
        <v>71</v>
      </c>
      <c r="B8" s="33"/>
      <c r="C8" s="32"/>
      <c r="D8" s="32"/>
      <c r="E8" s="32" t="s">
        <v>72</v>
      </c>
      <c r="F8" s="32">
        <v>80746</v>
      </c>
      <c r="G8" s="54"/>
      <c r="H8" s="32"/>
      <c r="I8" s="32"/>
      <c r="J8" s="32"/>
      <c r="K8" s="52"/>
      <c r="L8" s="34"/>
      <c r="M8" s="34"/>
      <c r="N8" s="55">
        <f>SUM(K8:L8)</f>
        <v>0</v>
      </c>
      <c r="O8" s="34"/>
      <c r="P8" s="56"/>
      <c r="Q8" s="39"/>
      <c r="R8" s="39"/>
      <c r="S8" s="39"/>
      <c r="T8" s="39"/>
      <c r="U8" s="39"/>
      <c r="V8" s="117"/>
      <c r="W8" s="117"/>
      <c r="X8" s="117"/>
      <c r="Y8" s="117"/>
      <c r="Z8" s="117"/>
      <c r="AA8" s="117"/>
      <c r="AB8" s="39"/>
      <c r="AC8" s="155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</row>
    <row r="9" spans="1:67" s="30" customFormat="1" ht="12" x14ac:dyDescent="0.2">
      <c r="A9" s="87"/>
      <c r="B9" s="33">
        <v>43802</v>
      </c>
      <c r="C9" s="32" t="s">
        <v>45</v>
      </c>
      <c r="D9" s="32" t="s">
        <v>39</v>
      </c>
      <c r="E9" s="32" t="s">
        <v>43</v>
      </c>
      <c r="F9" s="32">
        <v>80752</v>
      </c>
      <c r="G9" s="54"/>
      <c r="H9" s="32">
        <v>8</v>
      </c>
      <c r="I9" s="32"/>
      <c r="J9" s="32"/>
      <c r="K9" s="52">
        <v>4682.49</v>
      </c>
      <c r="L9" s="34"/>
      <c r="M9" s="34"/>
      <c r="N9" s="55">
        <f t="shared" ref="N9:N12" si="0">SUM(K9:L9)</f>
        <v>4682.49</v>
      </c>
      <c r="O9" s="34"/>
      <c r="P9" s="56"/>
      <c r="Q9" s="39">
        <v>4682.49</v>
      </c>
      <c r="R9" s="39"/>
      <c r="S9" s="39"/>
      <c r="T9" s="39"/>
      <c r="U9" s="39"/>
      <c r="V9" s="117"/>
      <c r="W9" s="117"/>
      <c r="X9" s="117"/>
      <c r="Y9" s="117"/>
      <c r="Z9" s="117"/>
      <c r="AA9" s="117"/>
      <c r="AB9" s="39"/>
      <c r="AC9" s="155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</row>
    <row r="10" spans="1:67" s="30" customFormat="1" ht="12" x14ac:dyDescent="0.2">
      <c r="A10" s="87" t="s">
        <v>72</v>
      </c>
      <c r="B10" s="33"/>
      <c r="C10" s="32"/>
      <c r="D10" s="32"/>
      <c r="E10" s="32" t="s">
        <v>72</v>
      </c>
      <c r="F10" s="32">
        <v>80786</v>
      </c>
      <c r="G10" s="54"/>
      <c r="H10" s="32"/>
      <c r="I10" s="32"/>
      <c r="J10" s="32"/>
      <c r="K10" s="52"/>
      <c r="L10" s="34"/>
      <c r="M10" s="34"/>
      <c r="N10" s="55">
        <f t="shared" si="0"/>
        <v>0</v>
      </c>
      <c r="O10" s="34"/>
      <c r="P10" s="56"/>
      <c r="Q10" s="39"/>
      <c r="R10" s="39"/>
      <c r="S10" s="39"/>
      <c r="T10" s="39"/>
      <c r="U10" s="39"/>
      <c r="V10" s="117"/>
      <c r="W10" s="117"/>
      <c r="X10" s="117"/>
      <c r="Y10" s="117"/>
      <c r="Z10" s="117"/>
      <c r="AA10" s="117"/>
      <c r="AB10" s="39"/>
      <c r="AC10" s="155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</row>
    <row r="11" spans="1:67" s="30" customFormat="1" ht="12" x14ac:dyDescent="0.2">
      <c r="A11" s="87"/>
      <c r="B11" s="33"/>
      <c r="C11" s="32"/>
      <c r="D11" s="32"/>
      <c r="E11" s="32"/>
      <c r="F11" s="32">
        <v>80800</v>
      </c>
      <c r="G11" s="54"/>
      <c r="H11" s="32"/>
      <c r="I11" s="32"/>
      <c r="J11" s="32"/>
      <c r="K11" s="52"/>
      <c r="L11" s="34"/>
      <c r="M11" s="34"/>
      <c r="N11" s="55">
        <f t="shared" si="0"/>
        <v>0</v>
      </c>
      <c r="O11" s="34"/>
      <c r="P11" s="56"/>
      <c r="Q11" s="39"/>
      <c r="R11" s="39"/>
      <c r="S11" s="39"/>
      <c r="T11" s="39"/>
      <c r="U11" s="39"/>
      <c r="V11" s="117"/>
      <c r="W11" s="117"/>
      <c r="X11" s="117"/>
      <c r="Y11" s="117"/>
      <c r="Z11" s="117"/>
      <c r="AA11" s="117"/>
      <c r="AB11" s="39"/>
      <c r="AC11" s="155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</row>
    <row r="12" spans="1:67" s="30" customFormat="1" ht="12" x14ac:dyDescent="0.2">
      <c r="A12" s="91" t="s">
        <v>33</v>
      </c>
      <c r="B12" s="46">
        <v>43810</v>
      </c>
      <c r="C12" s="47" t="s">
        <v>45</v>
      </c>
      <c r="D12" s="47" t="s">
        <v>39</v>
      </c>
      <c r="E12" s="47" t="s">
        <v>43</v>
      </c>
      <c r="F12" s="32">
        <v>80811</v>
      </c>
      <c r="G12" s="58">
        <v>43832</v>
      </c>
      <c r="H12" s="47">
        <v>0</v>
      </c>
      <c r="I12" s="47">
        <v>0</v>
      </c>
      <c r="J12" s="47"/>
      <c r="K12" s="53">
        <v>250</v>
      </c>
      <c r="L12" s="48"/>
      <c r="M12" s="48"/>
      <c r="N12" s="55">
        <f t="shared" si="0"/>
        <v>250</v>
      </c>
      <c r="O12" s="48"/>
      <c r="P12" s="60"/>
      <c r="Q12" s="59">
        <v>250</v>
      </c>
      <c r="R12" s="59"/>
      <c r="S12" s="59"/>
      <c r="T12" s="59"/>
      <c r="U12" s="59"/>
      <c r="V12" s="118"/>
      <c r="W12" s="118"/>
      <c r="X12" s="118"/>
      <c r="Y12" s="118"/>
      <c r="Z12" s="118"/>
      <c r="AA12" s="118"/>
      <c r="AB12" s="59"/>
      <c r="AC12" s="92"/>
    </row>
    <row r="13" spans="1:67" s="30" customFormat="1" ht="12" x14ac:dyDescent="0.2">
      <c r="A13" s="91" t="s">
        <v>33</v>
      </c>
      <c r="B13" s="46">
        <v>43810</v>
      </c>
      <c r="C13" s="47" t="s">
        <v>45</v>
      </c>
      <c r="D13" s="47" t="s">
        <v>39</v>
      </c>
      <c r="E13" s="47" t="s">
        <v>43</v>
      </c>
      <c r="F13" s="32">
        <v>80812</v>
      </c>
      <c r="G13" s="58">
        <v>43832</v>
      </c>
      <c r="H13" s="47">
        <v>19</v>
      </c>
      <c r="I13" s="47">
        <v>0</v>
      </c>
      <c r="J13" s="47"/>
      <c r="K13" s="53">
        <v>7280</v>
      </c>
      <c r="L13" s="48"/>
      <c r="M13" s="48"/>
      <c r="N13" s="55">
        <f t="shared" ref="N13:N19" si="1">SUM(K13:L13)</f>
        <v>7280</v>
      </c>
      <c r="O13" s="48"/>
      <c r="P13" s="60"/>
      <c r="Q13" s="59">
        <v>7280</v>
      </c>
      <c r="R13" s="59"/>
      <c r="S13" s="59"/>
      <c r="T13" s="59"/>
      <c r="U13" s="59"/>
      <c r="V13" s="118"/>
      <c r="W13" s="118"/>
      <c r="X13" s="118"/>
      <c r="Y13" s="118"/>
      <c r="Z13" s="118"/>
      <c r="AA13" s="118"/>
      <c r="AB13" s="59"/>
      <c r="AC13" s="92"/>
    </row>
    <row r="14" spans="1:67" s="30" customFormat="1" ht="12" x14ac:dyDescent="0.2">
      <c r="A14" s="91" t="s">
        <v>33</v>
      </c>
      <c r="B14" s="46"/>
      <c r="C14" s="47" t="s">
        <v>56</v>
      </c>
      <c r="D14" s="47" t="s">
        <v>36</v>
      </c>
      <c r="E14" s="47" t="s">
        <v>123</v>
      </c>
      <c r="F14" s="32">
        <v>80813</v>
      </c>
      <c r="G14" s="58">
        <v>43836</v>
      </c>
      <c r="H14" s="47">
        <v>0</v>
      </c>
      <c r="I14" s="47">
        <v>2</v>
      </c>
      <c r="J14" s="47" t="s">
        <v>124</v>
      </c>
      <c r="K14" s="53">
        <v>0</v>
      </c>
      <c r="L14" s="48"/>
      <c r="M14" s="48"/>
      <c r="N14" s="55">
        <v>0</v>
      </c>
      <c r="O14" s="48">
        <v>420000</v>
      </c>
      <c r="P14" s="60"/>
      <c r="Q14" s="59"/>
      <c r="R14" s="59"/>
      <c r="S14" s="59"/>
      <c r="T14" s="59"/>
      <c r="U14" s="59"/>
      <c r="V14" s="118"/>
      <c r="W14" s="118"/>
      <c r="X14" s="118"/>
      <c r="Y14" s="118"/>
      <c r="Z14" s="118"/>
      <c r="AA14" s="118"/>
      <c r="AB14" s="59"/>
      <c r="AC14" s="92"/>
    </row>
    <row r="15" spans="1:67" s="30" customFormat="1" ht="12" x14ac:dyDescent="0.2">
      <c r="A15" s="91" t="s">
        <v>41</v>
      </c>
      <c r="B15" s="46">
        <v>43809</v>
      </c>
      <c r="C15" s="47" t="s">
        <v>45</v>
      </c>
      <c r="D15" s="47" t="s">
        <v>39</v>
      </c>
      <c r="E15" s="47" t="s">
        <v>43</v>
      </c>
      <c r="F15" s="32">
        <v>80825</v>
      </c>
      <c r="G15" s="58">
        <v>43832</v>
      </c>
      <c r="H15" s="47">
        <v>24</v>
      </c>
      <c r="I15" s="47">
        <v>1</v>
      </c>
      <c r="J15" s="47" t="s">
        <v>130</v>
      </c>
      <c r="K15" s="53">
        <v>8925</v>
      </c>
      <c r="L15" s="48"/>
      <c r="M15" s="48"/>
      <c r="N15" s="55">
        <f t="shared" si="1"/>
        <v>8925</v>
      </c>
      <c r="O15" s="48"/>
      <c r="P15" s="60"/>
      <c r="Q15" s="59">
        <v>8925</v>
      </c>
      <c r="R15" s="59"/>
      <c r="S15" s="59"/>
      <c r="T15" s="59"/>
      <c r="U15" s="59"/>
      <c r="V15" s="118"/>
      <c r="W15" s="118"/>
      <c r="X15" s="118"/>
      <c r="Y15" s="118"/>
      <c r="Z15" s="118"/>
      <c r="AA15" s="118"/>
      <c r="AB15" s="59"/>
      <c r="AC15" s="92"/>
    </row>
    <row r="16" spans="1:67" s="30" customFormat="1" ht="12" x14ac:dyDescent="0.2">
      <c r="A16" s="91" t="s">
        <v>41</v>
      </c>
      <c r="B16" s="46">
        <v>43809</v>
      </c>
      <c r="C16" s="47" t="s">
        <v>38</v>
      </c>
      <c r="D16" s="47" t="s">
        <v>39</v>
      </c>
      <c r="E16" s="47" t="s">
        <v>40</v>
      </c>
      <c r="F16" s="32">
        <v>80826</v>
      </c>
      <c r="G16" s="58">
        <v>43832</v>
      </c>
      <c r="H16" s="47">
        <v>1</v>
      </c>
      <c r="I16" s="47">
        <v>1</v>
      </c>
      <c r="J16" s="47" t="s">
        <v>47</v>
      </c>
      <c r="K16" s="53">
        <v>15000</v>
      </c>
      <c r="L16" s="48"/>
      <c r="M16" s="48"/>
      <c r="N16" s="55">
        <f t="shared" si="1"/>
        <v>15000</v>
      </c>
      <c r="O16" s="48"/>
      <c r="P16" s="60"/>
      <c r="Q16" s="59">
        <v>15000</v>
      </c>
      <c r="R16" s="59"/>
      <c r="S16" s="59"/>
      <c r="T16" s="59"/>
      <c r="U16" s="59"/>
      <c r="V16" s="118"/>
      <c r="W16" s="118"/>
      <c r="X16" s="118"/>
      <c r="Y16" s="118"/>
      <c r="Z16" s="118"/>
      <c r="AA16" s="118"/>
      <c r="AB16" s="59"/>
      <c r="AC16" s="92"/>
    </row>
    <row r="17" spans="1:67" s="30" customFormat="1" ht="12" x14ac:dyDescent="0.2">
      <c r="A17" s="91" t="s">
        <v>41</v>
      </c>
      <c r="B17" s="46">
        <v>43809</v>
      </c>
      <c r="C17" s="47" t="s">
        <v>90</v>
      </c>
      <c r="D17" s="47" t="s">
        <v>39</v>
      </c>
      <c r="E17" s="47" t="s">
        <v>43</v>
      </c>
      <c r="F17" s="32">
        <v>80828</v>
      </c>
      <c r="G17" s="58">
        <v>43832</v>
      </c>
      <c r="H17" s="47">
        <v>18</v>
      </c>
      <c r="I17" s="47">
        <v>0</v>
      </c>
      <c r="J17" s="47"/>
      <c r="K17" s="53">
        <v>1656</v>
      </c>
      <c r="L17" s="48"/>
      <c r="M17" s="48"/>
      <c r="N17" s="55">
        <f t="shared" si="1"/>
        <v>1656</v>
      </c>
      <c r="O17" s="48"/>
      <c r="P17" s="60"/>
      <c r="Q17" s="59">
        <v>1656</v>
      </c>
      <c r="R17" s="59"/>
      <c r="S17" s="59"/>
      <c r="T17" s="59"/>
      <c r="U17" s="59"/>
      <c r="V17" s="118"/>
      <c r="W17" s="118"/>
      <c r="X17" s="118"/>
      <c r="Y17" s="118"/>
      <c r="Z17" s="118"/>
      <c r="AA17" s="118"/>
      <c r="AB17" s="59"/>
      <c r="AC17" s="92"/>
    </row>
    <row r="18" spans="1:67" s="30" customFormat="1" ht="12" x14ac:dyDescent="0.2">
      <c r="A18" s="91" t="s">
        <v>41</v>
      </c>
      <c r="B18" s="46">
        <v>43809</v>
      </c>
      <c r="C18" s="47" t="s">
        <v>90</v>
      </c>
      <c r="D18" s="47" t="s">
        <v>39</v>
      </c>
      <c r="E18" s="47" t="s">
        <v>43</v>
      </c>
      <c r="F18" s="47">
        <v>80829</v>
      </c>
      <c r="G18" s="58">
        <v>43832</v>
      </c>
      <c r="H18" s="47">
        <v>11</v>
      </c>
      <c r="I18" s="47">
        <v>1</v>
      </c>
      <c r="J18" s="47"/>
      <c r="K18" s="53">
        <v>2518.36</v>
      </c>
      <c r="L18" s="48"/>
      <c r="M18" s="48"/>
      <c r="N18" s="55">
        <f t="shared" si="1"/>
        <v>2518.36</v>
      </c>
      <c r="O18" s="48"/>
      <c r="P18" s="60"/>
      <c r="Q18" s="59">
        <v>2518.36</v>
      </c>
      <c r="R18" s="59"/>
      <c r="S18" s="59"/>
      <c r="T18" s="59"/>
      <c r="U18" s="59"/>
      <c r="V18" s="118"/>
      <c r="W18" s="118"/>
      <c r="X18" s="118"/>
      <c r="Y18" s="118"/>
      <c r="Z18" s="118"/>
      <c r="AA18" s="118"/>
      <c r="AB18" s="59"/>
      <c r="AC18" s="92"/>
    </row>
    <row r="19" spans="1:67" s="30" customFormat="1" ht="12" x14ac:dyDescent="0.2">
      <c r="A19" s="91" t="s">
        <v>41</v>
      </c>
      <c r="B19" s="46">
        <v>43809</v>
      </c>
      <c r="C19" s="47" t="s">
        <v>90</v>
      </c>
      <c r="D19" s="47" t="s">
        <v>39</v>
      </c>
      <c r="E19" s="47" t="s">
        <v>43</v>
      </c>
      <c r="F19" s="47">
        <v>80830</v>
      </c>
      <c r="G19" s="58">
        <v>43833</v>
      </c>
      <c r="H19" s="47">
        <v>20</v>
      </c>
      <c r="I19" s="47"/>
      <c r="J19" s="47"/>
      <c r="K19" s="53">
        <v>4445</v>
      </c>
      <c r="L19" s="48"/>
      <c r="M19" s="48"/>
      <c r="N19" s="55">
        <f t="shared" si="1"/>
        <v>4445</v>
      </c>
      <c r="O19" s="48"/>
      <c r="P19" s="60"/>
      <c r="Q19" s="59">
        <v>4445</v>
      </c>
      <c r="R19" s="59"/>
      <c r="S19" s="59"/>
      <c r="T19" s="59"/>
      <c r="U19" s="59"/>
      <c r="V19" s="118"/>
      <c r="W19" s="118"/>
      <c r="X19" s="118"/>
      <c r="Y19" s="118"/>
      <c r="Z19" s="118"/>
      <c r="AA19" s="118"/>
      <c r="AB19" s="59"/>
      <c r="AC19" s="92"/>
    </row>
    <row r="20" spans="1:67" s="30" customFormat="1" ht="12" x14ac:dyDescent="0.2">
      <c r="A20" s="91" t="s">
        <v>41</v>
      </c>
      <c r="B20" s="119">
        <v>43810</v>
      </c>
      <c r="C20" s="47" t="s">
        <v>45</v>
      </c>
      <c r="D20" s="47" t="s">
        <v>39</v>
      </c>
      <c r="E20" s="47" t="s">
        <v>43</v>
      </c>
      <c r="F20" s="47">
        <v>80842</v>
      </c>
      <c r="G20" s="58">
        <v>43836</v>
      </c>
      <c r="H20" s="47">
        <v>2</v>
      </c>
      <c r="I20" s="47">
        <v>0</v>
      </c>
      <c r="J20" s="47"/>
      <c r="K20" s="53">
        <v>2000</v>
      </c>
      <c r="L20" s="48"/>
      <c r="M20" s="48"/>
      <c r="N20" s="55">
        <f t="shared" ref="N20:N82" si="2">SUM(K20:L20)</f>
        <v>2000</v>
      </c>
      <c r="O20" s="48"/>
      <c r="P20" s="60"/>
      <c r="Q20" s="59">
        <v>2000</v>
      </c>
      <c r="R20" s="59"/>
      <c r="S20" s="59"/>
      <c r="T20" s="59"/>
      <c r="U20" s="59"/>
      <c r="V20" s="118"/>
      <c r="W20" s="118"/>
      <c r="X20" s="118"/>
      <c r="Y20" s="118"/>
      <c r="Z20" s="118"/>
      <c r="AA20" s="118"/>
      <c r="AB20" s="59"/>
      <c r="AC20" s="92"/>
    </row>
    <row r="21" spans="1:67" s="30" customFormat="1" ht="12" x14ac:dyDescent="0.2">
      <c r="A21" s="91" t="s">
        <v>41</v>
      </c>
      <c r="B21" s="46">
        <v>43810</v>
      </c>
      <c r="C21" s="47" t="s">
        <v>90</v>
      </c>
      <c r="D21" s="47" t="s">
        <v>39</v>
      </c>
      <c r="E21" s="47" t="s">
        <v>43</v>
      </c>
      <c r="F21" s="47">
        <v>80843</v>
      </c>
      <c r="G21" s="58">
        <v>43832</v>
      </c>
      <c r="H21" s="47">
        <v>6</v>
      </c>
      <c r="I21" s="47"/>
      <c r="J21" s="47"/>
      <c r="K21" s="53">
        <v>1000</v>
      </c>
      <c r="L21" s="48"/>
      <c r="M21" s="48"/>
      <c r="N21" s="55">
        <f t="shared" si="2"/>
        <v>1000</v>
      </c>
      <c r="O21" s="48"/>
      <c r="P21" s="60"/>
      <c r="Q21" s="59">
        <v>1000</v>
      </c>
      <c r="R21" s="59"/>
      <c r="S21" s="59"/>
      <c r="T21" s="59"/>
      <c r="U21" s="59"/>
      <c r="V21" s="118"/>
      <c r="W21" s="118"/>
      <c r="X21" s="118"/>
      <c r="Y21" s="118"/>
      <c r="Z21" s="118"/>
      <c r="AA21" s="118"/>
      <c r="AB21" s="59"/>
      <c r="AC21" s="92"/>
    </row>
    <row r="22" spans="1:67" s="30" customFormat="1" ht="12" x14ac:dyDescent="0.2">
      <c r="A22" s="91" t="s">
        <v>41</v>
      </c>
      <c r="B22" s="46">
        <v>43810</v>
      </c>
      <c r="C22" s="47" t="s">
        <v>90</v>
      </c>
      <c r="D22" s="47" t="s">
        <v>39</v>
      </c>
      <c r="E22" s="47" t="s">
        <v>43</v>
      </c>
      <c r="F22" s="47">
        <v>80844</v>
      </c>
      <c r="G22" s="58">
        <v>43832</v>
      </c>
      <c r="H22" s="47">
        <v>19</v>
      </c>
      <c r="I22" s="47">
        <v>3</v>
      </c>
      <c r="J22" s="47" t="s">
        <v>51</v>
      </c>
      <c r="K22" s="53">
        <v>4382.5</v>
      </c>
      <c r="L22" s="48"/>
      <c r="M22" s="48"/>
      <c r="N22" s="55">
        <f t="shared" si="2"/>
        <v>4382.5</v>
      </c>
      <c r="O22" s="48"/>
      <c r="P22" s="60"/>
      <c r="Q22" s="59">
        <v>4382.5</v>
      </c>
      <c r="R22" s="59"/>
      <c r="S22" s="59"/>
      <c r="T22" s="59"/>
      <c r="U22" s="59"/>
      <c r="V22" s="118"/>
      <c r="W22" s="118"/>
      <c r="X22" s="118"/>
      <c r="Y22" s="118"/>
      <c r="Z22" s="118"/>
      <c r="AA22" s="118"/>
      <c r="AB22" s="59"/>
      <c r="AC22" s="92"/>
    </row>
    <row r="23" spans="1:67" s="30" customFormat="1" ht="12" x14ac:dyDescent="0.2">
      <c r="A23" s="91" t="s">
        <v>41</v>
      </c>
      <c r="B23" s="46">
        <v>43810</v>
      </c>
      <c r="C23" s="47" t="s">
        <v>90</v>
      </c>
      <c r="D23" s="47" t="s">
        <v>39</v>
      </c>
      <c r="E23" s="47" t="s">
        <v>43</v>
      </c>
      <c r="F23" s="47">
        <v>80845</v>
      </c>
      <c r="G23" s="58">
        <v>43832</v>
      </c>
      <c r="H23" s="47">
        <v>0</v>
      </c>
      <c r="I23" s="47"/>
      <c r="J23" s="47"/>
      <c r="K23" s="53">
        <v>31.65</v>
      </c>
      <c r="L23" s="48"/>
      <c r="M23" s="48"/>
      <c r="N23" s="55">
        <f t="shared" si="2"/>
        <v>31.65</v>
      </c>
      <c r="O23" s="48"/>
      <c r="P23" s="60"/>
      <c r="Q23" s="59">
        <v>31.65</v>
      </c>
      <c r="R23" s="59"/>
      <c r="S23" s="59"/>
      <c r="T23" s="59"/>
      <c r="U23" s="59"/>
      <c r="V23" s="118"/>
      <c r="W23" s="118"/>
      <c r="X23" s="118"/>
      <c r="Y23" s="118"/>
      <c r="Z23" s="118"/>
      <c r="AA23" s="118"/>
      <c r="AB23" s="59"/>
      <c r="AC23" s="92"/>
    </row>
    <row r="24" spans="1:67" s="30" customFormat="1" ht="12" x14ac:dyDescent="0.2">
      <c r="A24" s="91" t="s">
        <v>41</v>
      </c>
      <c r="B24" s="46">
        <v>43810</v>
      </c>
      <c r="C24" s="47" t="s">
        <v>90</v>
      </c>
      <c r="D24" s="47" t="s">
        <v>39</v>
      </c>
      <c r="E24" s="47" t="s">
        <v>43</v>
      </c>
      <c r="F24" s="47">
        <v>80846</v>
      </c>
      <c r="G24" s="58">
        <v>43832</v>
      </c>
      <c r="H24" s="47">
        <v>1</v>
      </c>
      <c r="I24" s="47">
        <v>3</v>
      </c>
      <c r="J24" s="47" t="s">
        <v>85</v>
      </c>
      <c r="K24" s="53">
        <v>6900</v>
      </c>
      <c r="L24" s="48"/>
      <c r="M24" s="48"/>
      <c r="N24" s="55">
        <f t="shared" si="2"/>
        <v>6900</v>
      </c>
      <c r="O24" s="48"/>
      <c r="P24" s="60"/>
      <c r="Q24" s="59">
        <v>6900</v>
      </c>
      <c r="R24" s="59"/>
      <c r="S24" s="59"/>
      <c r="T24" s="59"/>
      <c r="U24" s="59"/>
      <c r="V24" s="118"/>
      <c r="W24" s="118"/>
      <c r="X24" s="118"/>
      <c r="Y24" s="118"/>
      <c r="Z24" s="118"/>
      <c r="AA24" s="118"/>
      <c r="AB24" s="59"/>
      <c r="AC24" s="92"/>
    </row>
    <row r="25" spans="1:67" s="30" customFormat="1" ht="12" x14ac:dyDescent="0.2">
      <c r="A25" s="91"/>
      <c r="B25" s="46"/>
      <c r="C25" s="47"/>
      <c r="D25" s="47"/>
      <c r="E25" s="47"/>
      <c r="F25" s="47">
        <v>80851</v>
      </c>
      <c r="G25" s="58"/>
      <c r="H25" s="47"/>
      <c r="I25" s="47"/>
      <c r="J25" s="47"/>
      <c r="K25" s="53"/>
      <c r="L25" s="48"/>
      <c r="M25" s="48"/>
      <c r="N25" s="55">
        <f t="shared" si="2"/>
        <v>0</v>
      </c>
      <c r="O25" s="48"/>
      <c r="P25" s="60"/>
      <c r="Q25" s="59"/>
      <c r="R25" s="59"/>
      <c r="S25" s="59"/>
      <c r="T25" s="59"/>
      <c r="U25" s="59"/>
      <c r="V25" s="118"/>
      <c r="W25" s="118"/>
      <c r="X25" s="118"/>
      <c r="Y25" s="118"/>
      <c r="Z25" s="118"/>
      <c r="AA25" s="118"/>
      <c r="AB25" s="59"/>
      <c r="AC25" s="156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</row>
    <row r="26" spans="1:67" s="30" customFormat="1" ht="12" x14ac:dyDescent="0.2">
      <c r="A26" s="91" t="s">
        <v>41</v>
      </c>
      <c r="B26" s="46">
        <v>43811</v>
      </c>
      <c r="C26" s="47" t="s">
        <v>45</v>
      </c>
      <c r="D26" s="47" t="s">
        <v>39</v>
      </c>
      <c r="E26" s="47" t="s">
        <v>43</v>
      </c>
      <c r="F26" s="47">
        <v>80856</v>
      </c>
      <c r="G26" s="58">
        <v>43832</v>
      </c>
      <c r="H26" s="47">
        <v>10</v>
      </c>
      <c r="I26" s="47"/>
      <c r="J26" s="47"/>
      <c r="K26" s="53">
        <v>14600</v>
      </c>
      <c r="L26" s="48"/>
      <c r="M26" s="48"/>
      <c r="N26" s="55">
        <f t="shared" si="2"/>
        <v>14600</v>
      </c>
      <c r="O26" s="48"/>
      <c r="P26" s="60"/>
      <c r="Q26" s="59">
        <v>14600</v>
      </c>
      <c r="R26" s="59"/>
      <c r="S26" s="59"/>
      <c r="T26" s="59"/>
      <c r="U26" s="59"/>
      <c r="V26" s="118"/>
      <c r="W26" s="118"/>
      <c r="X26" s="118"/>
      <c r="Y26" s="118"/>
      <c r="Z26" s="118"/>
      <c r="AA26" s="118"/>
      <c r="AB26" s="59"/>
      <c r="AC26" s="92"/>
    </row>
    <row r="27" spans="1:67" s="30" customFormat="1" ht="12" x14ac:dyDescent="0.2">
      <c r="A27" s="91" t="s">
        <v>41</v>
      </c>
      <c r="B27" s="46">
        <v>43811</v>
      </c>
      <c r="C27" s="47" t="s">
        <v>45</v>
      </c>
      <c r="D27" s="47" t="s">
        <v>39</v>
      </c>
      <c r="E27" s="47" t="s">
        <v>43</v>
      </c>
      <c r="F27" s="47">
        <v>80857</v>
      </c>
      <c r="G27" s="58">
        <v>43833</v>
      </c>
      <c r="H27" s="47">
        <v>8</v>
      </c>
      <c r="I27" s="47">
        <v>0</v>
      </c>
      <c r="J27" s="47"/>
      <c r="K27" s="53">
        <v>1650</v>
      </c>
      <c r="L27" s="48"/>
      <c r="M27" s="48"/>
      <c r="N27" s="55">
        <f t="shared" si="2"/>
        <v>1650</v>
      </c>
      <c r="O27" s="48"/>
      <c r="P27" s="60"/>
      <c r="Q27" s="59">
        <v>1650</v>
      </c>
      <c r="R27" s="59"/>
      <c r="S27" s="59"/>
      <c r="T27" s="59"/>
      <c r="U27" s="59"/>
      <c r="V27" s="118"/>
      <c r="W27" s="118"/>
      <c r="X27" s="118"/>
      <c r="Y27" s="118"/>
      <c r="Z27" s="118"/>
      <c r="AA27" s="118"/>
      <c r="AB27" s="59"/>
      <c r="AC27" s="92"/>
    </row>
    <row r="28" spans="1:67" s="30" customFormat="1" ht="12" x14ac:dyDescent="0.2">
      <c r="A28" s="91" t="s">
        <v>33</v>
      </c>
      <c r="B28" s="46">
        <v>43811</v>
      </c>
      <c r="C28" s="47" t="s">
        <v>38</v>
      </c>
      <c r="D28" s="47" t="s">
        <v>39</v>
      </c>
      <c r="E28" s="47" t="s">
        <v>40</v>
      </c>
      <c r="F28" s="47">
        <v>80858</v>
      </c>
      <c r="G28" s="58">
        <v>43839</v>
      </c>
      <c r="H28" s="47">
        <v>3</v>
      </c>
      <c r="I28" s="47">
        <v>1</v>
      </c>
      <c r="J28" s="47" t="s">
        <v>146</v>
      </c>
      <c r="K28" s="53">
        <v>666666</v>
      </c>
      <c r="L28" s="48"/>
      <c r="M28" s="48"/>
      <c r="N28" s="55">
        <f t="shared" si="2"/>
        <v>666666</v>
      </c>
      <c r="O28" s="48"/>
      <c r="P28" s="60">
        <v>666666</v>
      </c>
      <c r="Q28" s="59"/>
      <c r="R28" s="59"/>
      <c r="S28" s="59"/>
      <c r="T28" s="59"/>
      <c r="U28" s="59"/>
      <c r="V28" s="118"/>
      <c r="W28" s="118"/>
      <c r="X28" s="118"/>
      <c r="Y28" s="118"/>
      <c r="Z28" s="118"/>
      <c r="AA28" s="118"/>
      <c r="AB28" s="59"/>
      <c r="AC28" s="92"/>
    </row>
    <row r="29" spans="1:67" s="30" customFormat="1" ht="12" x14ac:dyDescent="0.2">
      <c r="A29" s="91"/>
      <c r="B29" s="46"/>
      <c r="C29" s="47"/>
      <c r="D29" s="47"/>
      <c r="E29" s="47"/>
      <c r="F29" s="47">
        <v>80869</v>
      </c>
      <c r="G29" s="58"/>
      <c r="H29" s="47"/>
      <c r="I29" s="47"/>
      <c r="J29" s="47"/>
      <c r="K29" s="53"/>
      <c r="L29" s="48"/>
      <c r="M29" s="48"/>
      <c r="N29" s="55">
        <f t="shared" si="2"/>
        <v>0</v>
      </c>
      <c r="O29" s="48"/>
      <c r="P29" s="60"/>
      <c r="Q29" s="59"/>
      <c r="R29" s="59"/>
      <c r="S29" s="59"/>
      <c r="T29" s="59"/>
      <c r="U29" s="59"/>
      <c r="V29" s="118"/>
      <c r="W29" s="118"/>
      <c r="X29" s="118"/>
      <c r="Y29" s="118"/>
      <c r="Z29" s="118"/>
      <c r="AA29" s="118"/>
      <c r="AB29" s="59"/>
      <c r="AC29" s="156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</row>
    <row r="30" spans="1:67" s="30" customFormat="1" ht="12" x14ac:dyDescent="0.2">
      <c r="A30" s="91"/>
      <c r="B30" s="46"/>
      <c r="C30" s="47"/>
      <c r="D30" s="47"/>
      <c r="E30" s="47"/>
      <c r="F30" s="47">
        <v>80870</v>
      </c>
      <c r="G30" s="58"/>
      <c r="H30" s="47"/>
      <c r="I30" s="47"/>
      <c r="J30" s="47"/>
      <c r="K30" s="53"/>
      <c r="L30" s="48"/>
      <c r="M30" s="48"/>
      <c r="N30" s="55">
        <f t="shared" si="2"/>
        <v>0</v>
      </c>
      <c r="O30" s="48"/>
      <c r="P30" s="60"/>
      <c r="Q30" s="59"/>
      <c r="R30" s="59"/>
      <c r="S30" s="59"/>
      <c r="T30" s="59"/>
      <c r="U30" s="59"/>
      <c r="V30" s="118"/>
      <c r="W30" s="118"/>
      <c r="X30" s="118"/>
      <c r="Y30" s="118"/>
      <c r="Z30" s="118"/>
      <c r="AA30" s="118"/>
      <c r="AB30" s="59"/>
      <c r="AC30" s="156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</row>
    <row r="31" spans="1:67" s="30" customFormat="1" ht="12" x14ac:dyDescent="0.2">
      <c r="A31" s="91"/>
      <c r="B31" s="46"/>
      <c r="C31" s="47"/>
      <c r="D31" s="47"/>
      <c r="E31" s="47"/>
      <c r="F31" s="47">
        <v>80872</v>
      </c>
      <c r="G31" s="58"/>
      <c r="H31" s="47"/>
      <c r="I31" s="47"/>
      <c r="J31" s="47"/>
      <c r="K31" s="53"/>
      <c r="L31" s="48"/>
      <c r="M31" s="48"/>
      <c r="N31" s="55">
        <f t="shared" si="2"/>
        <v>0</v>
      </c>
      <c r="O31" s="48"/>
      <c r="P31" s="60"/>
      <c r="Q31" s="59"/>
      <c r="R31" s="59"/>
      <c r="S31" s="59"/>
      <c r="T31" s="59"/>
      <c r="U31" s="59"/>
      <c r="V31" s="118"/>
      <c r="W31" s="118"/>
      <c r="X31" s="118"/>
      <c r="Y31" s="118"/>
      <c r="Z31" s="118"/>
      <c r="AA31" s="118"/>
      <c r="AB31" s="59"/>
      <c r="AC31" s="156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</row>
    <row r="32" spans="1:67" s="30" customFormat="1" ht="12" x14ac:dyDescent="0.2">
      <c r="A32" s="91"/>
      <c r="B32" s="46"/>
      <c r="C32" s="47"/>
      <c r="D32" s="47"/>
      <c r="E32" s="47"/>
      <c r="F32" s="47">
        <v>80874</v>
      </c>
      <c r="G32" s="58"/>
      <c r="H32" s="47"/>
      <c r="I32" s="47"/>
      <c r="J32" s="47"/>
      <c r="K32" s="53"/>
      <c r="L32" s="48"/>
      <c r="M32" s="48"/>
      <c r="N32" s="55">
        <f t="shared" si="2"/>
        <v>0</v>
      </c>
      <c r="O32" s="48"/>
      <c r="P32" s="60"/>
      <c r="Q32" s="59"/>
      <c r="R32" s="59"/>
      <c r="S32" s="59"/>
      <c r="T32" s="59"/>
      <c r="U32" s="59"/>
      <c r="V32" s="118"/>
      <c r="W32" s="118"/>
      <c r="X32" s="118"/>
      <c r="Y32" s="118"/>
      <c r="Z32" s="118"/>
      <c r="AA32" s="118"/>
      <c r="AB32" s="59"/>
      <c r="AC32" s="156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</row>
    <row r="33" spans="1:67" s="30" customFormat="1" ht="12" x14ac:dyDescent="0.2">
      <c r="A33" s="91"/>
      <c r="B33" s="46"/>
      <c r="C33" s="47"/>
      <c r="D33" s="47"/>
      <c r="E33" s="47"/>
      <c r="F33" s="47">
        <v>80875</v>
      </c>
      <c r="G33" s="58"/>
      <c r="H33" s="47"/>
      <c r="I33" s="47"/>
      <c r="J33" s="47"/>
      <c r="K33" s="53"/>
      <c r="L33" s="48"/>
      <c r="M33" s="48"/>
      <c r="N33" s="55">
        <f t="shared" si="2"/>
        <v>0</v>
      </c>
      <c r="O33" s="48"/>
      <c r="P33" s="60"/>
      <c r="Q33" s="59"/>
      <c r="R33" s="59"/>
      <c r="S33" s="59"/>
      <c r="T33" s="59"/>
      <c r="U33" s="59"/>
      <c r="V33" s="118"/>
      <c r="W33" s="118"/>
      <c r="X33" s="118"/>
      <c r="Y33" s="118"/>
      <c r="Z33" s="118"/>
      <c r="AA33" s="118"/>
      <c r="AB33" s="59"/>
      <c r="AC33" s="156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</row>
    <row r="34" spans="1:67" s="30" customFormat="1" ht="12" x14ac:dyDescent="0.2">
      <c r="A34" s="91" t="s">
        <v>41</v>
      </c>
      <c r="B34" s="46">
        <v>43812</v>
      </c>
      <c r="C34" s="47" t="s">
        <v>90</v>
      </c>
      <c r="D34" s="47" t="s">
        <v>39</v>
      </c>
      <c r="E34" s="47" t="s">
        <v>43</v>
      </c>
      <c r="F34" s="47">
        <v>80885</v>
      </c>
      <c r="G34" s="58">
        <v>43832</v>
      </c>
      <c r="H34" s="47">
        <v>23</v>
      </c>
      <c r="I34" s="47"/>
      <c r="J34" s="47"/>
      <c r="K34" s="53">
        <v>4460</v>
      </c>
      <c r="L34" s="48"/>
      <c r="M34" s="48"/>
      <c r="N34" s="55">
        <f t="shared" si="2"/>
        <v>4460</v>
      </c>
      <c r="O34" s="48"/>
      <c r="P34" s="60"/>
      <c r="Q34" s="59">
        <v>4310</v>
      </c>
      <c r="R34" s="59">
        <v>150</v>
      </c>
      <c r="S34" s="59"/>
      <c r="T34" s="59"/>
      <c r="U34" s="59"/>
      <c r="V34" s="118"/>
      <c r="W34" s="118"/>
      <c r="X34" s="118"/>
      <c r="Y34" s="118"/>
      <c r="Z34" s="118"/>
      <c r="AA34" s="118"/>
      <c r="AB34" s="59"/>
      <c r="AC34" s="92"/>
    </row>
    <row r="35" spans="1:67" s="30" customFormat="1" ht="12" x14ac:dyDescent="0.2">
      <c r="A35" s="91" t="s">
        <v>41</v>
      </c>
      <c r="B35" s="46">
        <v>43816</v>
      </c>
      <c r="C35" s="47" t="s">
        <v>77</v>
      </c>
      <c r="D35" s="47" t="s">
        <v>78</v>
      </c>
      <c r="E35" s="47" t="s">
        <v>79</v>
      </c>
      <c r="F35" s="47">
        <v>80886</v>
      </c>
      <c r="G35" s="58">
        <v>43832</v>
      </c>
      <c r="H35" s="47">
        <v>1</v>
      </c>
      <c r="I35" s="47"/>
      <c r="J35" s="47"/>
      <c r="K35" s="53">
        <v>100</v>
      </c>
      <c r="L35" s="48"/>
      <c r="M35" s="48"/>
      <c r="N35" s="55">
        <f t="shared" si="2"/>
        <v>100</v>
      </c>
      <c r="O35" s="48"/>
      <c r="P35" s="60"/>
      <c r="Q35" s="59">
        <v>100</v>
      </c>
      <c r="R35" s="59"/>
      <c r="S35" s="59"/>
      <c r="T35" s="59"/>
      <c r="U35" s="59"/>
      <c r="V35" s="118"/>
      <c r="W35" s="118"/>
      <c r="X35" s="118"/>
      <c r="Y35" s="118"/>
      <c r="Z35" s="118"/>
      <c r="AA35" s="118"/>
      <c r="AB35" s="59"/>
      <c r="AC35" s="92"/>
    </row>
    <row r="36" spans="1:67" s="30" customFormat="1" ht="12" x14ac:dyDescent="0.2">
      <c r="A36" s="91" t="s">
        <v>41</v>
      </c>
      <c r="B36" s="46">
        <v>43812</v>
      </c>
      <c r="C36" s="47" t="s">
        <v>90</v>
      </c>
      <c r="D36" s="47" t="s">
        <v>39</v>
      </c>
      <c r="E36" s="47" t="s">
        <v>43</v>
      </c>
      <c r="F36" s="47">
        <v>80890</v>
      </c>
      <c r="G36" s="58">
        <v>43833</v>
      </c>
      <c r="H36" s="47">
        <v>8</v>
      </c>
      <c r="I36" s="47"/>
      <c r="J36" s="47"/>
      <c r="K36" s="53">
        <v>2515</v>
      </c>
      <c r="L36" s="48"/>
      <c r="M36" s="48"/>
      <c r="N36" s="55">
        <f t="shared" si="2"/>
        <v>2515</v>
      </c>
      <c r="O36" s="48"/>
      <c r="P36" s="60"/>
      <c r="Q36" s="59">
        <v>2515</v>
      </c>
      <c r="R36" s="59"/>
      <c r="S36" s="59"/>
      <c r="T36" s="59"/>
      <c r="U36" s="59"/>
      <c r="V36" s="118"/>
      <c r="W36" s="118"/>
      <c r="X36" s="118"/>
      <c r="Y36" s="118"/>
      <c r="Z36" s="118"/>
      <c r="AA36" s="118"/>
      <c r="AB36" s="59"/>
      <c r="AC36" s="92"/>
    </row>
    <row r="37" spans="1:67" s="30" customFormat="1" ht="12" x14ac:dyDescent="0.2">
      <c r="A37" s="91" t="s">
        <v>41</v>
      </c>
      <c r="B37" s="46">
        <v>43812</v>
      </c>
      <c r="C37" s="47" t="s">
        <v>90</v>
      </c>
      <c r="D37" s="47" t="s">
        <v>39</v>
      </c>
      <c r="E37" s="47" t="s">
        <v>43</v>
      </c>
      <c r="F37" s="47">
        <v>80891</v>
      </c>
      <c r="G37" s="58">
        <v>43833</v>
      </c>
      <c r="H37" s="47">
        <v>2</v>
      </c>
      <c r="I37" s="47">
        <v>7</v>
      </c>
      <c r="J37" s="47" t="s">
        <v>158</v>
      </c>
      <c r="K37" s="53">
        <v>16200</v>
      </c>
      <c r="L37" s="48"/>
      <c r="M37" s="48"/>
      <c r="N37" s="55">
        <f t="shared" si="2"/>
        <v>16200</v>
      </c>
      <c r="O37" s="48"/>
      <c r="P37" s="60"/>
      <c r="Q37" s="59">
        <v>16200</v>
      </c>
      <c r="R37" s="59"/>
      <c r="S37" s="59"/>
      <c r="T37" s="59"/>
      <c r="U37" s="59"/>
      <c r="V37" s="118"/>
      <c r="W37" s="118"/>
      <c r="X37" s="118"/>
      <c r="Y37" s="118"/>
      <c r="Z37" s="118"/>
      <c r="AA37" s="118"/>
      <c r="AB37" s="59"/>
      <c r="AC37" s="92"/>
    </row>
    <row r="38" spans="1:67" s="30" customFormat="1" ht="12" x14ac:dyDescent="0.2">
      <c r="A38" s="91" t="s">
        <v>33</v>
      </c>
      <c r="B38" s="46">
        <v>43812</v>
      </c>
      <c r="C38" s="47" t="s">
        <v>38</v>
      </c>
      <c r="D38" s="47" t="s">
        <v>39</v>
      </c>
      <c r="E38" s="47" t="s">
        <v>40</v>
      </c>
      <c r="F38" s="47">
        <v>80892</v>
      </c>
      <c r="G38" s="58">
        <v>43836</v>
      </c>
      <c r="H38" s="47">
        <v>2</v>
      </c>
      <c r="I38" s="47">
        <v>3</v>
      </c>
      <c r="J38" s="47" t="s">
        <v>159</v>
      </c>
      <c r="K38" s="53">
        <v>89353</v>
      </c>
      <c r="L38" s="48"/>
      <c r="M38" s="48"/>
      <c r="N38" s="55">
        <f t="shared" si="2"/>
        <v>89353</v>
      </c>
      <c r="O38" s="48"/>
      <c r="P38" s="60">
        <v>75000</v>
      </c>
      <c r="Q38" s="59">
        <v>14353</v>
      </c>
      <c r="R38" s="59"/>
      <c r="S38" s="59"/>
      <c r="T38" s="59"/>
      <c r="U38" s="59"/>
      <c r="V38" s="118"/>
      <c r="W38" s="118"/>
      <c r="X38" s="118"/>
      <c r="Y38" s="118"/>
      <c r="Z38" s="118"/>
      <c r="AA38" s="118"/>
      <c r="AB38" s="59"/>
      <c r="AC38" s="92"/>
    </row>
    <row r="39" spans="1:67" s="30" customFormat="1" ht="12" x14ac:dyDescent="0.2">
      <c r="A39" s="91"/>
      <c r="B39" s="46"/>
      <c r="C39" s="47"/>
      <c r="D39" s="47"/>
      <c r="E39" s="47"/>
      <c r="F39" s="47">
        <v>80894</v>
      </c>
      <c r="G39" s="58"/>
      <c r="H39" s="47"/>
      <c r="I39" s="47"/>
      <c r="J39" s="47"/>
      <c r="K39" s="53"/>
      <c r="L39" s="48"/>
      <c r="M39" s="48"/>
      <c r="N39" s="55">
        <f t="shared" si="2"/>
        <v>0</v>
      </c>
      <c r="O39" s="48"/>
      <c r="P39" s="60"/>
      <c r="Q39" s="59"/>
      <c r="R39" s="59"/>
      <c r="S39" s="59"/>
      <c r="T39" s="59"/>
      <c r="U39" s="59"/>
      <c r="V39" s="118"/>
      <c r="W39" s="118"/>
      <c r="X39" s="118"/>
      <c r="Y39" s="118"/>
      <c r="Z39" s="118"/>
      <c r="AA39" s="118"/>
      <c r="AB39" s="59"/>
      <c r="AC39" s="156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</row>
    <row r="40" spans="1:67" s="30" customFormat="1" ht="12" x14ac:dyDescent="0.2">
      <c r="A40" s="91"/>
      <c r="B40" s="46"/>
      <c r="C40" s="47"/>
      <c r="D40" s="47"/>
      <c r="E40" s="47"/>
      <c r="F40" s="47">
        <v>80901</v>
      </c>
      <c r="G40" s="58"/>
      <c r="H40" s="47"/>
      <c r="I40" s="47"/>
      <c r="J40" s="47"/>
      <c r="K40" s="53"/>
      <c r="L40" s="48"/>
      <c r="M40" s="48"/>
      <c r="N40" s="55">
        <f t="shared" si="2"/>
        <v>0</v>
      </c>
      <c r="O40" s="48"/>
      <c r="P40" s="60"/>
      <c r="Q40" s="59"/>
      <c r="R40" s="59"/>
      <c r="S40" s="59"/>
      <c r="T40" s="59"/>
      <c r="U40" s="59"/>
      <c r="V40" s="118"/>
      <c r="W40" s="118"/>
      <c r="X40" s="118"/>
      <c r="Y40" s="118"/>
      <c r="Z40" s="118"/>
      <c r="AA40" s="118"/>
      <c r="AB40" s="59"/>
      <c r="AC40" s="156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</row>
    <row r="41" spans="1:67" s="30" customFormat="1" ht="12" x14ac:dyDescent="0.2">
      <c r="A41" s="91" t="s">
        <v>41</v>
      </c>
      <c r="B41" s="46">
        <v>43815</v>
      </c>
      <c r="C41" s="47" t="s">
        <v>90</v>
      </c>
      <c r="D41" s="47" t="s">
        <v>39</v>
      </c>
      <c r="E41" s="47" t="s">
        <v>43</v>
      </c>
      <c r="F41" s="47">
        <v>80919</v>
      </c>
      <c r="G41" s="58">
        <v>43833</v>
      </c>
      <c r="H41" s="47">
        <v>1</v>
      </c>
      <c r="I41" s="47"/>
      <c r="J41" s="47"/>
      <c r="K41" s="53">
        <v>1000</v>
      </c>
      <c r="L41" s="48"/>
      <c r="M41" s="48"/>
      <c r="N41" s="55">
        <f t="shared" si="2"/>
        <v>1000</v>
      </c>
      <c r="O41" s="48"/>
      <c r="P41" s="60"/>
      <c r="Q41" s="59">
        <v>1000</v>
      </c>
      <c r="R41" s="59"/>
      <c r="S41" s="59"/>
      <c r="T41" s="59"/>
      <c r="U41" s="59"/>
      <c r="V41" s="118"/>
      <c r="W41" s="118"/>
      <c r="X41" s="118"/>
      <c r="Y41" s="118"/>
      <c r="Z41" s="118"/>
      <c r="AA41" s="118"/>
      <c r="AB41" s="59"/>
      <c r="AC41" s="92"/>
    </row>
    <row r="42" spans="1:67" s="30" customFormat="1" ht="12" x14ac:dyDescent="0.2">
      <c r="A42" s="91" t="s">
        <v>41</v>
      </c>
      <c r="B42" s="46">
        <v>43815</v>
      </c>
      <c r="C42" s="47" t="s">
        <v>42</v>
      </c>
      <c r="D42" s="47" t="s">
        <v>39</v>
      </c>
      <c r="E42" s="47" t="s">
        <v>43</v>
      </c>
      <c r="F42" s="47">
        <v>80920</v>
      </c>
      <c r="G42" s="58">
        <v>43838</v>
      </c>
      <c r="H42" s="47">
        <v>14</v>
      </c>
      <c r="I42" s="47">
        <v>1</v>
      </c>
      <c r="J42" s="47" t="s">
        <v>47</v>
      </c>
      <c r="K42" s="53">
        <v>13425</v>
      </c>
      <c r="L42" s="48"/>
      <c r="M42" s="48"/>
      <c r="N42" s="55">
        <f t="shared" si="2"/>
        <v>13425</v>
      </c>
      <c r="O42" s="48"/>
      <c r="P42" s="60">
        <v>10000</v>
      </c>
      <c r="Q42" s="59">
        <v>3425</v>
      </c>
      <c r="R42" s="59"/>
      <c r="S42" s="59"/>
      <c r="T42" s="59"/>
      <c r="U42" s="59"/>
      <c r="V42" s="118"/>
      <c r="W42" s="118"/>
      <c r="X42" s="118"/>
      <c r="Y42" s="118"/>
      <c r="Z42" s="118"/>
      <c r="AA42" s="118"/>
      <c r="AB42" s="59"/>
      <c r="AC42" s="92"/>
    </row>
    <row r="43" spans="1:67" s="30" customFormat="1" ht="12" x14ac:dyDescent="0.2">
      <c r="A43" s="91" t="s">
        <v>41</v>
      </c>
      <c r="B43" s="46">
        <v>43815</v>
      </c>
      <c r="C43" s="47" t="s">
        <v>38</v>
      </c>
      <c r="D43" s="47" t="s">
        <v>39</v>
      </c>
      <c r="E43" s="47" t="s">
        <v>40</v>
      </c>
      <c r="F43" s="47">
        <v>80921</v>
      </c>
      <c r="G43" s="58">
        <v>43836</v>
      </c>
      <c r="H43" s="47">
        <v>1</v>
      </c>
      <c r="I43" s="47">
        <v>1</v>
      </c>
      <c r="J43" s="47" t="s">
        <v>47</v>
      </c>
      <c r="K43" s="53">
        <v>10000</v>
      </c>
      <c r="L43" s="48"/>
      <c r="M43" s="48"/>
      <c r="N43" s="55">
        <f t="shared" si="2"/>
        <v>10000</v>
      </c>
      <c r="O43" s="48"/>
      <c r="P43" s="60"/>
      <c r="Q43" s="59">
        <v>10000</v>
      </c>
      <c r="R43" s="59"/>
      <c r="S43" s="59"/>
      <c r="T43" s="59"/>
      <c r="U43" s="59"/>
      <c r="V43" s="118"/>
      <c r="W43" s="118"/>
      <c r="X43" s="118"/>
      <c r="Y43" s="118"/>
      <c r="Z43" s="118"/>
      <c r="AA43" s="118"/>
      <c r="AB43" s="59"/>
      <c r="AC43" s="92"/>
    </row>
    <row r="44" spans="1:67" s="30" customFormat="1" ht="12" x14ac:dyDescent="0.2">
      <c r="A44" s="91" t="s">
        <v>41</v>
      </c>
      <c r="B44" s="46">
        <v>43815</v>
      </c>
      <c r="C44" s="47" t="s">
        <v>90</v>
      </c>
      <c r="D44" s="47" t="s">
        <v>39</v>
      </c>
      <c r="E44" s="47" t="s">
        <v>43</v>
      </c>
      <c r="F44" s="47">
        <v>80922</v>
      </c>
      <c r="G44" s="58">
        <v>43858</v>
      </c>
      <c r="H44" s="47">
        <v>0</v>
      </c>
      <c r="I44" s="47">
        <v>6</v>
      </c>
      <c r="J44" s="47" t="s">
        <v>396</v>
      </c>
      <c r="K44" s="53">
        <v>75</v>
      </c>
      <c r="L44" s="48"/>
      <c r="M44" s="48"/>
      <c r="N44" s="55">
        <f t="shared" si="2"/>
        <v>75</v>
      </c>
      <c r="O44" s="48"/>
      <c r="P44" s="60"/>
      <c r="Q44" s="59">
        <v>75</v>
      </c>
      <c r="R44" s="59"/>
      <c r="S44" s="59"/>
      <c r="T44" s="59"/>
      <c r="U44" s="59"/>
      <c r="V44" s="118"/>
      <c r="W44" s="118"/>
      <c r="X44" s="118"/>
      <c r="Y44" s="118"/>
      <c r="Z44" s="118"/>
      <c r="AA44" s="118"/>
      <c r="AB44" s="59"/>
      <c r="AC44" s="156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</row>
    <row r="45" spans="1:67" s="30" customFormat="1" ht="12" x14ac:dyDescent="0.2">
      <c r="A45" s="91" t="s">
        <v>33</v>
      </c>
      <c r="B45" s="46">
        <v>43815</v>
      </c>
      <c r="C45" s="47" t="s">
        <v>38</v>
      </c>
      <c r="D45" s="47" t="s">
        <v>39</v>
      </c>
      <c r="E45" s="47" t="s">
        <v>40</v>
      </c>
      <c r="F45" s="47">
        <v>80923</v>
      </c>
      <c r="G45" s="58">
        <v>43836</v>
      </c>
      <c r="H45" s="47">
        <v>1</v>
      </c>
      <c r="I45" s="47">
        <v>1</v>
      </c>
      <c r="J45" s="47" t="s">
        <v>173</v>
      </c>
      <c r="K45" s="53">
        <v>211675</v>
      </c>
      <c r="L45" s="48"/>
      <c r="M45" s="48"/>
      <c r="N45" s="55">
        <f t="shared" si="2"/>
        <v>211675</v>
      </c>
      <c r="O45" s="48"/>
      <c r="P45" s="60">
        <v>211675</v>
      </c>
      <c r="Q45" s="59"/>
      <c r="R45" s="59"/>
      <c r="S45" s="59"/>
      <c r="T45" s="59"/>
      <c r="U45" s="59"/>
      <c r="V45" s="118"/>
      <c r="W45" s="118"/>
      <c r="X45" s="118"/>
      <c r="Y45" s="118"/>
      <c r="Z45" s="118"/>
      <c r="AA45" s="118"/>
      <c r="AB45" s="59"/>
      <c r="AC45" s="92"/>
    </row>
    <row r="46" spans="1:67" s="30" customFormat="1" ht="12" x14ac:dyDescent="0.2">
      <c r="A46" s="91" t="s">
        <v>41</v>
      </c>
      <c r="B46" s="46">
        <v>43815</v>
      </c>
      <c r="C46" s="47" t="s">
        <v>90</v>
      </c>
      <c r="D46" s="47" t="s">
        <v>39</v>
      </c>
      <c r="E46" s="47" t="s">
        <v>43</v>
      </c>
      <c r="F46" s="47">
        <v>80924</v>
      </c>
      <c r="G46" s="58">
        <v>43836</v>
      </c>
      <c r="H46" s="47">
        <v>16</v>
      </c>
      <c r="I46" s="47">
        <v>9</v>
      </c>
      <c r="J46" s="47" t="s">
        <v>174</v>
      </c>
      <c r="K46" s="53">
        <v>6835</v>
      </c>
      <c r="L46" s="48"/>
      <c r="M46" s="48"/>
      <c r="N46" s="55">
        <f t="shared" si="2"/>
        <v>6835</v>
      </c>
      <c r="O46" s="48"/>
      <c r="P46" s="60"/>
      <c r="Q46" s="59">
        <v>6835</v>
      </c>
      <c r="R46" s="59"/>
      <c r="S46" s="59"/>
      <c r="T46" s="59"/>
      <c r="U46" s="59"/>
      <c r="V46" s="118"/>
      <c r="W46" s="118"/>
      <c r="X46" s="118"/>
      <c r="Y46" s="118"/>
      <c r="Z46" s="118"/>
      <c r="AA46" s="118"/>
      <c r="AB46" s="59"/>
      <c r="AC46" s="92"/>
    </row>
    <row r="47" spans="1:67" s="30" customFormat="1" ht="12" x14ac:dyDescent="0.2">
      <c r="A47" s="91" t="s">
        <v>33</v>
      </c>
      <c r="B47" s="46">
        <v>43815</v>
      </c>
      <c r="C47" s="47" t="s">
        <v>38</v>
      </c>
      <c r="D47" s="47" t="s">
        <v>39</v>
      </c>
      <c r="E47" s="47" t="s">
        <v>40</v>
      </c>
      <c r="F47" s="47">
        <v>80925</v>
      </c>
      <c r="G47" s="58">
        <v>43836</v>
      </c>
      <c r="H47" s="47">
        <v>0</v>
      </c>
      <c r="I47" s="47">
        <v>1</v>
      </c>
      <c r="J47" s="47" t="s">
        <v>175</v>
      </c>
      <c r="K47" s="53">
        <v>12000</v>
      </c>
      <c r="L47" s="48"/>
      <c r="M47" s="48"/>
      <c r="N47" s="55">
        <f t="shared" si="2"/>
        <v>12000</v>
      </c>
      <c r="O47" s="48"/>
      <c r="P47" s="60"/>
      <c r="Q47" s="59">
        <v>12000</v>
      </c>
      <c r="R47" s="59"/>
      <c r="S47" s="59"/>
      <c r="T47" s="59"/>
      <c r="U47" s="59"/>
      <c r="V47" s="118"/>
      <c r="W47" s="118"/>
      <c r="X47" s="118"/>
      <c r="Y47" s="118"/>
      <c r="Z47" s="118"/>
      <c r="AA47" s="118"/>
      <c r="AB47" s="59"/>
      <c r="AC47" s="92"/>
    </row>
    <row r="48" spans="1:67" s="30" customFormat="1" ht="12" x14ac:dyDescent="0.2">
      <c r="A48" s="91"/>
      <c r="B48" s="46"/>
      <c r="C48" s="47"/>
      <c r="D48" s="47"/>
      <c r="E48" s="47"/>
      <c r="F48" s="47">
        <v>80929</v>
      </c>
      <c r="G48" s="58"/>
      <c r="H48" s="47"/>
      <c r="I48" s="47"/>
      <c r="J48" s="47"/>
      <c r="K48" s="53"/>
      <c r="L48" s="48"/>
      <c r="M48" s="48"/>
      <c r="N48" s="55">
        <f t="shared" si="2"/>
        <v>0</v>
      </c>
      <c r="O48" s="48"/>
      <c r="P48" s="60"/>
      <c r="Q48" s="59"/>
      <c r="R48" s="59"/>
      <c r="S48" s="59"/>
      <c r="T48" s="59"/>
      <c r="U48" s="59"/>
      <c r="V48" s="118"/>
      <c r="W48" s="118"/>
      <c r="X48" s="118"/>
      <c r="Y48" s="118"/>
      <c r="Z48" s="118"/>
      <c r="AA48" s="118"/>
      <c r="AB48" s="59"/>
      <c r="AC48" s="156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</row>
    <row r="49" spans="1:67" s="30" customFormat="1" ht="12" x14ac:dyDescent="0.2">
      <c r="A49" s="91"/>
      <c r="B49" s="46"/>
      <c r="C49" s="47"/>
      <c r="D49" s="47"/>
      <c r="E49" s="47"/>
      <c r="F49" s="47">
        <v>80930</v>
      </c>
      <c r="G49" s="58"/>
      <c r="H49" s="47"/>
      <c r="I49" s="47"/>
      <c r="J49" s="47"/>
      <c r="K49" s="53"/>
      <c r="L49" s="48"/>
      <c r="M49" s="48"/>
      <c r="N49" s="55">
        <f t="shared" si="2"/>
        <v>0</v>
      </c>
      <c r="O49" s="48"/>
      <c r="P49" s="60"/>
      <c r="Q49" s="59"/>
      <c r="R49" s="59"/>
      <c r="S49" s="59"/>
      <c r="T49" s="59"/>
      <c r="U49" s="59"/>
      <c r="V49" s="118"/>
      <c r="W49" s="118"/>
      <c r="X49" s="118"/>
      <c r="Y49" s="118"/>
      <c r="Z49" s="118"/>
      <c r="AA49" s="118"/>
      <c r="AB49" s="59"/>
      <c r="AC49" s="156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</row>
    <row r="50" spans="1:67" s="30" customFormat="1" ht="12" x14ac:dyDescent="0.2">
      <c r="A50" s="91"/>
      <c r="B50" s="46"/>
      <c r="C50" s="47"/>
      <c r="D50" s="47"/>
      <c r="E50" s="47"/>
      <c r="F50" s="47">
        <v>80931</v>
      </c>
      <c r="G50" s="58"/>
      <c r="H50" s="47"/>
      <c r="I50" s="47"/>
      <c r="J50" s="47"/>
      <c r="K50" s="53"/>
      <c r="L50" s="48"/>
      <c r="M50" s="48"/>
      <c r="N50" s="55">
        <f t="shared" si="2"/>
        <v>0</v>
      </c>
      <c r="O50" s="48"/>
      <c r="P50" s="60"/>
      <c r="Q50" s="59"/>
      <c r="R50" s="59"/>
      <c r="S50" s="59"/>
      <c r="T50" s="59"/>
      <c r="U50" s="59"/>
      <c r="V50" s="118"/>
      <c r="W50" s="118"/>
      <c r="X50" s="118"/>
      <c r="Y50" s="118"/>
      <c r="Z50" s="118"/>
      <c r="AA50" s="118"/>
      <c r="AB50" s="59"/>
      <c r="AC50" s="156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</row>
    <row r="51" spans="1:67" s="30" customFormat="1" ht="12" x14ac:dyDescent="0.2">
      <c r="A51" s="91" t="s">
        <v>41</v>
      </c>
      <c r="B51" s="46">
        <v>43816</v>
      </c>
      <c r="C51" s="47" t="s">
        <v>77</v>
      </c>
      <c r="D51" s="47" t="s">
        <v>78</v>
      </c>
      <c r="E51" s="47" t="s">
        <v>79</v>
      </c>
      <c r="F51" s="47">
        <v>80932</v>
      </c>
      <c r="G51" s="58">
        <v>43836</v>
      </c>
      <c r="H51" s="47">
        <v>0</v>
      </c>
      <c r="I51" s="47"/>
      <c r="J51" s="47"/>
      <c r="K51" s="53">
        <v>464.95</v>
      </c>
      <c r="L51" s="48"/>
      <c r="M51" s="48"/>
      <c r="N51" s="55">
        <f t="shared" si="2"/>
        <v>464.95</v>
      </c>
      <c r="O51" s="48"/>
      <c r="P51" s="60"/>
      <c r="Q51" s="59">
        <v>464.95</v>
      </c>
      <c r="R51" s="59"/>
      <c r="S51" s="59"/>
      <c r="T51" s="59"/>
      <c r="U51" s="59"/>
      <c r="V51" s="118"/>
      <c r="W51" s="118"/>
      <c r="X51" s="118"/>
      <c r="Y51" s="118"/>
      <c r="Z51" s="118"/>
      <c r="AA51" s="118"/>
      <c r="AB51" s="59"/>
      <c r="AC51" s="92"/>
    </row>
    <row r="52" spans="1:67" s="30" customFormat="1" ht="12" x14ac:dyDescent="0.2">
      <c r="A52" s="91" t="s">
        <v>41</v>
      </c>
      <c r="B52" s="46">
        <v>43816</v>
      </c>
      <c r="C52" s="47" t="s">
        <v>90</v>
      </c>
      <c r="D52" s="47" t="s">
        <v>39</v>
      </c>
      <c r="E52" s="47" t="s">
        <v>43</v>
      </c>
      <c r="F52" s="47">
        <v>80936</v>
      </c>
      <c r="G52" s="58">
        <v>43838</v>
      </c>
      <c r="H52" s="47">
        <v>0</v>
      </c>
      <c r="I52" s="47"/>
      <c r="J52" s="47"/>
      <c r="K52" s="53">
        <v>187.5</v>
      </c>
      <c r="L52" s="48"/>
      <c r="M52" s="48"/>
      <c r="N52" s="55">
        <f t="shared" si="2"/>
        <v>187.5</v>
      </c>
      <c r="O52" s="48"/>
      <c r="P52" s="60"/>
      <c r="Q52" s="59">
        <v>187.5</v>
      </c>
      <c r="R52" s="59"/>
      <c r="S52" s="59"/>
      <c r="T52" s="59"/>
      <c r="U52" s="59"/>
      <c r="V52" s="118"/>
      <c r="W52" s="118"/>
      <c r="X52" s="118"/>
      <c r="Y52" s="118"/>
      <c r="Z52" s="118"/>
      <c r="AA52" s="118"/>
      <c r="AB52" s="59"/>
      <c r="AC52" s="92"/>
    </row>
    <row r="53" spans="1:67" s="30" customFormat="1" ht="12" x14ac:dyDescent="0.2">
      <c r="A53" s="91" t="s">
        <v>41</v>
      </c>
      <c r="B53" s="46">
        <v>43816</v>
      </c>
      <c r="C53" s="47" t="s">
        <v>90</v>
      </c>
      <c r="D53" s="47" t="s">
        <v>39</v>
      </c>
      <c r="E53" s="47" t="s">
        <v>43</v>
      </c>
      <c r="F53" s="47">
        <v>80937</v>
      </c>
      <c r="G53" s="58">
        <v>43836</v>
      </c>
      <c r="H53" s="47">
        <v>20</v>
      </c>
      <c r="I53" s="47">
        <v>0</v>
      </c>
      <c r="J53" s="47"/>
      <c r="K53" s="53">
        <v>2705</v>
      </c>
      <c r="L53" s="48"/>
      <c r="M53" s="48"/>
      <c r="N53" s="55">
        <f t="shared" si="2"/>
        <v>2705</v>
      </c>
      <c r="O53" s="48"/>
      <c r="P53" s="60"/>
      <c r="Q53" s="59">
        <v>2705</v>
      </c>
      <c r="R53" s="59"/>
      <c r="S53" s="59"/>
      <c r="T53" s="59"/>
      <c r="U53" s="59"/>
      <c r="V53" s="118"/>
      <c r="W53" s="118"/>
      <c r="X53" s="118"/>
      <c r="Y53" s="118"/>
      <c r="Z53" s="118"/>
      <c r="AA53" s="118"/>
      <c r="AB53" s="59"/>
      <c r="AC53" s="92"/>
    </row>
    <row r="54" spans="1:67" s="30" customFormat="1" ht="12" x14ac:dyDescent="0.2">
      <c r="A54" s="91" t="s">
        <v>41</v>
      </c>
      <c r="B54" s="46">
        <v>43816</v>
      </c>
      <c r="C54" s="47" t="s">
        <v>90</v>
      </c>
      <c r="D54" s="47" t="s">
        <v>39</v>
      </c>
      <c r="E54" s="47" t="s">
        <v>43</v>
      </c>
      <c r="F54" s="47">
        <v>80938</v>
      </c>
      <c r="G54" s="58">
        <v>43836</v>
      </c>
      <c r="H54" s="47">
        <v>1</v>
      </c>
      <c r="I54" s="47">
        <v>0</v>
      </c>
      <c r="J54" s="47"/>
      <c r="K54" s="53">
        <v>200</v>
      </c>
      <c r="L54" s="48"/>
      <c r="M54" s="48"/>
      <c r="N54" s="55">
        <f t="shared" si="2"/>
        <v>200</v>
      </c>
      <c r="O54" s="48"/>
      <c r="P54" s="60"/>
      <c r="Q54" s="59">
        <v>200</v>
      </c>
      <c r="R54" s="59"/>
      <c r="S54" s="59"/>
      <c r="T54" s="59"/>
      <c r="U54" s="59"/>
      <c r="V54" s="118"/>
      <c r="W54" s="118"/>
      <c r="X54" s="118"/>
      <c r="Y54" s="118"/>
      <c r="Z54" s="118"/>
      <c r="AA54" s="118"/>
      <c r="AB54" s="59"/>
      <c r="AC54" s="92"/>
    </row>
    <row r="55" spans="1:67" s="30" customFormat="1" ht="12" x14ac:dyDescent="0.2">
      <c r="A55" s="91" t="s">
        <v>41</v>
      </c>
      <c r="B55" s="46">
        <v>43816</v>
      </c>
      <c r="C55" s="47" t="s">
        <v>90</v>
      </c>
      <c r="D55" s="47" t="s">
        <v>39</v>
      </c>
      <c r="E55" s="47" t="s">
        <v>43</v>
      </c>
      <c r="F55" s="47">
        <v>80939</v>
      </c>
      <c r="G55" s="58">
        <v>43836</v>
      </c>
      <c r="H55" s="47">
        <v>18</v>
      </c>
      <c r="I55" s="47">
        <v>1</v>
      </c>
      <c r="J55" s="47" t="s">
        <v>130</v>
      </c>
      <c r="K55" s="53">
        <v>2485</v>
      </c>
      <c r="L55" s="48"/>
      <c r="M55" s="48"/>
      <c r="N55" s="55">
        <f t="shared" si="2"/>
        <v>2485</v>
      </c>
      <c r="O55" s="48"/>
      <c r="P55" s="60"/>
      <c r="Q55" s="59">
        <v>2485</v>
      </c>
      <c r="R55" s="59"/>
      <c r="S55" s="59"/>
      <c r="T55" s="59"/>
      <c r="U55" s="59"/>
      <c r="V55" s="118"/>
      <c r="W55" s="118"/>
      <c r="X55" s="118"/>
      <c r="Y55" s="118"/>
      <c r="Z55" s="118"/>
      <c r="AA55" s="118"/>
      <c r="AB55" s="59"/>
      <c r="AC55" s="92"/>
    </row>
    <row r="56" spans="1:67" s="30" customFormat="1" ht="12" x14ac:dyDescent="0.2">
      <c r="A56" s="91" t="s">
        <v>41</v>
      </c>
      <c r="B56" s="46">
        <v>43816</v>
      </c>
      <c r="C56" s="47" t="s">
        <v>90</v>
      </c>
      <c r="D56" s="47" t="s">
        <v>39</v>
      </c>
      <c r="E56" s="47" t="s">
        <v>43</v>
      </c>
      <c r="F56" s="47">
        <v>80940</v>
      </c>
      <c r="G56" s="58">
        <v>43839</v>
      </c>
      <c r="H56" s="47">
        <v>10</v>
      </c>
      <c r="I56" s="47">
        <v>7</v>
      </c>
      <c r="J56" s="47" t="s">
        <v>186</v>
      </c>
      <c r="K56" s="53">
        <v>10557.31</v>
      </c>
      <c r="L56" s="48"/>
      <c r="M56" s="48"/>
      <c r="N56" s="55">
        <f t="shared" si="2"/>
        <v>10557.31</v>
      </c>
      <c r="O56" s="48"/>
      <c r="P56" s="60"/>
      <c r="Q56" s="59">
        <v>10557.31</v>
      </c>
      <c r="R56" s="59"/>
      <c r="S56" s="59"/>
      <c r="T56" s="59"/>
      <c r="U56" s="59"/>
      <c r="V56" s="118"/>
      <c r="W56" s="118"/>
      <c r="X56" s="118"/>
      <c r="Y56" s="118"/>
      <c r="Z56" s="118"/>
      <c r="AA56" s="118"/>
      <c r="AB56" s="59"/>
      <c r="AC56" s="92"/>
    </row>
    <row r="57" spans="1:67" s="131" customFormat="1" ht="12" x14ac:dyDescent="0.2">
      <c r="A57" s="121" t="s">
        <v>187</v>
      </c>
      <c r="B57" s="121" t="s">
        <v>187</v>
      </c>
      <c r="C57" s="121" t="s">
        <v>187</v>
      </c>
      <c r="D57" s="121" t="s">
        <v>187</v>
      </c>
      <c r="E57" s="122" t="s">
        <v>187</v>
      </c>
      <c r="F57" s="122">
        <v>80941</v>
      </c>
      <c r="G57" s="123"/>
      <c r="H57" s="122"/>
      <c r="I57" s="122"/>
      <c r="J57" s="122"/>
      <c r="K57" s="124"/>
      <c r="L57" s="125"/>
      <c r="M57" s="125"/>
      <c r="N57" s="126">
        <f t="shared" si="2"/>
        <v>0</v>
      </c>
      <c r="O57" s="125"/>
      <c r="P57" s="127"/>
      <c r="Q57" s="128"/>
      <c r="R57" s="128"/>
      <c r="S57" s="128"/>
      <c r="T57" s="128"/>
      <c r="U57" s="128"/>
      <c r="V57" s="129"/>
      <c r="W57" s="129"/>
      <c r="X57" s="129"/>
      <c r="Y57" s="129"/>
      <c r="Z57" s="129"/>
      <c r="AA57" s="129"/>
      <c r="AB57" s="128"/>
      <c r="AC57" s="157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149"/>
      <c r="BF57" s="149"/>
      <c r="BG57" s="149"/>
      <c r="BH57" s="149"/>
      <c r="BI57" s="149"/>
      <c r="BJ57" s="149"/>
      <c r="BK57" s="149"/>
      <c r="BL57" s="149"/>
      <c r="BM57" s="149"/>
      <c r="BN57" s="149"/>
      <c r="BO57" s="149"/>
    </row>
    <row r="58" spans="1:67" s="131" customFormat="1" ht="12" x14ac:dyDescent="0.2">
      <c r="A58" s="121" t="s">
        <v>187</v>
      </c>
      <c r="B58" s="121" t="s">
        <v>187</v>
      </c>
      <c r="C58" s="121" t="s">
        <v>187</v>
      </c>
      <c r="D58" s="121" t="s">
        <v>187</v>
      </c>
      <c r="E58" s="122" t="s">
        <v>187</v>
      </c>
      <c r="F58" s="122">
        <v>80943</v>
      </c>
      <c r="G58" s="123"/>
      <c r="H58" s="122"/>
      <c r="I58" s="122"/>
      <c r="J58" s="122"/>
      <c r="K58" s="124"/>
      <c r="L58" s="125"/>
      <c r="M58" s="125"/>
      <c r="N58" s="126">
        <f t="shared" si="2"/>
        <v>0</v>
      </c>
      <c r="O58" s="125"/>
      <c r="P58" s="127"/>
      <c r="Q58" s="128"/>
      <c r="R58" s="128"/>
      <c r="S58" s="128"/>
      <c r="T58" s="128"/>
      <c r="U58" s="128"/>
      <c r="V58" s="129"/>
      <c r="W58" s="129"/>
      <c r="X58" s="129"/>
      <c r="Y58" s="129"/>
      <c r="Z58" s="129"/>
      <c r="AA58" s="129"/>
      <c r="AB58" s="128"/>
      <c r="AC58" s="157"/>
      <c r="AD58" s="149"/>
      <c r="AE58" s="149"/>
      <c r="AF58" s="149"/>
      <c r="AG58" s="149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49"/>
      <c r="AW58" s="149"/>
      <c r="AX58" s="149"/>
      <c r="AY58" s="149"/>
      <c r="AZ58" s="149"/>
      <c r="BA58" s="149"/>
      <c r="BB58" s="149"/>
      <c r="BC58" s="149"/>
      <c r="BD58" s="149"/>
      <c r="BE58" s="149"/>
      <c r="BF58" s="149"/>
      <c r="BG58" s="149"/>
      <c r="BH58" s="149"/>
      <c r="BI58" s="149"/>
      <c r="BJ58" s="149"/>
      <c r="BK58" s="149"/>
      <c r="BL58" s="149"/>
      <c r="BM58" s="149"/>
      <c r="BN58" s="149"/>
      <c r="BO58" s="149"/>
    </row>
    <row r="59" spans="1:67" s="131" customFormat="1" ht="12" x14ac:dyDescent="0.2">
      <c r="A59" s="121" t="s">
        <v>187</v>
      </c>
      <c r="B59" s="121" t="s">
        <v>187</v>
      </c>
      <c r="C59" s="121" t="s">
        <v>187</v>
      </c>
      <c r="D59" s="121" t="s">
        <v>187</v>
      </c>
      <c r="E59" s="122" t="s">
        <v>187</v>
      </c>
      <c r="F59" s="122">
        <v>80944</v>
      </c>
      <c r="G59" s="123"/>
      <c r="H59" s="122"/>
      <c r="I59" s="122"/>
      <c r="J59" s="122"/>
      <c r="K59" s="124"/>
      <c r="L59" s="125"/>
      <c r="M59" s="125"/>
      <c r="N59" s="126">
        <f t="shared" si="2"/>
        <v>0</v>
      </c>
      <c r="O59" s="125"/>
      <c r="P59" s="127"/>
      <c r="Q59" s="128"/>
      <c r="R59" s="128"/>
      <c r="S59" s="128"/>
      <c r="T59" s="128"/>
      <c r="U59" s="128"/>
      <c r="V59" s="129"/>
      <c r="W59" s="129"/>
      <c r="X59" s="129"/>
      <c r="Y59" s="129"/>
      <c r="Z59" s="129"/>
      <c r="AA59" s="129"/>
      <c r="AB59" s="128"/>
      <c r="AC59" s="157"/>
      <c r="AD59" s="149"/>
      <c r="AE59" s="149"/>
      <c r="AF59" s="149"/>
      <c r="AG59" s="149"/>
      <c r="AH59" s="149"/>
      <c r="AI59" s="149"/>
      <c r="AJ59" s="149"/>
      <c r="AK59" s="149"/>
      <c r="AL59" s="149"/>
      <c r="AM59" s="149"/>
      <c r="AN59" s="149"/>
      <c r="AO59" s="149"/>
      <c r="AP59" s="149"/>
      <c r="AQ59" s="149"/>
      <c r="AR59" s="149"/>
      <c r="AS59" s="149"/>
      <c r="AT59" s="149"/>
      <c r="AU59" s="149"/>
      <c r="AV59" s="149"/>
      <c r="AW59" s="149"/>
      <c r="AX59" s="149"/>
      <c r="AY59" s="149"/>
      <c r="AZ59" s="149"/>
      <c r="BA59" s="149"/>
      <c r="BB59" s="149"/>
      <c r="BC59" s="149"/>
      <c r="BD59" s="149"/>
      <c r="BE59" s="149"/>
      <c r="BF59" s="149"/>
      <c r="BG59" s="149"/>
      <c r="BH59" s="149"/>
      <c r="BI59" s="149"/>
      <c r="BJ59" s="149"/>
      <c r="BK59" s="149"/>
      <c r="BL59" s="149"/>
      <c r="BM59" s="149"/>
      <c r="BN59" s="149"/>
      <c r="BO59" s="149"/>
    </row>
    <row r="60" spans="1:67" s="30" customFormat="1" ht="12" x14ac:dyDescent="0.2">
      <c r="A60" s="91" t="s">
        <v>191</v>
      </c>
      <c r="B60" s="46">
        <v>43803</v>
      </c>
      <c r="C60" s="47" t="s">
        <v>68</v>
      </c>
      <c r="D60" s="47" t="s">
        <v>88</v>
      </c>
      <c r="E60" s="47" t="s">
        <v>88</v>
      </c>
      <c r="F60" s="47">
        <v>80947</v>
      </c>
      <c r="G60" s="58">
        <v>43832</v>
      </c>
      <c r="H60" s="47">
        <v>16</v>
      </c>
      <c r="I60" s="47">
        <v>0</v>
      </c>
      <c r="J60" s="47"/>
      <c r="K60" s="53">
        <v>658</v>
      </c>
      <c r="L60" s="48"/>
      <c r="M60" s="48"/>
      <c r="N60" s="55">
        <f t="shared" si="2"/>
        <v>658</v>
      </c>
      <c r="O60" s="48"/>
      <c r="P60" s="60"/>
      <c r="Q60" s="59">
        <v>658</v>
      </c>
      <c r="R60" s="59"/>
      <c r="S60" s="59"/>
      <c r="T60" s="59"/>
      <c r="U60" s="59"/>
      <c r="V60" s="118"/>
      <c r="W60" s="118"/>
      <c r="X60" s="118"/>
      <c r="Y60" s="118"/>
      <c r="Z60" s="118"/>
      <c r="AA60" s="118"/>
      <c r="AB60" s="59"/>
    </row>
    <row r="61" spans="1:67" s="30" customFormat="1" ht="12" x14ac:dyDescent="0.2">
      <c r="A61" s="91" t="s">
        <v>191</v>
      </c>
      <c r="B61" s="46">
        <v>43804</v>
      </c>
      <c r="C61" s="47" t="s">
        <v>68</v>
      </c>
      <c r="D61" s="47" t="s">
        <v>88</v>
      </c>
      <c r="E61" s="47" t="s">
        <v>88</v>
      </c>
      <c r="F61" s="47">
        <v>80954</v>
      </c>
      <c r="G61" s="58">
        <v>43832</v>
      </c>
      <c r="H61" s="47">
        <v>20</v>
      </c>
      <c r="I61" s="47">
        <v>0</v>
      </c>
      <c r="J61" s="47"/>
      <c r="K61" s="53">
        <v>1397</v>
      </c>
      <c r="L61" s="48"/>
      <c r="M61" s="48"/>
      <c r="N61" s="55">
        <f t="shared" si="2"/>
        <v>1397</v>
      </c>
      <c r="O61" s="48"/>
      <c r="P61" s="60"/>
      <c r="Q61" s="59">
        <v>1397</v>
      </c>
      <c r="R61" s="59"/>
      <c r="S61" s="59"/>
      <c r="T61" s="59"/>
      <c r="U61" s="59"/>
      <c r="V61" s="118"/>
      <c r="W61" s="118"/>
      <c r="X61" s="118"/>
      <c r="Y61" s="118"/>
      <c r="Z61" s="118"/>
      <c r="AA61" s="118"/>
      <c r="AB61" s="59"/>
      <c r="AC61" s="92" t="s">
        <v>201</v>
      </c>
    </row>
    <row r="62" spans="1:67" s="30" customFormat="1" ht="12" x14ac:dyDescent="0.2">
      <c r="A62" s="91" t="s">
        <v>191</v>
      </c>
      <c r="B62" s="46">
        <v>43805</v>
      </c>
      <c r="C62" s="47" t="s">
        <v>68</v>
      </c>
      <c r="D62" s="47" t="s">
        <v>88</v>
      </c>
      <c r="E62" s="47" t="s">
        <v>88</v>
      </c>
      <c r="F62" s="47">
        <v>80957</v>
      </c>
      <c r="G62" s="58">
        <v>43832</v>
      </c>
      <c r="H62" s="47">
        <v>14</v>
      </c>
      <c r="I62" s="47"/>
      <c r="J62" s="47"/>
      <c r="K62" s="53">
        <v>650</v>
      </c>
      <c r="L62" s="48"/>
      <c r="M62" s="48"/>
      <c r="N62" s="55">
        <f t="shared" si="2"/>
        <v>650</v>
      </c>
      <c r="O62" s="48"/>
      <c r="P62" s="60"/>
      <c r="Q62" s="59">
        <v>650</v>
      </c>
      <c r="R62" s="59"/>
      <c r="S62" s="59"/>
      <c r="T62" s="59"/>
      <c r="U62" s="59"/>
      <c r="V62" s="118"/>
      <c r="W62" s="118"/>
      <c r="X62" s="118"/>
      <c r="Y62" s="118"/>
      <c r="Z62" s="118"/>
      <c r="AA62" s="118"/>
      <c r="AB62" s="59"/>
      <c r="AC62" s="92" t="s">
        <v>204</v>
      </c>
    </row>
    <row r="63" spans="1:67" s="30" customFormat="1" ht="12" x14ac:dyDescent="0.2">
      <c r="A63" s="91" t="s">
        <v>33</v>
      </c>
      <c r="B63" s="46">
        <v>43826</v>
      </c>
      <c r="C63" s="47" t="s">
        <v>38</v>
      </c>
      <c r="D63" s="47" t="s">
        <v>39</v>
      </c>
      <c r="E63" s="47" t="s">
        <v>40</v>
      </c>
      <c r="F63" s="47">
        <v>80958</v>
      </c>
      <c r="G63" s="58">
        <v>43836</v>
      </c>
      <c r="H63" s="47">
        <v>0</v>
      </c>
      <c r="I63" s="47">
        <v>0</v>
      </c>
      <c r="J63" s="47" t="s">
        <v>59</v>
      </c>
      <c r="K63" s="53">
        <v>2652914.02</v>
      </c>
      <c r="L63" s="48"/>
      <c r="M63" s="48"/>
      <c r="N63" s="55">
        <f t="shared" si="2"/>
        <v>2652914.02</v>
      </c>
      <c r="O63" s="48"/>
      <c r="P63" s="60">
        <v>2652914.02</v>
      </c>
      <c r="Q63" s="59"/>
      <c r="R63" s="59"/>
      <c r="S63" s="59"/>
      <c r="T63" s="59"/>
      <c r="U63" s="59"/>
      <c r="V63" s="118"/>
      <c r="W63" s="118"/>
      <c r="X63" s="118"/>
      <c r="Y63" s="118"/>
      <c r="Z63" s="118"/>
      <c r="AA63" s="118"/>
      <c r="AB63" s="59"/>
      <c r="AC63" s="92"/>
    </row>
    <row r="64" spans="1:67" s="30" customFormat="1" ht="12" x14ac:dyDescent="0.2">
      <c r="A64" s="91" t="s">
        <v>41</v>
      </c>
      <c r="B64" s="46">
        <v>43826</v>
      </c>
      <c r="C64" s="47" t="s">
        <v>45</v>
      </c>
      <c r="D64" s="47" t="s">
        <v>39</v>
      </c>
      <c r="E64" s="47" t="s">
        <v>43</v>
      </c>
      <c r="F64" s="47">
        <v>80959</v>
      </c>
      <c r="G64" s="58">
        <v>43837</v>
      </c>
      <c r="H64" s="47">
        <v>2</v>
      </c>
      <c r="I64" s="47"/>
      <c r="J64" s="47"/>
      <c r="K64" s="53">
        <v>4700</v>
      </c>
      <c r="L64" s="48">
        <v>1300</v>
      </c>
      <c r="M64" s="48" t="s">
        <v>205</v>
      </c>
      <c r="N64" s="55">
        <f t="shared" si="2"/>
        <v>6000</v>
      </c>
      <c r="O64" s="48"/>
      <c r="P64" s="60"/>
      <c r="Q64" s="59">
        <v>4700</v>
      </c>
      <c r="R64" s="59"/>
      <c r="S64" s="59"/>
      <c r="T64" s="59"/>
      <c r="U64" s="59"/>
      <c r="V64" s="118"/>
      <c r="W64" s="118"/>
      <c r="X64" s="118"/>
      <c r="Y64" s="118"/>
      <c r="Z64" s="118"/>
      <c r="AA64" s="118"/>
      <c r="AB64" s="59"/>
      <c r="AC64" s="92"/>
    </row>
    <row r="65" spans="1:67" s="30" customFormat="1" ht="12" x14ac:dyDescent="0.2">
      <c r="A65" s="91" t="s">
        <v>33</v>
      </c>
      <c r="B65" s="46">
        <v>43826</v>
      </c>
      <c r="C65" s="47" t="s">
        <v>38</v>
      </c>
      <c r="D65" s="47" t="s">
        <v>39</v>
      </c>
      <c r="E65" s="47" t="s">
        <v>40</v>
      </c>
      <c r="F65" s="47">
        <v>80960</v>
      </c>
      <c r="G65" s="58">
        <v>43837</v>
      </c>
      <c r="H65" s="47">
        <v>0</v>
      </c>
      <c r="I65" s="47">
        <v>1</v>
      </c>
      <c r="J65" s="47" t="s">
        <v>175</v>
      </c>
      <c r="K65" s="53">
        <v>25000</v>
      </c>
      <c r="L65" s="48"/>
      <c r="M65" s="48"/>
      <c r="N65" s="55">
        <f t="shared" si="2"/>
        <v>25000</v>
      </c>
      <c r="O65" s="48"/>
      <c r="P65" s="60">
        <v>25000</v>
      </c>
      <c r="Q65" s="59"/>
      <c r="R65" s="59"/>
      <c r="S65" s="59"/>
      <c r="T65" s="59"/>
      <c r="U65" s="59"/>
      <c r="V65" s="118"/>
      <c r="W65" s="118"/>
      <c r="X65" s="118"/>
      <c r="Y65" s="118"/>
      <c r="Z65" s="118"/>
      <c r="AA65" s="118"/>
      <c r="AB65" s="59"/>
      <c r="AC65" s="92"/>
    </row>
    <row r="66" spans="1:67" s="30" customFormat="1" ht="12" x14ac:dyDescent="0.2">
      <c r="A66" s="91" t="s">
        <v>33</v>
      </c>
      <c r="B66" s="46">
        <v>43826</v>
      </c>
      <c r="C66" s="47" t="s">
        <v>45</v>
      </c>
      <c r="D66" s="47" t="s">
        <v>39</v>
      </c>
      <c r="E66" s="47" t="s">
        <v>43</v>
      </c>
      <c r="F66" s="47">
        <v>80961</v>
      </c>
      <c r="G66" s="58">
        <v>43844</v>
      </c>
      <c r="H66" s="47">
        <v>12</v>
      </c>
      <c r="I66" s="47">
        <v>4</v>
      </c>
      <c r="J66" s="47" t="s">
        <v>206</v>
      </c>
      <c r="K66" s="53">
        <v>52826.38</v>
      </c>
      <c r="L66" s="48"/>
      <c r="M66" s="48"/>
      <c r="N66" s="55">
        <f t="shared" si="2"/>
        <v>52826.38</v>
      </c>
      <c r="O66" s="48"/>
      <c r="P66" s="60">
        <v>4050</v>
      </c>
      <c r="Q66" s="59">
        <v>48776.38</v>
      </c>
      <c r="R66" s="59"/>
      <c r="S66" s="59"/>
      <c r="T66" s="59"/>
      <c r="U66" s="59"/>
      <c r="V66" s="118"/>
      <c r="W66" s="118"/>
      <c r="X66" s="118"/>
      <c r="Y66" s="118"/>
      <c r="Z66" s="118"/>
      <c r="AA66" s="118"/>
      <c r="AB66" s="59"/>
      <c r="AC66" s="92"/>
    </row>
    <row r="67" spans="1:67" s="30" customFormat="1" ht="12" x14ac:dyDescent="0.2">
      <c r="A67" s="91" t="s">
        <v>41</v>
      </c>
      <c r="B67" s="46">
        <v>43826</v>
      </c>
      <c r="C67" s="47" t="s">
        <v>45</v>
      </c>
      <c r="D67" s="47" t="s">
        <v>39</v>
      </c>
      <c r="E67" s="47" t="s">
        <v>43</v>
      </c>
      <c r="F67" s="47">
        <v>80962</v>
      </c>
      <c r="G67" s="58">
        <v>43837</v>
      </c>
      <c r="H67" s="47">
        <v>7</v>
      </c>
      <c r="I67" s="47" t="s">
        <v>207</v>
      </c>
      <c r="J67" s="47"/>
      <c r="K67" s="53">
        <v>2590</v>
      </c>
      <c r="L67" s="48"/>
      <c r="M67" s="48"/>
      <c r="N67" s="55">
        <f t="shared" si="2"/>
        <v>2590</v>
      </c>
      <c r="O67" s="48"/>
      <c r="P67" s="60"/>
      <c r="Q67" s="59">
        <v>2590</v>
      </c>
      <c r="R67" s="59"/>
      <c r="S67" s="59"/>
      <c r="T67" s="59"/>
      <c r="U67" s="59"/>
      <c r="V67" s="118"/>
      <c r="W67" s="118"/>
      <c r="X67" s="118"/>
      <c r="Y67" s="118"/>
      <c r="Z67" s="118"/>
      <c r="AA67" s="118"/>
      <c r="AB67" s="59"/>
      <c r="AC67" s="92"/>
    </row>
    <row r="68" spans="1:67" s="30" customFormat="1" ht="12" x14ac:dyDescent="0.2">
      <c r="A68" s="91" t="s">
        <v>33</v>
      </c>
      <c r="B68" s="46">
        <v>43817</v>
      </c>
      <c r="C68" s="47" t="s">
        <v>56</v>
      </c>
      <c r="D68" s="47" t="s">
        <v>36</v>
      </c>
      <c r="E68" s="47" t="s">
        <v>208</v>
      </c>
      <c r="F68" s="47">
        <v>80963</v>
      </c>
      <c r="G68" s="58">
        <v>43833</v>
      </c>
      <c r="H68" s="47">
        <v>0</v>
      </c>
      <c r="I68" s="47">
        <v>1</v>
      </c>
      <c r="J68" s="47" t="s">
        <v>209</v>
      </c>
      <c r="K68" s="53">
        <v>0</v>
      </c>
      <c r="L68" s="48"/>
      <c r="M68" s="48"/>
      <c r="N68" s="55">
        <f t="shared" si="2"/>
        <v>0</v>
      </c>
      <c r="O68" s="48">
        <v>50000</v>
      </c>
      <c r="P68" s="60"/>
      <c r="Q68" s="59"/>
      <c r="R68" s="59"/>
      <c r="S68" s="59"/>
      <c r="T68" s="59"/>
      <c r="U68" s="59"/>
      <c r="V68" s="118"/>
      <c r="W68" s="118"/>
      <c r="X68" s="118"/>
      <c r="Y68" s="118"/>
      <c r="Z68" s="118"/>
      <c r="AA68" s="118"/>
      <c r="AB68" s="59"/>
      <c r="AC68" s="92"/>
    </row>
    <row r="69" spans="1:67" s="30" customFormat="1" ht="12" x14ac:dyDescent="0.2">
      <c r="A69" s="91" t="s">
        <v>41</v>
      </c>
      <c r="B69" s="46">
        <v>43818</v>
      </c>
      <c r="C69" s="47" t="s">
        <v>77</v>
      </c>
      <c r="D69" s="47" t="s">
        <v>78</v>
      </c>
      <c r="E69" s="47" t="s">
        <v>79</v>
      </c>
      <c r="F69" s="47">
        <v>80964</v>
      </c>
      <c r="G69" s="58">
        <v>43837</v>
      </c>
      <c r="H69" s="47">
        <v>1</v>
      </c>
      <c r="I69" s="47"/>
      <c r="J69" s="47"/>
      <c r="K69" s="53">
        <v>20</v>
      </c>
      <c r="L69" s="48"/>
      <c r="M69" s="48"/>
      <c r="N69" s="55">
        <f t="shared" si="2"/>
        <v>20</v>
      </c>
      <c r="O69" s="48"/>
      <c r="P69" s="60"/>
      <c r="Q69" s="59">
        <v>20</v>
      </c>
      <c r="R69" s="59"/>
      <c r="S69" s="59"/>
      <c r="T69" s="59"/>
      <c r="U69" s="59"/>
      <c r="V69" s="118"/>
      <c r="W69" s="118"/>
      <c r="X69" s="118"/>
      <c r="Y69" s="118"/>
      <c r="Z69" s="118"/>
      <c r="AA69" s="118"/>
      <c r="AB69" s="59"/>
      <c r="AC69" s="92"/>
    </row>
    <row r="70" spans="1:67" s="30" customFormat="1" ht="12" x14ac:dyDescent="0.2">
      <c r="A70" s="91" t="s">
        <v>41</v>
      </c>
      <c r="B70" s="46">
        <v>43818</v>
      </c>
      <c r="C70" s="47" t="s">
        <v>77</v>
      </c>
      <c r="D70" s="47" t="s">
        <v>78</v>
      </c>
      <c r="E70" s="47" t="s">
        <v>79</v>
      </c>
      <c r="F70" s="47">
        <v>80973</v>
      </c>
      <c r="G70" s="58">
        <v>43837</v>
      </c>
      <c r="H70" s="47">
        <v>0</v>
      </c>
      <c r="I70" s="47"/>
      <c r="J70" s="47"/>
      <c r="K70" s="53">
        <v>25</v>
      </c>
      <c r="L70" s="48"/>
      <c r="M70" s="48"/>
      <c r="N70" s="55">
        <f t="shared" si="2"/>
        <v>25</v>
      </c>
      <c r="O70" s="48"/>
      <c r="P70" s="60"/>
      <c r="Q70" s="59">
        <v>25</v>
      </c>
      <c r="R70" s="59"/>
      <c r="S70" s="59"/>
      <c r="T70" s="59"/>
      <c r="U70" s="59"/>
      <c r="V70" s="118"/>
      <c r="W70" s="118"/>
      <c r="X70" s="118"/>
      <c r="Y70" s="118"/>
      <c r="Z70" s="118"/>
      <c r="AA70" s="118"/>
      <c r="AB70" s="59"/>
      <c r="AC70" s="92"/>
    </row>
    <row r="71" spans="1:67" s="30" customFormat="1" ht="12" x14ac:dyDescent="0.2">
      <c r="A71" s="91" t="s">
        <v>191</v>
      </c>
      <c r="B71" s="46">
        <v>43810</v>
      </c>
      <c r="C71" s="47" t="s">
        <v>68</v>
      </c>
      <c r="D71" s="47" t="s">
        <v>88</v>
      </c>
      <c r="E71" s="47" t="s">
        <v>88</v>
      </c>
      <c r="F71" s="47">
        <v>80977</v>
      </c>
      <c r="G71" s="58">
        <v>43832</v>
      </c>
      <c r="H71" s="47">
        <v>10</v>
      </c>
      <c r="I71" s="47">
        <v>0</v>
      </c>
      <c r="J71" s="47"/>
      <c r="K71" s="53">
        <v>700</v>
      </c>
      <c r="L71" s="48"/>
      <c r="M71" s="48"/>
      <c r="N71" s="55">
        <f t="shared" si="2"/>
        <v>700</v>
      </c>
      <c r="O71" s="48"/>
      <c r="P71" s="60"/>
      <c r="Q71" s="59">
        <v>700</v>
      </c>
      <c r="R71" s="59"/>
      <c r="S71" s="59"/>
      <c r="T71" s="59"/>
      <c r="U71" s="59"/>
      <c r="V71" s="118"/>
      <c r="W71" s="118"/>
      <c r="X71" s="118"/>
      <c r="Y71" s="118"/>
      <c r="Z71" s="118"/>
      <c r="AA71" s="118"/>
      <c r="AB71" s="59"/>
      <c r="AC71" s="92" t="s">
        <v>219</v>
      </c>
    </row>
    <row r="72" spans="1:67" s="30" customFormat="1" ht="12" x14ac:dyDescent="0.2">
      <c r="A72" s="91" t="s">
        <v>191</v>
      </c>
      <c r="B72" s="46">
        <v>43811</v>
      </c>
      <c r="C72" s="47" t="s">
        <v>68</v>
      </c>
      <c r="D72" s="47" t="s">
        <v>88</v>
      </c>
      <c r="E72" s="47" t="s">
        <v>88</v>
      </c>
      <c r="F72" s="47">
        <v>80979</v>
      </c>
      <c r="G72" s="58">
        <v>43832</v>
      </c>
      <c r="H72" s="47">
        <v>5</v>
      </c>
      <c r="I72" s="47">
        <v>0</v>
      </c>
      <c r="J72" s="47"/>
      <c r="K72" s="53">
        <v>245</v>
      </c>
      <c r="L72" s="48"/>
      <c r="M72" s="48"/>
      <c r="N72" s="55">
        <f t="shared" si="2"/>
        <v>245</v>
      </c>
      <c r="O72" s="48"/>
      <c r="P72" s="60"/>
      <c r="Q72" s="59">
        <v>245</v>
      </c>
      <c r="R72" s="59"/>
      <c r="S72" s="59"/>
      <c r="T72" s="59"/>
      <c r="U72" s="59"/>
      <c r="V72" s="118"/>
      <c r="W72" s="118"/>
      <c r="X72" s="118"/>
      <c r="Y72" s="118"/>
      <c r="Z72" s="118"/>
      <c r="AA72" s="118"/>
      <c r="AB72" s="59"/>
      <c r="AC72" s="92" t="s">
        <v>222</v>
      </c>
    </row>
    <row r="73" spans="1:67" s="30" customFormat="1" ht="12" x14ac:dyDescent="0.2">
      <c r="A73" s="91" t="s">
        <v>41</v>
      </c>
      <c r="B73" s="46">
        <v>43818</v>
      </c>
      <c r="C73" s="47" t="s">
        <v>90</v>
      </c>
      <c r="D73" s="47" t="s">
        <v>39</v>
      </c>
      <c r="E73" s="47" t="s">
        <v>43</v>
      </c>
      <c r="F73" s="47">
        <v>80981</v>
      </c>
      <c r="G73" s="58">
        <v>43837</v>
      </c>
      <c r="H73" s="47">
        <v>15</v>
      </c>
      <c r="I73" s="47">
        <v>0</v>
      </c>
      <c r="J73" s="47"/>
      <c r="K73" s="53">
        <v>1800</v>
      </c>
      <c r="L73" s="48"/>
      <c r="M73" s="48"/>
      <c r="N73" s="55">
        <f t="shared" si="2"/>
        <v>1800</v>
      </c>
      <c r="O73" s="48"/>
      <c r="P73" s="60"/>
      <c r="Q73" s="59">
        <v>1800</v>
      </c>
      <c r="R73" s="59"/>
      <c r="S73" s="59"/>
      <c r="T73" s="59"/>
      <c r="U73" s="59"/>
      <c r="V73" s="118"/>
      <c r="W73" s="118"/>
      <c r="X73" s="118"/>
      <c r="Y73" s="118"/>
      <c r="Z73" s="118"/>
      <c r="AA73" s="118"/>
      <c r="AB73" s="59"/>
      <c r="AC73" s="92"/>
    </row>
    <row r="74" spans="1:67" s="30" customFormat="1" ht="12" x14ac:dyDescent="0.2">
      <c r="A74" s="91" t="s">
        <v>41</v>
      </c>
      <c r="B74" s="46">
        <v>43818</v>
      </c>
      <c r="C74" s="47" t="s">
        <v>90</v>
      </c>
      <c r="D74" s="47" t="s">
        <v>39</v>
      </c>
      <c r="E74" s="47" t="s">
        <v>43</v>
      </c>
      <c r="F74" s="47">
        <v>80982</v>
      </c>
      <c r="G74" s="58">
        <v>43838</v>
      </c>
      <c r="H74" s="47">
        <v>1</v>
      </c>
      <c r="I74" s="47">
        <v>0</v>
      </c>
      <c r="J74" s="47"/>
      <c r="K74" s="53">
        <v>500</v>
      </c>
      <c r="L74" s="48"/>
      <c r="M74" s="48"/>
      <c r="N74" s="55">
        <f t="shared" si="2"/>
        <v>500</v>
      </c>
      <c r="O74" s="48"/>
      <c r="P74" s="60"/>
      <c r="Q74" s="59">
        <v>500</v>
      </c>
      <c r="R74" s="59"/>
      <c r="S74" s="59"/>
      <c r="T74" s="59"/>
      <c r="U74" s="59"/>
      <c r="V74" s="118"/>
      <c r="W74" s="118"/>
      <c r="X74" s="118"/>
      <c r="Y74" s="118"/>
      <c r="Z74" s="118"/>
      <c r="AA74" s="118"/>
      <c r="AB74" s="59"/>
      <c r="AC74" s="92"/>
    </row>
    <row r="75" spans="1:67" s="30" customFormat="1" ht="12" x14ac:dyDescent="0.2">
      <c r="A75" s="91" t="s">
        <v>41</v>
      </c>
      <c r="B75" s="46">
        <v>43818</v>
      </c>
      <c r="C75" s="47" t="s">
        <v>90</v>
      </c>
      <c r="D75" s="47" t="s">
        <v>39</v>
      </c>
      <c r="E75" s="47" t="s">
        <v>43</v>
      </c>
      <c r="F75" s="47">
        <v>80983</v>
      </c>
      <c r="G75" s="58">
        <v>43837</v>
      </c>
      <c r="H75" s="47">
        <v>11</v>
      </c>
      <c r="I75" s="47">
        <v>2</v>
      </c>
      <c r="J75" s="47" t="s">
        <v>223</v>
      </c>
      <c r="K75" s="53">
        <v>20863.57</v>
      </c>
      <c r="L75" s="48"/>
      <c r="M75" s="48"/>
      <c r="N75" s="55">
        <f t="shared" si="2"/>
        <v>20863.57</v>
      </c>
      <c r="O75" s="48"/>
      <c r="P75" s="60"/>
      <c r="Q75" s="59">
        <v>20863.57</v>
      </c>
      <c r="R75" s="59"/>
      <c r="S75" s="59"/>
      <c r="T75" s="59"/>
      <c r="U75" s="59"/>
      <c r="V75" s="118"/>
      <c r="W75" s="118"/>
      <c r="X75" s="118"/>
      <c r="Y75" s="118"/>
      <c r="Z75" s="118"/>
      <c r="AA75" s="118"/>
      <c r="AB75" s="59"/>
      <c r="AC75" s="92"/>
    </row>
    <row r="76" spans="1:67" s="30" customFormat="1" ht="12" x14ac:dyDescent="0.2">
      <c r="A76" s="91" t="s">
        <v>67</v>
      </c>
      <c r="B76" s="46">
        <v>43815</v>
      </c>
      <c r="C76" s="47" t="s">
        <v>68</v>
      </c>
      <c r="D76" s="47" t="s">
        <v>93</v>
      </c>
      <c r="E76" s="47" t="s">
        <v>224</v>
      </c>
      <c r="F76" s="47">
        <v>80985</v>
      </c>
      <c r="G76" s="58">
        <v>43833</v>
      </c>
      <c r="H76" s="47">
        <v>17</v>
      </c>
      <c r="I76" s="47">
        <v>3</v>
      </c>
      <c r="J76" s="47" t="s">
        <v>225</v>
      </c>
      <c r="K76" s="53">
        <v>6562.98</v>
      </c>
      <c r="L76" s="48"/>
      <c r="M76" s="48"/>
      <c r="N76" s="55">
        <f t="shared" si="2"/>
        <v>6562.98</v>
      </c>
      <c r="O76" s="48"/>
      <c r="P76" s="60"/>
      <c r="Q76" s="59">
        <v>6562.98</v>
      </c>
      <c r="R76" s="59"/>
      <c r="S76" s="59"/>
      <c r="T76" s="59"/>
      <c r="U76" s="59"/>
      <c r="V76" s="118"/>
      <c r="W76" s="118"/>
      <c r="X76" s="118"/>
      <c r="Y76" s="118"/>
      <c r="Z76" s="118"/>
      <c r="AA76" s="118"/>
      <c r="AB76" s="59"/>
      <c r="AC76" s="92"/>
    </row>
    <row r="77" spans="1:67" s="30" customFormat="1" ht="12" x14ac:dyDescent="0.2">
      <c r="A77" s="91" t="s">
        <v>191</v>
      </c>
      <c r="B77" s="46">
        <v>43817</v>
      </c>
      <c r="C77" s="47" t="s">
        <v>68</v>
      </c>
      <c r="D77" s="47" t="s">
        <v>88</v>
      </c>
      <c r="E77" s="47" t="s">
        <v>88</v>
      </c>
      <c r="F77" s="47">
        <v>80988</v>
      </c>
      <c r="G77" s="58">
        <v>43832</v>
      </c>
      <c r="H77" s="47">
        <v>5</v>
      </c>
      <c r="I77" s="47"/>
      <c r="J77" s="47"/>
      <c r="K77" s="53">
        <v>420</v>
      </c>
      <c r="L77" s="48"/>
      <c r="M77" s="48"/>
      <c r="N77" s="55">
        <f t="shared" si="2"/>
        <v>420</v>
      </c>
      <c r="O77" s="48"/>
      <c r="P77" s="60"/>
      <c r="Q77" s="59">
        <v>420</v>
      </c>
      <c r="R77" s="59"/>
      <c r="S77" s="59"/>
      <c r="T77" s="59"/>
      <c r="U77" s="59"/>
      <c r="V77" s="118"/>
      <c r="W77" s="118"/>
      <c r="X77" s="118"/>
      <c r="Y77" s="118"/>
      <c r="Z77" s="118"/>
      <c r="AA77" s="118"/>
      <c r="AB77" s="59"/>
      <c r="AC77" s="92"/>
    </row>
    <row r="78" spans="1:67" s="30" customFormat="1" ht="12" x14ac:dyDescent="0.2">
      <c r="A78" s="91" t="s">
        <v>41</v>
      </c>
      <c r="B78" s="46">
        <v>43822</v>
      </c>
      <c r="C78" s="47" t="s">
        <v>77</v>
      </c>
      <c r="D78" s="47" t="s">
        <v>78</v>
      </c>
      <c r="E78" s="47" t="s">
        <v>79</v>
      </c>
      <c r="F78" s="47">
        <v>80989</v>
      </c>
      <c r="G78" s="58">
        <v>43837</v>
      </c>
      <c r="H78" s="47">
        <v>5</v>
      </c>
      <c r="I78" s="47">
        <v>0</v>
      </c>
      <c r="J78" s="47"/>
      <c r="K78" s="53">
        <v>848</v>
      </c>
      <c r="L78" s="48"/>
      <c r="M78" s="48"/>
      <c r="N78" s="55">
        <f t="shared" si="2"/>
        <v>848</v>
      </c>
      <c r="O78" s="48"/>
      <c r="P78" s="60"/>
      <c r="Q78" s="59">
        <v>848</v>
      </c>
      <c r="R78" s="59"/>
      <c r="S78" s="59"/>
      <c r="T78" s="59"/>
      <c r="U78" s="59"/>
      <c r="V78" s="118"/>
      <c r="W78" s="118"/>
      <c r="X78" s="118"/>
      <c r="Y78" s="118"/>
      <c r="Z78" s="118"/>
      <c r="AA78" s="118"/>
      <c r="AB78" s="59"/>
      <c r="AC78" s="92"/>
    </row>
    <row r="79" spans="1:67" s="30" customFormat="1" ht="12" x14ac:dyDescent="0.2">
      <c r="A79" s="91"/>
      <c r="B79" s="46"/>
      <c r="C79" s="47"/>
      <c r="D79" s="47"/>
      <c r="E79" s="47"/>
      <c r="F79" s="47">
        <v>80990</v>
      </c>
      <c r="G79" s="58"/>
      <c r="H79" s="47"/>
      <c r="I79" s="47"/>
      <c r="J79" s="47"/>
      <c r="K79" s="53"/>
      <c r="L79" s="48"/>
      <c r="M79" s="48"/>
      <c r="N79" s="55">
        <f t="shared" si="2"/>
        <v>0</v>
      </c>
      <c r="O79" s="48"/>
      <c r="P79" s="60"/>
      <c r="Q79" s="59"/>
      <c r="R79" s="59"/>
      <c r="S79" s="59"/>
      <c r="T79" s="59"/>
      <c r="U79" s="59"/>
      <c r="V79" s="118"/>
      <c r="W79" s="118"/>
      <c r="X79" s="118"/>
      <c r="Y79" s="118"/>
      <c r="Z79" s="118"/>
      <c r="AA79" s="118"/>
      <c r="AB79" s="59"/>
      <c r="AC79" s="156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3"/>
      <c r="BA79" s="103"/>
      <c r="BB79" s="103"/>
      <c r="BC79" s="103"/>
      <c r="BD79" s="103"/>
      <c r="BE79" s="103"/>
      <c r="BF79" s="103"/>
      <c r="BG79" s="103"/>
      <c r="BH79" s="103"/>
      <c r="BI79" s="103"/>
      <c r="BJ79" s="103"/>
      <c r="BK79" s="103"/>
      <c r="BL79" s="103"/>
      <c r="BM79" s="103"/>
      <c r="BN79" s="103"/>
      <c r="BO79" s="103"/>
    </row>
    <row r="80" spans="1:67" s="30" customFormat="1" ht="12" x14ac:dyDescent="0.2">
      <c r="A80" s="91" t="s">
        <v>67</v>
      </c>
      <c r="B80" s="46">
        <v>43815</v>
      </c>
      <c r="C80" s="47" t="s">
        <v>68</v>
      </c>
      <c r="D80" s="47" t="s">
        <v>93</v>
      </c>
      <c r="E80" s="47" t="s">
        <v>227</v>
      </c>
      <c r="F80" s="47">
        <v>80992</v>
      </c>
      <c r="G80" s="58">
        <v>43833</v>
      </c>
      <c r="H80" s="47">
        <v>7</v>
      </c>
      <c r="I80" s="47">
        <v>2</v>
      </c>
      <c r="J80" s="47" t="s">
        <v>200</v>
      </c>
      <c r="K80" s="53">
        <v>1400</v>
      </c>
      <c r="L80" s="48"/>
      <c r="M80" s="48"/>
      <c r="N80" s="55">
        <f t="shared" si="2"/>
        <v>1400</v>
      </c>
      <c r="O80" s="48"/>
      <c r="P80" s="60"/>
      <c r="Q80" s="59">
        <v>1400</v>
      </c>
      <c r="R80" s="59"/>
      <c r="S80" s="59"/>
      <c r="T80" s="59"/>
      <c r="U80" s="59"/>
      <c r="V80" s="118"/>
      <c r="W80" s="118"/>
      <c r="X80" s="118"/>
      <c r="Y80" s="118"/>
      <c r="Z80" s="118"/>
      <c r="AA80" s="118"/>
      <c r="AB80" s="59"/>
      <c r="AC80" s="92"/>
    </row>
    <row r="81" spans="1:29" s="30" customFormat="1" ht="12" x14ac:dyDescent="0.2">
      <c r="A81" s="91" t="s">
        <v>67</v>
      </c>
      <c r="B81" s="46">
        <v>43816</v>
      </c>
      <c r="C81" s="47" t="s">
        <v>68</v>
      </c>
      <c r="D81" s="47" t="s">
        <v>93</v>
      </c>
      <c r="E81" s="47" t="s">
        <v>231</v>
      </c>
      <c r="F81" s="47">
        <v>80996</v>
      </c>
      <c r="G81" s="58">
        <v>43832</v>
      </c>
      <c r="H81" s="47">
        <v>13</v>
      </c>
      <c r="I81" s="47">
        <v>1</v>
      </c>
      <c r="J81" s="47" t="s">
        <v>221</v>
      </c>
      <c r="K81" s="53">
        <v>3395</v>
      </c>
      <c r="L81" s="48"/>
      <c r="M81" s="48"/>
      <c r="N81" s="55">
        <f t="shared" si="2"/>
        <v>3395</v>
      </c>
      <c r="O81" s="48"/>
      <c r="P81" s="60"/>
      <c r="Q81" s="59">
        <v>3395</v>
      </c>
      <c r="R81" s="59"/>
      <c r="S81" s="59"/>
      <c r="T81" s="59"/>
      <c r="U81" s="59"/>
      <c r="V81" s="118"/>
      <c r="W81" s="118"/>
      <c r="X81" s="118"/>
      <c r="Y81" s="118"/>
      <c r="Z81" s="118"/>
      <c r="AA81" s="118"/>
      <c r="AB81" s="59"/>
      <c r="AC81" s="92"/>
    </row>
    <row r="82" spans="1:29" s="30" customFormat="1" ht="12" x14ac:dyDescent="0.2">
      <c r="A82" s="91" t="s">
        <v>41</v>
      </c>
      <c r="B82" s="46">
        <v>43819</v>
      </c>
      <c r="C82" s="47" t="s">
        <v>90</v>
      </c>
      <c r="D82" s="47" t="s">
        <v>39</v>
      </c>
      <c r="E82" s="47" t="s">
        <v>43</v>
      </c>
      <c r="F82" s="47">
        <v>80997</v>
      </c>
      <c r="G82" s="58">
        <v>43838</v>
      </c>
      <c r="H82" s="47">
        <v>22</v>
      </c>
      <c r="I82" s="47"/>
      <c r="J82" s="47"/>
      <c r="K82" s="53">
        <v>8775</v>
      </c>
      <c r="L82" s="48"/>
      <c r="M82" s="48"/>
      <c r="N82" s="55">
        <f t="shared" si="2"/>
        <v>8775</v>
      </c>
      <c r="O82" s="48"/>
      <c r="P82" s="60"/>
      <c r="Q82" s="59">
        <v>8775</v>
      </c>
      <c r="R82" s="59"/>
      <c r="S82" s="59"/>
      <c r="T82" s="59"/>
      <c r="U82" s="59"/>
      <c r="V82" s="118"/>
      <c r="W82" s="118"/>
      <c r="X82" s="118"/>
      <c r="Y82" s="118"/>
      <c r="Z82" s="118"/>
      <c r="AA82" s="118"/>
      <c r="AB82" s="59"/>
      <c r="AC82" s="92"/>
    </row>
    <row r="83" spans="1:29" s="30" customFormat="1" ht="12" x14ac:dyDescent="0.2">
      <c r="A83" s="91" t="s">
        <v>41</v>
      </c>
      <c r="B83" s="46">
        <v>43819</v>
      </c>
      <c r="C83" s="47" t="s">
        <v>42</v>
      </c>
      <c r="D83" s="47" t="s">
        <v>39</v>
      </c>
      <c r="E83" s="47" t="s">
        <v>43</v>
      </c>
      <c r="F83" s="47">
        <v>80998</v>
      </c>
      <c r="G83" s="58">
        <v>43838</v>
      </c>
      <c r="H83" s="47">
        <v>11</v>
      </c>
      <c r="I83" s="47"/>
      <c r="J83" s="47"/>
      <c r="K83" s="53">
        <v>1800</v>
      </c>
      <c r="L83" s="48"/>
      <c r="M83" s="48"/>
      <c r="N83" s="55">
        <f t="shared" ref="N83:N139" si="3">SUM(K83:L83)</f>
        <v>1800</v>
      </c>
      <c r="O83" s="48"/>
      <c r="P83" s="60"/>
      <c r="Q83" s="59">
        <v>1800</v>
      </c>
      <c r="R83" s="59"/>
      <c r="S83" s="59"/>
      <c r="T83" s="59"/>
      <c r="U83" s="59"/>
      <c r="V83" s="118"/>
      <c r="W83" s="118"/>
      <c r="X83" s="118"/>
      <c r="Y83" s="118"/>
      <c r="Z83" s="118"/>
      <c r="AA83" s="118"/>
      <c r="AB83" s="59"/>
      <c r="AC83" s="92"/>
    </row>
    <row r="84" spans="1:29" s="30" customFormat="1" ht="12" x14ac:dyDescent="0.2">
      <c r="A84" s="91" t="s">
        <v>41</v>
      </c>
      <c r="B84" s="46">
        <v>43819</v>
      </c>
      <c r="C84" s="47" t="s">
        <v>42</v>
      </c>
      <c r="D84" s="47" t="s">
        <v>39</v>
      </c>
      <c r="E84" s="47" t="s">
        <v>43</v>
      </c>
      <c r="F84" s="47">
        <v>80999</v>
      </c>
      <c r="G84" s="58">
        <v>43843</v>
      </c>
      <c r="H84" s="47">
        <v>13</v>
      </c>
      <c r="I84" s="47">
        <v>7</v>
      </c>
      <c r="J84" s="47" t="s">
        <v>232</v>
      </c>
      <c r="K84" s="53">
        <v>53300</v>
      </c>
      <c r="L84" s="48"/>
      <c r="M84" s="48"/>
      <c r="N84" s="55">
        <f t="shared" si="3"/>
        <v>53300</v>
      </c>
      <c r="O84" s="48"/>
      <c r="P84" s="60"/>
      <c r="Q84" s="59">
        <v>53300</v>
      </c>
      <c r="R84" s="59"/>
      <c r="S84" s="59"/>
      <c r="T84" s="59"/>
      <c r="U84" s="59"/>
      <c r="V84" s="118"/>
      <c r="W84" s="118"/>
      <c r="X84" s="118"/>
      <c r="Y84" s="118"/>
      <c r="Z84" s="118"/>
      <c r="AA84" s="118"/>
      <c r="AB84" s="59"/>
      <c r="AC84" s="92"/>
    </row>
    <row r="85" spans="1:29" s="30" customFormat="1" ht="12" x14ac:dyDescent="0.2">
      <c r="A85" s="91" t="s">
        <v>33</v>
      </c>
      <c r="B85" s="46">
        <v>43819</v>
      </c>
      <c r="C85" s="47" t="s">
        <v>42</v>
      </c>
      <c r="D85" s="47" t="s">
        <v>39</v>
      </c>
      <c r="E85" s="47" t="s">
        <v>43</v>
      </c>
      <c r="F85" s="47">
        <v>81000</v>
      </c>
      <c r="G85" s="58">
        <v>43837</v>
      </c>
      <c r="H85" s="47">
        <v>8</v>
      </c>
      <c r="I85" s="47">
        <v>8</v>
      </c>
      <c r="J85" s="47" t="s">
        <v>233</v>
      </c>
      <c r="K85" s="53">
        <v>550</v>
      </c>
      <c r="L85" s="48"/>
      <c r="M85" s="48"/>
      <c r="N85" s="55">
        <f t="shared" si="3"/>
        <v>550</v>
      </c>
      <c r="O85" s="48"/>
      <c r="P85" s="60"/>
      <c r="Q85" s="59">
        <v>550</v>
      </c>
      <c r="R85" s="59"/>
      <c r="S85" s="59"/>
      <c r="T85" s="59"/>
      <c r="U85" s="59"/>
      <c r="V85" s="118"/>
      <c r="W85" s="118"/>
      <c r="X85" s="118"/>
      <c r="Y85" s="118"/>
      <c r="Z85" s="118"/>
      <c r="AA85" s="118"/>
      <c r="AB85" s="59"/>
      <c r="AC85" s="92"/>
    </row>
    <row r="86" spans="1:29" s="30" customFormat="1" ht="12" x14ac:dyDescent="0.2">
      <c r="A86" s="91" t="s">
        <v>67</v>
      </c>
      <c r="B86" s="46">
        <v>43817</v>
      </c>
      <c r="C86" s="47" t="s">
        <v>68</v>
      </c>
      <c r="D86" s="47" t="s">
        <v>93</v>
      </c>
      <c r="E86" s="47" t="s">
        <v>234</v>
      </c>
      <c r="F86" s="47">
        <v>81001</v>
      </c>
      <c r="G86" s="58">
        <v>43833</v>
      </c>
      <c r="H86" s="47">
        <v>15</v>
      </c>
      <c r="I86" s="47">
        <v>0</v>
      </c>
      <c r="J86" s="47"/>
      <c r="K86" s="53">
        <v>6795</v>
      </c>
      <c r="L86" s="48"/>
      <c r="M86" s="48"/>
      <c r="N86" s="55">
        <f t="shared" si="3"/>
        <v>6795</v>
      </c>
      <c r="O86" s="48"/>
      <c r="P86" s="60"/>
      <c r="Q86" s="59">
        <v>6795</v>
      </c>
      <c r="R86" s="59"/>
      <c r="S86" s="59"/>
      <c r="T86" s="59"/>
      <c r="U86" s="59"/>
      <c r="V86" s="118"/>
      <c r="W86" s="118"/>
      <c r="X86" s="118"/>
      <c r="Y86" s="118"/>
      <c r="Z86" s="118"/>
      <c r="AA86" s="118"/>
      <c r="AB86" s="59"/>
      <c r="AC86" s="92" t="s">
        <v>235</v>
      </c>
    </row>
    <row r="87" spans="1:29" s="30" customFormat="1" ht="12" x14ac:dyDescent="0.2">
      <c r="A87" s="91" t="s">
        <v>33</v>
      </c>
      <c r="B87" s="46">
        <v>43819</v>
      </c>
      <c r="C87" s="47" t="s">
        <v>236</v>
      </c>
      <c r="D87" s="47" t="s">
        <v>39</v>
      </c>
      <c r="E87" s="47" t="s">
        <v>40</v>
      </c>
      <c r="F87" s="47">
        <v>81002</v>
      </c>
      <c r="G87" s="58">
        <v>43836</v>
      </c>
      <c r="H87" s="47">
        <v>2</v>
      </c>
      <c r="I87" s="47">
        <v>2</v>
      </c>
      <c r="J87" s="47" t="s">
        <v>237</v>
      </c>
      <c r="K87" s="53">
        <v>350000</v>
      </c>
      <c r="L87" s="48"/>
      <c r="M87" s="48"/>
      <c r="N87" s="55">
        <f t="shared" si="3"/>
        <v>350000</v>
      </c>
      <c r="O87" s="48"/>
      <c r="P87" s="60">
        <v>350000</v>
      </c>
      <c r="Q87" s="59"/>
      <c r="R87" s="59"/>
      <c r="S87" s="59"/>
      <c r="T87" s="59"/>
      <c r="U87" s="59"/>
      <c r="V87" s="118"/>
      <c r="W87" s="118"/>
      <c r="X87" s="118"/>
      <c r="Y87" s="118"/>
      <c r="Z87" s="118"/>
      <c r="AA87" s="118"/>
      <c r="AB87" s="59"/>
      <c r="AC87" s="92"/>
    </row>
    <row r="88" spans="1:29" s="30" customFormat="1" ht="12" x14ac:dyDescent="0.2">
      <c r="A88" s="91" t="s">
        <v>41</v>
      </c>
      <c r="B88" s="46">
        <v>43819</v>
      </c>
      <c r="C88" s="47" t="s">
        <v>90</v>
      </c>
      <c r="D88" s="47" t="s">
        <v>39</v>
      </c>
      <c r="E88" s="47" t="s">
        <v>43</v>
      </c>
      <c r="F88" s="47">
        <v>81003</v>
      </c>
      <c r="G88" s="58">
        <v>43839</v>
      </c>
      <c r="H88" s="47">
        <v>0</v>
      </c>
      <c r="I88" s="47">
        <v>1</v>
      </c>
      <c r="J88" s="47" t="s">
        <v>238</v>
      </c>
      <c r="K88" s="53">
        <v>5000</v>
      </c>
      <c r="L88" s="48"/>
      <c r="M88" s="48"/>
      <c r="N88" s="55">
        <f t="shared" si="3"/>
        <v>5000</v>
      </c>
      <c r="O88" s="48"/>
      <c r="P88" s="60"/>
      <c r="Q88" s="59">
        <v>5000</v>
      </c>
      <c r="R88" s="59"/>
      <c r="S88" s="59"/>
      <c r="T88" s="59"/>
      <c r="U88" s="59"/>
      <c r="V88" s="118"/>
      <c r="W88" s="118"/>
      <c r="X88" s="118"/>
      <c r="Y88" s="118"/>
      <c r="Z88" s="118"/>
      <c r="AA88" s="118"/>
      <c r="AB88" s="59"/>
      <c r="AC88" s="92"/>
    </row>
    <row r="89" spans="1:29" s="30" customFormat="1" ht="12" x14ac:dyDescent="0.2">
      <c r="A89" s="91" t="s">
        <v>33</v>
      </c>
      <c r="B89" s="46">
        <v>43819</v>
      </c>
      <c r="C89" s="47" t="s">
        <v>38</v>
      </c>
      <c r="D89" s="47" t="s">
        <v>39</v>
      </c>
      <c r="E89" s="47" t="s">
        <v>40</v>
      </c>
      <c r="F89" s="47">
        <v>81004</v>
      </c>
      <c r="G89" s="58">
        <v>43843</v>
      </c>
      <c r="H89" s="47">
        <v>1</v>
      </c>
      <c r="I89" s="47">
        <v>1</v>
      </c>
      <c r="J89" s="47" t="s">
        <v>173</v>
      </c>
      <c r="K89" s="53">
        <v>25000</v>
      </c>
      <c r="L89" s="48"/>
      <c r="M89" s="48"/>
      <c r="N89" s="55">
        <f t="shared" si="3"/>
        <v>25000</v>
      </c>
      <c r="O89" s="48"/>
      <c r="P89" s="60">
        <v>25000</v>
      </c>
      <c r="Q89" s="59"/>
      <c r="R89" s="59"/>
      <c r="S89" s="59"/>
      <c r="T89" s="59"/>
      <c r="U89" s="59"/>
      <c r="V89" s="118"/>
      <c r="W89" s="118"/>
      <c r="X89" s="118"/>
      <c r="Y89" s="118"/>
      <c r="Z89" s="118"/>
      <c r="AA89" s="118"/>
      <c r="AB89" s="59"/>
      <c r="AC89" s="92"/>
    </row>
    <row r="90" spans="1:29" s="30" customFormat="1" ht="12" x14ac:dyDescent="0.2">
      <c r="A90" s="91" t="s">
        <v>41</v>
      </c>
      <c r="B90" s="46">
        <v>43819</v>
      </c>
      <c r="C90" s="47" t="s">
        <v>90</v>
      </c>
      <c r="D90" s="47" t="s">
        <v>39</v>
      </c>
      <c r="E90" s="47" t="s">
        <v>43</v>
      </c>
      <c r="F90" s="47">
        <v>81005</v>
      </c>
      <c r="G90" s="58">
        <v>43837</v>
      </c>
      <c r="H90" s="47">
        <v>1</v>
      </c>
      <c r="I90" s="47"/>
      <c r="J90" s="47"/>
      <c r="K90" s="53">
        <v>100</v>
      </c>
      <c r="L90" s="48"/>
      <c r="M90" s="48"/>
      <c r="N90" s="55">
        <f t="shared" si="3"/>
        <v>100</v>
      </c>
      <c r="O90" s="48"/>
      <c r="P90" s="60"/>
      <c r="Q90" s="59">
        <v>100</v>
      </c>
      <c r="R90" s="59"/>
      <c r="S90" s="59"/>
      <c r="T90" s="59"/>
      <c r="U90" s="59"/>
      <c r="V90" s="118"/>
      <c r="W90" s="118"/>
      <c r="X90" s="118"/>
      <c r="Y90" s="118"/>
      <c r="Z90" s="118"/>
      <c r="AA90" s="118"/>
      <c r="AB90" s="59"/>
      <c r="AC90" s="92"/>
    </row>
    <row r="91" spans="1:29" s="30" customFormat="1" ht="12" x14ac:dyDescent="0.2">
      <c r="A91" s="91" t="s">
        <v>41</v>
      </c>
      <c r="B91" s="46">
        <v>43822</v>
      </c>
      <c r="C91" s="47" t="s">
        <v>90</v>
      </c>
      <c r="D91" s="47" t="s">
        <v>39</v>
      </c>
      <c r="E91" s="47" t="s">
        <v>43</v>
      </c>
      <c r="F91" s="47">
        <v>81006</v>
      </c>
      <c r="G91" s="58">
        <v>43838</v>
      </c>
      <c r="H91" s="47">
        <v>3</v>
      </c>
      <c r="I91" s="47">
        <v>2</v>
      </c>
      <c r="J91" s="47" t="s">
        <v>239</v>
      </c>
      <c r="K91" s="53">
        <v>26834</v>
      </c>
      <c r="L91" s="48"/>
      <c r="M91" s="48"/>
      <c r="N91" s="55">
        <f t="shared" si="3"/>
        <v>26834</v>
      </c>
      <c r="O91" s="48"/>
      <c r="P91" s="60"/>
      <c r="Q91" s="59">
        <v>26834</v>
      </c>
      <c r="R91" s="59"/>
      <c r="S91" s="59"/>
      <c r="T91" s="59"/>
      <c r="U91" s="59"/>
      <c r="V91" s="118"/>
      <c r="W91" s="118"/>
      <c r="X91" s="118"/>
      <c r="Y91" s="118"/>
      <c r="Z91" s="118"/>
      <c r="AA91" s="118"/>
      <c r="AB91" s="59"/>
      <c r="AC91" s="92"/>
    </row>
    <row r="92" spans="1:29" s="30" customFormat="1" ht="12" x14ac:dyDescent="0.2">
      <c r="A92" s="91" t="s">
        <v>33</v>
      </c>
      <c r="B92" s="46">
        <v>43822</v>
      </c>
      <c r="C92" s="47" t="s">
        <v>45</v>
      </c>
      <c r="D92" s="47" t="s">
        <v>39</v>
      </c>
      <c r="E92" s="47" t="s">
        <v>43</v>
      </c>
      <c r="F92" s="47">
        <v>81007</v>
      </c>
      <c r="G92" s="58">
        <v>43840</v>
      </c>
      <c r="H92" s="47">
        <v>1</v>
      </c>
      <c r="I92" s="47">
        <v>2</v>
      </c>
      <c r="J92" s="47" t="s">
        <v>240</v>
      </c>
      <c r="K92" s="53">
        <v>500</v>
      </c>
      <c r="L92" s="48"/>
      <c r="M92" s="48"/>
      <c r="N92" s="55">
        <v>500</v>
      </c>
      <c r="O92" s="48">
        <v>10500</v>
      </c>
      <c r="P92" s="60"/>
      <c r="Q92" s="59">
        <v>500</v>
      </c>
      <c r="R92" s="59"/>
      <c r="S92" s="59"/>
      <c r="T92" s="59"/>
      <c r="U92" s="59"/>
      <c r="V92" s="118"/>
      <c r="W92" s="118"/>
      <c r="X92" s="118"/>
      <c r="Y92" s="118"/>
      <c r="Z92" s="118"/>
      <c r="AA92" s="118"/>
      <c r="AB92" s="59"/>
      <c r="AC92" s="92"/>
    </row>
    <row r="93" spans="1:29" s="30" customFormat="1" ht="12" x14ac:dyDescent="0.2">
      <c r="A93" s="91" t="s">
        <v>33</v>
      </c>
      <c r="B93" s="46">
        <v>43822</v>
      </c>
      <c r="C93" s="47" t="s">
        <v>38</v>
      </c>
      <c r="D93" s="47" t="s">
        <v>39</v>
      </c>
      <c r="E93" s="47" t="s">
        <v>40</v>
      </c>
      <c r="F93" s="47">
        <v>81008</v>
      </c>
      <c r="G93" s="58">
        <v>43836</v>
      </c>
      <c r="H93" s="47">
        <v>0</v>
      </c>
      <c r="I93" s="47">
        <v>0</v>
      </c>
      <c r="J93" s="47"/>
      <c r="K93" s="53">
        <v>242523.15</v>
      </c>
      <c r="L93" s="48"/>
      <c r="M93" s="48"/>
      <c r="N93" s="55">
        <f t="shared" si="3"/>
        <v>242523.15</v>
      </c>
      <c r="O93" s="48"/>
      <c r="P93" s="60">
        <v>242523.15</v>
      </c>
      <c r="Q93" s="59"/>
      <c r="R93" s="59"/>
      <c r="S93" s="59"/>
      <c r="T93" s="59"/>
      <c r="U93" s="59"/>
      <c r="V93" s="118"/>
      <c r="W93" s="118"/>
      <c r="X93" s="118"/>
      <c r="Y93" s="118"/>
      <c r="Z93" s="118"/>
      <c r="AA93" s="118"/>
      <c r="AB93" s="59"/>
      <c r="AC93" s="92"/>
    </row>
    <row r="94" spans="1:29" s="30" customFormat="1" ht="12" x14ac:dyDescent="0.2">
      <c r="A94" s="91" t="s">
        <v>29</v>
      </c>
      <c r="B94" s="46"/>
      <c r="C94" s="47" t="s">
        <v>30</v>
      </c>
      <c r="D94" s="47" t="s">
        <v>36</v>
      </c>
      <c r="E94" s="47" t="s">
        <v>241</v>
      </c>
      <c r="F94" s="47">
        <v>81009</v>
      </c>
      <c r="G94" s="58">
        <v>43832</v>
      </c>
      <c r="H94" s="47">
        <v>0</v>
      </c>
      <c r="I94" s="47">
        <v>0</v>
      </c>
      <c r="J94" s="47"/>
      <c r="K94" s="53">
        <v>250.78</v>
      </c>
      <c r="L94" s="48"/>
      <c r="M94" s="48"/>
      <c r="N94" s="55">
        <f t="shared" si="3"/>
        <v>250.78</v>
      </c>
      <c r="O94" s="48">
        <v>91</v>
      </c>
      <c r="P94" s="60"/>
      <c r="Q94" s="59">
        <v>250.78</v>
      </c>
      <c r="R94" s="59"/>
      <c r="S94" s="59"/>
      <c r="T94" s="59"/>
      <c r="U94" s="59"/>
      <c r="V94" s="118"/>
      <c r="W94" s="118"/>
      <c r="X94" s="118"/>
      <c r="Y94" s="118"/>
      <c r="Z94" s="118"/>
      <c r="AA94" s="118"/>
      <c r="AB94" s="59"/>
      <c r="AC94" s="92"/>
    </row>
    <row r="95" spans="1:29" s="30" customFormat="1" ht="12" x14ac:dyDescent="0.2">
      <c r="A95" s="91" t="s">
        <v>67</v>
      </c>
      <c r="B95" s="46">
        <v>43818</v>
      </c>
      <c r="C95" s="47" t="s">
        <v>68</v>
      </c>
      <c r="D95" s="47" t="s">
        <v>93</v>
      </c>
      <c r="E95" s="47" t="s">
        <v>242</v>
      </c>
      <c r="F95" s="47">
        <v>81010</v>
      </c>
      <c r="G95" s="58">
        <v>43833</v>
      </c>
      <c r="H95" s="47">
        <v>9</v>
      </c>
      <c r="I95" s="47">
        <v>1</v>
      </c>
      <c r="J95" s="47" t="s">
        <v>194</v>
      </c>
      <c r="K95" s="53">
        <v>12725</v>
      </c>
      <c r="L95" s="48"/>
      <c r="M95" s="48"/>
      <c r="N95" s="55">
        <f t="shared" si="3"/>
        <v>12725</v>
      </c>
      <c r="O95" s="48"/>
      <c r="P95" s="60"/>
      <c r="Q95" s="59">
        <v>12725</v>
      </c>
      <c r="R95" s="59"/>
      <c r="S95" s="59"/>
      <c r="T95" s="59"/>
      <c r="U95" s="59"/>
      <c r="V95" s="118"/>
      <c r="W95" s="118"/>
      <c r="X95" s="118"/>
      <c r="Y95" s="118"/>
      <c r="Z95" s="118"/>
      <c r="AA95" s="118"/>
      <c r="AB95" s="59"/>
      <c r="AC95" s="92" t="s">
        <v>243</v>
      </c>
    </row>
    <row r="96" spans="1:29" s="30" customFormat="1" ht="12" x14ac:dyDescent="0.2">
      <c r="A96" s="91" t="s">
        <v>244</v>
      </c>
      <c r="B96" s="46"/>
      <c r="C96" s="47" t="s">
        <v>30</v>
      </c>
      <c r="D96" s="47" t="s">
        <v>36</v>
      </c>
      <c r="E96" s="47" t="s">
        <v>245</v>
      </c>
      <c r="F96" s="47">
        <v>81011</v>
      </c>
      <c r="G96" s="58">
        <v>43833</v>
      </c>
      <c r="H96" s="47">
        <v>0</v>
      </c>
      <c r="I96" s="47">
        <v>0</v>
      </c>
      <c r="J96" s="47"/>
      <c r="K96" s="53">
        <v>250.78</v>
      </c>
      <c r="L96" s="48"/>
      <c r="M96" s="48"/>
      <c r="N96" s="55">
        <f t="shared" si="3"/>
        <v>250.78</v>
      </c>
      <c r="O96" s="48"/>
      <c r="P96" s="60"/>
      <c r="Q96" s="59">
        <v>250.78</v>
      </c>
      <c r="R96" s="59"/>
      <c r="S96" s="59"/>
      <c r="T96" s="59"/>
      <c r="U96" s="59"/>
      <c r="V96" s="118"/>
      <c r="W96" s="118"/>
      <c r="X96" s="118"/>
      <c r="Y96" s="118"/>
      <c r="Z96" s="118"/>
      <c r="AA96" s="118"/>
      <c r="AB96" s="59"/>
      <c r="AC96" s="92"/>
    </row>
    <row r="97" spans="1:67" s="30" customFormat="1" ht="12" x14ac:dyDescent="0.2">
      <c r="A97" s="91" t="s">
        <v>244</v>
      </c>
      <c r="B97" s="46"/>
      <c r="C97" s="47" t="s">
        <v>30</v>
      </c>
      <c r="D97" s="47" t="s">
        <v>36</v>
      </c>
      <c r="E97" s="47" t="s">
        <v>246</v>
      </c>
      <c r="F97" s="47">
        <v>81012</v>
      </c>
      <c r="G97" s="58">
        <v>43840</v>
      </c>
      <c r="H97" s="47">
        <v>0</v>
      </c>
      <c r="I97" s="47">
        <v>0</v>
      </c>
      <c r="J97" s="47"/>
      <c r="K97" s="53">
        <v>14624.5</v>
      </c>
      <c r="L97" s="48"/>
      <c r="M97" s="48"/>
      <c r="N97" s="55">
        <f t="shared" si="3"/>
        <v>14624.5</v>
      </c>
      <c r="O97" s="48">
        <v>3256</v>
      </c>
      <c r="P97" s="60"/>
      <c r="Q97" s="59">
        <v>14604.5</v>
      </c>
      <c r="R97" s="59">
        <v>20</v>
      </c>
      <c r="S97" s="59"/>
      <c r="T97" s="59"/>
      <c r="U97" s="59"/>
      <c r="V97" s="118"/>
      <c r="W97" s="118"/>
      <c r="X97" s="118"/>
      <c r="Y97" s="118"/>
      <c r="Z97" s="118"/>
      <c r="AA97" s="118"/>
      <c r="AB97" s="59"/>
      <c r="AC97" s="92"/>
    </row>
    <row r="98" spans="1:67" s="30" customFormat="1" ht="12" x14ac:dyDescent="0.2">
      <c r="A98" s="91" t="s">
        <v>41</v>
      </c>
      <c r="B98" s="46">
        <v>43822</v>
      </c>
      <c r="C98" s="47" t="s">
        <v>90</v>
      </c>
      <c r="D98" s="47" t="s">
        <v>39</v>
      </c>
      <c r="E98" s="47" t="s">
        <v>43</v>
      </c>
      <c r="F98" s="47">
        <v>81013</v>
      </c>
      <c r="G98" s="58">
        <v>43839</v>
      </c>
      <c r="H98" s="47">
        <v>15</v>
      </c>
      <c r="I98" s="47">
        <v>1</v>
      </c>
      <c r="J98" s="47" t="s">
        <v>247</v>
      </c>
      <c r="K98" s="53">
        <v>16305</v>
      </c>
      <c r="L98" s="48"/>
      <c r="M98" s="48"/>
      <c r="N98" s="55">
        <f t="shared" si="3"/>
        <v>16305</v>
      </c>
      <c r="O98" s="48"/>
      <c r="P98" s="60"/>
      <c r="Q98" s="59">
        <v>16305</v>
      </c>
      <c r="R98" s="59"/>
      <c r="S98" s="59"/>
      <c r="T98" s="59"/>
      <c r="U98" s="59"/>
      <c r="V98" s="118"/>
      <c r="W98" s="118"/>
      <c r="X98" s="118"/>
      <c r="Y98" s="118"/>
      <c r="Z98" s="118"/>
      <c r="AA98" s="118"/>
      <c r="AB98" s="59"/>
      <c r="AC98" s="92"/>
    </row>
    <row r="99" spans="1:67" s="30" customFormat="1" ht="12" x14ac:dyDescent="0.2">
      <c r="A99" s="91" t="s">
        <v>33</v>
      </c>
      <c r="B99" s="46">
        <v>43822</v>
      </c>
      <c r="C99" s="47" t="s">
        <v>90</v>
      </c>
      <c r="D99" s="47" t="s">
        <v>39</v>
      </c>
      <c r="E99" s="47" t="s">
        <v>43</v>
      </c>
      <c r="F99" s="47">
        <v>81014</v>
      </c>
      <c r="G99" s="58">
        <v>43839</v>
      </c>
      <c r="H99" s="47">
        <v>1</v>
      </c>
      <c r="I99" s="47">
        <v>1</v>
      </c>
      <c r="J99" s="47" t="s">
        <v>61</v>
      </c>
      <c r="K99" s="53">
        <v>12500</v>
      </c>
      <c r="L99" s="48"/>
      <c r="M99" s="48"/>
      <c r="N99" s="55">
        <f t="shared" si="3"/>
        <v>12500</v>
      </c>
      <c r="O99" s="48"/>
      <c r="P99" s="60">
        <v>12500</v>
      </c>
      <c r="Q99" s="59"/>
      <c r="R99" s="59"/>
      <c r="S99" s="59"/>
      <c r="T99" s="59"/>
      <c r="U99" s="59"/>
      <c r="V99" s="118"/>
      <c r="W99" s="118"/>
      <c r="X99" s="118"/>
      <c r="Y99" s="118"/>
      <c r="Z99" s="118"/>
      <c r="AA99" s="118"/>
      <c r="AB99" s="59"/>
      <c r="AC99" s="92"/>
    </row>
    <row r="100" spans="1:67" s="30" customFormat="1" ht="12" x14ac:dyDescent="0.2">
      <c r="A100" s="91" t="s">
        <v>41</v>
      </c>
      <c r="B100" s="46">
        <v>43822</v>
      </c>
      <c r="C100" s="47" t="s">
        <v>90</v>
      </c>
      <c r="D100" s="47" t="s">
        <v>39</v>
      </c>
      <c r="E100" s="47" t="s">
        <v>43</v>
      </c>
      <c r="F100" s="47">
        <v>81015</v>
      </c>
      <c r="G100" s="58">
        <v>43839</v>
      </c>
      <c r="H100" s="47">
        <v>2</v>
      </c>
      <c r="I100" s="47"/>
      <c r="J100" s="47"/>
      <c r="K100" s="53">
        <v>600</v>
      </c>
      <c r="L100" s="48"/>
      <c r="M100" s="48"/>
      <c r="N100" s="55">
        <f t="shared" si="3"/>
        <v>600</v>
      </c>
      <c r="O100" s="48"/>
      <c r="P100" s="60"/>
      <c r="Q100" s="59">
        <v>600</v>
      </c>
      <c r="R100" s="59"/>
      <c r="S100" s="59"/>
      <c r="T100" s="59"/>
      <c r="U100" s="59"/>
      <c r="V100" s="118"/>
      <c r="W100" s="118"/>
      <c r="X100" s="118"/>
      <c r="Y100" s="118"/>
      <c r="Z100" s="118"/>
      <c r="AA100" s="118"/>
      <c r="AB100" s="59"/>
      <c r="AC100" s="92"/>
    </row>
    <row r="101" spans="1:67" s="30" customFormat="1" ht="12" x14ac:dyDescent="0.2">
      <c r="A101" s="91" t="s">
        <v>67</v>
      </c>
      <c r="B101" s="46">
        <v>43819</v>
      </c>
      <c r="C101" s="47" t="s">
        <v>68</v>
      </c>
      <c r="D101" s="47" t="s">
        <v>93</v>
      </c>
      <c r="E101" s="47" t="s">
        <v>248</v>
      </c>
      <c r="F101" s="47">
        <v>81016</v>
      </c>
      <c r="G101" s="58">
        <v>43833</v>
      </c>
      <c r="H101" s="47">
        <v>30</v>
      </c>
      <c r="I101" s="47">
        <v>4</v>
      </c>
      <c r="J101" s="47" t="s">
        <v>249</v>
      </c>
      <c r="K101" s="53">
        <v>16488.39</v>
      </c>
      <c r="L101" s="48"/>
      <c r="M101" s="48"/>
      <c r="N101" s="55">
        <f t="shared" si="3"/>
        <v>16488.39</v>
      </c>
      <c r="O101" s="48"/>
      <c r="P101" s="60"/>
      <c r="Q101" s="59">
        <v>16488.39</v>
      </c>
      <c r="R101" s="59"/>
      <c r="S101" s="59"/>
      <c r="T101" s="59"/>
      <c r="U101" s="59"/>
      <c r="V101" s="118"/>
      <c r="W101" s="118"/>
      <c r="X101" s="118"/>
      <c r="Y101" s="118"/>
      <c r="Z101" s="118"/>
      <c r="AA101" s="118"/>
      <c r="AB101" s="59"/>
      <c r="AC101" s="92" t="s">
        <v>250</v>
      </c>
    </row>
    <row r="102" spans="1:67" s="30" customFormat="1" ht="12" x14ac:dyDescent="0.2">
      <c r="A102" s="91"/>
      <c r="B102" s="46"/>
      <c r="C102" s="47"/>
      <c r="D102" s="47"/>
      <c r="E102" s="47"/>
      <c r="F102" s="47">
        <v>81017</v>
      </c>
      <c r="G102" s="58"/>
      <c r="H102" s="47"/>
      <c r="I102" s="47"/>
      <c r="J102" s="47"/>
      <c r="K102" s="53"/>
      <c r="L102" s="48"/>
      <c r="M102" s="48"/>
      <c r="N102" s="55">
        <f t="shared" si="3"/>
        <v>0</v>
      </c>
      <c r="O102" s="48"/>
      <c r="P102" s="60"/>
      <c r="Q102" s="59"/>
      <c r="R102" s="59"/>
      <c r="S102" s="59"/>
      <c r="T102" s="59"/>
      <c r="U102" s="59"/>
      <c r="V102" s="118"/>
      <c r="W102" s="118"/>
      <c r="X102" s="118"/>
      <c r="Y102" s="118"/>
      <c r="Z102" s="118"/>
      <c r="AA102" s="118"/>
      <c r="AB102" s="59"/>
      <c r="AC102" s="156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3"/>
      <c r="BF102" s="103"/>
      <c r="BG102" s="103"/>
      <c r="BH102" s="103"/>
      <c r="BI102" s="103"/>
      <c r="BJ102" s="103"/>
      <c r="BK102" s="103"/>
      <c r="BL102" s="103"/>
      <c r="BM102" s="103"/>
      <c r="BN102" s="103"/>
      <c r="BO102" s="103"/>
    </row>
    <row r="103" spans="1:67" s="30" customFormat="1" ht="12" x14ac:dyDescent="0.2">
      <c r="A103" s="91" t="s">
        <v>62</v>
      </c>
      <c r="B103" s="46">
        <v>43829</v>
      </c>
      <c r="C103" s="47" t="s">
        <v>63</v>
      </c>
      <c r="D103" s="47" t="s">
        <v>36</v>
      </c>
      <c r="E103" s="47" t="s">
        <v>180</v>
      </c>
      <c r="F103" s="47">
        <v>81018</v>
      </c>
      <c r="G103" s="58">
        <v>43851</v>
      </c>
      <c r="H103" s="47">
        <v>0</v>
      </c>
      <c r="I103" s="47">
        <v>0</v>
      </c>
      <c r="J103" s="47"/>
      <c r="K103" s="53">
        <v>0</v>
      </c>
      <c r="L103" s="48"/>
      <c r="M103" s="48"/>
      <c r="N103" s="55">
        <f t="shared" si="3"/>
        <v>0</v>
      </c>
      <c r="O103" s="48"/>
      <c r="P103" s="60"/>
      <c r="Q103" s="59"/>
      <c r="R103" s="59"/>
      <c r="S103" s="59"/>
      <c r="T103" s="59"/>
      <c r="U103" s="59"/>
      <c r="V103" s="118"/>
      <c r="W103" s="118"/>
      <c r="X103" s="118"/>
      <c r="Y103" s="118"/>
      <c r="Z103" s="118"/>
      <c r="AA103" s="118"/>
      <c r="AB103" s="59">
        <v>0</v>
      </c>
      <c r="AC103" s="92"/>
    </row>
    <row r="104" spans="1:67" s="30" customFormat="1" ht="12" x14ac:dyDescent="0.2">
      <c r="A104" s="91" t="s">
        <v>62</v>
      </c>
      <c r="B104" s="46">
        <v>43818</v>
      </c>
      <c r="C104" s="47" t="s">
        <v>236</v>
      </c>
      <c r="D104" s="47" t="s">
        <v>170</v>
      </c>
      <c r="E104" s="47" t="s">
        <v>40</v>
      </c>
      <c r="F104" s="47">
        <v>81019</v>
      </c>
      <c r="G104" s="58">
        <v>43832</v>
      </c>
      <c r="H104" s="47">
        <v>1</v>
      </c>
      <c r="I104" s="47">
        <v>1</v>
      </c>
      <c r="J104" s="47" t="s">
        <v>47</v>
      </c>
      <c r="K104" s="53">
        <v>87232.1</v>
      </c>
      <c r="L104" s="48"/>
      <c r="M104" s="48"/>
      <c r="N104" s="55">
        <f t="shared" si="3"/>
        <v>87232.1</v>
      </c>
      <c r="O104" s="48"/>
      <c r="P104" s="60">
        <v>87232.1</v>
      </c>
      <c r="Q104" s="59"/>
      <c r="R104" s="59"/>
      <c r="S104" s="59"/>
      <c r="T104" s="59"/>
      <c r="U104" s="59"/>
      <c r="V104" s="118"/>
      <c r="W104" s="118"/>
      <c r="X104" s="118"/>
      <c r="Y104" s="118"/>
      <c r="Z104" s="118"/>
      <c r="AA104" s="118"/>
      <c r="AB104" s="59"/>
      <c r="AC104" s="92"/>
    </row>
    <row r="105" spans="1:67" s="30" customFormat="1" ht="12" x14ac:dyDescent="0.2">
      <c r="A105" s="91" t="s">
        <v>62</v>
      </c>
      <c r="B105" s="46">
        <v>43819</v>
      </c>
      <c r="C105" s="47" t="s">
        <v>68</v>
      </c>
      <c r="D105" s="47" t="s">
        <v>88</v>
      </c>
      <c r="E105" s="47" t="s">
        <v>251</v>
      </c>
      <c r="F105" s="47">
        <v>81020</v>
      </c>
      <c r="G105" s="58">
        <v>43839</v>
      </c>
      <c r="H105" s="47">
        <v>7</v>
      </c>
      <c r="I105" s="47">
        <v>0</v>
      </c>
      <c r="J105" s="47"/>
      <c r="K105" s="53">
        <v>1605</v>
      </c>
      <c r="L105" s="48"/>
      <c r="M105" s="48"/>
      <c r="N105" s="55">
        <f t="shared" si="3"/>
        <v>1605</v>
      </c>
      <c r="O105" s="48"/>
      <c r="P105" s="60"/>
      <c r="Q105" s="59">
        <v>1605</v>
      </c>
      <c r="R105" s="59"/>
      <c r="S105" s="59"/>
      <c r="T105" s="59"/>
      <c r="U105" s="59"/>
      <c r="V105" s="118"/>
      <c r="W105" s="118"/>
      <c r="X105" s="118"/>
      <c r="Y105" s="118"/>
      <c r="Z105" s="118"/>
      <c r="AA105" s="118"/>
      <c r="AB105" s="59"/>
      <c r="AC105" s="92"/>
    </row>
    <row r="106" spans="1:67" s="30" customFormat="1" ht="12" x14ac:dyDescent="0.2">
      <c r="A106" s="91" t="s">
        <v>41</v>
      </c>
      <c r="B106" s="46">
        <v>43826</v>
      </c>
      <c r="C106" s="47" t="s">
        <v>90</v>
      </c>
      <c r="D106" s="47" t="s">
        <v>39</v>
      </c>
      <c r="E106" s="47" t="s">
        <v>43</v>
      </c>
      <c r="F106" s="47">
        <v>81021</v>
      </c>
      <c r="G106" s="58">
        <v>43839</v>
      </c>
      <c r="H106" s="47">
        <v>22</v>
      </c>
      <c r="I106" s="47">
        <v>1</v>
      </c>
      <c r="J106" s="47" t="s">
        <v>247</v>
      </c>
      <c r="K106" s="53">
        <v>5925</v>
      </c>
      <c r="L106" s="48"/>
      <c r="M106" s="48"/>
      <c r="N106" s="55">
        <f t="shared" si="3"/>
        <v>5925</v>
      </c>
      <c r="O106" s="48"/>
      <c r="P106" s="60"/>
      <c r="Q106" s="59">
        <v>5925</v>
      </c>
      <c r="R106" s="59"/>
      <c r="S106" s="59"/>
      <c r="T106" s="59"/>
      <c r="U106" s="59"/>
      <c r="V106" s="118"/>
      <c r="W106" s="118"/>
      <c r="X106" s="118"/>
      <c r="Y106" s="118"/>
      <c r="Z106" s="118"/>
      <c r="AA106" s="118"/>
      <c r="AB106" s="59"/>
      <c r="AC106" s="92"/>
    </row>
    <row r="107" spans="1:67" s="30" customFormat="1" ht="12" x14ac:dyDescent="0.2">
      <c r="A107" s="91" t="s">
        <v>41</v>
      </c>
      <c r="B107" s="46">
        <v>43826</v>
      </c>
      <c r="C107" s="47" t="s">
        <v>90</v>
      </c>
      <c r="D107" s="47" t="s">
        <v>39</v>
      </c>
      <c r="E107" s="47" t="s">
        <v>43</v>
      </c>
      <c r="F107" s="47">
        <v>81022</v>
      </c>
      <c r="G107" s="58">
        <v>43840</v>
      </c>
      <c r="H107" s="47">
        <v>14</v>
      </c>
      <c r="I107" s="47">
        <v>3</v>
      </c>
      <c r="J107" s="47" t="s">
        <v>85</v>
      </c>
      <c r="K107" s="53">
        <v>26564.84</v>
      </c>
      <c r="L107" s="48"/>
      <c r="M107" s="48"/>
      <c r="N107" s="55">
        <f t="shared" si="3"/>
        <v>26564.84</v>
      </c>
      <c r="O107" s="48"/>
      <c r="P107" s="60"/>
      <c r="Q107" s="59">
        <v>26564.84</v>
      </c>
      <c r="R107" s="59"/>
      <c r="S107" s="59"/>
      <c r="T107" s="59"/>
      <c r="U107" s="59"/>
      <c r="V107" s="118"/>
      <c r="W107" s="118"/>
      <c r="X107" s="118"/>
      <c r="Y107" s="118"/>
      <c r="Z107" s="118"/>
      <c r="AA107" s="118"/>
      <c r="AB107" s="59"/>
      <c r="AC107" s="92"/>
    </row>
    <row r="108" spans="1:67" s="30" customFormat="1" ht="12" x14ac:dyDescent="0.2">
      <c r="A108" s="91" t="s">
        <v>33</v>
      </c>
      <c r="B108" s="46"/>
      <c r="C108" s="47" t="s">
        <v>56</v>
      </c>
      <c r="D108" s="47" t="s">
        <v>36</v>
      </c>
      <c r="E108" s="47" t="s">
        <v>57</v>
      </c>
      <c r="F108" s="47">
        <v>81023</v>
      </c>
      <c r="G108" s="58">
        <v>43839</v>
      </c>
      <c r="H108" s="47">
        <v>0</v>
      </c>
      <c r="I108" s="47">
        <v>1</v>
      </c>
      <c r="J108" s="47" t="s">
        <v>252</v>
      </c>
      <c r="K108" s="53">
        <v>0</v>
      </c>
      <c r="L108" s="48"/>
      <c r="M108" s="48"/>
      <c r="N108" s="55">
        <f t="shared" si="3"/>
        <v>0</v>
      </c>
      <c r="O108" s="48">
        <v>5000</v>
      </c>
      <c r="P108" s="60"/>
      <c r="Q108" s="59"/>
      <c r="R108" s="59"/>
      <c r="S108" s="59"/>
      <c r="T108" s="59"/>
      <c r="U108" s="59"/>
      <c r="V108" s="118"/>
      <c r="W108" s="118"/>
      <c r="X108" s="118"/>
      <c r="Y108" s="118"/>
      <c r="Z108" s="118"/>
      <c r="AA108" s="118"/>
      <c r="AB108" s="59"/>
      <c r="AC108" s="92"/>
    </row>
    <row r="109" spans="1:67" s="30" customFormat="1" ht="12" x14ac:dyDescent="0.2">
      <c r="A109" s="91" t="s">
        <v>41</v>
      </c>
      <c r="B109" s="46">
        <v>43826</v>
      </c>
      <c r="C109" s="47" t="s">
        <v>90</v>
      </c>
      <c r="D109" s="47" t="s">
        <v>39</v>
      </c>
      <c r="E109" s="47" t="s">
        <v>43</v>
      </c>
      <c r="F109" s="47">
        <v>81024</v>
      </c>
      <c r="G109" s="58">
        <v>43840</v>
      </c>
      <c r="H109" s="47">
        <v>23</v>
      </c>
      <c r="I109" s="47"/>
      <c r="J109" s="47"/>
      <c r="K109" s="53">
        <v>4405</v>
      </c>
      <c r="L109" s="48"/>
      <c r="M109" s="48"/>
      <c r="N109" s="55">
        <f t="shared" si="3"/>
        <v>4405</v>
      </c>
      <c r="O109" s="48"/>
      <c r="P109" s="60"/>
      <c r="Q109" s="59">
        <v>4405</v>
      </c>
      <c r="R109" s="59"/>
      <c r="S109" s="59"/>
      <c r="T109" s="59"/>
      <c r="U109" s="59"/>
      <c r="V109" s="118"/>
      <c r="W109" s="118"/>
      <c r="X109" s="118"/>
      <c r="Y109" s="118"/>
      <c r="Z109" s="118"/>
      <c r="AA109" s="118"/>
      <c r="AB109" s="59"/>
      <c r="AC109" s="92" t="s">
        <v>253</v>
      </c>
    </row>
    <row r="110" spans="1:67" s="30" customFormat="1" ht="12" x14ac:dyDescent="0.2">
      <c r="A110" s="91" t="s">
        <v>62</v>
      </c>
      <c r="B110" s="46">
        <v>43822</v>
      </c>
      <c r="C110" s="47" t="s">
        <v>68</v>
      </c>
      <c r="D110" s="47" t="s">
        <v>88</v>
      </c>
      <c r="E110" s="47" t="s">
        <v>251</v>
      </c>
      <c r="F110" s="47">
        <v>81025</v>
      </c>
      <c r="G110" s="58">
        <v>43839</v>
      </c>
      <c r="H110" s="47">
        <v>14</v>
      </c>
      <c r="I110" s="47">
        <v>0</v>
      </c>
      <c r="J110" s="47"/>
      <c r="K110" s="53">
        <v>1533</v>
      </c>
      <c r="L110" s="48"/>
      <c r="M110" s="48"/>
      <c r="N110" s="55">
        <f t="shared" si="3"/>
        <v>1533</v>
      </c>
      <c r="O110" s="48"/>
      <c r="P110" s="60"/>
      <c r="Q110" s="59">
        <v>1533</v>
      </c>
      <c r="R110" s="59"/>
      <c r="S110" s="59"/>
      <c r="T110" s="59"/>
      <c r="U110" s="59"/>
      <c r="V110" s="118"/>
      <c r="W110" s="118"/>
      <c r="X110" s="118"/>
      <c r="Y110" s="118"/>
      <c r="Z110" s="118"/>
      <c r="AA110" s="118"/>
      <c r="AB110" s="59"/>
      <c r="AC110" s="92"/>
    </row>
    <row r="111" spans="1:67" s="30" customFormat="1" ht="12" x14ac:dyDescent="0.2">
      <c r="A111" s="91" t="s">
        <v>33</v>
      </c>
      <c r="B111" s="46">
        <v>43826</v>
      </c>
      <c r="C111" s="47" t="s">
        <v>236</v>
      </c>
      <c r="D111" s="47" t="s">
        <v>39</v>
      </c>
      <c r="E111" s="47" t="s">
        <v>40</v>
      </c>
      <c r="F111" s="47">
        <v>81026</v>
      </c>
      <c r="G111" s="58">
        <v>43839</v>
      </c>
      <c r="H111" s="47">
        <v>0</v>
      </c>
      <c r="I111" s="47">
        <v>2</v>
      </c>
      <c r="J111" s="47" t="s">
        <v>254</v>
      </c>
      <c r="K111" s="53">
        <v>50000</v>
      </c>
      <c r="L111" s="48"/>
      <c r="M111" s="48"/>
      <c r="N111" s="55">
        <f t="shared" si="3"/>
        <v>50000</v>
      </c>
      <c r="O111" s="48"/>
      <c r="P111" s="60">
        <v>50000</v>
      </c>
      <c r="Q111" s="59"/>
      <c r="R111" s="59"/>
      <c r="S111" s="59"/>
      <c r="T111" s="59"/>
      <c r="U111" s="59"/>
      <c r="V111" s="118"/>
      <c r="W111" s="118"/>
      <c r="X111" s="118"/>
      <c r="Y111" s="118"/>
      <c r="Z111" s="118"/>
      <c r="AA111" s="118"/>
      <c r="AB111" s="59"/>
      <c r="AC111" s="92"/>
    </row>
    <row r="112" spans="1:67" s="30" customFormat="1" ht="12" x14ac:dyDescent="0.2">
      <c r="A112" s="91" t="s">
        <v>67</v>
      </c>
      <c r="B112" s="46">
        <v>43822</v>
      </c>
      <c r="C112" s="47" t="s">
        <v>68</v>
      </c>
      <c r="D112" s="47" t="s">
        <v>93</v>
      </c>
      <c r="E112" s="47" t="s">
        <v>255</v>
      </c>
      <c r="F112" s="47">
        <v>81027</v>
      </c>
      <c r="G112" s="58">
        <v>43833</v>
      </c>
      <c r="H112" s="47">
        <v>17</v>
      </c>
      <c r="I112" s="47">
        <v>2</v>
      </c>
      <c r="J112" s="47" t="s">
        <v>256</v>
      </c>
      <c r="K112" s="53">
        <v>11380</v>
      </c>
      <c r="L112" s="48"/>
      <c r="M112" s="48"/>
      <c r="N112" s="55">
        <f t="shared" si="3"/>
        <v>11380</v>
      </c>
      <c r="O112" s="48"/>
      <c r="P112" s="60"/>
      <c r="Q112" s="59">
        <v>11380</v>
      </c>
      <c r="R112" s="59"/>
      <c r="S112" s="59"/>
      <c r="T112" s="59"/>
      <c r="U112" s="59"/>
      <c r="V112" s="118"/>
      <c r="W112" s="118"/>
      <c r="X112" s="118"/>
      <c r="Y112" s="118"/>
      <c r="Z112" s="118"/>
      <c r="AA112" s="118"/>
      <c r="AB112" s="59"/>
      <c r="AC112" s="92"/>
    </row>
    <row r="113" spans="1:29" s="30" customFormat="1" ht="12" x14ac:dyDescent="0.2">
      <c r="A113" s="91" t="s">
        <v>62</v>
      </c>
      <c r="B113" s="46">
        <v>43823</v>
      </c>
      <c r="C113" s="47" t="s">
        <v>68</v>
      </c>
      <c r="D113" s="47" t="s">
        <v>88</v>
      </c>
      <c r="E113" s="47" t="s">
        <v>251</v>
      </c>
      <c r="F113" s="47">
        <v>81028</v>
      </c>
      <c r="G113" s="58">
        <v>43839</v>
      </c>
      <c r="H113" s="47">
        <v>8</v>
      </c>
      <c r="I113" s="47">
        <v>0</v>
      </c>
      <c r="J113" s="47"/>
      <c r="K113" s="53">
        <v>599</v>
      </c>
      <c r="L113" s="48"/>
      <c r="M113" s="48"/>
      <c r="N113" s="55">
        <f t="shared" si="3"/>
        <v>599</v>
      </c>
      <c r="O113" s="48"/>
      <c r="P113" s="60"/>
      <c r="Q113" s="59">
        <v>599</v>
      </c>
      <c r="R113" s="59"/>
      <c r="S113" s="59"/>
      <c r="T113" s="59"/>
      <c r="U113" s="59"/>
      <c r="V113" s="118"/>
      <c r="W113" s="118"/>
      <c r="X113" s="118"/>
      <c r="Y113" s="118"/>
      <c r="Z113" s="118"/>
      <c r="AA113" s="118"/>
      <c r="AB113" s="59"/>
      <c r="AC113" s="92"/>
    </row>
    <row r="114" spans="1:29" s="30" customFormat="1" ht="12" x14ac:dyDescent="0.2">
      <c r="A114" s="91"/>
      <c r="B114" s="46">
        <v>43826</v>
      </c>
      <c r="C114" s="47" t="s">
        <v>68</v>
      </c>
      <c r="D114" s="47" t="s">
        <v>74</v>
      </c>
      <c r="E114" s="47" t="s">
        <v>257</v>
      </c>
      <c r="F114" s="47">
        <v>81029</v>
      </c>
      <c r="G114" s="58">
        <v>43837</v>
      </c>
      <c r="H114" s="47">
        <v>1</v>
      </c>
      <c r="I114" s="47">
        <v>0</v>
      </c>
      <c r="J114" s="47"/>
      <c r="K114" s="53">
        <v>1062.5</v>
      </c>
      <c r="L114" s="48"/>
      <c r="M114" s="48"/>
      <c r="N114" s="55">
        <f t="shared" si="3"/>
        <v>1062.5</v>
      </c>
      <c r="O114" s="48"/>
      <c r="P114" s="60"/>
      <c r="Q114" s="59">
        <v>1062.5</v>
      </c>
      <c r="R114" s="59"/>
      <c r="S114" s="59"/>
      <c r="T114" s="59"/>
      <c r="U114" s="59"/>
      <c r="V114" s="118"/>
      <c r="W114" s="118"/>
      <c r="X114" s="118"/>
      <c r="Y114" s="118"/>
      <c r="Z114" s="118"/>
      <c r="AA114" s="118"/>
      <c r="AB114" s="59"/>
      <c r="AC114" s="92"/>
    </row>
    <row r="115" spans="1:29" s="30" customFormat="1" ht="12" x14ac:dyDescent="0.2">
      <c r="A115" s="91" t="s">
        <v>41</v>
      </c>
      <c r="B115" s="46">
        <v>43829</v>
      </c>
      <c r="C115" s="47" t="s">
        <v>45</v>
      </c>
      <c r="D115" s="47" t="s">
        <v>39</v>
      </c>
      <c r="E115" s="47" t="s">
        <v>43</v>
      </c>
      <c r="F115" s="47">
        <v>81030</v>
      </c>
      <c r="G115" s="58">
        <v>43843</v>
      </c>
      <c r="H115" s="47">
        <v>13</v>
      </c>
      <c r="I115" s="47">
        <v>0</v>
      </c>
      <c r="J115" s="47"/>
      <c r="K115" s="53">
        <v>8650</v>
      </c>
      <c r="L115" s="48"/>
      <c r="M115" s="48"/>
      <c r="N115" s="55">
        <f t="shared" si="3"/>
        <v>8650</v>
      </c>
      <c r="O115" s="48"/>
      <c r="P115" s="60"/>
      <c r="Q115" s="59">
        <v>8650</v>
      </c>
      <c r="R115" s="59"/>
      <c r="S115" s="59"/>
      <c r="T115" s="59"/>
      <c r="U115" s="59"/>
      <c r="V115" s="118"/>
      <c r="W115" s="118"/>
      <c r="X115" s="118"/>
      <c r="Y115" s="118"/>
      <c r="Z115" s="118"/>
      <c r="AA115" s="118"/>
      <c r="AB115" s="59"/>
      <c r="AC115" s="92"/>
    </row>
    <row r="116" spans="1:29" s="30" customFormat="1" ht="12" x14ac:dyDescent="0.2">
      <c r="A116" s="91" t="s">
        <v>41</v>
      </c>
      <c r="B116" s="46">
        <v>43829</v>
      </c>
      <c r="C116" s="47" t="s">
        <v>90</v>
      </c>
      <c r="D116" s="47" t="s">
        <v>39</v>
      </c>
      <c r="E116" s="47" t="s">
        <v>43</v>
      </c>
      <c r="F116" s="47">
        <v>81031</v>
      </c>
      <c r="G116" s="58">
        <v>43844</v>
      </c>
      <c r="H116" s="47">
        <v>0</v>
      </c>
      <c r="I116" s="47">
        <v>0</v>
      </c>
      <c r="J116" s="47"/>
      <c r="K116" s="53">
        <v>1000</v>
      </c>
      <c r="L116" s="48"/>
      <c r="M116" s="48"/>
      <c r="N116" s="55">
        <f t="shared" si="3"/>
        <v>1000</v>
      </c>
      <c r="O116" s="48"/>
      <c r="P116" s="60"/>
      <c r="Q116" s="59">
        <v>1000</v>
      </c>
      <c r="R116" s="59"/>
      <c r="S116" s="59"/>
      <c r="T116" s="59"/>
      <c r="U116" s="59"/>
      <c r="V116" s="118"/>
      <c r="W116" s="118"/>
      <c r="X116" s="118"/>
      <c r="Y116" s="118"/>
      <c r="Z116" s="118"/>
      <c r="AA116" s="118"/>
      <c r="AB116" s="59"/>
      <c r="AC116" s="92"/>
    </row>
    <row r="117" spans="1:29" s="30" customFormat="1" ht="12" x14ac:dyDescent="0.2">
      <c r="A117" s="91" t="s">
        <v>62</v>
      </c>
      <c r="B117" s="46">
        <v>43825</v>
      </c>
      <c r="C117" s="47" t="s">
        <v>68</v>
      </c>
      <c r="D117" s="47" t="s">
        <v>88</v>
      </c>
      <c r="E117" s="47" t="s">
        <v>251</v>
      </c>
      <c r="F117" s="47">
        <v>81032</v>
      </c>
      <c r="G117" s="58">
        <v>43839</v>
      </c>
      <c r="H117" s="47">
        <v>11</v>
      </c>
      <c r="I117" s="47">
        <v>0</v>
      </c>
      <c r="J117" s="47"/>
      <c r="K117" s="53">
        <v>480</v>
      </c>
      <c r="L117" s="48"/>
      <c r="M117" s="48"/>
      <c r="N117" s="55">
        <f t="shared" si="3"/>
        <v>480</v>
      </c>
      <c r="O117" s="48"/>
      <c r="P117" s="60"/>
      <c r="Q117" s="59">
        <v>480</v>
      </c>
      <c r="R117" s="59"/>
      <c r="S117" s="59"/>
      <c r="T117" s="59"/>
      <c r="U117" s="59"/>
      <c r="V117" s="118"/>
      <c r="W117" s="118"/>
      <c r="X117" s="118"/>
      <c r="Y117" s="118"/>
      <c r="Z117" s="118"/>
      <c r="AA117" s="118"/>
      <c r="AB117" s="59"/>
      <c r="AC117" s="92"/>
    </row>
    <row r="118" spans="1:29" s="30" customFormat="1" ht="12" x14ac:dyDescent="0.2">
      <c r="A118" s="91" t="s">
        <v>41</v>
      </c>
      <c r="B118" s="46">
        <v>43829</v>
      </c>
      <c r="C118" s="47" t="s">
        <v>90</v>
      </c>
      <c r="D118" s="47" t="s">
        <v>39</v>
      </c>
      <c r="E118" s="47" t="s">
        <v>43</v>
      </c>
      <c r="F118" s="47">
        <v>81033</v>
      </c>
      <c r="G118" s="58">
        <v>43844</v>
      </c>
      <c r="H118" s="47">
        <v>3</v>
      </c>
      <c r="I118" s="47">
        <v>3</v>
      </c>
      <c r="J118" s="47" t="s">
        <v>258</v>
      </c>
      <c r="K118" s="53">
        <v>3637.32</v>
      </c>
      <c r="L118" s="48"/>
      <c r="M118" s="48"/>
      <c r="N118" s="55">
        <f t="shared" si="3"/>
        <v>3637.32</v>
      </c>
      <c r="O118" s="48"/>
      <c r="P118" s="60"/>
      <c r="Q118" s="59">
        <v>3637.32</v>
      </c>
      <c r="R118" s="59"/>
      <c r="S118" s="59"/>
      <c r="T118" s="59"/>
      <c r="U118" s="59"/>
      <c r="V118" s="118"/>
      <c r="W118" s="118"/>
      <c r="X118" s="118"/>
      <c r="Y118" s="118"/>
      <c r="Z118" s="118"/>
      <c r="AA118" s="118"/>
      <c r="AB118" s="59"/>
      <c r="AC118" s="92"/>
    </row>
    <row r="119" spans="1:29" s="30" customFormat="1" ht="12" x14ac:dyDescent="0.2">
      <c r="A119" s="91" t="s">
        <v>67</v>
      </c>
      <c r="B119" s="46">
        <v>43822</v>
      </c>
      <c r="C119" s="47" t="s">
        <v>68</v>
      </c>
      <c r="D119" s="47" t="s">
        <v>93</v>
      </c>
      <c r="E119" s="47" t="s">
        <v>259</v>
      </c>
      <c r="F119" s="47">
        <v>81034</v>
      </c>
      <c r="G119" s="58">
        <v>43833</v>
      </c>
      <c r="H119" s="47">
        <v>10</v>
      </c>
      <c r="I119" s="47">
        <v>0</v>
      </c>
      <c r="J119" s="47"/>
      <c r="K119" s="53">
        <v>8655</v>
      </c>
      <c r="L119" s="48"/>
      <c r="M119" s="48"/>
      <c r="N119" s="55">
        <f t="shared" si="3"/>
        <v>8655</v>
      </c>
      <c r="O119" s="48"/>
      <c r="P119" s="60"/>
      <c r="Q119" s="59">
        <v>8655</v>
      </c>
      <c r="R119" s="59"/>
      <c r="S119" s="59"/>
      <c r="T119" s="59"/>
      <c r="U119" s="59"/>
      <c r="V119" s="118"/>
      <c r="W119" s="118"/>
      <c r="X119" s="118"/>
      <c r="Y119" s="118"/>
      <c r="Z119" s="118"/>
      <c r="AA119" s="118"/>
      <c r="AB119" s="59"/>
      <c r="AC119" s="92" t="s">
        <v>260</v>
      </c>
    </row>
    <row r="120" spans="1:29" s="30" customFormat="1" ht="12" x14ac:dyDescent="0.2">
      <c r="A120" s="91" t="s">
        <v>33</v>
      </c>
      <c r="B120" s="46">
        <v>43829</v>
      </c>
      <c r="C120" s="47" t="s">
        <v>51</v>
      </c>
      <c r="D120" s="47" t="s">
        <v>39</v>
      </c>
      <c r="E120" s="47" t="s">
        <v>52</v>
      </c>
      <c r="F120" s="47">
        <v>81035</v>
      </c>
      <c r="G120" s="58">
        <v>43840</v>
      </c>
      <c r="H120" s="47">
        <v>0</v>
      </c>
      <c r="I120" s="47">
        <v>1</v>
      </c>
      <c r="J120" s="47" t="s">
        <v>132</v>
      </c>
      <c r="K120" s="53">
        <v>75</v>
      </c>
      <c r="L120" s="48"/>
      <c r="M120" s="48"/>
      <c r="N120" s="55">
        <f t="shared" si="3"/>
        <v>75</v>
      </c>
      <c r="O120" s="48"/>
      <c r="P120" s="60"/>
      <c r="Q120" s="59">
        <v>75</v>
      </c>
      <c r="R120" s="59"/>
      <c r="S120" s="59"/>
      <c r="T120" s="59"/>
      <c r="U120" s="59"/>
      <c r="V120" s="118"/>
      <c r="W120" s="118"/>
      <c r="X120" s="118"/>
      <c r="Y120" s="118"/>
      <c r="Z120" s="118"/>
      <c r="AA120" s="118"/>
      <c r="AB120" s="59"/>
      <c r="AC120" s="92"/>
    </row>
    <row r="121" spans="1:29" s="30" customFormat="1" ht="12" x14ac:dyDescent="0.2">
      <c r="A121" s="91" t="s">
        <v>33</v>
      </c>
      <c r="B121" s="46">
        <v>43829</v>
      </c>
      <c r="C121" s="47" t="s">
        <v>38</v>
      </c>
      <c r="D121" s="47" t="s">
        <v>39</v>
      </c>
      <c r="E121" s="47" t="s">
        <v>40</v>
      </c>
      <c r="F121" s="47">
        <v>81036</v>
      </c>
      <c r="G121" s="58">
        <v>43840</v>
      </c>
      <c r="H121" s="47">
        <v>1</v>
      </c>
      <c r="I121" s="47">
        <v>1</v>
      </c>
      <c r="J121" s="47" t="s">
        <v>47</v>
      </c>
      <c r="K121" s="53">
        <v>100000</v>
      </c>
      <c r="L121" s="48"/>
      <c r="M121" s="48"/>
      <c r="N121" s="55">
        <f t="shared" si="3"/>
        <v>100000</v>
      </c>
      <c r="O121" s="48"/>
      <c r="P121" s="60">
        <v>100000</v>
      </c>
      <c r="Q121" s="59"/>
      <c r="R121" s="59"/>
      <c r="S121" s="59"/>
      <c r="T121" s="59"/>
      <c r="U121" s="59"/>
      <c r="V121" s="118"/>
      <c r="W121" s="118"/>
      <c r="X121" s="118"/>
      <c r="Y121" s="118"/>
      <c r="Z121" s="118"/>
      <c r="AA121" s="118"/>
      <c r="AB121" s="59"/>
      <c r="AC121" s="92"/>
    </row>
    <row r="122" spans="1:29" s="30" customFormat="1" ht="12" x14ac:dyDescent="0.2">
      <c r="A122" s="91" t="s">
        <v>62</v>
      </c>
      <c r="B122" s="46">
        <v>43829</v>
      </c>
      <c r="C122" s="47" t="s">
        <v>90</v>
      </c>
      <c r="D122" s="47" t="s">
        <v>36</v>
      </c>
      <c r="E122" s="47" t="s">
        <v>43</v>
      </c>
      <c r="F122" s="47">
        <v>81037</v>
      </c>
      <c r="G122" s="58">
        <v>43832</v>
      </c>
      <c r="H122" s="47">
        <v>1</v>
      </c>
      <c r="I122" s="47">
        <v>0</v>
      </c>
      <c r="J122" s="47"/>
      <c r="K122" s="53">
        <v>50</v>
      </c>
      <c r="L122" s="48"/>
      <c r="M122" s="48"/>
      <c r="N122" s="55">
        <f t="shared" si="3"/>
        <v>50</v>
      </c>
      <c r="O122" s="48"/>
      <c r="P122" s="60"/>
      <c r="Q122" s="59">
        <v>50</v>
      </c>
      <c r="R122" s="59"/>
      <c r="S122" s="59"/>
      <c r="T122" s="59"/>
      <c r="U122" s="59"/>
      <c r="V122" s="118"/>
      <c r="W122" s="118"/>
      <c r="X122" s="118"/>
      <c r="Y122" s="118"/>
      <c r="Z122" s="118"/>
      <c r="AA122" s="118"/>
      <c r="AB122" s="59"/>
      <c r="AC122" s="92"/>
    </row>
    <row r="123" spans="1:29" s="30" customFormat="1" ht="12" x14ac:dyDescent="0.2">
      <c r="A123" s="91" t="s">
        <v>67</v>
      </c>
      <c r="B123" s="46">
        <v>43825</v>
      </c>
      <c r="C123" s="47" t="s">
        <v>42</v>
      </c>
      <c r="D123" s="47" t="s">
        <v>36</v>
      </c>
      <c r="E123" s="47" t="s">
        <v>43</v>
      </c>
      <c r="F123" s="47">
        <v>81038</v>
      </c>
      <c r="G123" s="58">
        <v>43844</v>
      </c>
      <c r="H123" s="47">
        <v>4</v>
      </c>
      <c r="I123" s="47">
        <v>4</v>
      </c>
      <c r="J123" s="47" t="s">
        <v>261</v>
      </c>
      <c r="K123" s="53">
        <v>15938.01</v>
      </c>
      <c r="L123" s="48"/>
      <c r="M123" s="48"/>
      <c r="N123" s="55">
        <f t="shared" si="3"/>
        <v>15938.01</v>
      </c>
      <c r="O123" s="48"/>
      <c r="P123" s="60"/>
      <c r="Q123" s="59">
        <v>15938.01</v>
      </c>
      <c r="R123" s="59"/>
      <c r="S123" s="59"/>
      <c r="T123" s="59"/>
      <c r="U123" s="59"/>
      <c r="V123" s="118"/>
      <c r="W123" s="118"/>
      <c r="X123" s="118"/>
      <c r="Y123" s="118"/>
      <c r="Z123" s="118"/>
      <c r="AA123" s="118"/>
      <c r="AB123" s="59"/>
      <c r="AC123" s="92"/>
    </row>
    <row r="124" spans="1:29" s="30" customFormat="1" ht="12" x14ac:dyDescent="0.2">
      <c r="A124" s="91" t="s">
        <v>62</v>
      </c>
      <c r="B124" s="46">
        <v>43826</v>
      </c>
      <c r="C124" s="47" t="s">
        <v>68</v>
      </c>
      <c r="D124" s="47" t="s">
        <v>88</v>
      </c>
      <c r="E124" s="47" t="s">
        <v>251</v>
      </c>
      <c r="F124" s="47">
        <v>81039</v>
      </c>
      <c r="G124" s="58">
        <v>43839</v>
      </c>
      <c r="H124" s="47">
        <v>6</v>
      </c>
      <c r="I124" s="47"/>
      <c r="J124" s="47"/>
      <c r="K124" s="53">
        <v>485</v>
      </c>
      <c r="L124" s="48"/>
      <c r="M124" s="48"/>
      <c r="N124" s="55">
        <f t="shared" si="3"/>
        <v>485</v>
      </c>
      <c r="O124" s="48"/>
      <c r="P124" s="60"/>
      <c r="Q124" s="59">
        <v>485</v>
      </c>
      <c r="R124" s="59"/>
      <c r="S124" s="59"/>
      <c r="T124" s="59"/>
      <c r="U124" s="59"/>
      <c r="V124" s="118"/>
      <c r="W124" s="118"/>
      <c r="X124" s="118"/>
      <c r="Y124" s="118"/>
      <c r="Z124" s="118"/>
      <c r="AA124" s="118"/>
      <c r="AB124" s="59"/>
      <c r="AC124" s="92"/>
    </row>
    <row r="125" spans="1:29" s="30" customFormat="1" ht="12" x14ac:dyDescent="0.2">
      <c r="A125" s="91" t="s">
        <v>41</v>
      </c>
      <c r="B125" s="46">
        <v>43829</v>
      </c>
      <c r="C125" s="47" t="s">
        <v>90</v>
      </c>
      <c r="D125" s="47" t="s">
        <v>39</v>
      </c>
      <c r="E125" s="47" t="s">
        <v>43</v>
      </c>
      <c r="F125" s="47">
        <v>81040</v>
      </c>
      <c r="G125" s="58">
        <v>43844</v>
      </c>
      <c r="H125" s="47">
        <v>1</v>
      </c>
      <c r="I125" s="47"/>
      <c r="J125" s="47"/>
      <c r="K125" s="53">
        <v>3500</v>
      </c>
      <c r="L125" s="48"/>
      <c r="M125" s="48"/>
      <c r="N125" s="55">
        <f t="shared" si="3"/>
        <v>3500</v>
      </c>
      <c r="O125" s="48"/>
      <c r="P125" s="60"/>
      <c r="Q125" s="59">
        <v>3500</v>
      </c>
      <c r="R125" s="59"/>
      <c r="S125" s="59"/>
      <c r="T125" s="59"/>
      <c r="U125" s="59"/>
      <c r="V125" s="118"/>
      <c r="W125" s="118"/>
      <c r="X125" s="118"/>
      <c r="Y125" s="118"/>
      <c r="Z125" s="118"/>
      <c r="AA125" s="118"/>
      <c r="AB125" s="59"/>
      <c r="AC125" s="92"/>
    </row>
    <row r="126" spans="1:29" s="30" customFormat="1" ht="12" x14ac:dyDescent="0.2">
      <c r="A126" s="91" t="s">
        <v>33</v>
      </c>
      <c r="B126" s="46">
        <v>43830</v>
      </c>
      <c r="C126" s="47" t="s">
        <v>68</v>
      </c>
      <c r="D126" s="47" t="s">
        <v>74</v>
      </c>
      <c r="E126" s="47" t="s">
        <v>262</v>
      </c>
      <c r="F126" s="47">
        <v>81041</v>
      </c>
      <c r="G126" s="58">
        <v>43838</v>
      </c>
      <c r="H126" s="47">
        <v>1</v>
      </c>
      <c r="I126" s="47">
        <v>0</v>
      </c>
      <c r="J126" s="47"/>
      <c r="K126" s="53">
        <v>25</v>
      </c>
      <c r="L126" s="48"/>
      <c r="M126" s="48"/>
      <c r="N126" s="55">
        <f t="shared" si="3"/>
        <v>25</v>
      </c>
      <c r="O126" s="48"/>
      <c r="P126" s="60"/>
      <c r="Q126" s="59">
        <v>25</v>
      </c>
      <c r="R126" s="59"/>
      <c r="S126" s="59"/>
      <c r="T126" s="59"/>
      <c r="U126" s="59"/>
      <c r="V126" s="118"/>
      <c r="W126" s="118"/>
      <c r="X126" s="118"/>
      <c r="Y126" s="118"/>
      <c r="Z126" s="118"/>
      <c r="AA126" s="118"/>
      <c r="AB126" s="59"/>
      <c r="AC126" s="92"/>
    </row>
    <row r="127" spans="1:29" s="30" customFormat="1" ht="12" x14ac:dyDescent="0.2">
      <c r="A127" s="91" t="s">
        <v>33</v>
      </c>
      <c r="B127" s="46">
        <v>43832</v>
      </c>
      <c r="C127" s="47" t="s">
        <v>68</v>
      </c>
      <c r="D127" s="47" t="s">
        <v>74</v>
      </c>
      <c r="E127" s="47" t="s">
        <v>263</v>
      </c>
      <c r="F127" s="47">
        <v>81042</v>
      </c>
      <c r="G127" s="58">
        <v>43838</v>
      </c>
      <c r="H127" s="47">
        <v>1</v>
      </c>
      <c r="I127" s="47">
        <v>0</v>
      </c>
      <c r="J127" s="47"/>
      <c r="K127" s="53">
        <v>250</v>
      </c>
      <c r="L127" s="48"/>
      <c r="M127" s="48"/>
      <c r="N127" s="55">
        <f t="shared" si="3"/>
        <v>250</v>
      </c>
      <c r="O127" s="48"/>
      <c r="P127" s="60"/>
      <c r="Q127" s="59">
        <v>250</v>
      </c>
      <c r="R127" s="59"/>
      <c r="S127" s="59"/>
      <c r="T127" s="59"/>
      <c r="U127" s="59"/>
      <c r="V127" s="118"/>
      <c r="W127" s="118"/>
      <c r="X127" s="118"/>
      <c r="Y127" s="118"/>
      <c r="Z127" s="118"/>
      <c r="AA127" s="118"/>
      <c r="AB127" s="59"/>
      <c r="AC127" s="92"/>
    </row>
    <row r="128" spans="1:29" s="30" customFormat="1" ht="12" x14ac:dyDescent="0.2">
      <c r="A128" s="91" t="s">
        <v>62</v>
      </c>
      <c r="B128" s="46">
        <v>43829</v>
      </c>
      <c r="C128" s="47" t="s">
        <v>45</v>
      </c>
      <c r="D128" s="47" t="s">
        <v>88</v>
      </c>
      <c r="E128" s="47" t="s">
        <v>251</v>
      </c>
      <c r="F128" s="47">
        <v>81043</v>
      </c>
      <c r="G128" s="58">
        <v>43839</v>
      </c>
      <c r="H128" s="47">
        <v>26</v>
      </c>
      <c r="I128" s="47">
        <v>0</v>
      </c>
      <c r="J128" s="47"/>
      <c r="K128" s="53">
        <v>1207</v>
      </c>
      <c r="L128" s="48"/>
      <c r="M128" s="48"/>
      <c r="N128" s="55">
        <f t="shared" si="3"/>
        <v>1207</v>
      </c>
      <c r="O128" s="48"/>
      <c r="P128" s="60"/>
      <c r="Q128" s="59">
        <v>1207</v>
      </c>
      <c r="R128" s="59"/>
      <c r="S128" s="59"/>
      <c r="T128" s="59"/>
      <c r="U128" s="59"/>
      <c r="V128" s="118"/>
      <c r="W128" s="118"/>
      <c r="X128" s="118"/>
      <c r="Y128" s="118"/>
      <c r="Z128" s="118"/>
      <c r="AA128" s="118"/>
      <c r="AB128" s="59"/>
      <c r="AC128" s="92"/>
    </row>
    <row r="129" spans="1:67" s="30" customFormat="1" ht="12" x14ac:dyDescent="0.2">
      <c r="A129" s="91" t="s">
        <v>67</v>
      </c>
      <c r="B129" s="46">
        <v>43832</v>
      </c>
      <c r="C129" s="47" t="s">
        <v>77</v>
      </c>
      <c r="D129" s="47" t="s">
        <v>78</v>
      </c>
      <c r="E129" s="47" t="s">
        <v>79</v>
      </c>
      <c r="F129" s="47">
        <v>81044</v>
      </c>
      <c r="G129" s="58">
        <v>43840</v>
      </c>
      <c r="H129" s="47">
        <v>0</v>
      </c>
      <c r="I129" s="47">
        <v>1</v>
      </c>
      <c r="J129" s="47" t="s">
        <v>264</v>
      </c>
      <c r="K129" s="53">
        <v>254</v>
      </c>
      <c r="L129" s="48"/>
      <c r="M129" s="48"/>
      <c r="N129" s="55">
        <f t="shared" si="3"/>
        <v>254</v>
      </c>
      <c r="O129" s="48"/>
      <c r="P129" s="60"/>
      <c r="Q129" s="59">
        <v>254</v>
      </c>
      <c r="R129" s="59"/>
      <c r="S129" s="59"/>
      <c r="T129" s="59"/>
      <c r="U129" s="59"/>
      <c r="V129" s="118"/>
      <c r="W129" s="118"/>
      <c r="X129" s="118"/>
      <c r="Y129" s="118"/>
      <c r="Z129" s="118"/>
      <c r="AA129" s="118"/>
      <c r="AB129" s="59"/>
      <c r="AC129" s="92"/>
    </row>
    <row r="130" spans="1:67" s="30" customFormat="1" ht="12" x14ac:dyDescent="0.2">
      <c r="A130" s="91" t="s">
        <v>62</v>
      </c>
      <c r="B130" s="46">
        <v>43830</v>
      </c>
      <c r="C130" s="47" t="s">
        <v>68</v>
      </c>
      <c r="D130" s="47" t="s">
        <v>88</v>
      </c>
      <c r="E130" s="47" t="s">
        <v>251</v>
      </c>
      <c r="F130" s="47">
        <v>81045</v>
      </c>
      <c r="G130" s="58">
        <v>43839</v>
      </c>
      <c r="H130" s="47">
        <v>9</v>
      </c>
      <c r="I130" s="47">
        <v>0</v>
      </c>
      <c r="J130" s="47"/>
      <c r="K130" s="53">
        <v>440</v>
      </c>
      <c r="L130" s="48"/>
      <c r="M130" s="48"/>
      <c r="N130" s="55">
        <f t="shared" si="3"/>
        <v>440</v>
      </c>
      <c r="O130" s="48"/>
      <c r="P130" s="60"/>
      <c r="Q130" s="59">
        <v>440</v>
      </c>
      <c r="R130" s="59"/>
      <c r="S130" s="59"/>
      <c r="T130" s="59"/>
      <c r="U130" s="59"/>
      <c r="V130" s="118"/>
      <c r="W130" s="118"/>
      <c r="X130" s="118"/>
      <c r="Y130" s="118"/>
      <c r="Z130" s="118"/>
      <c r="AA130" s="118"/>
      <c r="AB130" s="59"/>
      <c r="AC130" s="92"/>
    </row>
    <row r="131" spans="1:67" s="30" customFormat="1" ht="12" x14ac:dyDescent="0.2">
      <c r="A131" s="91" t="s">
        <v>67</v>
      </c>
      <c r="B131" s="46">
        <v>43832</v>
      </c>
      <c r="C131" s="47" t="s">
        <v>90</v>
      </c>
      <c r="D131" s="47" t="s">
        <v>39</v>
      </c>
      <c r="E131" s="47" t="s">
        <v>43</v>
      </c>
      <c r="F131" s="47">
        <v>81046</v>
      </c>
      <c r="G131" s="58">
        <v>43844</v>
      </c>
      <c r="H131" s="47">
        <v>25</v>
      </c>
      <c r="I131" s="47">
        <v>0</v>
      </c>
      <c r="J131" s="47"/>
      <c r="K131" s="53">
        <v>4105</v>
      </c>
      <c r="L131" s="48"/>
      <c r="M131" s="48"/>
      <c r="N131" s="55">
        <f t="shared" si="3"/>
        <v>4105</v>
      </c>
      <c r="O131" s="48"/>
      <c r="P131" s="60"/>
      <c r="Q131" s="59">
        <v>4105</v>
      </c>
      <c r="R131" s="59"/>
      <c r="S131" s="59"/>
      <c r="T131" s="59"/>
      <c r="U131" s="59"/>
      <c r="V131" s="118"/>
      <c r="W131" s="118"/>
      <c r="X131" s="118"/>
      <c r="Y131" s="118"/>
      <c r="Z131" s="118"/>
      <c r="AA131" s="118"/>
      <c r="AB131" s="59"/>
      <c r="AC131" s="92"/>
    </row>
    <row r="132" spans="1:67" s="30" customFormat="1" ht="12" x14ac:dyDescent="0.2">
      <c r="A132" s="91" t="s">
        <v>41</v>
      </c>
      <c r="B132" s="46">
        <v>43832</v>
      </c>
      <c r="C132" s="47" t="s">
        <v>90</v>
      </c>
      <c r="D132" s="47" t="s">
        <v>39</v>
      </c>
      <c r="E132" s="47" t="s">
        <v>43</v>
      </c>
      <c r="F132" s="47">
        <v>81047</v>
      </c>
      <c r="G132" s="58">
        <v>43843</v>
      </c>
      <c r="H132" s="47">
        <v>1</v>
      </c>
      <c r="I132" s="47">
        <v>0</v>
      </c>
      <c r="J132" s="47"/>
      <c r="K132" s="53">
        <v>250</v>
      </c>
      <c r="L132" s="48"/>
      <c r="M132" s="48"/>
      <c r="N132" s="55">
        <f t="shared" si="3"/>
        <v>250</v>
      </c>
      <c r="O132" s="48"/>
      <c r="P132" s="60"/>
      <c r="Q132" s="59">
        <v>250</v>
      </c>
      <c r="R132" s="59"/>
      <c r="S132" s="59"/>
      <c r="T132" s="59"/>
      <c r="U132" s="59"/>
      <c r="V132" s="118"/>
      <c r="W132" s="118"/>
      <c r="X132" s="118"/>
      <c r="Y132" s="118"/>
      <c r="Z132" s="118"/>
      <c r="AA132" s="118"/>
      <c r="AB132" s="59"/>
      <c r="AC132" s="92"/>
    </row>
    <row r="133" spans="1:67" s="131" customFormat="1" ht="12" x14ac:dyDescent="0.2">
      <c r="A133" s="91" t="s">
        <v>265</v>
      </c>
      <c r="B133" s="141">
        <v>43832</v>
      </c>
      <c r="C133" s="122" t="s">
        <v>38</v>
      </c>
      <c r="D133" s="122" t="s">
        <v>39</v>
      </c>
      <c r="E133" s="122" t="s">
        <v>40</v>
      </c>
      <c r="F133" s="122">
        <v>81048</v>
      </c>
      <c r="G133" s="123"/>
      <c r="H133" s="122"/>
      <c r="I133" s="122"/>
      <c r="J133" s="122"/>
      <c r="K133" s="124" t="s">
        <v>44</v>
      </c>
      <c r="L133" s="125"/>
      <c r="M133" s="125"/>
      <c r="N133" s="126">
        <f t="shared" si="3"/>
        <v>0</v>
      </c>
      <c r="O133" s="125"/>
      <c r="P133" s="127"/>
      <c r="Q133" s="128"/>
      <c r="R133" s="128"/>
      <c r="S133" s="128"/>
      <c r="T133" s="128"/>
      <c r="U133" s="128"/>
      <c r="V133" s="129"/>
      <c r="W133" s="129"/>
      <c r="X133" s="129"/>
      <c r="Y133" s="129"/>
      <c r="Z133" s="129"/>
      <c r="AA133" s="129"/>
      <c r="AB133" s="128"/>
      <c r="AC133" s="156" t="s">
        <v>266</v>
      </c>
      <c r="AD133" s="149"/>
      <c r="AE133" s="149"/>
      <c r="AF133" s="149"/>
      <c r="AG133" s="149"/>
      <c r="AH133" s="149"/>
      <c r="AI133" s="149"/>
      <c r="AJ133" s="149"/>
      <c r="AK133" s="149"/>
      <c r="AL133" s="149"/>
      <c r="AM133" s="149"/>
      <c r="AN133" s="149"/>
      <c r="AO133" s="149"/>
      <c r="AP133" s="149"/>
      <c r="AQ133" s="149"/>
      <c r="AR133" s="149"/>
      <c r="AS133" s="149"/>
      <c r="AT133" s="149"/>
      <c r="AU133" s="149"/>
      <c r="AV133" s="149"/>
      <c r="AW133" s="149"/>
      <c r="AX133" s="149"/>
      <c r="AY133" s="149"/>
      <c r="AZ133" s="149"/>
      <c r="BA133" s="149"/>
      <c r="BB133" s="149"/>
      <c r="BC133" s="149"/>
      <c r="BD133" s="149"/>
      <c r="BE133" s="149"/>
      <c r="BF133" s="149"/>
      <c r="BG133" s="149"/>
      <c r="BH133" s="149"/>
      <c r="BI133" s="149"/>
      <c r="BJ133" s="149"/>
      <c r="BK133" s="149"/>
      <c r="BL133" s="149"/>
      <c r="BM133" s="149"/>
      <c r="BN133" s="149"/>
      <c r="BO133" s="149"/>
    </row>
    <row r="134" spans="1:67" s="30" customFormat="1" ht="12" x14ac:dyDescent="0.2">
      <c r="A134" s="91" t="s">
        <v>67</v>
      </c>
      <c r="B134" s="46">
        <v>43832</v>
      </c>
      <c r="C134" s="47" t="s">
        <v>90</v>
      </c>
      <c r="D134" s="47" t="s">
        <v>39</v>
      </c>
      <c r="E134" s="47" t="s">
        <v>43</v>
      </c>
      <c r="F134" s="47">
        <v>81049</v>
      </c>
      <c r="G134" s="58">
        <v>43844</v>
      </c>
      <c r="H134" s="47">
        <v>12</v>
      </c>
      <c r="I134" s="47">
        <v>6</v>
      </c>
      <c r="J134" s="47" t="s">
        <v>267</v>
      </c>
      <c r="K134" s="53">
        <v>22356.62</v>
      </c>
      <c r="L134" s="48"/>
      <c r="M134" s="48"/>
      <c r="N134" s="55">
        <f t="shared" si="3"/>
        <v>22356.62</v>
      </c>
      <c r="O134" s="48"/>
      <c r="P134" s="60"/>
      <c r="Q134" s="59">
        <v>22356.62</v>
      </c>
      <c r="R134" s="59"/>
      <c r="S134" s="59"/>
      <c r="T134" s="59"/>
      <c r="U134" s="59"/>
      <c r="V134" s="118"/>
      <c r="W134" s="118"/>
      <c r="X134" s="118"/>
      <c r="Y134" s="118"/>
      <c r="Z134" s="118"/>
      <c r="AA134" s="118"/>
      <c r="AB134" s="59"/>
      <c r="AC134" s="92" t="s">
        <v>268</v>
      </c>
    </row>
    <row r="135" spans="1:67" s="30" customFormat="1" ht="12" x14ac:dyDescent="0.2">
      <c r="A135" s="91" t="s">
        <v>33</v>
      </c>
      <c r="B135" s="46">
        <v>43832</v>
      </c>
      <c r="C135" s="47" t="s">
        <v>90</v>
      </c>
      <c r="D135" s="47" t="s">
        <v>39</v>
      </c>
      <c r="E135" s="47" t="s">
        <v>43</v>
      </c>
      <c r="F135" s="47">
        <v>81050</v>
      </c>
      <c r="G135" s="58">
        <v>43838</v>
      </c>
      <c r="H135" s="47">
        <v>1</v>
      </c>
      <c r="I135" s="47"/>
      <c r="J135" s="47"/>
      <c r="K135" s="53">
        <v>50</v>
      </c>
      <c r="L135" s="48"/>
      <c r="M135" s="48"/>
      <c r="N135" s="55">
        <f t="shared" si="3"/>
        <v>50</v>
      </c>
      <c r="O135" s="48"/>
      <c r="P135" s="60"/>
      <c r="Q135" s="59">
        <v>50</v>
      </c>
      <c r="R135" s="59"/>
      <c r="S135" s="59"/>
      <c r="T135" s="59"/>
      <c r="U135" s="59"/>
      <c r="V135" s="118"/>
      <c r="W135" s="118"/>
      <c r="X135" s="118"/>
      <c r="Y135" s="118"/>
      <c r="Z135" s="118"/>
      <c r="AA135" s="118"/>
      <c r="AB135" s="59"/>
      <c r="AC135" s="92"/>
    </row>
    <row r="136" spans="1:67" s="30" customFormat="1" ht="12" x14ac:dyDescent="0.2">
      <c r="A136" s="91" t="s">
        <v>62</v>
      </c>
      <c r="B136" s="46">
        <v>43833</v>
      </c>
      <c r="C136" s="47" t="s">
        <v>90</v>
      </c>
      <c r="D136" s="47" t="s">
        <v>39</v>
      </c>
      <c r="E136" s="47" t="s">
        <v>43</v>
      </c>
      <c r="F136" s="47">
        <v>81051</v>
      </c>
      <c r="G136" s="58">
        <v>43844</v>
      </c>
      <c r="H136" s="47">
        <v>0</v>
      </c>
      <c r="I136" s="47">
        <v>0</v>
      </c>
      <c r="J136" s="47"/>
      <c r="K136" s="53">
        <v>148.80000000000001</v>
      </c>
      <c r="L136" s="48"/>
      <c r="M136" s="48"/>
      <c r="N136" s="55">
        <f t="shared" si="3"/>
        <v>148.80000000000001</v>
      </c>
      <c r="O136" s="48"/>
      <c r="P136" s="60"/>
      <c r="Q136" s="59">
        <v>148.80000000000001</v>
      </c>
      <c r="R136" s="59"/>
      <c r="S136" s="59"/>
      <c r="T136" s="59"/>
      <c r="U136" s="59"/>
      <c r="V136" s="118"/>
      <c r="W136" s="118"/>
      <c r="X136" s="118"/>
      <c r="Y136" s="118"/>
      <c r="Z136" s="118"/>
      <c r="AA136" s="118"/>
      <c r="AB136" s="59"/>
      <c r="AC136" s="92"/>
    </row>
    <row r="137" spans="1:67" s="30" customFormat="1" ht="12" x14ac:dyDescent="0.2">
      <c r="A137" s="91" t="s">
        <v>67</v>
      </c>
      <c r="B137" s="46">
        <v>43822</v>
      </c>
      <c r="C137" s="47" t="s">
        <v>68</v>
      </c>
      <c r="D137" s="47" t="s">
        <v>93</v>
      </c>
      <c r="E137" s="47" t="s">
        <v>269</v>
      </c>
      <c r="F137" s="47">
        <v>81052</v>
      </c>
      <c r="G137" s="58">
        <v>43833</v>
      </c>
      <c r="H137" s="47">
        <v>8</v>
      </c>
      <c r="I137" s="47">
        <v>2</v>
      </c>
      <c r="J137" s="47" t="s">
        <v>270</v>
      </c>
      <c r="K137" s="53">
        <v>1373.34</v>
      </c>
      <c r="L137" s="48"/>
      <c r="M137" s="48"/>
      <c r="N137" s="55">
        <f t="shared" si="3"/>
        <v>1373.34</v>
      </c>
      <c r="O137" s="48"/>
      <c r="P137" s="60"/>
      <c r="Q137" s="59">
        <v>1373.34</v>
      </c>
      <c r="R137" s="59"/>
      <c r="S137" s="59"/>
      <c r="T137" s="59"/>
      <c r="U137" s="59"/>
      <c r="V137" s="118"/>
      <c r="W137" s="118"/>
      <c r="X137" s="118"/>
      <c r="Y137" s="118"/>
      <c r="Z137" s="118"/>
      <c r="AA137" s="118"/>
      <c r="AB137" s="59"/>
      <c r="AC137" s="92" t="s">
        <v>271</v>
      </c>
    </row>
    <row r="138" spans="1:67" s="30" customFormat="1" ht="12" x14ac:dyDescent="0.2">
      <c r="A138" s="91" t="s">
        <v>67</v>
      </c>
      <c r="B138" s="46">
        <v>43823</v>
      </c>
      <c r="C138" s="47" t="s">
        <v>68</v>
      </c>
      <c r="D138" s="47" t="s">
        <v>93</v>
      </c>
      <c r="E138" s="47" t="s">
        <v>272</v>
      </c>
      <c r="F138" s="47">
        <v>81053</v>
      </c>
      <c r="G138" s="58">
        <v>43833</v>
      </c>
      <c r="H138" s="47">
        <v>14</v>
      </c>
      <c r="I138" s="47">
        <v>3</v>
      </c>
      <c r="J138" s="47" t="s">
        <v>273</v>
      </c>
      <c r="K138" s="53">
        <v>3130.83</v>
      </c>
      <c r="L138" s="48"/>
      <c r="M138" s="48"/>
      <c r="N138" s="55">
        <f t="shared" si="3"/>
        <v>3130.83</v>
      </c>
      <c r="O138" s="48"/>
      <c r="P138" s="60"/>
      <c r="Q138" s="59">
        <v>3130.83</v>
      </c>
      <c r="R138" s="59"/>
      <c r="S138" s="59"/>
      <c r="T138" s="59"/>
      <c r="U138" s="59"/>
      <c r="V138" s="118"/>
      <c r="W138" s="118"/>
      <c r="X138" s="118"/>
      <c r="Y138" s="118"/>
      <c r="Z138" s="118"/>
      <c r="AA138" s="118"/>
      <c r="AB138" s="59"/>
      <c r="AC138" s="92" t="s">
        <v>274</v>
      </c>
    </row>
    <row r="139" spans="1:67" s="30" customFormat="1" ht="12" x14ac:dyDescent="0.2">
      <c r="A139" s="91" t="s">
        <v>67</v>
      </c>
      <c r="B139" s="46">
        <v>43825</v>
      </c>
      <c r="C139" s="47" t="s">
        <v>68</v>
      </c>
      <c r="D139" s="47" t="s">
        <v>93</v>
      </c>
      <c r="E139" s="47" t="s">
        <v>275</v>
      </c>
      <c r="F139" s="47">
        <v>81054</v>
      </c>
      <c r="G139" s="58">
        <v>43833</v>
      </c>
      <c r="H139" s="47">
        <v>9</v>
      </c>
      <c r="I139" s="47">
        <v>1</v>
      </c>
      <c r="J139" s="47" t="s">
        <v>276</v>
      </c>
      <c r="K139" s="53">
        <v>1777.5</v>
      </c>
      <c r="L139" s="48"/>
      <c r="M139" s="48"/>
      <c r="N139" s="55">
        <f t="shared" si="3"/>
        <v>1777.5</v>
      </c>
      <c r="O139" s="48"/>
      <c r="P139" s="60">
        <v>416.67</v>
      </c>
      <c r="Q139" s="59">
        <v>1360.83</v>
      </c>
      <c r="R139" s="59"/>
      <c r="S139" s="59"/>
      <c r="T139" s="59"/>
      <c r="U139" s="59"/>
      <c r="V139" s="118"/>
      <c r="W139" s="118"/>
      <c r="X139" s="118"/>
      <c r="Y139" s="118"/>
      <c r="Z139" s="118"/>
      <c r="AA139" s="118"/>
      <c r="AB139" s="59"/>
      <c r="AC139" s="92"/>
    </row>
    <row r="140" spans="1:67" s="30" customFormat="1" ht="12" x14ac:dyDescent="0.2">
      <c r="A140" s="91" t="s">
        <v>62</v>
      </c>
      <c r="B140" s="46">
        <v>43832</v>
      </c>
      <c r="C140" s="47" t="s">
        <v>68</v>
      </c>
      <c r="D140" s="47" t="s">
        <v>88</v>
      </c>
      <c r="E140" s="47" t="s">
        <v>251</v>
      </c>
      <c r="F140" s="47">
        <v>81055</v>
      </c>
      <c r="G140" s="58">
        <v>43847</v>
      </c>
      <c r="H140" s="47">
        <v>13</v>
      </c>
      <c r="I140" s="47"/>
      <c r="J140" s="47"/>
      <c r="K140" s="53">
        <v>1795</v>
      </c>
      <c r="L140" s="48"/>
      <c r="M140" s="48"/>
      <c r="N140" s="55">
        <f>SUM(K140:L140)</f>
        <v>1795</v>
      </c>
      <c r="O140" s="48"/>
      <c r="P140" s="60"/>
      <c r="Q140" s="59">
        <v>1795</v>
      </c>
      <c r="R140" s="59"/>
      <c r="S140" s="59"/>
      <c r="T140" s="59"/>
      <c r="U140" s="59"/>
      <c r="V140" s="118"/>
      <c r="W140" s="118"/>
      <c r="X140" s="118"/>
      <c r="Y140" s="118"/>
      <c r="Z140" s="118"/>
      <c r="AA140" s="118"/>
      <c r="AB140" s="59"/>
      <c r="AC140" s="92"/>
    </row>
    <row r="141" spans="1:67" s="30" customFormat="1" ht="12" x14ac:dyDescent="0.2">
      <c r="A141" s="91" t="s">
        <v>62</v>
      </c>
      <c r="B141" s="46" t="s">
        <v>34</v>
      </c>
      <c r="C141" s="47" t="s">
        <v>99</v>
      </c>
      <c r="D141" s="47" t="s">
        <v>36</v>
      </c>
      <c r="E141" s="47" t="s">
        <v>277</v>
      </c>
      <c r="F141" s="47">
        <v>81056</v>
      </c>
      <c r="G141" s="58">
        <v>43833</v>
      </c>
      <c r="H141" s="47">
        <v>0</v>
      </c>
      <c r="I141" s="47">
        <v>0</v>
      </c>
      <c r="J141" s="47"/>
      <c r="K141" s="53">
        <v>186094.34</v>
      </c>
      <c r="L141" s="48"/>
      <c r="M141" s="48"/>
      <c r="N141" s="55">
        <f>SUM(K141:L141)</f>
        <v>186094.34</v>
      </c>
      <c r="O141" s="48"/>
      <c r="P141" s="60"/>
      <c r="Q141" s="59"/>
      <c r="R141" s="59"/>
      <c r="S141" s="59"/>
      <c r="T141" s="59"/>
      <c r="U141" s="59"/>
      <c r="V141" s="118"/>
      <c r="W141" s="118"/>
      <c r="X141" s="118"/>
      <c r="Y141" s="118"/>
      <c r="Z141" s="118">
        <v>123127.34</v>
      </c>
      <c r="AA141" s="118">
        <v>62967</v>
      </c>
      <c r="AB141" s="59"/>
      <c r="AC141" s="92"/>
    </row>
    <row r="142" spans="1:67" s="30" customFormat="1" ht="12" x14ac:dyDescent="0.2">
      <c r="A142" s="91"/>
      <c r="B142" s="46"/>
      <c r="C142" s="47"/>
      <c r="D142" s="47"/>
      <c r="E142" s="47"/>
      <c r="F142" s="47">
        <v>81057</v>
      </c>
      <c r="G142" s="58" t="s">
        <v>44</v>
      </c>
      <c r="H142" s="47"/>
      <c r="I142" s="47"/>
      <c r="J142" s="47"/>
      <c r="K142" s="53"/>
      <c r="L142" s="48"/>
      <c r="M142" s="48"/>
      <c r="N142" s="55">
        <f t="shared" ref="N142:N205" si="4">SUM(K142:L142)</f>
        <v>0</v>
      </c>
      <c r="O142" s="48"/>
      <c r="P142" s="60"/>
      <c r="Q142" s="59"/>
      <c r="R142" s="59"/>
      <c r="S142" s="59"/>
      <c r="T142" s="59"/>
      <c r="U142" s="59"/>
      <c r="V142" s="118"/>
      <c r="W142" s="118"/>
      <c r="X142" s="118"/>
      <c r="Y142" s="118"/>
      <c r="Z142" s="118"/>
      <c r="AA142" s="118"/>
      <c r="AB142" s="59"/>
      <c r="AC142" s="156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  <c r="BD142" s="103"/>
      <c r="BE142" s="103"/>
      <c r="BF142" s="103"/>
      <c r="BG142" s="103"/>
      <c r="BH142" s="103"/>
      <c r="BI142" s="103"/>
      <c r="BJ142" s="103"/>
      <c r="BK142" s="103"/>
      <c r="BL142" s="103"/>
      <c r="BM142" s="103"/>
      <c r="BN142" s="103"/>
      <c r="BO142" s="103"/>
    </row>
    <row r="143" spans="1:67" s="30" customFormat="1" ht="12" x14ac:dyDescent="0.2">
      <c r="A143" s="91" t="s">
        <v>62</v>
      </c>
      <c r="B143" s="46">
        <v>43809</v>
      </c>
      <c r="C143" s="47" t="s">
        <v>45</v>
      </c>
      <c r="D143" s="47" t="s">
        <v>170</v>
      </c>
      <c r="E143" s="47" t="s">
        <v>43</v>
      </c>
      <c r="F143" s="47">
        <v>81058</v>
      </c>
      <c r="G143" s="58">
        <v>43836</v>
      </c>
      <c r="H143" s="47">
        <v>1</v>
      </c>
      <c r="I143" s="47">
        <v>0</v>
      </c>
      <c r="J143" s="47"/>
      <c r="K143" s="53">
        <v>1993.82</v>
      </c>
      <c r="L143" s="48"/>
      <c r="M143" s="48"/>
      <c r="N143" s="55">
        <f t="shared" si="4"/>
        <v>1993.82</v>
      </c>
      <c r="O143" s="48"/>
      <c r="P143" s="60"/>
      <c r="Q143" s="59">
        <v>1993.82</v>
      </c>
      <c r="R143" s="59"/>
      <c r="S143" s="59"/>
      <c r="T143" s="59"/>
      <c r="U143" s="59"/>
      <c r="V143" s="118"/>
      <c r="W143" s="118"/>
      <c r="X143" s="118"/>
      <c r="Y143" s="118"/>
      <c r="Z143" s="118"/>
      <c r="AA143" s="118"/>
      <c r="AB143" s="59"/>
      <c r="AC143" s="92"/>
    </row>
    <row r="144" spans="1:67" s="30" customFormat="1" ht="12" x14ac:dyDescent="0.2">
      <c r="A144" s="91" t="s">
        <v>33</v>
      </c>
      <c r="B144" s="46">
        <v>43829</v>
      </c>
      <c r="C144" s="47" t="s">
        <v>68</v>
      </c>
      <c r="D144" s="47" t="s">
        <v>93</v>
      </c>
      <c r="E144" s="47" t="s">
        <v>278</v>
      </c>
      <c r="F144" s="47">
        <v>81059</v>
      </c>
      <c r="G144" s="58">
        <v>43837</v>
      </c>
      <c r="H144" s="47">
        <v>16</v>
      </c>
      <c r="I144" s="47">
        <v>2</v>
      </c>
      <c r="J144" s="47" t="s">
        <v>279</v>
      </c>
      <c r="K144" s="53">
        <v>19040</v>
      </c>
      <c r="L144" s="48"/>
      <c r="M144" s="48"/>
      <c r="N144" s="55">
        <f t="shared" si="4"/>
        <v>19040</v>
      </c>
      <c r="O144" s="48">
        <v>25000</v>
      </c>
      <c r="P144" s="60">
        <v>5000</v>
      </c>
      <c r="Q144" s="59">
        <v>14040</v>
      </c>
      <c r="R144" s="59"/>
      <c r="S144" s="59"/>
      <c r="T144" s="59"/>
      <c r="U144" s="59"/>
      <c r="V144" s="118"/>
      <c r="W144" s="118"/>
      <c r="X144" s="118"/>
      <c r="Y144" s="118"/>
      <c r="Z144" s="118"/>
      <c r="AA144" s="118"/>
      <c r="AB144" s="59"/>
      <c r="AC144" s="92"/>
    </row>
    <row r="145" spans="1:29" s="30" customFormat="1" ht="12" x14ac:dyDescent="0.2">
      <c r="A145" s="91" t="s">
        <v>67</v>
      </c>
      <c r="B145" s="46">
        <v>43825</v>
      </c>
      <c r="C145" s="47" t="s">
        <v>68</v>
      </c>
      <c r="D145" s="47" t="s">
        <v>93</v>
      </c>
      <c r="E145" s="47" t="s">
        <v>280</v>
      </c>
      <c r="F145" s="47">
        <v>81060</v>
      </c>
      <c r="G145" s="58">
        <v>43836</v>
      </c>
      <c r="H145" s="47">
        <v>5</v>
      </c>
      <c r="I145" s="47">
        <v>1</v>
      </c>
      <c r="J145" s="47" t="s">
        <v>276</v>
      </c>
      <c r="K145" s="53">
        <v>265</v>
      </c>
      <c r="L145" s="48"/>
      <c r="M145" s="48"/>
      <c r="N145" s="55">
        <f t="shared" si="4"/>
        <v>265</v>
      </c>
      <c r="O145" s="48"/>
      <c r="P145" s="60"/>
      <c r="Q145" s="59">
        <v>265</v>
      </c>
      <c r="R145" s="59"/>
      <c r="S145" s="59"/>
      <c r="T145" s="59"/>
      <c r="U145" s="59"/>
      <c r="V145" s="118"/>
      <c r="W145" s="118"/>
      <c r="X145" s="118"/>
      <c r="Y145" s="118"/>
      <c r="Z145" s="118"/>
      <c r="AA145" s="118"/>
      <c r="AB145" s="59"/>
      <c r="AC145" s="92" t="s">
        <v>281</v>
      </c>
    </row>
    <row r="146" spans="1:29" s="30" customFormat="1" ht="12" x14ac:dyDescent="0.2">
      <c r="A146" s="91" t="s">
        <v>67</v>
      </c>
      <c r="B146" s="46">
        <v>43826</v>
      </c>
      <c r="C146" s="47" t="s">
        <v>68</v>
      </c>
      <c r="D146" s="47" t="s">
        <v>93</v>
      </c>
      <c r="E146" s="47" t="s">
        <v>282</v>
      </c>
      <c r="F146" s="47">
        <v>81061</v>
      </c>
      <c r="G146" s="58">
        <v>43836</v>
      </c>
      <c r="H146" s="47">
        <v>10</v>
      </c>
      <c r="I146" s="47">
        <v>0</v>
      </c>
      <c r="J146" s="47"/>
      <c r="K146" s="53">
        <v>4345</v>
      </c>
      <c r="L146" s="48"/>
      <c r="M146" s="48"/>
      <c r="N146" s="55">
        <f t="shared" si="4"/>
        <v>4345</v>
      </c>
      <c r="O146" s="48">
        <v>240</v>
      </c>
      <c r="P146" s="60"/>
      <c r="Q146" s="59">
        <v>4345</v>
      </c>
      <c r="R146" s="59"/>
      <c r="S146" s="59"/>
      <c r="T146" s="59"/>
      <c r="U146" s="59"/>
      <c r="V146" s="118"/>
      <c r="W146" s="118"/>
      <c r="X146" s="118"/>
      <c r="Y146" s="118"/>
      <c r="Z146" s="118"/>
      <c r="AA146" s="118"/>
      <c r="AB146" s="59"/>
      <c r="AC146" s="92" t="s">
        <v>283</v>
      </c>
    </row>
    <row r="147" spans="1:29" s="30" customFormat="1" ht="12" x14ac:dyDescent="0.2">
      <c r="A147" s="91" t="s">
        <v>67</v>
      </c>
      <c r="B147" s="46">
        <v>43833</v>
      </c>
      <c r="C147" s="47" t="s">
        <v>77</v>
      </c>
      <c r="D147" s="47" t="s">
        <v>78</v>
      </c>
      <c r="E147" s="47" t="s">
        <v>79</v>
      </c>
      <c r="F147" s="47">
        <v>81062</v>
      </c>
      <c r="G147" s="58">
        <v>43840</v>
      </c>
      <c r="H147" s="47">
        <v>1</v>
      </c>
      <c r="I147" s="47">
        <v>1</v>
      </c>
      <c r="J147" s="47" t="s">
        <v>51</v>
      </c>
      <c r="K147" s="53">
        <v>50</v>
      </c>
      <c r="L147" s="48"/>
      <c r="M147" s="48"/>
      <c r="N147" s="55">
        <f t="shared" si="4"/>
        <v>50</v>
      </c>
      <c r="O147" s="48"/>
      <c r="P147" s="60"/>
      <c r="Q147" s="59">
        <v>50</v>
      </c>
      <c r="R147" s="59"/>
      <c r="S147" s="59"/>
      <c r="T147" s="59"/>
      <c r="U147" s="59"/>
      <c r="V147" s="118"/>
      <c r="W147" s="118"/>
      <c r="X147" s="118"/>
      <c r="Y147" s="118"/>
      <c r="Z147" s="118"/>
      <c r="AA147" s="118"/>
      <c r="AB147" s="59"/>
      <c r="AC147" s="92"/>
    </row>
    <row r="148" spans="1:29" s="30" customFormat="1" ht="12" x14ac:dyDescent="0.2">
      <c r="A148" s="91" t="s">
        <v>67</v>
      </c>
      <c r="B148" s="46">
        <v>43829</v>
      </c>
      <c r="C148" s="47" t="s">
        <v>68</v>
      </c>
      <c r="D148" s="47" t="s">
        <v>93</v>
      </c>
      <c r="E148" s="47" t="s">
        <v>284</v>
      </c>
      <c r="F148" s="47">
        <v>81063</v>
      </c>
      <c r="G148" s="58">
        <v>43836</v>
      </c>
      <c r="H148" s="47">
        <v>8</v>
      </c>
      <c r="I148" s="47">
        <v>3</v>
      </c>
      <c r="J148" s="47" t="s">
        <v>273</v>
      </c>
      <c r="K148" s="53">
        <v>2793.39</v>
      </c>
      <c r="L148" s="48"/>
      <c r="M148" s="48"/>
      <c r="N148" s="55">
        <f t="shared" si="4"/>
        <v>2793.39</v>
      </c>
      <c r="O148" s="48"/>
      <c r="P148" s="60"/>
      <c r="Q148" s="59">
        <v>2793.39</v>
      </c>
      <c r="R148" s="59"/>
      <c r="S148" s="59"/>
      <c r="T148" s="59"/>
      <c r="U148" s="59"/>
      <c r="V148" s="118"/>
      <c r="W148" s="118"/>
      <c r="X148" s="118"/>
      <c r="Y148" s="118"/>
      <c r="Z148" s="118"/>
      <c r="AA148" s="118"/>
      <c r="AB148" s="59"/>
      <c r="AC148" s="92"/>
    </row>
    <row r="149" spans="1:29" s="30" customFormat="1" ht="12" x14ac:dyDescent="0.2">
      <c r="A149" s="91" t="s">
        <v>41</v>
      </c>
      <c r="B149" s="46">
        <v>43833</v>
      </c>
      <c r="C149" s="47" t="s">
        <v>90</v>
      </c>
      <c r="D149" s="47" t="s">
        <v>39</v>
      </c>
      <c r="E149" s="47" t="s">
        <v>43</v>
      </c>
      <c r="F149" s="47">
        <v>81064</v>
      </c>
      <c r="G149" s="58">
        <v>43843</v>
      </c>
      <c r="H149" s="47">
        <v>10</v>
      </c>
      <c r="I149" s="47">
        <v>6</v>
      </c>
      <c r="J149" s="47" t="s">
        <v>285</v>
      </c>
      <c r="K149" s="53">
        <v>45004.89</v>
      </c>
      <c r="L149" s="48"/>
      <c r="M149" s="48"/>
      <c r="N149" s="55">
        <f t="shared" si="4"/>
        <v>45004.89</v>
      </c>
      <c r="O149" s="48"/>
      <c r="P149" s="60"/>
      <c r="Q149" s="59">
        <v>45004.89</v>
      </c>
      <c r="R149" s="59"/>
      <c r="S149" s="59"/>
      <c r="T149" s="59"/>
      <c r="U149" s="59"/>
      <c r="V149" s="118"/>
      <c r="W149" s="118"/>
      <c r="X149" s="118"/>
      <c r="Y149" s="118"/>
      <c r="Z149" s="118"/>
      <c r="AA149" s="118"/>
      <c r="AB149" s="59"/>
      <c r="AC149" s="92"/>
    </row>
    <row r="150" spans="1:29" s="30" customFormat="1" ht="12" x14ac:dyDescent="0.2">
      <c r="A150" s="91" t="s">
        <v>62</v>
      </c>
      <c r="B150" s="46" t="s">
        <v>34</v>
      </c>
      <c r="C150" s="47" t="s">
        <v>101</v>
      </c>
      <c r="D150" s="47" t="s">
        <v>36</v>
      </c>
      <c r="E150" s="47" t="s">
        <v>286</v>
      </c>
      <c r="F150" s="47">
        <v>81065</v>
      </c>
      <c r="G150" s="58">
        <v>43836</v>
      </c>
      <c r="H150" s="47">
        <v>0</v>
      </c>
      <c r="I150" s="47">
        <v>0</v>
      </c>
      <c r="J150" s="47"/>
      <c r="K150" s="53">
        <v>141379.20000000001</v>
      </c>
      <c r="L150" s="48"/>
      <c r="M150" s="48"/>
      <c r="N150" s="55">
        <f t="shared" si="4"/>
        <v>141379.20000000001</v>
      </c>
      <c r="O150" s="48"/>
      <c r="P150" s="60"/>
      <c r="Q150" s="59"/>
      <c r="R150" s="59"/>
      <c r="S150" s="59"/>
      <c r="T150" s="59"/>
      <c r="U150" s="59"/>
      <c r="V150" s="118"/>
      <c r="W150" s="118"/>
      <c r="X150" s="118"/>
      <c r="Y150" s="118">
        <v>37605</v>
      </c>
      <c r="Z150" s="118">
        <v>90211</v>
      </c>
      <c r="AA150" s="118">
        <v>13563.2</v>
      </c>
      <c r="AB150" s="59"/>
      <c r="AC150" s="92"/>
    </row>
    <row r="151" spans="1:29" s="30" customFormat="1" ht="12" x14ac:dyDescent="0.2">
      <c r="A151" s="91" t="s">
        <v>41</v>
      </c>
      <c r="B151" s="46">
        <v>43833</v>
      </c>
      <c r="C151" s="47" t="s">
        <v>90</v>
      </c>
      <c r="D151" s="47" t="s">
        <v>39</v>
      </c>
      <c r="E151" s="47" t="s">
        <v>43</v>
      </c>
      <c r="F151" s="47">
        <v>81066</v>
      </c>
      <c r="G151" s="58">
        <v>43843</v>
      </c>
      <c r="H151" s="47">
        <v>20</v>
      </c>
      <c r="I151" s="47">
        <v>2</v>
      </c>
      <c r="J151" s="47" t="s">
        <v>287</v>
      </c>
      <c r="K151" s="53">
        <v>16522.66</v>
      </c>
      <c r="L151" s="48"/>
      <c r="M151" s="48"/>
      <c r="N151" s="55">
        <f t="shared" si="4"/>
        <v>16522.66</v>
      </c>
      <c r="O151" s="48"/>
      <c r="P151" s="60"/>
      <c r="Q151" s="59">
        <v>16522.66</v>
      </c>
      <c r="R151" s="59"/>
      <c r="S151" s="59"/>
      <c r="T151" s="59"/>
      <c r="U151" s="59"/>
      <c r="V151" s="118"/>
      <c r="W151" s="118"/>
      <c r="X151" s="118"/>
      <c r="Y151" s="118"/>
      <c r="Z151" s="118"/>
      <c r="AA151" s="118"/>
      <c r="AB151" s="59"/>
      <c r="AC151" s="92"/>
    </row>
    <row r="152" spans="1:29" s="30" customFormat="1" ht="12" x14ac:dyDescent="0.2">
      <c r="A152" s="91" t="s">
        <v>67</v>
      </c>
      <c r="B152" s="46">
        <v>43829</v>
      </c>
      <c r="C152" s="47" t="s">
        <v>68</v>
      </c>
      <c r="D152" s="47" t="s">
        <v>93</v>
      </c>
      <c r="E152" s="47" t="s">
        <v>288</v>
      </c>
      <c r="F152" s="47">
        <v>81067</v>
      </c>
      <c r="G152" s="58">
        <v>43836</v>
      </c>
      <c r="H152" s="47">
        <v>12</v>
      </c>
      <c r="I152" s="47">
        <v>2</v>
      </c>
      <c r="J152" s="47" t="s">
        <v>256</v>
      </c>
      <c r="K152" s="53">
        <v>10650</v>
      </c>
      <c r="L152" s="48"/>
      <c r="M152" s="48"/>
      <c r="N152" s="55">
        <f t="shared" si="4"/>
        <v>10650</v>
      </c>
      <c r="O152" s="48"/>
      <c r="P152" s="60"/>
      <c r="Q152" s="59">
        <v>10650</v>
      </c>
      <c r="R152" s="59"/>
      <c r="S152" s="59"/>
      <c r="T152" s="59"/>
      <c r="U152" s="59"/>
      <c r="V152" s="118"/>
      <c r="W152" s="118"/>
      <c r="X152" s="118"/>
      <c r="Y152" s="118"/>
      <c r="Z152" s="118"/>
      <c r="AA152" s="118"/>
      <c r="AB152" s="59"/>
      <c r="AC152" s="92" t="s">
        <v>289</v>
      </c>
    </row>
    <row r="153" spans="1:29" s="30" customFormat="1" ht="12" x14ac:dyDescent="0.2">
      <c r="A153" s="91" t="s">
        <v>41</v>
      </c>
      <c r="B153" s="46">
        <v>43833</v>
      </c>
      <c r="C153" s="47" t="s">
        <v>42</v>
      </c>
      <c r="D153" s="47" t="s">
        <v>39</v>
      </c>
      <c r="E153" s="47" t="s">
        <v>43</v>
      </c>
      <c r="F153" s="47">
        <v>81068</v>
      </c>
      <c r="G153" s="58">
        <v>43844</v>
      </c>
      <c r="H153" s="47">
        <v>19</v>
      </c>
      <c r="I153" s="47">
        <v>17</v>
      </c>
      <c r="J153" s="47" t="s">
        <v>290</v>
      </c>
      <c r="K153" s="53">
        <v>46394.82</v>
      </c>
      <c r="L153" s="48"/>
      <c r="M153" s="48"/>
      <c r="N153" s="55">
        <f>K153</f>
        <v>46394.82</v>
      </c>
      <c r="O153" s="48"/>
      <c r="P153" s="60"/>
      <c r="Q153" s="59">
        <v>46394.82</v>
      </c>
      <c r="R153" s="59"/>
      <c r="S153" s="59"/>
      <c r="T153" s="59"/>
      <c r="U153" s="59"/>
      <c r="V153" s="118"/>
      <c r="W153" s="118"/>
      <c r="X153" s="118"/>
      <c r="Y153" s="118"/>
      <c r="Z153" s="118"/>
      <c r="AA153" s="118"/>
      <c r="AB153" s="59"/>
      <c r="AC153" s="92"/>
    </row>
    <row r="154" spans="1:29" s="30" customFormat="1" ht="12" x14ac:dyDescent="0.2">
      <c r="A154" s="91" t="s">
        <v>33</v>
      </c>
      <c r="B154" s="46">
        <v>43833</v>
      </c>
      <c r="C154" s="47" t="s">
        <v>236</v>
      </c>
      <c r="D154" s="47" t="s">
        <v>39</v>
      </c>
      <c r="E154" s="47" t="s">
        <v>40</v>
      </c>
      <c r="F154" s="47">
        <v>81069</v>
      </c>
      <c r="G154" s="58">
        <v>43840</v>
      </c>
      <c r="H154" s="47">
        <v>1</v>
      </c>
      <c r="I154" s="47">
        <v>1</v>
      </c>
      <c r="J154" s="47" t="s">
        <v>47</v>
      </c>
      <c r="K154" s="53">
        <v>25000</v>
      </c>
      <c r="L154" s="48"/>
      <c r="M154" s="48"/>
      <c r="N154" s="55">
        <f t="shared" si="4"/>
        <v>25000</v>
      </c>
      <c r="O154" s="48"/>
      <c r="P154" s="60">
        <v>25000</v>
      </c>
      <c r="Q154" s="59"/>
      <c r="R154" s="59"/>
      <c r="S154" s="59"/>
      <c r="T154" s="59"/>
      <c r="U154" s="59"/>
      <c r="V154" s="118"/>
      <c r="W154" s="118"/>
      <c r="X154" s="118"/>
      <c r="Y154" s="118"/>
      <c r="Z154" s="118"/>
      <c r="AA154" s="118"/>
      <c r="AB154" s="59"/>
      <c r="AC154" s="92"/>
    </row>
    <row r="155" spans="1:29" s="30" customFormat="1" ht="12" x14ac:dyDescent="0.2">
      <c r="A155" s="91" t="s">
        <v>62</v>
      </c>
      <c r="B155" s="46">
        <v>43833</v>
      </c>
      <c r="C155" s="47" t="s">
        <v>42</v>
      </c>
      <c r="D155" s="47" t="s">
        <v>39</v>
      </c>
      <c r="E155" s="47" t="s">
        <v>43</v>
      </c>
      <c r="F155" s="47">
        <v>81070</v>
      </c>
      <c r="G155" s="58">
        <v>43843</v>
      </c>
      <c r="H155" s="47">
        <v>1</v>
      </c>
      <c r="I155" s="47">
        <v>0</v>
      </c>
      <c r="J155" s="47"/>
      <c r="K155" s="53">
        <v>96.69</v>
      </c>
      <c r="L155" s="48"/>
      <c r="M155" s="48"/>
      <c r="N155" s="55">
        <f t="shared" si="4"/>
        <v>96.69</v>
      </c>
      <c r="O155" s="48"/>
      <c r="P155" s="60"/>
      <c r="Q155" s="59">
        <v>96.69</v>
      </c>
      <c r="R155" s="59"/>
      <c r="S155" s="59"/>
      <c r="T155" s="59"/>
      <c r="U155" s="59"/>
      <c r="V155" s="118"/>
      <c r="W155" s="118"/>
      <c r="X155" s="118"/>
      <c r="Y155" s="118"/>
      <c r="Z155" s="118"/>
      <c r="AA155" s="118"/>
      <c r="AB155" s="59"/>
      <c r="AC155" s="92"/>
    </row>
    <row r="156" spans="1:29" s="30" customFormat="1" ht="12" x14ac:dyDescent="0.2">
      <c r="A156" s="91" t="s">
        <v>62</v>
      </c>
      <c r="B156" s="46" t="s">
        <v>34</v>
      </c>
      <c r="C156" s="47" t="s">
        <v>99</v>
      </c>
      <c r="D156" s="47" t="s">
        <v>36</v>
      </c>
      <c r="E156" s="47" t="s">
        <v>291</v>
      </c>
      <c r="F156" s="47">
        <v>81071</v>
      </c>
      <c r="G156" s="58">
        <v>43836</v>
      </c>
      <c r="H156" s="47">
        <v>0</v>
      </c>
      <c r="I156" s="47">
        <v>0</v>
      </c>
      <c r="J156" s="47"/>
      <c r="K156" s="53">
        <v>169862.93</v>
      </c>
      <c r="L156" s="48"/>
      <c r="M156" s="48"/>
      <c r="N156" s="55">
        <f t="shared" si="4"/>
        <v>169862.93</v>
      </c>
      <c r="O156" s="48"/>
      <c r="P156" s="60"/>
      <c r="Q156" s="59"/>
      <c r="R156" s="59"/>
      <c r="S156" s="59"/>
      <c r="T156" s="59"/>
      <c r="U156" s="59"/>
      <c r="V156" s="118"/>
      <c r="W156" s="118"/>
      <c r="X156" s="118"/>
      <c r="Y156" s="118"/>
      <c r="Z156" s="118">
        <v>136279.6</v>
      </c>
      <c r="AA156" s="118">
        <v>33583.33</v>
      </c>
      <c r="AB156" s="59"/>
      <c r="AC156" s="92"/>
    </row>
    <row r="157" spans="1:29" s="30" customFormat="1" ht="12" x14ac:dyDescent="0.2">
      <c r="A157" s="91" t="s">
        <v>62</v>
      </c>
      <c r="B157" s="46" t="s">
        <v>34</v>
      </c>
      <c r="C157" s="47" t="s">
        <v>101</v>
      </c>
      <c r="D157" s="47" t="s">
        <v>36</v>
      </c>
      <c r="E157" s="47" t="s">
        <v>292</v>
      </c>
      <c r="F157" s="47">
        <v>81072</v>
      </c>
      <c r="G157" s="58">
        <v>43836</v>
      </c>
      <c r="H157" s="47">
        <v>0</v>
      </c>
      <c r="I157" s="47">
        <v>0</v>
      </c>
      <c r="J157" s="47"/>
      <c r="K157" s="53">
        <v>314743.99</v>
      </c>
      <c r="L157" s="48"/>
      <c r="M157" s="48"/>
      <c r="N157" s="55">
        <f t="shared" si="4"/>
        <v>314743.99</v>
      </c>
      <c r="O157" s="48"/>
      <c r="P157" s="60"/>
      <c r="Q157" s="59"/>
      <c r="R157" s="59"/>
      <c r="S157" s="59"/>
      <c r="T157" s="59"/>
      <c r="U157" s="59"/>
      <c r="V157" s="118"/>
      <c r="W157" s="118"/>
      <c r="X157" s="118"/>
      <c r="Y157" s="118">
        <v>69941.960000000006</v>
      </c>
      <c r="Z157" s="118">
        <v>86477.7</v>
      </c>
      <c r="AA157" s="118">
        <v>158324.32999999999</v>
      </c>
      <c r="AB157" s="59"/>
      <c r="AC157" s="92"/>
    </row>
    <row r="158" spans="1:29" s="30" customFormat="1" ht="12" x14ac:dyDescent="0.2">
      <c r="A158" s="91" t="s">
        <v>62</v>
      </c>
      <c r="B158" s="46" t="s">
        <v>34</v>
      </c>
      <c r="C158" s="47" t="s">
        <v>99</v>
      </c>
      <c r="D158" s="47" t="s">
        <v>36</v>
      </c>
      <c r="E158" s="47" t="s">
        <v>293</v>
      </c>
      <c r="F158" s="47">
        <v>81073</v>
      </c>
      <c r="G158" s="58">
        <v>43836</v>
      </c>
      <c r="H158" s="47">
        <v>0</v>
      </c>
      <c r="I158" s="47">
        <v>0</v>
      </c>
      <c r="J158" s="47"/>
      <c r="K158" s="53">
        <v>45523.33</v>
      </c>
      <c r="L158" s="48"/>
      <c r="M158" s="48"/>
      <c r="N158" s="55">
        <f t="shared" si="4"/>
        <v>45523.33</v>
      </c>
      <c r="O158" s="48"/>
      <c r="P158" s="60"/>
      <c r="Q158" s="59"/>
      <c r="R158" s="59"/>
      <c r="S158" s="59"/>
      <c r="T158" s="59"/>
      <c r="U158" s="59"/>
      <c r="V158" s="118"/>
      <c r="W158" s="118"/>
      <c r="X158" s="118"/>
      <c r="Y158" s="118"/>
      <c r="Z158" s="118">
        <v>40518.33</v>
      </c>
      <c r="AA158" s="118">
        <v>5005</v>
      </c>
      <c r="AB158" s="59"/>
      <c r="AC158" s="92"/>
    </row>
    <row r="159" spans="1:29" s="30" customFormat="1" ht="12" x14ac:dyDescent="0.2">
      <c r="A159" s="91" t="s">
        <v>33</v>
      </c>
      <c r="B159" s="46">
        <v>43835</v>
      </c>
      <c r="C159" s="47" t="s">
        <v>68</v>
      </c>
      <c r="D159" s="47" t="s">
        <v>74</v>
      </c>
      <c r="E159" s="47" t="s">
        <v>294</v>
      </c>
      <c r="F159" s="47">
        <v>81074</v>
      </c>
      <c r="G159" s="58">
        <v>43847</v>
      </c>
      <c r="H159" s="47">
        <v>1</v>
      </c>
      <c r="I159" s="47">
        <v>0</v>
      </c>
      <c r="J159" s="47"/>
      <c r="K159" s="53">
        <v>10</v>
      </c>
      <c r="L159" s="48"/>
      <c r="M159" s="48"/>
      <c r="N159" s="55">
        <f t="shared" si="4"/>
        <v>10</v>
      </c>
      <c r="O159" s="48"/>
      <c r="P159" s="60"/>
      <c r="Q159" s="59">
        <v>10</v>
      </c>
      <c r="R159" s="59"/>
      <c r="S159" s="59"/>
      <c r="T159" s="59"/>
      <c r="U159" s="59"/>
      <c r="V159" s="118"/>
      <c r="W159" s="118"/>
      <c r="X159" s="118"/>
      <c r="Y159" s="118"/>
      <c r="Z159" s="118"/>
      <c r="AA159" s="118"/>
      <c r="AB159" s="59"/>
      <c r="AC159" s="92"/>
    </row>
    <row r="160" spans="1:29" s="30" customFormat="1" ht="12" x14ac:dyDescent="0.2">
      <c r="A160" s="91" t="s">
        <v>62</v>
      </c>
      <c r="B160" s="46" t="s">
        <v>34</v>
      </c>
      <c r="C160" s="47" t="s">
        <v>85</v>
      </c>
      <c r="D160" s="47" t="s">
        <v>36</v>
      </c>
      <c r="E160" s="47" t="s">
        <v>95</v>
      </c>
      <c r="F160" s="47">
        <v>81075</v>
      </c>
      <c r="G160" s="58">
        <v>43838</v>
      </c>
      <c r="H160" s="47">
        <v>8</v>
      </c>
      <c r="I160" s="47">
        <v>3</v>
      </c>
      <c r="J160" s="47" t="s">
        <v>295</v>
      </c>
      <c r="K160" s="53">
        <v>400494.22</v>
      </c>
      <c r="L160" s="48"/>
      <c r="M160" s="48"/>
      <c r="N160" s="55">
        <f t="shared" si="4"/>
        <v>400494.22</v>
      </c>
      <c r="O160" s="48"/>
      <c r="P160" s="60"/>
      <c r="Q160" s="59"/>
      <c r="R160" s="59"/>
      <c r="S160" s="59"/>
      <c r="T160" s="59"/>
      <c r="U160" s="59"/>
      <c r="V160" s="118">
        <v>364593.95</v>
      </c>
      <c r="W160" s="118">
        <v>18684.45</v>
      </c>
      <c r="X160" s="118"/>
      <c r="Y160" s="118"/>
      <c r="Z160" s="118"/>
      <c r="AA160" s="118">
        <v>17215.82</v>
      </c>
      <c r="AB160" s="59"/>
      <c r="AC160" s="92"/>
    </row>
    <row r="161" spans="1:67" s="30" customFormat="1" ht="12" x14ac:dyDescent="0.2">
      <c r="A161" s="91"/>
      <c r="B161" s="46"/>
      <c r="C161" s="47"/>
      <c r="D161" s="47"/>
      <c r="E161" s="47"/>
      <c r="F161" s="47">
        <v>81076</v>
      </c>
      <c r="G161" s="58"/>
      <c r="H161" s="47"/>
      <c r="I161" s="47"/>
      <c r="J161" s="47"/>
      <c r="K161" s="53"/>
      <c r="L161" s="48"/>
      <c r="M161" s="48"/>
      <c r="N161" s="55">
        <f t="shared" si="4"/>
        <v>0</v>
      </c>
      <c r="O161" s="48"/>
      <c r="P161" s="60"/>
      <c r="Q161" s="59"/>
      <c r="R161" s="59"/>
      <c r="S161" s="59"/>
      <c r="T161" s="59"/>
      <c r="U161" s="59"/>
      <c r="V161" s="118"/>
      <c r="W161" s="118"/>
      <c r="X161" s="118"/>
      <c r="Y161" s="118"/>
      <c r="Z161" s="118"/>
      <c r="AA161" s="118"/>
      <c r="AB161" s="59"/>
      <c r="AC161" s="156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  <c r="AU161" s="103"/>
      <c r="AV161" s="103"/>
      <c r="AW161" s="103"/>
      <c r="AX161" s="103"/>
      <c r="AY161" s="103"/>
      <c r="AZ161" s="103"/>
      <c r="BA161" s="103"/>
      <c r="BB161" s="103"/>
      <c r="BC161" s="103"/>
      <c r="BD161" s="103"/>
      <c r="BE161" s="103"/>
      <c r="BF161" s="103"/>
      <c r="BG161" s="103"/>
      <c r="BH161" s="103"/>
      <c r="BI161" s="103"/>
      <c r="BJ161" s="103"/>
      <c r="BK161" s="103"/>
      <c r="BL161" s="103"/>
      <c r="BM161" s="103"/>
      <c r="BN161" s="103"/>
      <c r="BO161" s="103"/>
    </row>
    <row r="162" spans="1:67" s="30" customFormat="1" ht="12" x14ac:dyDescent="0.2">
      <c r="A162" s="91" t="s">
        <v>62</v>
      </c>
      <c r="B162" s="46" t="s">
        <v>34</v>
      </c>
      <c r="C162" s="47" t="s">
        <v>85</v>
      </c>
      <c r="D162" s="47" t="s">
        <v>36</v>
      </c>
      <c r="E162" s="47" t="s">
        <v>95</v>
      </c>
      <c r="F162" s="47">
        <v>81077</v>
      </c>
      <c r="G162" s="58">
        <v>43838</v>
      </c>
      <c r="H162" s="47">
        <v>1</v>
      </c>
      <c r="I162" s="47">
        <v>0</v>
      </c>
      <c r="J162" s="47"/>
      <c r="K162" s="53">
        <v>4128.6000000000004</v>
      </c>
      <c r="L162" s="48"/>
      <c r="M162" s="48"/>
      <c r="N162" s="55">
        <f t="shared" si="4"/>
        <v>4128.6000000000004</v>
      </c>
      <c r="O162" s="48"/>
      <c r="P162" s="60"/>
      <c r="Q162" s="59" t="s">
        <v>44</v>
      </c>
      <c r="R162" s="59"/>
      <c r="S162" s="59"/>
      <c r="T162" s="59"/>
      <c r="U162" s="59"/>
      <c r="V162" s="118"/>
      <c r="W162" s="118">
        <v>4128.6000000000004</v>
      </c>
      <c r="X162" s="118"/>
      <c r="Y162" s="118"/>
      <c r="Z162" s="118"/>
      <c r="AA162" s="118"/>
      <c r="AB162" s="59"/>
      <c r="AC162" s="92"/>
    </row>
    <row r="163" spans="1:67" s="30" customFormat="1" ht="12" x14ac:dyDescent="0.2">
      <c r="A163" s="91"/>
      <c r="B163" s="46"/>
      <c r="C163" s="47"/>
      <c r="D163" s="47"/>
      <c r="E163" s="47"/>
      <c r="F163" s="47">
        <v>81078</v>
      </c>
      <c r="G163" s="58"/>
      <c r="H163" s="47"/>
      <c r="I163" s="47"/>
      <c r="J163" s="47"/>
      <c r="K163" s="53"/>
      <c r="L163" s="48"/>
      <c r="M163" s="48"/>
      <c r="N163" s="55">
        <f t="shared" si="4"/>
        <v>0</v>
      </c>
      <c r="O163" s="48"/>
      <c r="P163" s="60"/>
      <c r="Q163" s="59"/>
      <c r="R163" s="59"/>
      <c r="S163" s="59"/>
      <c r="T163" s="59"/>
      <c r="U163" s="59"/>
      <c r="V163" s="118"/>
      <c r="W163" s="118"/>
      <c r="X163" s="118"/>
      <c r="Y163" s="118"/>
      <c r="Z163" s="118"/>
      <c r="AA163" s="118"/>
      <c r="AB163" s="59"/>
      <c r="AC163" s="156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3"/>
      <c r="AV163" s="103"/>
      <c r="AW163" s="103"/>
      <c r="AX163" s="103"/>
      <c r="AY163" s="103"/>
      <c r="AZ163" s="103"/>
      <c r="BA163" s="103"/>
      <c r="BB163" s="103"/>
      <c r="BC163" s="103"/>
      <c r="BD163" s="103"/>
      <c r="BE163" s="103"/>
      <c r="BF163" s="103"/>
      <c r="BG163" s="103"/>
      <c r="BH163" s="103"/>
      <c r="BI163" s="103"/>
      <c r="BJ163" s="103"/>
      <c r="BK163" s="103"/>
      <c r="BL163" s="103"/>
      <c r="BM163" s="103"/>
      <c r="BN163" s="103"/>
      <c r="BO163" s="103"/>
    </row>
    <row r="164" spans="1:67" s="30" customFormat="1" ht="12" x14ac:dyDescent="0.2">
      <c r="A164" s="91"/>
      <c r="B164" s="46"/>
      <c r="C164" s="47"/>
      <c r="D164" s="47"/>
      <c r="E164" s="47"/>
      <c r="F164" s="47">
        <v>81079</v>
      </c>
      <c r="G164" s="58"/>
      <c r="H164" s="47"/>
      <c r="I164" s="47"/>
      <c r="J164" s="47"/>
      <c r="K164" s="53"/>
      <c r="L164" s="48"/>
      <c r="M164" s="48"/>
      <c r="N164" s="55">
        <f t="shared" si="4"/>
        <v>0</v>
      </c>
      <c r="O164" s="48"/>
      <c r="P164" s="60"/>
      <c r="Q164" s="59"/>
      <c r="R164" s="59"/>
      <c r="S164" s="59"/>
      <c r="T164" s="59"/>
      <c r="U164" s="59"/>
      <c r="V164" s="118"/>
      <c r="W164" s="118"/>
      <c r="X164" s="118"/>
      <c r="Y164" s="118"/>
      <c r="Z164" s="118"/>
      <c r="AA164" s="118"/>
      <c r="AB164" s="59"/>
      <c r="AC164" s="156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3"/>
      <c r="BA164" s="103"/>
      <c r="BB164" s="103"/>
      <c r="BC164" s="103"/>
      <c r="BD164" s="103"/>
      <c r="BE164" s="103"/>
      <c r="BF164" s="103"/>
      <c r="BG164" s="103"/>
      <c r="BH164" s="103"/>
      <c r="BI164" s="103"/>
      <c r="BJ164" s="103"/>
      <c r="BK164" s="103"/>
      <c r="BL164" s="103"/>
      <c r="BM164" s="103"/>
      <c r="BN164" s="103"/>
      <c r="BO164" s="103"/>
    </row>
    <row r="165" spans="1:67" s="30" customFormat="1" ht="12" x14ac:dyDescent="0.2">
      <c r="A165" s="91"/>
      <c r="B165" s="46"/>
      <c r="C165" s="47"/>
      <c r="D165" s="47"/>
      <c r="E165" s="47"/>
      <c r="F165" s="47">
        <v>81080</v>
      </c>
      <c r="G165" s="58"/>
      <c r="H165" s="47"/>
      <c r="I165" s="47"/>
      <c r="J165" s="47"/>
      <c r="K165" s="53"/>
      <c r="L165" s="48"/>
      <c r="M165" s="48"/>
      <c r="N165" s="55">
        <f t="shared" si="4"/>
        <v>0</v>
      </c>
      <c r="O165" s="48"/>
      <c r="P165" s="60"/>
      <c r="Q165" s="59"/>
      <c r="R165" s="59"/>
      <c r="S165" s="59"/>
      <c r="T165" s="59"/>
      <c r="U165" s="59"/>
      <c r="V165" s="118"/>
      <c r="W165" s="118"/>
      <c r="X165" s="118"/>
      <c r="Y165" s="118"/>
      <c r="Z165" s="118"/>
      <c r="AA165" s="118"/>
      <c r="AB165" s="59"/>
      <c r="AC165" s="156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  <c r="AU165" s="103"/>
      <c r="AV165" s="103"/>
      <c r="AW165" s="103"/>
      <c r="AX165" s="103"/>
      <c r="AY165" s="103"/>
      <c r="AZ165" s="103"/>
      <c r="BA165" s="103"/>
      <c r="BB165" s="103"/>
      <c r="BC165" s="103"/>
      <c r="BD165" s="103"/>
      <c r="BE165" s="103"/>
      <c r="BF165" s="103"/>
      <c r="BG165" s="103"/>
      <c r="BH165" s="103"/>
      <c r="BI165" s="103"/>
      <c r="BJ165" s="103"/>
      <c r="BK165" s="103"/>
      <c r="BL165" s="103"/>
      <c r="BM165" s="103"/>
      <c r="BN165" s="103"/>
      <c r="BO165" s="103"/>
    </row>
    <row r="166" spans="1:67" s="30" customFormat="1" ht="12" x14ac:dyDescent="0.2">
      <c r="A166" s="91"/>
      <c r="B166" s="46"/>
      <c r="C166" s="47"/>
      <c r="D166" s="47"/>
      <c r="E166" s="47"/>
      <c r="F166" s="47">
        <v>81081</v>
      </c>
      <c r="G166" s="58"/>
      <c r="H166" s="47"/>
      <c r="I166" s="47"/>
      <c r="J166" s="47"/>
      <c r="K166" s="53"/>
      <c r="L166" s="48"/>
      <c r="M166" s="48"/>
      <c r="N166" s="55">
        <f t="shared" si="4"/>
        <v>0</v>
      </c>
      <c r="O166" s="48"/>
      <c r="P166" s="60"/>
      <c r="Q166" s="59"/>
      <c r="R166" s="59"/>
      <c r="S166" s="59"/>
      <c r="T166" s="59"/>
      <c r="U166" s="59"/>
      <c r="V166" s="118"/>
      <c r="W166" s="118"/>
      <c r="X166" s="118"/>
      <c r="Y166" s="118"/>
      <c r="Z166" s="118"/>
      <c r="AA166" s="118"/>
      <c r="AB166" s="59"/>
      <c r="AC166" s="156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  <c r="BA166" s="103"/>
      <c r="BB166" s="103"/>
      <c r="BC166" s="103"/>
      <c r="BD166" s="103"/>
      <c r="BE166" s="103"/>
      <c r="BF166" s="103"/>
      <c r="BG166" s="103"/>
      <c r="BH166" s="103"/>
      <c r="BI166" s="103"/>
      <c r="BJ166" s="103"/>
      <c r="BK166" s="103"/>
      <c r="BL166" s="103"/>
      <c r="BM166" s="103"/>
      <c r="BN166" s="103"/>
      <c r="BO166" s="103"/>
    </row>
    <row r="167" spans="1:67" s="30" customFormat="1" ht="12" x14ac:dyDescent="0.2">
      <c r="A167" s="91"/>
      <c r="B167" s="46"/>
      <c r="C167" s="47"/>
      <c r="D167" s="47"/>
      <c r="E167" s="47"/>
      <c r="F167" s="47">
        <v>81082</v>
      </c>
      <c r="G167" s="58"/>
      <c r="H167" s="47"/>
      <c r="I167" s="47"/>
      <c r="J167" s="47"/>
      <c r="K167" s="53"/>
      <c r="L167" s="48"/>
      <c r="M167" s="48"/>
      <c r="N167" s="55">
        <f t="shared" si="4"/>
        <v>0</v>
      </c>
      <c r="O167" s="48"/>
      <c r="P167" s="60"/>
      <c r="Q167" s="59"/>
      <c r="R167" s="59"/>
      <c r="S167" s="59"/>
      <c r="T167" s="59"/>
      <c r="U167" s="59"/>
      <c r="V167" s="118"/>
      <c r="W167" s="118"/>
      <c r="X167" s="118"/>
      <c r="Y167" s="118"/>
      <c r="Z167" s="118"/>
      <c r="AA167" s="118"/>
      <c r="AB167" s="59"/>
      <c r="AC167" s="156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  <c r="BD167" s="103"/>
      <c r="BE167" s="103"/>
      <c r="BF167" s="103"/>
      <c r="BG167" s="103"/>
      <c r="BH167" s="103"/>
      <c r="BI167" s="103"/>
      <c r="BJ167" s="103"/>
      <c r="BK167" s="103"/>
      <c r="BL167" s="103"/>
      <c r="BM167" s="103"/>
      <c r="BN167" s="103"/>
      <c r="BO167" s="103"/>
    </row>
    <row r="168" spans="1:67" s="30" customFormat="1" ht="12" x14ac:dyDescent="0.2">
      <c r="A168" s="91" t="s">
        <v>62</v>
      </c>
      <c r="B168" s="46" t="s">
        <v>34</v>
      </c>
      <c r="C168" s="47" t="s">
        <v>296</v>
      </c>
      <c r="D168" s="47" t="s">
        <v>36</v>
      </c>
      <c r="E168" s="47" t="s">
        <v>297</v>
      </c>
      <c r="F168" s="47">
        <v>81083</v>
      </c>
      <c r="G168" s="58">
        <v>43840</v>
      </c>
      <c r="H168" s="47">
        <v>0</v>
      </c>
      <c r="I168" s="47">
        <v>0</v>
      </c>
      <c r="J168" s="47"/>
      <c r="K168" s="53">
        <v>325425.09999999998</v>
      </c>
      <c r="L168" s="48"/>
      <c r="M168" s="48"/>
      <c r="N168" s="55">
        <f t="shared" si="4"/>
        <v>325425.09999999998</v>
      </c>
      <c r="O168" s="48"/>
      <c r="P168" s="60"/>
      <c r="Q168" s="59"/>
      <c r="R168" s="59"/>
      <c r="S168" s="59"/>
      <c r="T168" s="59"/>
      <c r="U168" s="59"/>
      <c r="V168" s="118"/>
      <c r="W168" s="118"/>
      <c r="X168" s="118"/>
      <c r="Y168" s="118">
        <v>14981</v>
      </c>
      <c r="Z168" s="118">
        <v>10777.6</v>
      </c>
      <c r="AA168" s="118">
        <v>299666.5</v>
      </c>
      <c r="AB168" s="59"/>
      <c r="AC168" s="92"/>
    </row>
    <row r="169" spans="1:67" s="30" customFormat="1" ht="12" x14ac:dyDescent="0.2">
      <c r="A169" s="91"/>
      <c r="B169" s="46"/>
      <c r="C169" s="47"/>
      <c r="D169" s="47"/>
      <c r="E169" s="47"/>
      <c r="F169" s="47">
        <v>81084</v>
      </c>
      <c r="G169" s="58"/>
      <c r="H169" s="47"/>
      <c r="I169" s="47"/>
      <c r="J169" s="47"/>
      <c r="K169" s="53"/>
      <c r="L169" s="48"/>
      <c r="M169" s="48"/>
      <c r="N169" s="55">
        <f t="shared" si="4"/>
        <v>0</v>
      </c>
      <c r="O169" s="48"/>
      <c r="P169" s="60"/>
      <c r="Q169" s="59"/>
      <c r="R169" s="59"/>
      <c r="S169" s="59"/>
      <c r="T169" s="59"/>
      <c r="U169" s="59"/>
      <c r="V169" s="118"/>
      <c r="W169" s="118"/>
      <c r="X169" s="118"/>
      <c r="Y169" s="118"/>
      <c r="Z169" s="118"/>
      <c r="AA169" s="118"/>
      <c r="AB169" s="59"/>
      <c r="AC169" s="156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  <c r="AS169" s="103"/>
      <c r="AT169" s="103"/>
      <c r="AU169" s="103"/>
      <c r="AV169" s="103"/>
      <c r="AW169" s="103"/>
      <c r="AX169" s="103"/>
      <c r="AY169" s="103"/>
      <c r="AZ169" s="103"/>
      <c r="BA169" s="103"/>
      <c r="BB169" s="103"/>
      <c r="BC169" s="103"/>
      <c r="BD169" s="103"/>
      <c r="BE169" s="103"/>
      <c r="BF169" s="103"/>
      <c r="BG169" s="103"/>
      <c r="BH169" s="103"/>
      <c r="BI169" s="103"/>
      <c r="BJ169" s="103"/>
      <c r="BK169" s="103"/>
      <c r="BL169" s="103"/>
      <c r="BM169" s="103"/>
      <c r="BN169" s="103"/>
      <c r="BO169" s="103"/>
    </row>
    <row r="170" spans="1:67" s="30" customFormat="1" ht="12" x14ac:dyDescent="0.2">
      <c r="A170" s="91" t="s">
        <v>33</v>
      </c>
      <c r="B170" s="46">
        <v>43836</v>
      </c>
      <c r="C170" s="47" t="s">
        <v>45</v>
      </c>
      <c r="D170" s="47" t="s">
        <v>39</v>
      </c>
      <c r="E170" s="47" t="s">
        <v>43</v>
      </c>
      <c r="F170" s="47">
        <v>81085</v>
      </c>
      <c r="G170" s="58">
        <v>43844</v>
      </c>
      <c r="H170" s="47">
        <v>1</v>
      </c>
      <c r="I170" s="47">
        <v>1</v>
      </c>
      <c r="J170" s="47" t="s">
        <v>298</v>
      </c>
      <c r="K170" s="53">
        <v>10000</v>
      </c>
      <c r="L170" s="48"/>
      <c r="M170" s="48"/>
      <c r="N170" s="55">
        <f t="shared" si="4"/>
        <v>10000</v>
      </c>
      <c r="O170" s="48">
        <v>50000</v>
      </c>
      <c r="P170" s="60">
        <v>10000</v>
      </c>
      <c r="Q170" s="59"/>
      <c r="R170" s="59"/>
      <c r="S170" s="59"/>
      <c r="T170" s="59"/>
      <c r="U170" s="59"/>
      <c r="V170" s="118"/>
      <c r="W170" s="118"/>
      <c r="X170" s="118"/>
      <c r="Y170" s="118"/>
      <c r="Z170" s="118"/>
      <c r="AA170" s="118"/>
      <c r="AB170" s="59"/>
      <c r="AC170" s="92"/>
    </row>
    <row r="171" spans="1:67" s="30" customFormat="1" ht="12" x14ac:dyDescent="0.2">
      <c r="A171" s="91" t="s">
        <v>41</v>
      </c>
      <c r="B171" s="46">
        <v>43836</v>
      </c>
      <c r="C171" s="47" t="s">
        <v>42</v>
      </c>
      <c r="D171" s="47" t="s">
        <v>39</v>
      </c>
      <c r="E171" s="47" t="s">
        <v>43</v>
      </c>
      <c r="F171" s="47">
        <v>81086</v>
      </c>
      <c r="G171" s="58">
        <v>43844</v>
      </c>
      <c r="H171" s="47">
        <v>20</v>
      </c>
      <c r="I171" s="47">
        <v>2</v>
      </c>
      <c r="J171" s="47" t="s">
        <v>299</v>
      </c>
      <c r="K171" s="53">
        <v>3685</v>
      </c>
      <c r="L171" s="48"/>
      <c r="M171" s="48"/>
      <c r="N171" s="55">
        <f t="shared" si="4"/>
        <v>3685</v>
      </c>
      <c r="O171" s="48"/>
      <c r="P171" s="60"/>
      <c r="Q171" s="59">
        <v>3685</v>
      </c>
      <c r="R171" s="59"/>
      <c r="S171" s="59"/>
      <c r="T171" s="59"/>
      <c r="U171" s="59"/>
      <c r="V171" s="118"/>
      <c r="W171" s="118"/>
      <c r="X171" s="118"/>
      <c r="Y171" s="118"/>
      <c r="Z171" s="118"/>
      <c r="AA171" s="118"/>
      <c r="AB171" s="59"/>
      <c r="AC171" s="92"/>
    </row>
    <row r="172" spans="1:67" s="30" customFormat="1" ht="12" x14ac:dyDescent="0.2">
      <c r="A172" s="91" t="s">
        <v>67</v>
      </c>
      <c r="B172" s="46">
        <v>43836</v>
      </c>
      <c r="C172" s="47" t="s">
        <v>42</v>
      </c>
      <c r="D172" s="47" t="s">
        <v>39</v>
      </c>
      <c r="E172" s="47" t="s">
        <v>43</v>
      </c>
      <c r="F172" s="47">
        <v>81087</v>
      </c>
      <c r="G172" s="58">
        <v>43844</v>
      </c>
      <c r="H172" s="47">
        <v>10</v>
      </c>
      <c r="I172" s="47">
        <v>2</v>
      </c>
      <c r="J172" s="47" t="s">
        <v>300</v>
      </c>
      <c r="K172" s="53">
        <v>19625</v>
      </c>
      <c r="L172" s="48"/>
      <c r="M172" s="48"/>
      <c r="N172" s="55">
        <f t="shared" si="4"/>
        <v>19625</v>
      </c>
      <c r="O172" s="48"/>
      <c r="P172" s="60"/>
      <c r="Q172" s="59">
        <v>19625</v>
      </c>
      <c r="R172" s="59"/>
      <c r="S172" s="59"/>
      <c r="T172" s="59"/>
      <c r="U172" s="59"/>
      <c r="V172" s="118"/>
      <c r="W172" s="118"/>
      <c r="X172" s="118"/>
      <c r="Y172" s="118"/>
      <c r="Z172" s="118"/>
      <c r="AA172" s="118"/>
      <c r="AB172" s="59"/>
      <c r="AC172" s="92" t="s">
        <v>301</v>
      </c>
    </row>
    <row r="173" spans="1:67" s="30" customFormat="1" ht="12" x14ac:dyDescent="0.2">
      <c r="A173" s="91" t="s">
        <v>67</v>
      </c>
      <c r="B173" s="46">
        <v>43832</v>
      </c>
      <c r="C173" s="47" t="s">
        <v>68</v>
      </c>
      <c r="D173" s="47" t="s">
        <v>93</v>
      </c>
      <c r="E173" s="47" t="s">
        <v>302</v>
      </c>
      <c r="F173" s="47">
        <v>81088</v>
      </c>
      <c r="G173" s="58">
        <v>43838</v>
      </c>
      <c r="H173" s="47">
        <v>30</v>
      </c>
      <c r="I173" s="47">
        <v>7</v>
      </c>
      <c r="J173" s="47" t="s">
        <v>303</v>
      </c>
      <c r="K173" s="53">
        <v>33725</v>
      </c>
      <c r="L173" s="48"/>
      <c r="M173" s="48"/>
      <c r="N173" s="55">
        <f t="shared" si="4"/>
        <v>33725</v>
      </c>
      <c r="O173" s="48">
        <v>10000</v>
      </c>
      <c r="P173" s="60"/>
      <c r="Q173" s="59">
        <v>33725</v>
      </c>
      <c r="R173" s="59"/>
      <c r="S173" s="59"/>
      <c r="T173" s="59"/>
      <c r="U173" s="59"/>
      <c r="V173" s="118"/>
      <c r="W173" s="118"/>
      <c r="X173" s="118"/>
      <c r="Y173" s="118"/>
      <c r="Z173" s="118"/>
      <c r="AA173" s="118"/>
      <c r="AB173" s="59"/>
      <c r="AC173" s="92" t="s">
        <v>304</v>
      </c>
    </row>
    <row r="174" spans="1:67" s="30" customFormat="1" ht="12" x14ac:dyDescent="0.2">
      <c r="A174" s="91" t="s">
        <v>41</v>
      </c>
      <c r="B174" s="46">
        <v>43837</v>
      </c>
      <c r="C174" s="47" t="s">
        <v>90</v>
      </c>
      <c r="D174" s="47" t="s">
        <v>36</v>
      </c>
      <c r="E174" s="47" t="s">
        <v>43</v>
      </c>
      <c r="F174" s="47">
        <v>81089</v>
      </c>
      <c r="G174" s="58">
        <v>43854</v>
      </c>
      <c r="H174" s="47">
        <v>1</v>
      </c>
      <c r="I174" s="47">
        <v>0</v>
      </c>
      <c r="J174" s="47"/>
      <c r="K174" s="53">
        <v>1500</v>
      </c>
      <c r="L174" s="48"/>
      <c r="M174" s="48"/>
      <c r="N174" s="55">
        <f t="shared" si="4"/>
        <v>1500</v>
      </c>
      <c r="O174" s="48"/>
      <c r="P174" s="60"/>
      <c r="Q174" s="59">
        <v>1500</v>
      </c>
      <c r="R174" s="59"/>
      <c r="S174" s="59"/>
      <c r="T174" s="59"/>
      <c r="U174" s="59"/>
      <c r="V174" s="118"/>
      <c r="W174" s="118"/>
      <c r="X174" s="118"/>
      <c r="Y174" s="118"/>
      <c r="Z174" s="118"/>
      <c r="AA174" s="118"/>
      <c r="AB174" s="59"/>
      <c r="AC174" s="156" t="s">
        <v>397</v>
      </c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3"/>
      <c r="AR174" s="103"/>
      <c r="AS174" s="103"/>
      <c r="AT174" s="103"/>
      <c r="AU174" s="103"/>
      <c r="AV174" s="103"/>
      <c r="AW174" s="103"/>
      <c r="AX174" s="103"/>
      <c r="AY174" s="103"/>
      <c r="AZ174" s="103"/>
      <c r="BA174" s="103"/>
      <c r="BB174" s="103"/>
      <c r="BC174" s="103"/>
      <c r="BD174" s="103"/>
      <c r="BE174" s="103"/>
      <c r="BF174" s="103"/>
      <c r="BG174" s="103"/>
      <c r="BH174" s="103"/>
      <c r="BI174" s="103"/>
      <c r="BJ174" s="103"/>
      <c r="BK174" s="103"/>
      <c r="BL174" s="103"/>
      <c r="BM174" s="103"/>
      <c r="BN174" s="103"/>
      <c r="BO174" s="103"/>
    </row>
    <row r="175" spans="1:67" s="30" customFormat="1" ht="12" x14ac:dyDescent="0.2">
      <c r="A175" s="91" t="s">
        <v>33</v>
      </c>
      <c r="B175" s="46">
        <v>43832</v>
      </c>
      <c r="C175" s="47" t="s">
        <v>68</v>
      </c>
      <c r="D175" s="47" t="s">
        <v>93</v>
      </c>
      <c r="E175" s="47" t="s">
        <v>305</v>
      </c>
      <c r="F175" s="47">
        <v>81090</v>
      </c>
      <c r="G175" s="58">
        <v>43839</v>
      </c>
      <c r="H175" s="47">
        <v>81</v>
      </c>
      <c r="I175" s="47">
        <v>8</v>
      </c>
      <c r="J175" s="47" t="s">
        <v>306</v>
      </c>
      <c r="K175" s="53">
        <v>37704</v>
      </c>
      <c r="L175" s="48"/>
      <c r="M175" s="48"/>
      <c r="N175" s="55">
        <f t="shared" si="4"/>
        <v>37704</v>
      </c>
      <c r="O175" s="48"/>
      <c r="Q175" s="60">
        <v>37704</v>
      </c>
      <c r="R175" s="59"/>
      <c r="S175" s="59"/>
      <c r="T175" s="59"/>
      <c r="U175" s="59"/>
      <c r="V175" s="118"/>
      <c r="W175" s="118"/>
      <c r="X175" s="118"/>
      <c r="Y175" s="118"/>
      <c r="Z175" s="118"/>
      <c r="AA175" s="118"/>
      <c r="AB175" s="59"/>
      <c r="AC175" s="92"/>
    </row>
    <row r="176" spans="1:67" s="30" customFormat="1" ht="12" x14ac:dyDescent="0.2">
      <c r="A176" s="91" t="s">
        <v>62</v>
      </c>
      <c r="B176" s="46" t="s">
        <v>34</v>
      </c>
      <c r="C176" s="47" t="s">
        <v>99</v>
      </c>
      <c r="D176" s="47" t="s">
        <v>36</v>
      </c>
      <c r="E176" s="47" t="s">
        <v>307</v>
      </c>
      <c r="F176" s="47">
        <v>81091</v>
      </c>
      <c r="G176" s="58">
        <v>43857</v>
      </c>
      <c r="H176" s="47">
        <v>0</v>
      </c>
      <c r="I176" s="47">
        <v>0</v>
      </c>
      <c r="J176" s="47"/>
      <c r="K176" s="53">
        <v>206108.56</v>
      </c>
      <c r="L176" s="48"/>
      <c r="M176" s="48"/>
      <c r="N176" s="55">
        <f t="shared" si="4"/>
        <v>206108.56</v>
      </c>
      <c r="O176" s="48"/>
      <c r="P176" s="60"/>
      <c r="Q176" s="59"/>
      <c r="R176" s="59"/>
      <c r="S176" s="59"/>
      <c r="T176" s="59"/>
      <c r="U176" s="59"/>
      <c r="V176" s="118"/>
      <c r="W176" s="118"/>
      <c r="X176" s="118"/>
      <c r="Y176" s="118"/>
      <c r="Z176" s="118">
        <v>183024.56</v>
      </c>
      <c r="AA176" s="118">
        <v>23084</v>
      </c>
      <c r="AB176" s="59"/>
      <c r="AC176" s="156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3"/>
      <c r="AV176" s="103"/>
      <c r="AW176" s="103"/>
      <c r="AX176" s="103"/>
      <c r="AY176" s="103"/>
      <c r="AZ176" s="103"/>
      <c r="BA176" s="103"/>
      <c r="BB176" s="103"/>
      <c r="BC176" s="103"/>
      <c r="BD176" s="103"/>
      <c r="BE176" s="103"/>
      <c r="BF176" s="103"/>
      <c r="BG176" s="103"/>
      <c r="BH176" s="103"/>
      <c r="BI176" s="103"/>
      <c r="BJ176" s="103"/>
      <c r="BK176" s="103"/>
      <c r="BL176" s="103"/>
      <c r="BM176" s="103"/>
      <c r="BN176" s="103"/>
      <c r="BO176" s="103"/>
    </row>
    <row r="177" spans="1:29" s="30" customFormat="1" ht="12" x14ac:dyDescent="0.2">
      <c r="A177" s="91" t="s">
        <v>41</v>
      </c>
      <c r="B177" s="46">
        <v>43837</v>
      </c>
      <c r="C177" s="47" t="s">
        <v>77</v>
      </c>
      <c r="D177" s="47" t="s">
        <v>78</v>
      </c>
      <c r="E177" s="47" t="s">
        <v>79</v>
      </c>
      <c r="F177" s="47">
        <v>81092</v>
      </c>
      <c r="G177" s="58">
        <v>43847</v>
      </c>
      <c r="H177" s="47">
        <v>2</v>
      </c>
      <c r="I177" s="47">
        <v>0</v>
      </c>
      <c r="J177" s="47"/>
      <c r="K177" s="53">
        <v>1950.32</v>
      </c>
      <c r="L177" s="48"/>
      <c r="M177" s="48"/>
      <c r="N177" s="55">
        <f t="shared" si="4"/>
        <v>1950.32</v>
      </c>
      <c r="O177" s="48"/>
      <c r="P177" s="60"/>
      <c r="Q177" s="59">
        <v>1950.32</v>
      </c>
      <c r="R177" s="59"/>
      <c r="S177" s="59"/>
      <c r="T177" s="59"/>
      <c r="U177" s="59"/>
      <c r="V177" s="118"/>
      <c r="W177" s="118"/>
      <c r="X177" s="118"/>
      <c r="Y177" s="118"/>
      <c r="Z177" s="118"/>
      <c r="AA177" s="118"/>
      <c r="AB177" s="59"/>
      <c r="AC177" s="92"/>
    </row>
    <row r="178" spans="1:29" s="30" customFormat="1" ht="12" x14ac:dyDescent="0.2">
      <c r="A178" s="91" t="s">
        <v>62</v>
      </c>
      <c r="B178" s="46">
        <v>43837</v>
      </c>
      <c r="C178" s="47" t="s">
        <v>90</v>
      </c>
      <c r="D178" s="47" t="s">
        <v>39</v>
      </c>
      <c r="E178" s="47" t="s">
        <v>43</v>
      </c>
      <c r="F178" s="47">
        <v>81093</v>
      </c>
      <c r="G178" s="58">
        <v>43843</v>
      </c>
      <c r="H178" s="47">
        <v>4</v>
      </c>
      <c r="I178" s="47">
        <v>1</v>
      </c>
      <c r="J178" s="47"/>
      <c r="K178" s="53">
        <v>835</v>
      </c>
      <c r="L178" s="48"/>
      <c r="M178" s="48"/>
      <c r="N178" s="55">
        <f t="shared" si="4"/>
        <v>835</v>
      </c>
      <c r="O178" s="48"/>
      <c r="P178" s="60"/>
      <c r="Q178" s="59">
        <v>835</v>
      </c>
      <c r="R178" s="59"/>
      <c r="S178" s="59"/>
      <c r="T178" s="59"/>
      <c r="U178" s="59"/>
      <c r="V178" s="118"/>
      <c r="W178" s="118"/>
      <c r="X178" s="118"/>
      <c r="Y178" s="118"/>
      <c r="Z178" s="118"/>
      <c r="AA178" s="118"/>
      <c r="AB178" s="59"/>
      <c r="AC178" s="92"/>
    </row>
    <row r="179" spans="1:29" s="30" customFormat="1" ht="12" x14ac:dyDescent="0.2">
      <c r="A179" s="91" t="s">
        <v>33</v>
      </c>
      <c r="B179" s="46">
        <v>43837</v>
      </c>
      <c r="C179" s="47" t="s">
        <v>90</v>
      </c>
      <c r="D179" s="47" t="s">
        <v>39</v>
      </c>
      <c r="E179" s="47" t="s">
        <v>43</v>
      </c>
      <c r="F179" s="47">
        <v>81094</v>
      </c>
      <c r="G179" s="58">
        <v>43843</v>
      </c>
      <c r="H179" s="47">
        <v>10</v>
      </c>
      <c r="I179" s="47">
        <v>2</v>
      </c>
      <c r="J179" s="47" t="s">
        <v>308</v>
      </c>
      <c r="K179" s="53">
        <v>12560</v>
      </c>
      <c r="L179" s="48"/>
      <c r="M179" s="48"/>
      <c r="N179" s="55">
        <f t="shared" si="4"/>
        <v>12560</v>
      </c>
      <c r="O179" s="48">
        <v>3600</v>
      </c>
      <c r="P179" s="60"/>
      <c r="Q179" s="59">
        <v>12560</v>
      </c>
      <c r="R179" s="59"/>
      <c r="S179" s="59"/>
      <c r="T179" s="59"/>
      <c r="U179" s="59"/>
      <c r="V179" s="118"/>
      <c r="W179" s="118"/>
      <c r="X179" s="118"/>
      <c r="Y179" s="118"/>
      <c r="Z179" s="118"/>
      <c r="AA179" s="118"/>
      <c r="AB179" s="59"/>
      <c r="AC179" s="92"/>
    </row>
    <row r="180" spans="1:29" s="30" customFormat="1" ht="12" x14ac:dyDescent="0.2">
      <c r="A180" s="91" t="s">
        <v>33</v>
      </c>
      <c r="B180" s="46"/>
      <c r="C180" s="47" t="s">
        <v>188</v>
      </c>
      <c r="D180" s="47" t="s">
        <v>36</v>
      </c>
      <c r="E180" s="47" t="s">
        <v>309</v>
      </c>
      <c r="F180" s="47">
        <v>81095</v>
      </c>
      <c r="G180" s="58">
        <v>43843</v>
      </c>
      <c r="H180" s="47">
        <v>0</v>
      </c>
      <c r="I180" s="47">
        <v>0</v>
      </c>
      <c r="J180" s="47"/>
      <c r="K180" s="53">
        <v>250.78</v>
      </c>
      <c r="L180" s="48"/>
      <c r="M180" s="48"/>
      <c r="N180" s="55">
        <f t="shared" si="4"/>
        <v>250.78</v>
      </c>
      <c r="O180" s="48">
        <v>52</v>
      </c>
      <c r="P180" s="60"/>
      <c r="Q180" s="59">
        <v>250.78</v>
      </c>
      <c r="R180" s="59"/>
      <c r="S180" s="59"/>
      <c r="T180" s="59"/>
      <c r="U180" s="59"/>
      <c r="V180" s="118"/>
      <c r="W180" s="118"/>
      <c r="X180" s="118"/>
      <c r="Y180" s="118"/>
      <c r="Z180" s="118"/>
      <c r="AA180" s="118"/>
      <c r="AB180" s="59"/>
      <c r="AC180" s="92"/>
    </row>
    <row r="181" spans="1:29" s="30" customFormat="1" ht="12" x14ac:dyDescent="0.2">
      <c r="A181" s="91" t="s">
        <v>244</v>
      </c>
      <c r="B181" s="46"/>
      <c r="C181" s="47" t="s">
        <v>188</v>
      </c>
      <c r="D181" s="47" t="s">
        <v>36</v>
      </c>
      <c r="E181" s="47" t="s">
        <v>310</v>
      </c>
      <c r="F181" s="47">
        <v>81096</v>
      </c>
      <c r="G181" s="58">
        <v>43844</v>
      </c>
      <c r="H181" s="47">
        <v>0</v>
      </c>
      <c r="I181" s="47">
        <v>0</v>
      </c>
      <c r="J181" s="47"/>
      <c r="K181" s="53">
        <v>250.78</v>
      </c>
      <c r="L181" s="48"/>
      <c r="M181" s="48"/>
      <c r="N181" s="55">
        <f t="shared" si="4"/>
        <v>250.78</v>
      </c>
      <c r="O181" s="48">
        <v>78</v>
      </c>
      <c r="P181" s="60"/>
      <c r="Q181" s="59">
        <v>250.78</v>
      </c>
      <c r="R181" s="59"/>
      <c r="S181" s="59"/>
      <c r="T181" s="59"/>
      <c r="U181" s="59"/>
      <c r="V181" s="118"/>
      <c r="W181" s="118"/>
      <c r="X181" s="118"/>
      <c r="Y181" s="118"/>
      <c r="Z181" s="118"/>
      <c r="AA181" s="118"/>
      <c r="AB181" s="59"/>
      <c r="AC181" s="92"/>
    </row>
    <row r="182" spans="1:29" s="30" customFormat="1" ht="12" x14ac:dyDescent="0.2">
      <c r="A182" s="91" t="s">
        <v>244</v>
      </c>
      <c r="B182" s="46"/>
      <c r="C182" s="47" t="s">
        <v>188</v>
      </c>
      <c r="D182" s="47" t="s">
        <v>36</v>
      </c>
      <c r="E182" s="47" t="s">
        <v>309</v>
      </c>
      <c r="F182" s="47">
        <v>81097</v>
      </c>
      <c r="G182" s="58">
        <v>43844</v>
      </c>
      <c r="H182" s="47">
        <v>0</v>
      </c>
      <c r="I182" s="47">
        <v>0</v>
      </c>
      <c r="J182" s="47"/>
      <c r="K182" s="53">
        <v>14585.26</v>
      </c>
      <c r="L182" s="48"/>
      <c r="M182" s="48"/>
      <c r="N182" s="55">
        <f t="shared" si="4"/>
        <v>14585.26</v>
      </c>
      <c r="O182" s="48">
        <v>1920</v>
      </c>
      <c r="P182" s="60"/>
      <c r="Q182" s="59">
        <v>14565.26</v>
      </c>
      <c r="R182" s="59">
        <v>20</v>
      </c>
      <c r="S182" s="59"/>
      <c r="T182" s="59"/>
      <c r="U182" s="59"/>
      <c r="V182" s="118"/>
      <c r="W182" s="118"/>
      <c r="X182" s="118"/>
      <c r="Y182" s="118"/>
      <c r="Z182" s="118"/>
      <c r="AA182" s="118"/>
      <c r="AB182" s="59"/>
      <c r="AC182" s="92"/>
    </row>
    <row r="183" spans="1:29" s="30" customFormat="1" ht="12" x14ac:dyDescent="0.2">
      <c r="A183" s="91" t="s">
        <v>33</v>
      </c>
      <c r="B183" s="46">
        <v>43838</v>
      </c>
      <c r="C183" s="47" t="s">
        <v>42</v>
      </c>
      <c r="D183" s="47" t="s">
        <v>39</v>
      </c>
      <c r="E183" s="47" t="s">
        <v>311</v>
      </c>
      <c r="F183" s="47">
        <v>81098</v>
      </c>
      <c r="G183" s="58">
        <v>43843</v>
      </c>
      <c r="H183" s="47">
        <v>3</v>
      </c>
      <c r="I183" s="47">
        <v>3</v>
      </c>
      <c r="J183" s="47" t="s">
        <v>312</v>
      </c>
      <c r="K183" s="53">
        <v>9166</v>
      </c>
      <c r="L183" s="48"/>
      <c r="M183" s="48"/>
      <c r="N183" s="55">
        <f t="shared" si="4"/>
        <v>9166</v>
      </c>
      <c r="O183" s="48"/>
      <c r="P183" s="60"/>
      <c r="Q183" s="59">
        <v>9166</v>
      </c>
      <c r="R183" s="59"/>
      <c r="S183" s="59"/>
      <c r="T183" s="59"/>
      <c r="U183" s="59"/>
      <c r="V183" s="118"/>
      <c r="W183" s="118"/>
      <c r="X183" s="118"/>
      <c r="Y183" s="118"/>
      <c r="Z183" s="118"/>
      <c r="AA183" s="118"/>
      <c r="AB183" s="59"/>
      <c r="AC183" s="92"/>
    </row>
    <row r="184" spans="1:29" s="30" customFormat="1" ht="12" x14ac:dyDescent="0.2">
      <c r="A184" s="91" t="s">
        <v>67</v>
      </c>
      <c r="B184" s="46">
        <v>43838</v>
      </c>
      <c r="C184" s="47" t="s">
        <v>90</v>
      </c>
      <c r="D184" s="47" t="s">
        <v>39</v>
      </c>
      <c r="E184" s="47" t="s">
        <v>43</v>
      </c>
      <c r="F184" s="47">
        <v>81099</v>
      </c>
      <c r="G184" s="58">
        <v>43843</v>
      </c>
      <c r="H184" s="47">
        <v>6</v>
      </c>
      <c r="I184" s="47">
        <v>2</v>
      </c>
      <c r="J184" s="47" t="s">
        <v>313</v>
      </c>
      <c r="K184" s="53">
        <v>4100</v>
      </c>
      <c r="L184" s="48"/>
      <c r="M184" s="48"/>
      <c r="N184" s="55">
        <f t="shared" si="4"/>
        <v>4100</v>
      </c>
      <c r="O184" s="48"/>
      <c r="P184" s="60"/>
      <c r="Q184" s="59">
        <v>4100</v>
      </c>
      <c r="R184" s="59"/>
      <c r="S184" s="59"/>
      <c r="T184" s="59"/>
      <c r="U184" s="59"/>
      <c r="V184" s="118"/>
      <c r="W184" s="118"/>
      <c r="X184" s="118"/>
      <c r="Y184" s="118"/>
      <c r="Z184" s="118"/>
      <c r="AA184" s="118"/>
      <c r="AB184" s="59"/>
      <c r="AC184" s="92"/>
    </row>
    <row r="185" spans="1:29" s="30" customFormat="1" ht="12" x14ac:dyDescent="0.2">
      <c r="A185" s="91" t="s">
        <v>41</v>
      </c>
      <c r="B185" s="46">
        <v>43838</v>
      </c>
      <c r="C185" s="47" t="s">
        <v>90</v>
      </c>
      <c r="D185" s="47" t="s">
        <v>39</v>
      </c>
      <c r="E185" s="47" t="s">
        <v>311</v>
      </c>
      <c r="F185" s="47">
        <v>81100</v>
      </c>
      <c r="G185" s="58">
        <v>43844</v>
      </c>
      <c r="H185" s="47">
        <v>1</v>
      </c>
      <c r="I185" s="47">
        <v>1</v>
      </c>
      <c r="J185" s="47"/>
      <c r="K185" s="53">
        <v>16000</v>
      </c>
      <c r="L185" s="48"/>
      <c r="M185" s="48"/>
      <c r="N185" s="55">
        <f t="shared" si="4"/>
        <v>16000</v>
      </c>
      <c r="O185" s="48"/>
      <c r="P185" s="60"/>
      <c r="Q185" s="59">
        <v>16000</v>
      </c>
      <c r="R185" s="59"/>
      <c r="S185" s="59"/>
      <c r="T185" s="59"/>
      <c r="U185" s="59"/>
      <c r="V185" s="118"/>
      <c r="W185" s="118"/>
      <c r="X185" s="118"/>
      <c r="Y185" s="118"/>
      <c r="Z185" s="118"/>
      <c r="AA185" s="118"/>
      <c r="AB185" s="59"/>
      <c r="AC185" s="92"/>
    </row>
    <row r="186" spans="1:29" s="30" customFormat="1" ht="12" x14ac:dyDescent="0.2">
      <c r="A186" s="91" t="s">
        <v>62</v>
      </c>
      <c r="B186" s="46">
        <v>43826</v>
      </c>
      <c r="C186" s="47" t="s">
        <v>90</v>
      </c>
      <c r="D186" s="47" t="s">
        <v>170</v>
      </c>
      <c r="E186" s="47" t="s">
        <v>43</v>
      </c>
      <c r="F186" s="47">
        <v>81101</v>
      </c>
      <c r="G186" s="58">
        <v>43839</v>
      </c>
      <c r="H186" s="47">
        <v>1</v>
      </c>
      <c r="I186" s="47">
        <v>0</v>
      </c>
      <c r="J186" s="47"/>
      <c r="K186" s="53">
        <v>50</v>
      </c>
      <c r="L186" s="48"/>
      <c r="M186" s="48"/>
      <c r="N186" s="55">
        <f t="shared" si="4"/>
        <v>50</v>
      </c>
      <c r="O186" s="48"/>
      <c r="P186" s="60"/>
      <c r="Q186" s="59">
        <v>50</v>
      </c>
      <c r="R186" s="59"/>
      <c r="S186" s="59"/>
      <c r="T186" s="59"/>
      <c r="U186" s="59"/>
      <c r="V186" s="118"/>
      <c r="W186" s="118"/>
      <c r="X186" s="118"/>
      <c r="Y186" s="118"/>
      <c r="Z186" s="118"/>
      <c r="AA186" s="118"/>
      <c r="AB186" s="59"/>
      <c r="AC186" s="92"/>
    </row>
    <row r="187" spans="1:29" s="30" customFormat="1" ht="12" x14ac:dyDescent="0.2">
      <c r="A187" s="91" t="s">
        <v>62</v>
      </c>
      <c r="B187" s="46">
        <v>43822</v>
      </c>
      <c r="C187" s="47" t="s">
        <v>90</v>
      </c>
      <c r="D187" s="47" t="s">
        <v>170</v>
      </c>
      <c r="E187" s="47" t="s">
        <v>43</v>
      </c>
      <c r="F187" s="47">
        <v>81102</v>
      </c>
      <c r="G187" s="58">
        <v>43839</v>
      </c>
      <c r="H187" s="47">
        <v>0</v>
      </c>
      <c r="I187" s="47">
        <v>0</v>
      </c>
      <c r="J187" s="47"/>
      <c r="K187" s="53">
        <v>289.89999999999998</v>
      </c>
      <c r="L187" s="48"/>
      <c r="M187" s="48"/>
      <c r="N187" s="55">
        <f t="shared" si="4"/>
        <v>289.89999999999998</v>
      </c>
      <c r="O187" s="48"/>
      <c r="P187" s="60"/>
      <c r="Q187" s="59">
        <v>289.89999999999998</v>
      </c>
      <c r="R187" s="59"/>
      <c r="S187" s="59"/>
      <c r="T187" s="59"/>
      <c r="U187" s="59"/>
      <c r="V187" s="118"/>
      <c r="W187" s="118"/>
      <c r="X187" s="118"/>
      <c r="Y187" s="118"/>
      <c r="Z187" s="118"/>
      <c r="AA187" s="118"/>
      <c r="AB187" s="59"/>
      <c r="AC187" s="92"/>
    </row>
    <row r="188" spans="1:29" s="30" customFormat="1" ht="12" x14ac:dyDescent="0.2">
      <c r="A188" s="91" t="s">
        <v>41</v>
      </c>
      <c r="B188" s="46">
        <v>43839</v>
      </c>
      <c r="C188" s="47" t="s">
        <v>90</v>
      </c>
      <c r="D188" s="47" t="s">
        <v>39</v>
      </c>
      <c r="E188" s="47" t="s">
        <v>43</v>
      </c>
      <c r="F188" s="47">
        <v>81103</v>
      </c>
      <c r="G188" s="58">
        <v>43844</v>
      </c>
      <c r="H188" s="47">
        <v>0</v>
      </c>
      <c r="I188" s="47">
        <v>5</v>
      </c>
      <c r="J188" s="47" t="s">
        <v>314</v>
      </c>
      <c r="K188" s="53">
        <v>13293.75</v>
      </c>
      <c r="L188" s="48"/>
      <c r="M188" s="48"/>
      <c r="N188" s="55">
        <f t="shared" si="4"/>
        <v>13293.75</v>
      </c>
      <c r="O188" s="48"/>
      <c r="P188" s="60"/>
      <c r="Q188" s="59">
        <v>13293.75</v>
      </c>
      <c r="R188" s="59"/>
      <c r="S188" s="59"/>
      <c r="T188" s="59"/>
      <c r="U188" s="59"/>
      <c r="V188" s="118"/>
      <c r="W188" s="118"/>
      <c r="X188" s="118"/>
      <c r="Y188" s="118"/>
      <c r="Z188" s="118"/>
      <c r="AA188" s="118"/>
      <c r="AB188" s="59"/>
      <c r="AC188" s="92"/>
    </row>
    <row r="189" spans="1:29" s="30" customFormat="1" ht="12" x14ac:dyDescent="0.2">
      <c r="A189" s="91" t="s">
        <v>41</v>
      </c>
      <c r="B189" s="46">
        <v>43839</v>
      </c>
      <c r="C189" s="47" t="s">
        <v>77</v>
      </c>
      <c r="D189" s="47" t="s">
        <v>78</v>
      </c>
      <c r="E189" s="47" t="s">
        <v>79</v>
      </c>
      <c r="F189" s="47">
        <v>81104</v>
      </c>
      <c r="G189" s="58">
        <v>43847</v>
      </c>
      <c r="H189" s="47">
        <v>0</v>
      </c>
      <c r="I189" s="47">
        <v>0</v>
      </c>
      <c r="J189" s="47"/>
      <c r="K189" s="53">
        <v>544.47</v>
      </c>
      <c r="L189" s="48"/>
      <c r="M189" s="48"/>
      <c r="N189" s="55">
        <f t="shared" si="4"/>
        <v>544.47</v>
      </c>
      <c r="O189" s="48"/>
      <c r="P189" s="60"/>
      <c r="Q189" s="59">
        <v>544.47</v>
      </c>
      <c r="R189" s="59"/>
      <c r="S189" s="59"/>
      <c r="T189" s="59"/>
      <c r="U189" s="59"/>
      <c r="V189" s="118"/>
      <c r="W189" s="118"/>
      <c r="X189" s="118"/>
      <c r="Y189" s="118"/>
      <c r="Z189" s="118"/>
      <c r="AA189" s="118"/>
      <c r="AB189" s="59"/>
      <c r="AC189" s="92"/>
    </row>
    <row r="190" spans="1:29" s="30" customFormat="1" ht="12" x14ac:dyDescent="0.2">
      <c r="A190" s="91" t="s">
        <v>33</v>
      </c>
      <c r="B190" s="46">
        <v>43839</v>
      </c>
      <c r="C190" s="47" t="s">
        <v>236</v>
      </c>
      <c r="D190" s="47" t="s">
        <v>39</v>
      </c>
      <c r="E190" s="47" t="s">
        <v>40</v>
      </c>
      <c r="F190" s="47">
        <v>81105</v>
      </c>
      <c r="G190" s="58">
        <v>43843</v>
      </c>
      <c r="H190" s="47">
        <v>1</v>
      </c>
      <c r="I190" s="47">
        <v>1</v>
      </c>
      <c r="J190" s="47" t="s">
        <v>173</v>
      </c>
      <c r="K190" s="53">
        <v>25000</v>
      </c>
      <c r="L190" s="48"/>
      <c r="M190" s="48"/>
      <c r="N190" s="55">
        <f t="shared" si="4"/>
        <v>25000</v>
      </c>
      <c r="O190" s="48"/>
      <c r="P190" s="60">
        <v>25000</v>
      </c>
      <c r="Q190" s="59" t="s">
        <v>59</v>
      </c>
      <c r="R190" s="59"/>
      <c r="S190" s="59"/>
      <c r="T190" s="59"/>
      <c r="U190" s="59"/>
      <c r="V190" s="118"/>
      <c r="W190" s="118"/>
      <c r="X190" s="118"/>
      <c r="Y190" s="118"/>
      <c r="Z190" s="118"/>
      <c r="AA190" s="118"/>
      <c r="AB190" s="59"/>
      <c r="AC190" s="92"/>
    </row>
    <row r="191" spans="1:29" s="30" customFormat="1" ht="12" x14ac:dyDescent="0.2">
      <c r="A191" s="91" t="s">
        <v>41</v>
      </c>
      <c r="B191" s="46">
        <v>43839</v>
      </c>
      <c r="C191" s="47" t="s">
        <v>90</v>
      </c>
      <c r="D191" s="47" t="s">
        <v>39</v>
      </c>
      <c r="E191" s="47" t="s">
        <v>43</v>
      </c>
      <c r="F191" s="47">
        <v>81106</v>
      </c>
      <c r="G191" s="58">
        <v>43844</v>
      </c>
      <c r="H191" s="47">
        <v>11</v>
      </c>
      <c r="I191" s="47">
        <v>5</v>
      </c>
      <c r="J191" s="47" t="s">
        <v>315</v>
      </c>
      <c r="K191" s="53">
        <v>14500</v>
      </c>
      <c r="L191" s="48"/>
      <c r="M191" s="48"/>
      <c r="N191" s="55">
        <f t="shared" si="4"/>
        <v>14500</v>
      </c>
      <c r="O191" s="48"/>
      <c r="P191" s="60"/>
      <c r="Q191" s="59">
        <v>14500</v>
      </c>
      <c r="R191" s="59"/>
      <c r="S191" s="59"/>
      <c r="T191" s="59"/>
      <c r="U191" s="59"/>
      <c r="V191" s="118"/>
      <c r="W191" s="118"/>
      <c r="X191" s="118"/>
      <c r="Y191" s="118"/>
      <c r="Z191" s="118"/>
      <c r="AA191" s="118"/>
      <c r="AB191" s="59"/>
      <c r="AC191" s="92"/>
    </row>
    <row r="192" spans="1:29" s="30" customFormat="1" ht="12" x14ac:dyDescent="0.2">
      <c r="A192" s="91" t="s">
        <v>33</v>
      </c>
      <c r="B192" s="46">
        <v>43818</v>
      </c>
      <c r="C192" s="47" t="s">
        <v>53</v>
      </c>
      <c r="D192" s="47" t="s">
        <v>69</v>
      </c>
      <c r="E192" s="47" t="s">
        <v>316</v>
      </c>
      <c r="F192" s="47">
        <v>81107</v>
      </c>
      <c r="G192" s="58">
        <v>43840</v>
      </c>
      <c r="H192" s="47">
        <v>3</v>
      </c>
      <c r="I192" s="47">
        <v>0</v>
      </c>
      <c r="J192" s="47"/>
      <c r="K192" s="53">
        <v>1125</v>
      </c>
      <c r="L192" s="48"/>
      <c r="M192" s="48"/>
      <c r="N192" s="55">
        <f t="shared" si="4"/>
        <v>1125</v>
      </c>
      <c r="O192" s="48"/>
      <c r="P192" s="60"/>
      <c r="Q192" s="59">
        <v>1125</v>
      </c>
      <c r="R192" s="59"/>
      <c r="S192" s="59"/>
      <c r="T192" s="59"/>
      <c r="U192" s="59"/>
      <c r="V192" s="118"/>
      <c r="W192" s="118"/>
      <c r="X192" s="118"/>
      <c r="Y192" s="118"/>
      <c r="Z192" s="118"/>
      <c r="AA192" s="118"/>
      <c r="AB192" s="59"/>
      <c r="AC192" s="92" t="s">
        <v>317</v>
      </c>
    </row>
    <row r="193" spans="1:67" s="30" customFormat="1" ht="12" x14ac:dyDescent="0.2">
      <c r="A193" s="91" t="s">
        <v>62</v>
      </c>
      <c r="B193" s="46">
        <v>43815</v>
      </c>
      <c r="C193" s="47" t="s">
        <v>38</v>
      </c>
      <c r="D193" s="47" t="s">
        <v>170</v>
      </c>
      <c r="E193" s="47" t="s">
        <v>40</v>
      </c>
      <c r="F193" s="47">
        <v>81108</v>
      </c>
      <c r="G193" s="58">
        <v>43840</v>
      </c>
      <c r="H193" s="47">
        <v>1</v>
      </c>
      <c r="I193" s="47">
        <v>0</v>
      </c>
      <c r="J193" s="47" t="s">
        <v>81</v>
      </c>
      <c r="K193" s="53">
        <v>75000</v>
      </c>
      <c r="L193" s="48"/>
      <c r="M193" s="48"/>
      <c r="N193" s="55">
        <f t="shared" si="4"/>
        <v>75000</v>
      </c>
      <c r="O193" s="48"/>
      <c r="P193" s="60">
        <v>75000</v>
      </c>
      <c r="Q193" s="59"/>
      <c r="R193" s="59"/>
      <c r="S193" s="59"/>
      <c r="T193" s="59"/>
      <c r="U193" s="59"/>
      <c r="V193" s="118"/>
      <c r="W193" s="118"/>
      <c r="X193" s="118"/>
      <c r="Y193" s="118"/>
      <c r="Z193" s="118"/>
      <c r="AA193" s="118"/>
      <c r="AB193" s="59"/>
      <c r="AC193" s="92"/>
    </row>
    <row r="194" spans="1:67" s="30" customFormat="1" ht="12" x14ac:dyDescent="0.2">
      <c r="A194" s="91" t="s">
        <v>62</v>
      </c>
      <c r="B194" s="46">
        <v>43829</v>
      </c>
      <c r="C194" s="47" t="s">
        <v>318</v>
      </c>
      <c r="D194" s="47" t="s">
        <v>36</v>
      </c>
      <c r="E194" s="47" t="s">
        <v>95</v>
      </c>
      <c r="F194" s="47">
        <v>81109</v>
      </c>
      <c r="G194" s="58">
        <v>43840</v>
      </c>
      <c r="H194" s="47">
        <v>2</v>
      </c>
      <c r="I194" s="47">
        <v>0</v>
      </c>
      <c r="J194" s="47"/>
      <c r="K194" s="53">
        <v>3516.57</v>
      </c>
      <c r="L194" s="48"/>
      <c r="M194" s="48"/>
      <c r="N194" s="55">
        <f t="shared" si="4"/>
        <v>3516.57</v>
      </c>
      <c r="O194" s="48"/>
      <c r="P194" s="60"/>
      <c r="Q194" s="59"/>
      <c r="R194" s="59"/>
      <c r="S194" s="59"/>
      <c r="T194" s="59"/>
      <c r="U194" s="59"/>
      <c r="V194" s="118"/>
      <c r="W194" s="118">
        <v>3516.57</v>
      </c>
      <c r="X194" s="118"/>
      <c r="Y194" s="118"/>
      <c r="Z194" s="118"/>
      <c r="AA194" s="118"/>
      <c r="AB194" s="59"/>
      <c r="AC194" s="92"/>
    </row>
    <row r="195" spans="1:67" s="30" customFormat="1" ht="12" x14ac:dyDescent="0.2">
      <c r="A195" s="91" t="s">
        <v>62</v>
      </c>
      <c r="B195" s="46">
        <v>43826</v>
      </c>
      <c r="C195" s="47" t="s">
        <v>90</v>
      </c>
      <c r="D195" s="47" t="s">
        <v>36</v>
      </c>
      <c r="E195" s="47" t="s">
        <v>43</v>
      </c>
      <c r="F195" s="47">
        <v>81110</v>
      </c>
      <c r="G195" s="58">
        <v>43840</v>
      </c>
      <c r="H195" s="47">
        <v>0</v>
      </c>
      <c r="I195" s="47">
        <v>0</v>
      </c>
      <c r="J195" s="47"/>
      <c r="K195" s="53">
        <v>100</v>
      </c>
      <c r="L195" s="48"/>
      <c r="M195" s="48"/>
      <c r="N195" s="55">
        <f t="shared" si="4"/>
        <v>100</v>
      </c>
      <c r="O195" s="48"/>
      <c r="P195" s="60"/>
      <c r="Q195" s="59">
        <v>100</v>
      </c>
      <c r="R195" s="59"/>
      <c r="S195" s="59"/>
      <c r="T195" s="59"/>
      <c r="U195" s="59"/>
      <c r="V195" s="118"/>
      <c r="W195" s="118"/>
      <c r="X195" s="118"/>
      <c r="Y195" s="118"/>
      <c r="Z195" s="118"/>
      <c r="AA195" s="118"/>
      <c r="AB195" s="59"/>
      <c r="AC195" s="92"/>
    </row>
    <row r="196" spans="1:67" s="30" customFormat="1" ht="12" x14ac:dyDescent="0.2">
      <c r="A196" s="91" t="s">
        <v>62</v>
      </c>
      <c r="B196" s="46">
        <v>43840</v>
      </c>
      <c r="C196" s="47" t="s">
        <v>90</v>
      </c>
      <c r="D196" s="47" t="s">
        <v>39</v>
      </c>
      <c r="E196" s="47" t="s">
        <v>43</v>
      </c>
      <c r="F196" s="47">
        <v>81111</v>
      </c>
      <c r="G196" s="58">
        <v>43843</v>
      </c>
      <c r="H196" s="47">
        <v>4</v>
      </c>
      <c r="I196" s="47">
        <v>0</v>
      </c>
      <c r="J196" s="47"/>
      <c r="K196" s="53">
        <v>2305.04</v>
      </c>
      <c r="L196" s="48"/>
      <c r="M196" s="48"/>
      <c r="N196" s="55">
        <f t="shared" si="4"/>
        <v>2305.04</v>
      </c>
      <c r="O196" s="48"/>
      <c r="P196" s="60"/>
      <c r="Q196" s="59">
        <v>2205.04</v>
      </c>
      <c r="R196" s="59"/>
      <c r="S196" s="59"/>
      <c r="T196" s="59"/>
      <c r="U196" s="59">
        <v>100</v>
      </c>
      <c r="V196" s="118"/>
      <c r="W196" s="118"/>
      <c r="X196" s="118"/>
      <c r="Y196" s="118"/>
      <c r="Z196" s="118"/>
      <c r="AA196" s="118"/>
      <c r="AB196" s="59"/>
      <c r="AC196" s="92"/>
    </row>
    <row r="197" spans="1:67" s="30" customFormat="1" ht="12" x14ac:dyDescent="0.2">
      <c r="A197" s="91" t="s">
        <v>62</v>
      </c>
      <c r="B197" s="46" t="s">
        <v>55</v>
      </c>
      <c r="C197" s="47" t="s">
        <v>56</v>
      </c>
      <c r="D197" s="47" t="s">
        <v>36</v>
      </c>
      <c r="E197" s="47" t="s">
        <v>57</v>
      </c>
      <c r="F197" s="47">
        <v>81112</v>
      </c>
      <c r="G197" s="58">
        <v>43843</v>
      </c>
      <c r="H197" s="47">
        <v>0</v>
      </c>
      <c r="I197" s="47">
        <v>0</v>
      </c>
      <c r="J197" s="47"/>
      <c r="K197" s="53">
        <v>0</v>
      </c>
      <c r="L197" s="48">
        <v>0</v>
      </c>
      <c r="M197" s="48"/>
      <c r="N197" s="55">
        <v>0</v>
      </c>
      <c r="O197" s="48">
        <v>50000</v>
      </c>
      <c r="P197" s="60"/>
      <c r="Q197" s="59"/>
      <c r="R197" s="59"/>
      <c r="S197" s="59"/>
      <c r="T197" s="59"/>
      <c r="U197" s="59"/>
      <c r="V197" s="118"/>
      <c r="W197" s="118"/>
      <c r="X197" s="118"/>
      <c r="Y197" s="118"/>
      <c r="Z197" s="118"/>
      <c r="AA197" s="118"/>
      <c r="AB197" s="59"/>
      <c r="AC197" s="92"/>
    </row>
    <row r="198" spans="1:67" s="30" customFormat="1" ht="12" x14ac:dyDescent="0.2">
      <c r="A198" s="91" t="s">
        <v>62</v>
      </c>
      <c r="B198" s="46" t="s">
        <v>34</v>
      </c>
      <c r="C198" s="47" t="s">
        <v>35</v>
      </c>
      <c r="D198" s="47" t="s">
        <v>36</v>
      </c>
      <c r="E198" s="47" t="s">
        <v>319</v>
      </c>
      <c r="F198" s="47">
        <v>81113</v>
      </c>
      <c r="G198" s="58">
        <v>43843</v>
      </c>
      <c r="H198" s="47">
        <v>3</v>
      </c>
      <c r="I198" s="47">
        <v>3</v>
      </c>
      <c r="J198" s="30" t="s">
        <v>320</v>
      </c>
      <c r="K198" s="53">
        <v>157269.78</v>
      </c>
      <c r="L198" s="48"/>
      <c r="M198" s="48"/>
      <c r="N198" s="55">
        <f t="shared" si="4"/>
        <v>157269.78</v>
      </c>
      <c r="O198" s="48"/>
      <c r="P198" s="60"/>
      <c r="Q198" s="59"/>
      <c r="R198" s="59"/>
      <c r="S198" s="59"/>
      <c r="T198" s="59"/>
      <c r="U198" s="59"/>
      <c r="V198" s="118">
        <v>144990.34</v>
      </c>
      <c r="W198" s="118">
        <v>12279.44</v>
      </c>
      <c r="X198" s="118"/>
      <c r="Y198" s="118"/>
      <c r="Z198" s="118"/>
      <c r="AA198" s="118"/>
      <c r="AB198" s="59"/>
      <c r="AC198" s="92"/>
    </row>
    <row r="199" spans="1:67" s="30" customFormat="1" ht="12" x14ac:dyDescent="0.2">
      <c r="A199" s="91" t="s">
        <v>244</v>
      </c>
      <c r="B199" s="46"/>
      <c r="C199" s="47" t="s">
        <v>188</v>
      </c>
      <c r="D199" s="47" t="s">
        <v>36</v>
      </c>
      <c r="E199" s="47" t="s">
        <v>321</v>
      </c>
      <c r="F199" s="47">
        <v>81114</v>
      </c>
      <c r="G199" s="58">
        <v>43843</v>
      </c>
      <c r="H199" s="47">
        <v>0</v>
      </c>
      <c r="I199" s="47">
        <v>7</v>
      </c>
      <c r="J199" s="47" t="s">
        <v>189</v>
      </c>
      <c r="K199" s="53">
        <v>0</v>
      </c>
      <c r="L199" s="48"/>
      <c r="M199" s="48"/>
      <c r="N199" s="55">
        <f t="shared" si="4"/>
        <v>0</v>
      </c>
      <c r="O199" s="48">
        <v>1130</v>
      </c>
      <c r="P199" s="60"/>
      <c r="Q199" s="59"/>
      <c r="R199" s="59"/>
      <c r="S199" s="59"/>
      <c r="T199" s="59"/>
      <c r="U199" s="59"/>
      <c r="V199" s="118"/>
      <c r="W199" s="118"/>
      <c r="X199" s="118"/>
      <c r="Y199" s="118"/>
      <c r="Z199" s="118"/>
      <c r="AA199" s="118"/>
      <c r="AB199" s="59"/>
      <c r="AC199" s="92"/>
    </row>
    <row r="200" spans="1:67" s="30" customFormat="1" ht="12" x14ac:dyDescent="0.2">
      <c r="A200" s="91" t="s">
        <v>244</v>
      </c>
      <c r="B200" s="46"/>
      <c r="C200" s="47" t="s">
        <v>188</v>
      </c>
      <c r="D200" s="47" t="s">
        <v>36</v>
      </c>
      <c r="E200" s="47" t="s">
        <v>321</v>
      </c>
      <c r="F200" s="47">
        <v>81115</v>
      </c>
      <c r="G200" s="58">
        <v>43843</v>
      </c>
      <c r="H200" s="47">
        <v>0</v>
      </c>
      <c r="I200" s="47">
        <v>4</v>
      </c>
      <c r="J200" s="47" t="s">
        <v>189</v>
      </c>
      <c r="K200" s="53"/>
      <c r="L200" s="48"/>
      <c r="M200" s="48"/>
      <c r="N200" s="55">
        <f t="shared" si="4"/>
        <v>0</v>
      </c>
      <c r="O200" s="48">
        <v>960</v>
      </c>
      <c r="P200" s="60"/>
      <c r="Q200" s="59"/>
      <c r="R200" s="59"/>
      <c r="S200" s="59"/>
      <c r="T200" s="59"/>
      <c r="U200" s="59"/>
      <c r="V200" s="118"/>
      <c r="W200" s="118"/>
      <c r="X200" s="118"/>
      <c r="Y200" s="118"/>
      <c r="Z200" s="118"/>
      <c r="AA200" s="118"/>
      <c r="AB200" s="59"/>
      <c r="AC200" s="92"/>
    </row>
    <row r="201" spans="1:67" s="30" customFormat="1" ht="12" x14ac:dyDescent="0.2">
      <c r="A201" s="91" t="s">
        <v>244</v>
      </c>
      <c r="B201" s="46"/>
      <c r="C201" s="47" t="s">
        <v>188</v>
      </c>
      <c r="D201" s="47" t="s">
        <v>36</v>
      </c>
      <c r="E201" s="47" t="s">
        <v>321</v>
      </c>
      <c r="F201" s="47">
        <v>81116</v>
      </c>
      <c r="G201" s="58">
        <v>43843</v>
      </c>
      <c r="H201" s="47">
        <v>0</v>
      </c>
      <c r="I201" s="47">
        <v>4</v>
      </c>
      <c r="J201" s="47" t="s">
        <v>189</v>
      </c>
      <c r="K201" s="53"/>
      <c r="L201" s="48"/>
      <c r="M201" s="48"/>
      <c r="N201" s="55">
        <f t="shared" si="4"/>
        <v>0</v>
      </c>
      <c r="O201" s="48">
        <v>890</v>
      </c>
      <c r="P201" s="60"/>
      <c r="Q201" s="59"/>
      <c r="R201" s="59"/>
      <c r="S201" s="59"/>
      <c r="T201" s="59"/>
      <c r="U201" s="59"/>
      <c r="V201" s="118"/>
      <c r="W201" s="118"/>
      <c r="X201" s="118"/>
      <c r="Y201" s="118"/>
      <c r="Z201" s="118"/>
      <c r="AA201" s="118"/>
      <c r="AB201" s="59"/>
      <c r="AC201" s="92"/>
    </row>
    <row r="202" spans="1:67" s="30" customFormat="1" ht="12" x14ac:dyDescent="0.2">
      <c r="A202" s="91"/>
      <c r="B202" s="46"/>
      <c r="C202" s="47"/>
      <c r="D202" s="47"/>
      <c r="E202" s="47"/>
      <c r="F202" s="47">
        <v>81117</v>
      </c>
      <c r="G202" s="58"/>
      <c r="H202" s="47"/>
      <c r="I202" s="47"/>
      <c r="J202" s="47"/>
      <c r="K202" s="53"/>
      <c r="L202" s="48"/>
      <c r="M202" s="48"/>
      <c r="N202" s="55">
        <f t="shared" si="4"/>
        <v>0</v>
      </c>
      <c r="O202" s="48"/>
      <c r="P202" s="60"/>
      <c r="Q202" s="59"/>
      <c r="R202" s="59"/>
      <c r="S202" s="59"/>
      <c r="T202" s="59"/>
      <c r="U202" s="59"/>
      <c r="V202" s="118"/>
      <c r="W202" s="118"/>
      <c r="X202" s="118"/>
      <c r="Y202" s="118"/>
      <c r="Z202" s="118"/>
      <c r="AA202" s="118"/>
      <c r="AB202" s="59"/>
      <c r="AC202" s="156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  <c r="BA202" s="103"/>
      <c r="BB202" s="103"/>
      <c r="BC202" s="103"/>
      <c r="BD202" s="103"/>
      <c r="BE202" s="103"/>
      <c r="BF202" s="103"/>
      <c r="BG202" s="103"/>
      <c r="BH202" s="103"/>
      <c r="BI202" s="103"/>
      <c r="BJ202" s="103"/>
      <c r="BK202" s="103"/>
      <c r="BL202" s="103"/>
      <c r="BM202" s="103"/>
      <c r="BN202" s="103"/>
      <c r="BO202" s="103"/>
    </row>
    <row r="203" spans="1:67" s="30" customFormat="1" ht="12" x14ac:dyDescent="0.2">
      <c r="A203" s="91" t="s">
        <v>62</v>
      </c>
      <c r="B203" s="46" t="s">
        <v>55</v>
      </c>
      <c r="C203" s="47" t="s">
        <v>188</v>
      </c>
      <c r="D203" s="47" t="s">
        <v>36</v>
      </c>
      <c r="E203" s="47" t="s">
        <v>321</v>
      </c>
      <c r="F203" s="47">
        <v>81118</v>
      </c>
      <c r="G203" s="58">
        <v>43844</v>
      </c>
      <c r="H203" s="47">
        <v>0</v>
      </c>
      <c r="I203" s="47">
        <v>0</v>
      </c>
      <c r="J203" s="47"/>
      <c r="K203" s="53">
        <v>0</v>
      </c>
      <c r="L203" s="48">
        <v>0</v>
      </c>
      <c r="M203" s="48"/>
      <c r="N203" s="55">
        <f t="shared" si="4"/>
        <v>0</v>
      </c>
      <c r="O203" s="48">
        <v>4984</v>
      </c>
      <c r="P203" s="60"/>
      <c r="Q203" s="59"/>
      <c r="R203" s="59"/>
      <c r="S203" s="59"/>
      <c r="T203" s="59"/>
      <c r="U203" s="59"/>
      <c r="V203" s="118"/>
      <c r="W203" s="118"/>
      <c r="X203" s="118"/>
      <c r="Y203" s="118"/>
      <c r="Z203" s="118"/>
      <c r="AA203" s="118"/>
      <c r="AB203" s="59"/>
      <c r="AC203" s="92"/>
    </row>
    <row r="204" spans="1:67" s="30" customFormat="1" ht="12" x14ac:dyDescent="0.2">
      <c r="A204" s="91" t="s">
        <v>41</v>
      </c>
      <c r="B204" s="46">
        <v>43843</v>
      </c>
      <c r="C204" s="47" t="s">
        <v>77</v>
      </c>
      <c r="D204" s="47" t="s">
        <v>78</v>
      </c>
      <c r="E204" s="47" t="s">
        <v>79</v>
      </c>
      <c r="F204" s="47">
        <v>81119</v>
      </c>
      <c r="G204" s="58">
        <v>43847</v>
      </c>
      <c r="H204" s="47">
        <v>1</v>
      </c>
      <c r="I204" s="47">
        <v>0</v>
      </c>
      <c r="J204" s="47"/>
      <c r="K204" s="53">
        <v>20</v>
      </c>
      <c r="L204" s="48"/>
      <c r="M204" s="48"/>
      <c r="N204" s="55">
        <f t="shared" si="4"/>
        <v>20</v>
      </c>
      <c r="O204" s="48"/>
      <c r="P204" s="60"/>
      <c r="Q204" s="59">
        <v>20</v>
      </c>
      <c r="R204" s="59"/>
      <c r="S204" s="59"/>
      <c r="T204" s="59"/>
      <c r="U204" s="59"/>
      <c r="V204" s="118"/>
      <c r="W204" s="118"/>
      <c r="X204" s="118"/>
      <c r="Y204" s="118"/>
      <c r="Z204" s="118"/>
      <c r="AA204" s="118"/>
      <c r="AB204" s="59"/>
      <c r="AC204" s="92"/>
    </row>
    <row r="205" spans="1:67" s="30" customFormat="1" ht="12" x14ac:dyDescent="0.2">
      <c r="A205" s="91" t="s">
        <v>33</v>
      </c>
      <c r="B205" s="46">
        <v>43843</v>
      </c>
      <c r="C205" s="47" t="s">
        <v>90</v>
      </c>
      <c r="D205" s="47" t="s">
        <v>39</v>
      </c>
      <c r="E205" s="47" t="s">
        <v>43</v>
      </c>
      <c r="F205" s="47">
        <v>81120</v>
      </c>
      <c r="G205" s="58">
        <v>43843</v>
      </c>
      <c r="H205" s="47">
        <v>1</v>
      </c>
      <c r="I205" s="47">
        <v>0</v>
      </c>
      <c r="J205" s="47"/>
      <c r="K205" s="53">
        <v>200</v>
      </c>
      <c r="L205" s="48"/>
      <c r="M205" s="48"/>
      <c r="N205" s="55">
        <f t="shared" si="4"/>
        <v>200</v>
      </c>
      <c r="O205" s="48"/>
      <c r="P205" s="60"/>
      <c r="Q205" s="59">
        <v>200</v>
      </c>
      <c r="R205" s="59"/>
      <c r="S205" s="59"/>
      <c r="T205" s="59"/>
      <c r="U205" s="59"/>
      <c r="V205" s="118"/>
      <c r="W205" s="118"/>
      <c r="X205" s="118"/>
      <c r="Y205" s="118"/>
      <c r="Z205" s="118"/>
      <c r="AA205" s="118"/>
      <c r="AB205" s="59"/>
      <c r="AC205" s="92"/>
    </row>
    <row r="206" spans="1:67" s="30" customFormat="1" ht="12" x14ac:dyDescent="0.2">
      <c r="A206" s="91" t="s">
        <v>62</v>
      </c>
      <c r="B206" s="46" t="s">
        <v>34</v>
      </c>
      <c r="C206" s="47" t="s">
        <v>35</v>
      </c>
      <c r="D206" s="47" t="s">
        <v>36</v>
      </c>
      <c r="E206" s="47" t="s">
        <v>319</v>
      </c>
      <c r="F206" s="47">
        <v>81121</v>
      </c>
      <c r="G206" s="58">
        <v>43843</v>
      </c>
      <c r="H206" s="47">
        <v>0</v>
      </c>
      <c r="I206" s="47">
        <v>1</v>
      </c>
      <c r="J206" s="47" t="s">
        <v>322</v>
      </c>
      <c r="K206" s="53">
        <v>279225</v>
      </c>
      <c r="L206" s="48"/>
      <c r="M206" s="48"/>
      <c r="N206" s="55">
        <f t="shared" ref="N206:N262" si="5">SUM(K206:L206)</f>
        <v>279225</v>
      </c>
      <c r="O206" s="48"/>
      <c r="P206" s="60"/>
      <c r="Q206" s="59"/>
      <c r="R206" s="59"/>
      <c r="S206" s="59"/>
      <c r="T206" s="59"/>
      <c r="U206" s="59"/>
      <c r="V206" s="118">
        <v>279225</v>
      </c>
      <c r="W206" s="118"/>
      <c r="X206" s="118"/>
      <c r="Y206" s="118"/>
      <c r="Z206" s="118"/>
      <c r="AA206" s="118"/>
      <c r="AB206" s="59"/>
      <c r="AC206" s="92"/>
    </row>
    <row r="207" spans="1:67" s="30" customFormat="1" ht="12" x14ac:dyDescent="0.2">
      <c r="A207" s="91" t="s">
        <v>41</v>
      </c>
      <c r="B207" s="46">
        <v>43843</v>
      </c>
      <c r="C207" s="47" t="s">
        <v>42</v>
      </c>
      <c r="D207" s="47" t="s">
        <v>39</v>
      </c>
      <c r="E207" s="47" t="s">
        <v>43</v>
      </c>
      <c r="F207" s="47">
        <v>81122</v>
      </c>
      <c r="G207" s="58">
        <v>43853</v>
      </c>
      <c r="H207" s="47">
        <v>0</v>
      </c>
      <c r="I207" s="47">
        <v>0</v>
      </c>
      <c r="J207" s="47"/>
      <c r="K207" s="53">
        <v>40</v>
      </c>
      <c r="L207" s="48"/>
      <c r="M207" s="48"/>
      <c r="N207" s="55">
        <f t="shared" si="5"/>
        <v>40</v>
      </c>
      <c r="O207" s="48"/>
      <c r="P207" s="60"/>
      <c r="Q207" s="59">
        <v>40</v>
      </c>
      <c r="R207" s="59"/>
      <c r="S207" s="59"/>
      <c r="T207" s="59"/>
      <c r="U207" s="59"/>
      <c r="V207" s="118"/>
      <c r="W207" s="118"/>
      <c r="X207" s="118"/>
      <c r="Y207" s="118"/>
      <c r="Z207" s="118"/>
      <c r="AA207" s="118"/>
      <c r="AB207" s="59"/>
      <c r="AC207" s="156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  <c r="AU207" s="103"/>
      <c r="AV207" s="103"/>
      <c r="AW207" s="103"/>
      <c r="AX207" s="103"/>
      <c r="AY207" s="103"/>
      <c r="AZ207" s="103"/>
      <c r="BA207" s="103"/>
      <c r="BB207" s="103"/>
      <c r="BC207" s="103"/>
      <c r="BD207" s="103"/>
      <c r="BE207" s="103"/>
      <c r="BF207" s="103"/>
      <c r="BG207" s="103"/>
      <c r="BH207" s="103"/>
      <c r="BI207" s="103"/>
      <c r="BJ207" s="103"/>
      <c r="BK207" s="103"/>
      <c r="BL207" s="103"/>
      <c r="BM207" s="103"/>
      <c r="BN207" s="103"/>
      <c r="BO207" s="103"/>
    </row>
    <row r="208" spans="1:67" s="30" customFormat="1" ht="12" x14ac:dyDescent="0.2">
      <c r="A208" s="91" t="s">
        <v>41</v>
      </c>
      <c r="B208" s="46">
        <v>43843</v>
      </c>
      <c r="C208" s="47" t="s">
        <v>90</v>
      </c>
      <c r="D208" s="47" t="s">
        <v>39</v>
      </c>
      <c r="E208" s="47" t="s">
        <v>43</v>
      </c>
      <c r="F208" s="47">
        <v>81123</v>
      </c>
      <c r="G208" s="58">
        <v>43847</v>
      </c>
      <c r="H208" s="47">
        <v>1</v>
      </c>
      <c r="I208" s="47"/>
      <c r="J208" s="47"/>
      <c r="K208" s="53">
        <v>10000</v>
      </c>
      <c r="L208" s="48"/>
      <c r="M208" s="48"/>
      <c r="N208" s="55">
        <f t="shared" si="5"/>
        <v>10000</v>
      </c>
      <c r="O208" s="48"/>
      <c r="P208" s="60"/>
      <c r="Q208" s="59">
        <v>10000</v>
      </c>
      <c r="R208" s="59"/>
      <c r="S208" s="59"/>
      <c r="T208" s="59"/>
      <c r="U208" s="59"/>
      <c r="V208" s="118"/>
      <c r="W208" s="118"/>
      <c r="X208" s="118"/>
      <c r="Y208" s="118"/>
      <c r="Z208" s="118"/>
      <c r="AA208" s="118"/>
      <c r="AB208" s="59"/>
      <c r="AC208" s="92"/>
    </row>
    <row r="209" spans="1:67" s="30" customFormat="1" ht="12" x14ac:dyDescent="0.2">
      <c r="A209" s="91" t="s">
        <v>41</v>
      </c>
      <c r="B209" s="46">
        <v>43843</v>
      </c>
      <c r="C209" s="47" t="s">
        <v>90</v>
      </c>
      <c r="D209" s="47" t="s">
        <v>39</v>
      </c>
      <c r="E209" s="47" t="s">
        <v>43</v>
      </c>
      <c r="F209" s="47">
        <v>81124</v>
      </c>
      <c r="G209" s="58">
        <v>43847</v>
      </c>
      <c r="H209" s="47">
        <v>5</v>
      </c>
      <c r="I209" s="47">
        <v>4</v>
      </c>
      <c r="J209" s="47" t="s">
        <v>323</v>
      </c>
      <c r="K209" s="53">
        <v>12230</v>
      </c>
      <c r="L209" s="48"/>
      <c r="M209" s="48"/>
      <c r="N209" s="55">
        <f t="shared" si="5"/>
        <v>12230</v>
      </c>
      <c r="O209" s="48"/>
      <c r="P209" s="60"/>
      <c r="Q209" s="59">
        <v>12230</v>
      </c>
      <c r="R209" s="59"/>
      <c r="S209" s="59"/>
      <c r="T209" s="59"/>
      <c r="U209" s="59"/>
      <c r="V209" s="118"/>
      <c r="W209" s="118"/>
      <c r="X209" s="118"/>
      <c r="Y209" s="118"/>
      <c r="Z209" s="118"/>
      <c r="AA209" s="118"/>
      <c r="AB209" s="59"/>
      <c r="AC209" s="92"/>
    </row>
    <row r="210" spans="1:67" s="30" customFormat="1" ht="12" x14ac:dyDescent="0.2">
      <c r="A210" s="91" t="s">
        <v>41</v>
      </c>
      <c r="B210" s="46">
        <v>43843</v>
      </c>
      <c r="C210" s="47" t="s">
        <v>90</v>
      </c>
      <c r="D210" s="47" t="s">
        <v>39</v>
      </c>
      <c r="E210" s="47" t="s">
        <v>43</v>
      </c>
      <c r="F210" s="47">
        <v>81125</v>
      </c>
      <c r="G210" s="58">
        <v>43852</v>
      </c>
      <c r="H210" s="47">
        <v>9</v>
      </c>
      <c r="I210" s="47">
        <v>3</v>
      </c>
      <c r="J210" s="47" t="s">
        <v>324</v>
      </c>
      <c r="K210" s="53">
        <v>22327.4</v>
      </c>
      <c r="L210" s="48"/>
      <c r="M210" s="48"/>
      <c r="N210" s="55">
        <f t="shared" si="5"/>
        <v>22327.4</v>
      </c>
      <c r="O210" s="48"/>
      <c r="P210" s="60"/>
      <c r="Q210" s="59">
        <v>22327.4</v>
      </c>
      <c r="R210" s="59"/>
      <c r="S210" s="59"/>
      <c r="T210" s="59"/>
      <c r="U210" s="59"/>
      <c r="V210" s="118"/>
      <c r="W210" s="118"/>
      <c r="X210" s="118"/>
      <c r="Y210" s="118"/>
      <c r="Z210" s="118"/>
      <c r="AA210" s="118"/>
      <c r="AB210" s="59"/>
      <c r="AC210" s="156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  <c r="BA210" s="103"/>
      <c r="BB210" s="103"/>
      <c r="BC210" s="103"/>
      <c r="BD210" s="103"/>
      <c r="BE210" s="103"/>
      <c r="BF210" s="103"/>
      <c r="BG210" s="103"/>
      <c r="BH210" s="103"/>
      <c r="BI210" s="103"/>
      <c r="BJ210" s="103"/>
      <c r="BK210" s="103"/>
      <c r="BL210" s="103"/>
      <c r="BM210" s="103"/>
      <c r="BN210" s="103"/>
      <c r="BO210" s="103"/>
    </row>
    <row r="211" spans="1:67" s="30" customFormat="1" ht="12" x14ac:dyDescent="0.2">
      <c r="A211" s="91" t="s">
        <v>41</v>
      </c>
      <c r="B211" s="46">
        <v>43843</v>
      </c>
      <c r="C211" s="47" t="s">
        <v>90</v>
      </c>
      <c r="D211" s="47" t="s">
        <v>39</v>
      </c>
      <c r="E211" s="47" t="s">
        <v>43</v>
      </c>
      <c r="F211" s="47">
        <v>81126</v>
      </c>
      <c r="G211" s="58">
        <v>43859</v>
      </c>
      <c r="H211" s="47">
        <v>19</v>
      </c>
      <c r="I211" s="47">
        <v>0</v>
      </c>
      <c r="J211" s="47"/>
      <c r="K211" s="53">
        <v>1600</v>
      </c>
      <c r="L211" s="48"/>
      <c r="M211" s="48"/>
      <c r="N211" s="55">
        <f t="shared" si="5"/>
        <v>1600</v>
      </c>
      <c r="O211" s="48"/>
      <c r="P211" s="60"/>
      <c r="Q211" s="59">
        <v>1600</v>
      </c>
      <c r="R211" s="59"/>
      <c r="S211" s="59"/>
      <c r="T211" s="59"/>
      <c r="U211" s="59"/>
      <c r="V211" s="118"/>
      <c r="W211" s="118"/>
      <c r="X211" s="118"/>
      <c r="Y211" s="118"/>
      <c r="Z211" s="118"/>
      <c r="AA211" s="118"/>
      <c r="AB211" s="59"/>
      <c r="AC211" s="156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  <c r="BD211" s="103"/>
      <c r="BE211" s="103"/>
      <c r="BF211" s="103"/>
      <c r="BG211" s="103"/>
      <c r="BH211" s="103"/>
      <c r="BI211" s="103"/>
      <c r="BJ211" s="103"/>
      <c r="BK211" s="103"/>
      <c r="BL211" s="103"/>
      <c r="BM211" s="103"/>
      <c r="BN211" s="103"/>
      <c r="BO211" s="103"/>
    </row>
    <row r="212" spans="1:67" s="30" customFormat="1" ht="12" x14ac:dyDescent="0.2">
      <c r="A212" s="91" t="s">
        <v>62</v>
      </c>
      <c r="B212" s="46" t="s">
        <v>55</v>
      </c>
      <c r="C212" s="47" t="s">
        <v>56</v>
      </c>
      <c r="D212" s="47" t="s">
        <v>36</v>
      </c>
      <c r="E212" s="47" t="s">
        <v>123</v>
      </c>
      <c r="F212" s="47">
        <v>81127</v>
      </c>
      <c r="G212" s="58">
        <v>43843</v>
      </c>
      <c r="H212" s="47">
        <v>0</v>
      </c>
      <c r="I212" s="47">
        <v>5</v>
      </c>
      <c r="J212" s="47" t="s">
        <v>325</v>
      </c>
      <c r="K212" s="53"/>
      <c r="L212" s="48"/>
      <c r="M212" s="48"/>
      <c r="N212" s="55">
        <f t="shared" si="5"/>
        <v>0</v>
      </c>
      <c r="O212" s="48">
        <v>1188000</v>
      </c>
      <c r="P212" s="60"/>
      <c r="Q212" s="59"/>
      <c r="R212" s="59"/>
      <c r="S212" s="59"/>
      <c r="T212" s="59"/>
      <c r="U212" s="59"/>
      <c r="V212" s="118"/>
      <c r="W212" s="118"/>
      <c r="X212" s="118"/>
      <c r="Y212" s="118"/>
      <c r="Z212" s="118"/>
      <c r="AA212" s="118"/>
      <c r="AB212" s="59"/>
      <c r="AC212" s="92"/>
    </row>
    <row r="213" spans="1:67" s="30" customFormat="1" ht="12" x14ac:dyDescent="0.2">
      <c r="A213" s="91" t="s">
        <v>62</v>
      </c>
      <c r="B213" s="46">
        <v>43843</v>
      </c>
      <c r="C213" s="47" t="s">
        <v>90</v>
      </c>
      <c r="D213" s="47" t="s">
        <v>39</v>
      </c>
      <c r="E213" s="47" t="s">
        <v>43</v>
      </c>
      <c r="F213" s="47">
        <v>81128</v>
      </c>
      <c r="G213" s="58">
        <v>43844</v>
      </c>
      <c r="H213" s="47">
        <v>0</v>
      </c>
      <c r="I213" s="47">
        <v>1</v>
      </c>
      <c r="J213" s="47" t="s">
        <v>326</v>
      </c>
      <c r="K213" s="53">
        <v>50</v>
      </c>
      <c r="L213" s="48"/>
      <c r="M213" s="48"/>
      <c r="N213" s="55">
        <f t="shared" si="5"/>
        <v>50</v>
      </c>
      <c r="O213" s="48"/>
      <c r="P213" s="60"/>
      <c r="Q213" s="59">
        <v>50</v>
      </c>
      <c r="R213" s="59"/>
      <c r="S213" s="59"/>
      <c r="T213" s="59"/>
      <c r="U213" s="59"/>
      <c r="V213" s="118"/>
      <c r="W213" s="118"/>
      <c r="X213" s="118"/>
      <c r="Y213" s="118"/>
      <c r="Z213" s="118"/>
      <c r="AA213" s="118"/>
      <c r="AB213" s="59"/>
      <c r="AC213" s="92"/>
    </row>
    <row r="214" spans="1:67" s="30" customFormat="1" ht="12" x14ac:dyDescent="0.2">
      <c r="A214" s="91" t="s">
        <v>67</v>
      </c>
      <c r="B214" s="46">
        <v>43844</v>
      </c>
      <c r="C214" s="47" t="s">
        <v>90</v>
      </c>
      <c r="D214" s="47" t="s">
        <v>39</v>
      </c>
      <c r="E214" s="47" t="s">
        <v>43</v>
      </c>
      <c r="F214" s="47">
        <v>81129</v>
      </c>
      <c r="G214" s="58">
        <v>43844</v>
      </c>
      <c r="H214" s="47">
        <v>1</v>
      </c>
      <c r="I214" s="47">
        <v>0</v>
      </c>
      <c r="J214" s="47"/>
      <c r="K214" s="53">
        <v>100</v>
      </c>
      <c r="L214" s="48"/>
      <c r="M214" s="48"/>
      <c r="N214" s="55">
        <f t="shared" si="5"/>
        <v>100</v>
      </c>
      <c r="O214" s="48"/>
      <c r="P214" s="60"/>
      <c r="Q214" s="59">
        <v>100</v>
      </c>
      <c r="R214" s="59"/>
      <c r="S214" s="59"/>
      <c r="T214" s="59"/>
      <c r="U214" s="59"/>
      <c r="V214" s="118"/>
      <c r="W214" s="118"/>
      <c r="X214" s="118"/>
      <c r="Y214" s="118"/>
      <c r="Z214" s="118"/>
      <c r="AA214" s="118"/>
      <c r="AB214" s="59"/>
      <c r="AC214" s="92"/>
    </row>
    <row r="215" spans="1:67" s="30" customFormat="1" ht="12" x14ac:dyDescent="0.2">
      <c r="A215" s="91" t="s">
        <v>41</v>
      </c>
      <c r="B215" s="46">
        <v>43845</v>
      </c>
      <c r="C215" s="47" t="s">
        <v>77</v>
      </c>
      <c r="D215" s="47" t="s">
        <v>78</v>
      </c>
      <c r="E215" s="47" t="s">
        <v>79</v>
      </c>
      <c r="F215" s="47">
        <v>81130</v>
      </c>
      <c r="G215" s="58">
        <v>43847</v>
      </c>
      <c r="H215" s="47">
        <v>0</v>
      </c>
      <c r="I215" s="47"/>
      <c r="J215" s="47"/>
      <c r="K215" s="53">
        <v>700</v>
      </c>
      <c r="L215" s="48"/>
      <c r="M215" s="48"/>
      <c r="N215" s="55">
        <f t="shared" si="5"/>
        <v>700</v>
      </c>
      <c r="O215" s="48"/>
      <c r="P215" s="60"/>
      <c r="Q215" s="59">
        <v>700</v>
      </c>
      <c r="R215" s="59"/>
      <c r="S215" s="59"/>
      <c r="T215" s="59"/>
      <c r="U215" s="59"/>
      <c r="V215" s="118"/>
      <c r="W215" s="118"/>
      <c r="X215" s="118"/>
      <c r="Y215" s="118"/>
      <c r="Z215" s="118"/>
      <c r="AA215" s="118"/>
      <c r="AB215" s="59"/>
      <c r="AC215" s="92"/>
    </row>
    <row r="216" spans="1:67" s="30" customFormat="1" ht="12" x14ac:dyDescent="0.2">
      <c r="A216" s="91" t="s">
        <v>29</v>
      </c>
      <c r="B216" s="46" t="s">
        <v>34</v>
      </c>
      <c r="C216" s="47" t="s">
        <v>35</v>
      </c>
      <c r="D216" s="47" t="s">
        <v>36</v>
      </c>
      <c r="E216" s="47" t="s">
        <v>319</v>
      </c>
      <c r="F216" s="47">
        <v>81131</v>
      </c>
      <c r="G216" s="58">
        <v>43844</v>
      </c>
      <c r="H216" s="47">
        <v>1</v>
      </c>
      <c r="I216" s="47">
        <v>1</v>
      </c>
      <c r="J216" s="47" t="s">
        <v>327</v>
      </c>
      <c r="K216" s="53">
        <v>153078</v>
      </c>
      <c r="L216" s="48"/>
      <c r="M216" s="48"/>
      <c r="N216" s="55">
        <f t="shared" si="5"/>
        <v>153078</v>
      </c>
      <c r="O216" s="48"/>
      <c r="P216" s="60"/>
      <c r="Q216" s="59"/>
      <c r="R216" s="59"/>
      <c r="S216" s="59"/>
      <c r="T216" s="59"/>
      <c r="U216" s="59"/>
      <c r="V216" s="118">
        <v>153078</v>
      </c>
      <c r="W216" s="118"/>
      <c r="X216" s="118"/>
      <c r="Y216" s="118"/>
      <c r="Z216" s="118"/>
      <c r="AA216" s="118"/>
      <c r="AB216" s="59"/>
      <c r="AC216" s="92"/>
    </row>
    <row r="217" spans="1:67" s="30" customFormat="1" ht="12" x14ac:dyDescent="0.2">
      <c r="A217" s="91" t="s">
        <v>33</v>
      </c>
      <c r="B217" s="46">
        <v>43844</v>
      </c>
      <c r="C217" s="47" t="s">
        <v>38</v>
      </c>
      <c r="D217" s="47" t="s">
        <v>39</v>
      </c>
      <c r="E217" s="47" t="s">
        <v>40</v>
      </c>
      <c r="F217" s="47">
        <v>81132</v>
      </c>
      <c r="G217" s="58">
        <v>43847</v>
      </c>
      <c r="H217" s="47">
        <v>1</v>
      </c>
      <c r="I217" s="47">
        <v>1</v>
      </c>
      <c r="J217" s="47" t="s">
        <v>173</v>
      </c>
      <c r="K217" s="53">
        <v>25000</v>
      </c>
      <c r="L217" s="48"/>
      <c r="M217" s="48"/>
      <c r="N217" s="55">
        <f t="shared" si="5"/>
        <v>25000</v>
      </c>
      <c r="O217" s="48"/>
      <c r="P217" s="60"/>
      <c r="Q217" s="59"/>
      <c r="R217" s="59"/>
      <c r="S217" s="59"/>
      <c r="T217" s="59"/>
      <c r="U217" s="59">
        <v>25000</v>
      </c>
      <c r="V217" s="118"/>
      <c r="W217" s="118"/>
      <c r="X217" s="118"/>
      <c r="Y217" s="118"/>
      <c r="Z217" s="118"/>
      <c r="AA217" s="118"/>
      <c r="AB217" s="59"/>
      <c r="AC217" s="92"/>
    </row>
    <row r="218" spans="1:67" s="30" customFormat="1" ht="12" x14ac:dyDescent="0.2">
      <c r="A218" s="91" t="s">
        <v>41</v>
      </c>
      <c r="B218" s="46">
        <v>43844</v>
      </c>
      <c r="C218" s="47" t="s">
        <v>42</v>
      </c>
      <c r="D218" s="47" t="s">
        <v>39</v>
      </c>
      <c r="E218" s="47" t="s">
        <v>43</v>
      </c>
      <c r="F218" s="47">
        <v>81133</v>
      </c>
      <c r="G218" s="58">
        <v>43852</v>
      </c>
      <c r="H218" s="47">
        <v>1</v>
      </c>
      <c r="I218" s="47">
        <v>4</v>
      </c>
      <c r="J218" s="47" t="s">
        <v>328</v>
      </c>
      <c r="K218" s="53">
        <v>31100</v>
      </c>
      <c r="L218" s="48"/>
      <c r="M218" s="48"/>
      <c r="N218" s="55">
        <f t="shared" si="5"/>
        <v>31100</v>
      </c>
      <c r="O218" s="48"/>
      <c r="P218" s="60"/>
      <c r="Q218" s="59">
        <v>31100</v>
      </c>
      <c r="R218" s="59"/>
      <c r="S218" s="59"/>
      <c r="T218" s="59"/>
      <c r="U218" s="59"/>
      <c r="V218" s="118"/>
      <c r="W218" s="118"/>
      <c r="X218" s="118"/>
      <c r="Y218" s="118"/>
      <c r="Z218" s="118"/>
      <c r="AA218" s="118"/>
      <c r="AB218" s="59"/>
      <c r="AC218" s="156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3"/>
      <c r="AV218" s="103"/>
      <c r="AW218" s="103"/>
      <c r="AX218" s="103"/>
      <c r="AY218" s="103"/>
      <c r="AZ218" s="103"/>
      <c r="BA218" s="103"/>
      <c r="BB218" s="103"/>
      <c r="BC218" s="103"/>
      <c r="BD218" s="103"/>
      <c r="BE218" s="103"/>
      <c r="BF218" s="103"/>
      <c r="BG218" s="103"/>
      <c r="BH218" s="103"/>
      <c r="BI218" s="103"/>
      <c r="BJ218" s="103"/>
      <c r="BK218" s="103"/>
      <c r="BL218" s="103"/>
      <c r="BM218" s="103"/>
      <c r="BN218" s="103"/>
      <c r="BO218" s="103"/>
    </row>
    <row r="219" spans="1:67" s="30" customFormat="1" ht="12" x14ac:dyDescent="0.2">
      <c r="A219" s="91" t="s">
        <v>33</v>
      </c>
      <c r="B219" s="46">
        <v>43844</v>
      </c>
      <c r="C219" s="47" t="s">
        <v>51</v>
      </c>
      <c r="D219" s="47" t="s">
        <v>39</v>
      </c>
      <c r="E219" s="47" t="s">
        <v>52</v>
      </c>
      <c r="F219" s="47">
        <v>81134</v>
      </c>
      <c r="G219" s="58">
        <v>43854</v>
      </c>
      <c r="H219" s="47">
        <v>0</v>
      </c>
      <c r="I219" s="47">
        <v>1</v>
      </c>
      <c r="J219" s="47" t="s">
        <v>398</v>
      </c>
      <c r="K219" s="53">
        <v>75</v>
      </c>
      <c r="L219" s="48"/>
      <c r="M219" s="48"/>
      <c r="N219" s="55">
        <f t="shared" si="5"/>
        <v>75</v>
      </c>
      <c r="O219" s="48"/>
      <c r="P219" s="60"/>
      <c r="Q219" s="59">
        <v>75</v>
      </c>
      <c r="R219" s="59"/>
      <c r="S219" s="59"/>
      <c r="T219" s="59"/>
      <c r="U219" s="59"/>
      <c r="V219" s="118"/>
      <c r="W219" s="118"/>
      <c r="X219" s="118"/>
      <c r="Y219" s="118"/>
      <c r="Z219" s="118"/>
      <c r="AA219" s="118"/>
      <c r="AB219" s="59"/>
      <c r="AC219" s="156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  <c r="AU219" s="103"/>
      <c r="AV219" s="103"/>
      <c r="AW219" s="103"/>
      <c r="AX219" s="103"/>
      <c r="AY219" s="103"/>
      <c r="AZ219" s="103"/>
      <c r="BA219" s="103"/>
      <c r="BB219" s="103"/>
      <c r="BC219" s="103"/>
      <c r="BD219" s="103"/>
      <c r="BE219" s="103"/>
      <c r="BF219" s="103"/>
      <c r="BG219" s="103"/>
      <c r="BH219" s="103"/>
      <c r="BI219" s="103"/>
      <c r="BJ219" s="103"/>
      <c r="BK219" s="103"/>
      <c r="BL219" s="103"/>
      <c r="BM219" s="103"/>
      <c r="BN219" s="103"/>
      <c r="BO219" s="103"/>
    </row>
    <row r="220" spans="1:67" s="30" customFormat="1" ht="12" x14ac:dyDescent="0.2">
      <c r="A220" s="91" t="s">
        <v>41</v>
      </c>
      <c r="B220" s="46">
        <v>43844</v>
      </c>
      <c r="C220" s="47" t="s">
        <v>90</v>
      </c>
      <c r="D220" s="47" t="s">
        <v>39</v>
      </c>
      <c r="E220" s="47" t="s">
        <v>43</v>
      </c>
      <c r="F220" s="47">
        <v>81135</v>
      </c>
      <c r="G220" s="58">
        <v>43851</v>
      </c>
      <c r="H220" s="47">
        <v>15</v>
      </c>
      <c r="I220" s="47">
        <v>1</v>
      </c>
      <c r="J220" s="47" t="s">
        <v>51</v>
      </c>
      <c r="K220" s="53">
        <v>3390</v>
      </c>
      <c r="L220" s="48"/>
      <c r="M220" s="48"/>
      <c r="N220" s="55">
        <f t="shared" si="5"/>
        <v>3390</v>
      </c>
      <c r="O220" s="48"/>
      <c r="P220" s="60"/>
      <c r="Q220" s="59">
        <v>3390</v>
      </c>
      <c r="R220" s="59"/>
      <c r="S220" s="59"/>
      <c r="T220" s="59"/>
      <c r="U220" s="59"/>
      <c r="V220" s="118"/>
      <c r="W220" s="118"/>
      <c r="X220" s="118"/>
      <c r="Y220" s="118"/>
      <c r="Z220" s="118"/>
      <c r="AA220" s="118"/>
      <c r="AB220" s="59"/>
      <c r="AC220" s="92"/>
    </row>
    <row r="221" spans="1:67" s="30" customFormat="1" ht="12" x14ac:dyDescent="0.2">
      <c r="A221" s="91" t="s">
        <v>67</v>
      </c>
      <c r="B221" s="46">
        <v>43832</v>
      </c>
      <c r="C221" s="47" t="s">
        <v>68</v>
      </c>
      <c r="D221" s="47" t="s">
        <v>93</v>
      </c>
      <c r="E221" s="47" t="s">
        <v>329</v>
      </c>
      <c r="F221" s="47">
        <v>81136</v>
      </c>
      <c r="G221" s="58">
        <v>43847</v>
      </c>
      <c r="H221" s="47">
        <v>4</v>
      </c>
      <c r="I221" s="47">
        <v>1</v>
      </c>
      <c r="J221" s="47" t="s">
        <v>194</v>
      </c>
      <c r="K221" s="53">
        <v>475.34</v>
      </c>
      <c r="L221" s="48"/>
      <c r="M221" s="48"/>
      <c r="N221" s="55">
        <f t="shared" si="5"/>
        <v>475.34</v>
      </c>
      <c r="O221" s="48"/>
      <c r="P221" s="60"/>
      <c r="Q221" s="59">
        <v>475.34</v>
      </c>
      <c r="R221" s="59"/>
      <c r="S221" s="59"/>
      <c r="T221" s="59"/>
      <c r="U221" s="59"/>
      <c r="V221" s="118"/>
      <c r="W221" s="118"/>
      <c r="X221" s="118"/>
      <c r="Y221" s="118"/>
      <c r="Z221" s="118"/>
      <c r="AA221" s="118"/>
      <c r="AB221" s="59"/>
      <c r="AC221" s="92" t="s">
        <v>330</v>
      </c>
    </row>
    <row r="222" spans="1:67" s="30" customFormat="1" ht="12" x14ac:dyDescent="0.2">
      <c r="A222" s="91" t="s">
        <v>41</v>
      </c>
      <c r="B222" s="46">
        <v>43845</v>
      </c>
      <c r="C222" s="47" t="s">
        <v>77</v>
      </c>
      <c r="D222" s="47" t="s">
        <v>78</v>
      </c>
      <c r="E222" s="47" t="s">
        <v>79</v>
      </c>
      <c r="F222" s="47">
        <v>81137</v>
      </c>
      <c r="G222" s="58">
        <v>43851</v>
      </c>
      <c r="H222" s="47">
        <v>0</v>
      </c>
      <c r="I222" s="47">
        <v>0</v>
      </c>
      <c r="J222" s="47"/>
      <c r="K222" s="53">
        <v>102</v>
      </c>
      <c r="L222" s="48"/>
      <c r="M222" s="48"/>
      <c r="N222" s="55">
        <f t="shared" si="5"/>
        <v>102</v>
      </c>
      <c r="O222" s="48"/>
      <c r="P222" s="60"/>
      <c r="Q222" s="59">
        <v>102</v>
      </c>
      <c r="R222" s="59"/>
      <c r="S222" s="59"/>
      <c r="T222" s="59"/>
      <c r="U222" s="59"/>
      <c r="V222" s="118"/>
      <c r="W222" s="118"/>
      <c r="X222" s="118"/>
      <c r="Y222" s="118"/>
      <c r="Z222" s="118"/>
      <c r="AA222" s="118"/>
      <c r="AB222" s="59"/>
      <c r="AC222" s="92"/>
    </row>
    <row r="223" spans="1:67" s="30" customFormat="1" ht="12" x14ac:dyDescent="0.2">
      <c r="A223" s="91" t="s">
        <v>41</v>
      </c>
      <c r="B223" s="46">
        <v>43845</v>
      </c>
      <c r="C223" s="47" t="s">
        <v>90</v>
      </c>
      <c r="D223" s="47" t="s">
        <v>39</v>
      </c>
      <c r="E223" s="47" t="s">
        <v>43</v>
      </c>
      <c r="F223" s="47">
        <v>81138</v>
      </c>
      <c r="G223" s="58">
        <v>43851</v>
      </c>
      <c r="H223" s="47">
        <v>4</v>
      </c>
      <c r="I223" s="47">
        <v>0</v>
      </c>
      <c r="J223" s="47"/>
      <c r="K223" s="53">
        <v>1250</v>
      </c>
      <c r="L223" s="48"/>
      <c r="M223" s="48"/>
      <c r="N223" s="55">
        <f t="shared" si="5"/>
        <v>1250</v>
      </c>
      <c r="O223" s="48"/>
      <c r="P223" s="60"/>
      <c r="Q223" s="59">
        <v>1250</v>
      </c>
      <c r="R223" s="59"/>
      <c r="S223" s="59"/>
      <c r="T223" s="59"/>
      <c r="U223" s="59"/>
      <c r="V223" s="118"/>
      <c r="W223" s="118"/>
      <c r="X223" s="118"/>
      <c r="Y223" s="118"/>
      <c r="Z223" s="118"/>
      <c r="AA223" s="118"/>
      <c r="AB223" s="59"/>
      <c r="AC223" s="92"/>
    </row>
    <row r="224" spans="1:67" s="30" customFormat="1" ht="12" x14ac:dyDescent="0.2">
      <c r="A224" s="91" t="s">
        <v>41</v>
      </c>
      <c r="B224" s="46">
        <v>43845</v>
      </c>
      <c r="C224" s="47" t="s">
        <v>90</v>
      </c>
      <c r="D224" s="47" t="s">
        <v>39</v>
      </c>
      <c r="E224" s="47" t="s">
        <v>43</v>
      </c>
      <c r="F224" s="47">
        <v>81139</v>
      </c>
      <c r="G224" s="58">
        <v>43851</v>
      </c>
      <c r="H224" s="47">
        <v>1</v>
      </c>
      <c r="I224" s="47">
        <v>3</v>
      </c>
      <c r="J224" s="47" t="s">
        <v>331</v>
      </c>
      <c r="K224" s="53">
        <v>10550</v>
      </c>
      <c r="L224" s="48"/>
      <c r="M224" s="48"/>
      <c r="N224" s="55">
        <f t="shared" si="5"/>
        <v>10550</v>
      </c>
      <c r="O224" s="48"/>
      <c r="P224" s="60">
        <v>2500</v>
      </c>
      <c r="Q224" s="59">
        <v>550</v>
      </c>
      <c r="R224" s="59"/>
      <c r="S224" s="59"/>
      <c r="T224" s="59"/>
      <c r="U224" s="59"/>
      <c r="V224" s="118"/>
      <c r="W224" s="118"/>
      <c r="X224" s="118"/>
      <c r="Y224" s="118"/>
      <c r="Z224" s="118"/>
      <c r="AA224" s="118"/>
      <c r="AB224" s="59"/>
      <c r="AC224" s="92"/>
    </row>
    <row r="225" spans="1:67" s="30" customFormat="1" ht="12" x14ac:dyDescent="0.2">
      <c r="A225" s="91" t="s">
        <v>41</v>
      </c>
      <c r="B225" s="46">
        <v>43845</v>
      </c>
      <c r="C225" s="47" t="s">
        <v>90</v>
      </c>
      <c r="D225" s="47" t="s">
        <v>39</v>
      </c>
      <c r="E225" s="47" t="s">
        <v>43</v>
      </c>
      <c r="F225" s="47">
        <v>81140</v>
      </c>
      <c r="G225" s="58">
        <v>43852</v>
      </c>
      <c r="H225" s="47">
        <v>9</v>
      </c>
      <c r="I225" s="47">
        <v>6</v>
      </c>
      <c r="J225" s="47" t="s">
        <v>332</v>
      </c>
      <c r="K225" s="53">
        <v>23154</v>
      </c>
      <c r="L225" s="48"/>
      <c r="M225" s="48"/>
      <c r="N225" s="55">
        <f t="shared" si="5"/>
        <v>23154</v>
      </c>
      <c r="O225" s="48"/>
      <c r="P225" s="60"/>
      <c r="Q225" s="59">
        <v>23154</v>
      </c>
      <c r="R225" s="59"/>
      <c r="S225" s="59"/>
      <c r="T225" s="59"/>
      <c r="U225" s="59"/>
      <c r="V225" s="118"/>
      <c r="W225" s="118"/>
      <c r="X225" s="118"/>
      <c r="Y225" s="118"/>
      <c r="Z225" s="118"/>
      <c r="AA225" s="118"/>
      <c r="AB225" s="59"/>
      <c r="AC225" s="156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  <c r="AU225" s="103"/>
      <c r="AV225" s="103"/>
      <c r="AW225" s="103"/>
      <c r="AX225" s="103"/>
      <c r="AY225" s="103"/>
      <c r="AZ225" s="103"/>
      <c r="BA225" s="103"/>
      <c r="BB225" s="103"/>
      <c r="BC225" s="103"/>
      <c r="BD225" s="103"/>
      <c r="BE225" s="103"/>
      <c r="BF225" s="103"/>
      <c r="BG225" s="103"/>
      <c r="BH225" s="103"/>
      <c r="BI225" s="103"/>
      <c r="BJ225" s="103"/>
      <c r="BK225" s="103"/>
      <c r="BL225" s="103"/>
      <c r="BM225" s="103"/>
      <c r="BN225" s="103"/>
      <c r="BO225" s="103"/>
    </row>
    <row r="226" spans="1:67" s="30" customFormat="1" ht="12" x14ac:dyDescent="0.2">
      <c r="A226" s="91" t="s">
        <v>33</v>
      </c>
      <c r="B226" s="46" t="s">
        <v>34</v>
      </c>
      <c r="C226" s="47" t="s">
        <v>35</v>
      </c>
      <c r="D226" s="47" t="s">
        <v>36</v>
      </c>
      <c r="E226" s="47" t="s">
        <v>319</v>
      </c>
      <c r="F226" s="47">
        <v>81141</v>
      </c>
      <c r="G226" s="58">
        <v>43847</v>
      </c>
      <c r="H226" s="47"/>
      <c r="I226" s="47"/>
      <c r="J226" s="47"/>
      <c r="K226" s="53">
        <v>67377.16</v>
      </c>
      <c r="L226" s="48"/>
      <c r="M226" s="48"/>
      <c r="N226" s="55">
        <f t="shared" si="5"/>
        <v>67377.16</v>
      </c>
      <c r="O226" s="48"/>
      <c r="P226" s="60" t="s">
        <v>44</v>
      </c>
      <c r="Q226" s="59"/>
      <c r="R226" s="59"/>
      <c r="S226" s="59"/>
      <c r="T226" s="59"/>
      <c r="U226" s="59"/>
      <c r="V226" s="118">
        <v>67377.16</v>
      </c>
      <c r="W226" s="118" t="s">
        <v>44</v>
      </c>
      <c r="X226" s="118"/>
      <c r="Y226" s="118"/>
      <c r="Z226" s="118"/>
      <c r="AA226" s="118"/>
      <c r="AB226" s="59"/>
      <c r="AC226" s="92"/>
    </row>
    <row r="227" spans="1:67" s="30" customFormat="1" ht="12" x14ac:dyDescent="0.2">
      <c r="A227" s="91" t="s">
        <v>41</v>
      </c>
      <c r="B227" s="46">
        <v>43845</v>
      </c>
      <c r="C227" s="47" t="s">
        <v>45</v>
      </c>
      <c r="D227" s="47" t="s">
        <v>39</v>
      </c>
      <c r="E227" s="47" t="s">
        <v>43</v>
      </c>
      <c r="F227" s="47">
        <v>81142</v>
      </c>
      <c r="G227" s="58">
        <v>43851</v>
      </c>
      <c r="H227" s="47">
        <v>0</v>
      </c>
      <c r="I227" s="47">
        <v>0</v>
      </c>
      <c r="J227" s="47"/>
      <c r="K227" s="53">
        <v>16375.9</v>
      </c>
      <c r="L227" s="48"/>
      <c r="M227" s="48"/>
      <c r="N227" s="55">
        <f t="shared" si="5"/>
        <v>16375.9</v>
      </c>
      <c r="O227" s="48"/>
      <c r="P227" s="60"/>
      <c r="Q227" s="59">
        <v>16375.9</v>
      </c>
      <c r="R227" s="59"/>
      <c r="S227" s="59"/>
      <c r="T227" s="59"/>
      <c r="U227" s="59"/>
      <c r="V227" s="118"/>
      <c r="W227" s="118"/>
      <c r="X227" s="118"/>
      <c r="Y227" s="118"/>
      <c r="Z227" s="118"/>
      <c r="AA227" s="118"/>
      <c r="AB227" s="59"/>
      <c r="AC227" s="92"/>
    </row>
    <row r="228" spans="1:67" s="30" customFormat="1" ht="12" x14ac:dyDescent="0.2">
      <c r="A228" s="91" t="s">
        <v>67</v>
      </c>
      <c r="B228" s="46">
        <v>43833</v>
      </c>
      <c r="C228" s="47" t="s">
        <v>68</v>
      </c>
      <c r="D228" s="47" t="s">
        <v>93</v>
      </c>
      <c r="E228" s="47" t="s">
        <v>335</v>
      </c>
      <c r="F228" s="47">
        <v>81144</v>
      </c>
      <c r="G228" s="58">
        <v>43847</v>
      </c>
      <c r="H228" s="47">
        <v>2</v>
      </c>
      <c r="I228" s="47">
        <v>1</v>
      </c>
      <c r="J228" s="47" t="s">
        <v>81</v>
      </c>
      <c r="K228" s="53">
        <v>15000</v>
      </c>
      <c r="L228" s="48"/>
      <c r="M228" s="48"/>
      <c r="N228" s="55">
        <f t="shared" si="5"/>
        <v>15000</v>
      </c>
      <c r="O228" s="48"/>
      <c r="P228" s="60"/>
      <c r="Q228" s="59">
        <v>15000</v>
      </c>
      <c r="R228" s="59"/>
      <c r="S228" s="59"/>
      <c r="T228" s="59"/>
      <c r="U228" s="59"/>
      <c r="V228" s="118"/>
      <c r="W228" s="118"/>
      <c r="X228" s="118"/>
      <c r="Y228" s="118"/>
      <c r="Z228" s="118"/>
      <c r="AA228" s="118"/>
      <c r="AB228" s="59"/>
      <c r="AC228" s="92" t="s">
        <v>336</v>
      </c>
    </row>
    <row r="229" spans="1:67" s="30" customFormat="1" ht="12" x14ac:dyDescent="0.2">
      <c r="A229" s="91" t="s">
        <v>67</v>
      </c>
      <c r="B229" s="46">
        <v>43836</v>
      </c>
      <c r="C229" s="47" t="s">
        <v>68</v>
      </c>
      <c r="D229" s="47" t="s">
        <v>93</v>
      </c>
      <c r="E229" s="47" t="s">
        <v>337</v>
      </c>
      <c r="F229" s="47">
        <v>81145</v>
      </c>
      <c r="G229" s="58">
        <v>43847</v>
      </c>
      <c r="H229" s="47">
        <v>2</v>
      </c>
      <c r="I229" s="47">
        <v>0</v>
      </c>
      <c r="J229" s="47"/>
      <c r="K229" s="53">
        <v>510</v>
      </c>
      <c r="L229" s="48"/>
      <c r="M229" s="48"/>
      <c r="N229" s="55">
        <f t="shared" si="5"/>
        <v>510</v>
      </c>
      <c r="O229" s="48"/>
      <c r="P229" s="60"/>
      <c r="Q229" s="59">
        <v>510</v>
      </c>
      <c r="R229" s="59"/>
      <c r="S229" s="59"/>
      <c r="T229" s="59"/>
      <c r="U229" s="59"/>
      <c r="V229" s="118"/>
      <c r="W229" s="118"/>
      <c r="X229" s="118"/>
      <c r="Y229" s="118"/>
      <c r="Z229" s="118"/>
      <c r="AA229" s="118"/>
      <c r="AB229" s="59"/>
      <c r="AC229" s="92" t="s">
        <v>330</v>
      </c>
    </row>
    <row r="230" spans="1:67" s="30" customFormat="1" ht="12" x14ac:dyDescent="0.2">
      <c r="A230" s="91" t="s">
        <v>62</v>
      </c>
      <c r="B230" s="46">
        <v>43832</v>
      </c>
      <c r="C230" s="47" t="s">
        <v>68</v>
      </c>
      <c r="D230" s="47" t="s">
        <v>88</v>
      </c>
      <c r="E230" s="47" t="s">
        <v>251</v>
      </c>
      <c r="F230" s="47">
        <v>81146</v>
      </c>
      <c r="G230" s="58">
        <v>43847</v>
      </c>
      <c r="H230" s="47">
        <v>8</v>
      </c>
      <c r="I230" s="47">
        <v>0</v>
      </c>
      <c r="J230" s="47"/>
      <c r="K230" s="53">
        <v>600</v>
      </c>
      <c r="L230" s="48"/>
      <c r="M230" s="48"/>
      <c r="N230" s="55">
        <f t="shared" si="5"/>
        <v>600</v>
      </c>
      <c r="O230" s="48"/>
      <c r="P230" s="60"/>
      <c r="Q230" s="59">
        <v>600</v>
      </c>
      <c r="R230" s="59"/>
      <c r="S230" s="59"/>
      <c r="T230" s="59"/>
      <c r="U230" s="59"/>
      <c r="V230" s="118"/>
      <c r="W230" s="118"/>
      <c r="X230" s="118"/>
      <c r="Y230" s="118"/>
      <c r="Z230" s="118"/>
      <c r="AA230" s="118"/>
      <c r="AB230" s="59"/>
      <c r="AC230" s="92"/>
    </row>
    <row r="231" spans="1:67" s="30" customFormat="1" ht="12" x14ac:dyDescent="0.2">
      <c r="A231" s="91" t="s">
        <v>62</v>
      </c>
      <c r="B231" s="46">
        <v>43833</v>
      </c>
      <c r="C231" s="47" t="s">
        <v>68</v>
      </c>
      <c r="D231" s="47" t="s">
        <v>88</v>
      </c>
      <c r="E231" s="47" t="s">
        <v>251</v>
      </c>
      <c r="F231" s="47">
        <v>81147</v>
      </c>
      <c r="G231" s="58">
        <v>43847</v>
      </c>
      <c r="H231" s="47">
        <v>17</v>
      </c>
      <c r="I231" s="47">
        <v>0</v>
      </c>
      <c r="J231" s="47"/>
      <c r="K231" s="53">
        <v>1430.12</v>
      </c>
      <c r="L231" s="48"/>
      <c r="M231" s="48"/>
      <c r="N231" s="55">
        <f t="shared" si="5"/>
        <v>1430.12</v>
      </c>
      <c r="O231" s="48"/>
      <c r="P231" s="60"/>
      <c r="Q231" s="59">
        <v>1430.12</v>
      </c>
      <c r="R231" s="59"/>
      <c r="S231" s="59"/>
      <c r="T231" s="59"/>
      <c r="U231" s="59"/>
      <c r="V231" s="118"/>
      <c r="W231" s="118"/>
      <c r="X231" s="118"/>
      <c r="Y231" s="118"/>
      <c r="Z231" s="118"/>
      <c r="AA231" s="118"/>
      <c r="AB231" s="59"/>
      <c r="AC231" s="92"/>
    </row>
    <row r="232" spans="1:67" s="30" customFormat="1" ht="12" x14ac:dyDescent="0.2">
      <c r="A232" s="91" t="s">
        <v>41</v>
      </c>
      <c r="B232" s="46">
        <v>43847</v>
      </c>
      <c r="C232" s="47" t="s">
        <v>77</v>
      </c>
      <c r="D232" s="47" t="s">
        <v>78</v>
      </c>
      <c r="E232" s="47" t="s">
        <v>79</v>
      </c>
      <c r="F232" s="47">
        <v>81148</v>
      </c>
      <c r="G232" s="58">
        <v>43851</v>
      </c>
      <c r="H232" s="47">
        <v>1</v>
      </c>
      <c r="I232" s="47">
        <v>0</v>
      </c>
      <c r="J232" s="47"/>
      <c r="K232" s="53">
        <v>100</v>
      </c>
      <c r="L232" s="48"/>
      <c r="M232" s="48"/>
      <c r="N232" s="55">
        <f t="shared" si="5"/>
        <v>100</v>
      </c>
      <c r="O232" s="48"/>
      <c r="P232" s="60"/>
      <c r="Q232" s="59">
        <v>100</v>
      </c>
      <c r="R232" s="59"/>
      <c r="S232" s="59"/>
      <c r="T232" s="59"/>
      <c r="U232" s="59"/>
      <c r="V232" s="118"/>
      <c r="W232" s="118"/>
      <c r="X232" s="118"/>
      <c r="Y232" s="118"/>
      <c r="Z232" s="118"/>
      <c r="AA232" s="118"/>
      <c r="AB232" s="59"/>
      <c r="AC232" s="92"/>
    </row>
    <row r="233" spans="1:67" s="30" customFormat="1" ht="12" x14ac:dyDescent="0.2">
      <c r="A233" s="91"/>
      <c r="B233" s="46"/>
      <c r="C233" s="47"/>
      <c r="D233" s="47"/>
      <c r="E233" s="47"/>
      <c r="F233" s="47">
        <v>81149</v>
      </c>
      <c r="G233" s="58"/>
      <c r="H233" s="47"/>
      <c r="I233" s="47"/>
      <c r="J233" s="47"/>
      <c r="K233" s="53"/>
      <c r="L233" s="48"/>
      <c r="M233" s="48"/>
      <c r="N233" s="55">
        <f t="shared" si="5"/>
        <v>0</v>
      </c>
      <c r="O233" s="48"/>
      <c r="P233" s="60"/>
      <c r="Q233" s="59"/>
      <c r="R233" s="59"/>
      <c r="S233" s="59"/>
      <c r="T233" s="59"/>
      <c r="U233" s="59"/>
      <c r="V233" s="118"/>
      <c r="W233" s="118"/>
      <c r="X233" s="118"/>
      <c r="Y233" s="118"/>
      <c r="Z233" s="118"/>
      <c r="AA233" s="118"/>
      <c r="AB233" s="59"/>
      <c r="AC233" s="156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3"/>
      <c r="BI233" s="103"/>
      <c r="BJ233" s="103"/>
      <c r="BK233" s="103"/>
      <c r="BL233" s="103"/>
      <c r="BM233" s="103"/>
      <c r="BN233" s="103"/>
      <c r="BO233" s="103"/>
    </row>
    <row r="234" spans="1:67" s="30" customFormat="1" ht="12" x14ac:dyDescent="0.2">
      <c r="A234" s="91" t="s">
        <v>62</v>
      </c>
      <c r="B234" s="46">
        <v>43836</v>
      </c>
      <c r="C234" s="47" t="s">
        <v>68</v>
      </c>
      <c r="D234" s="47" t="s">
        <v>88</v>
      </c>
      <c r="E234" s="47" t="s">
        <v>251</v>
      </c>
      <c r="F234" s="47">
        <v>81150</v>
      </c>
      <c r="G234" s="58">
        <v>43847</v>
      </c>
      <c r="H234" s="47">
        <v>29</v>
      </c>
      <c r="I234" s="47">
        <v>0</v>
      </c>
      <c r="J234" s="47"/>
      <c r="K234" s="53">
        <v>1955.48</v>
      </c>
      <c r="L234" s="48"/>
      <c r="M234" s="48"/>
      <c r="N234" s="55">
        <f t="shared" si="5"/>
        <v>1955.48</v>
      </c>
      <c r="O234" s="48"/>
      <c r="P234" s="60"/>
      <c r="Q234" s="59">
        <v>1955.48</v>
      </c>
      <c r="R234" s="59"/>
      <c r="S234" s="59"/>
      <c r="T234" s="59"/>
      <c r="U234" s="59"/>
      <c r="V234" s="118"/>
      <c r="W234" s="118"/>
      <c r="X234" s="118"/>
      <c r="Y234" s="118"/>
      <c r="Z234" s="118"/>
      <c r="AA234" s="118"/>
      <c r="AB234" s="59"/>
      <c r="AC234" s="92"/>
    </row>
    <row r="235" spans="1:67" s="30" customFormat="1" ht="12" x14ac:dyDescent="0.2">
      <c r="A235" s="91" t="s">
        <v>62</v>
      </c>
      <c r="B235" s="46">
        <v>43836</v>
      </c>
      <c r="C235" s="47" t="s">
        <v>68</v>
      </c>
      <c r="D235" s="47" t="s">
        <v>88</v>
      </c>
      <c r="E235" s="47" t="s">
        <v>251</v>
      </c>
      <c r="F235" s="47">
        <v>81151</v>
      </c>
      <c r="G235" s="58">
        <v>43847</v>
      </c>
      <c r="H235" s="47">
        <v>15</v>
      </c>
      <c r="I235" s="47">
        <v>0</v>
      </c>
      <c r="J235" s="47"/>
      <c r="K235" s="53">
        <v>779</v>
      </c>
      <c r="L235" s="48"/>
      <c r="M235" s="48"/>
      <c r="N235" s="55">
        <f t="shared" si="5"/>
        <v>779</v>
      </c>
      <c r="O235" s="48"/>
      <c r="P235" s="60"/>
      <c r="Q235" s="59">
        <v>779</v>
      </c>
      <c r="R235" s="59"/>
      <c r="S235" s="59"/>
      <c r="T235" s="59"/>
      <c r="U235" s="59"/>
      <c r="V235" s="118"/>
      <c r="W235" s="118"/>
      <c r="X235" s="118"/>
      <c r="Y235" s="118"/>
      <c r="Z235" s="118"/>
      <c r="AA235" s="118"/>
      <c r="AB235" s="59"/>
      <c r="AC235" s="92"/>
    </row>
    <row r="236" spans="1:67" s="30" customFormat="1" ht="12" x14ac:dyDescent="0.2">
      <c r="A236" s="91" t="s">
        <v>62</v>
      </c>
      <c r="B236" s="46">
        <v>43836</v>
      </c>
      <c r="C236" s="47" t="s">
        <v>68</v>
      </c>
      <c r="D236" s="47" t="s">
        <v>88</v>
      </c>
      <c r="E236" s="47" t="s">
        <v>251</v>
      </c>
      <c r="F236" s="47">
        <v>81152</v>
      </c>
      <c r="G236" s="58">
        <v>43847</v>
      </c>
      <c r="H236" s="47">
        <v>26</v>
      </c>
      <c r="I236" s="47">
        <v>0</v>
      </c>
      <c r="J236" s="47"/>
      <c r="K236" s="53">
        <v>2082</v>
      </c>
      <c r="L236" s="48"/>
      <c r="M236" s="48"/>
      <c r="N236" s="55">
        <f t="shared" si="5"/>
        <v>2082</v>
      </c>
      <c r="O236" s="48"/>
      <c r="P236" s="60"/>
      <c r="Q236" s="59">
        <v>2082</v>
      </c>
      <c r="R236" s="59"/>
      <c r="S236" s="59"/>
      <c r="T236" s="59"/>
      <c r="U236" s="59"/>
      <c r="V236" s="118"/>
      <c r="W236" s="118"/>
      <c r="X236" s="118"/>
      <c r="Y236" s="118"/>
      <c r="Z236" s="118"/>
      <c r="AA236" s="118"/>
      <c r="AB236" s="59"/>
      <c r="AC236" s="92"/>
    </row>
    <row r="237" spans="1:67" s="30" customFormat="1" ht="12" x14ac:dyDescent="0.2">
      <c r="A237" s="91" t="s">
        <v>62</v>
      </c>
      <c r="B237" s="46">
        <v>43837</v>
      </c>
      <c r="C237" s="47" t="s">
        <v>68</v>
      </c>
      <c r="D237" s="47" t="s">
        <v>88</v>
      </c>
      <c r="E237" s="47" t="s">
        <v>251</v>
      </c>
      <c r="F237" s="47">
        <v>81153</v>
      </c>
      <c r="G237" s="58">
        <v>43847</v>
      </c>
      <c r="H237" s="47">
        <v>64</v>
      </c>
      <c r="I237" s="47">
        <v>0</v>
      </c>
      <c r="J237" s="47"/>
      <c r="K237" s="53">
        <v>3990</v>
      </c>
      <c r="L237" s="48"/>
      <c r="M237" s="48"/>
      <c r="N237" s="55">
        <f t="shared" si="5"/>
        <v>3990</v>
      </c>
      <c r="O237" s="48"/>
      <c r="P237" s="60"/>
      <c r="Q237" s="59">
        <v>3990</v>
      </c>
      <c r="R237" s="59"/>
      <c r="S237" s="59"/>
      <c r="T237" s="59"/>
      <c r="U237" s="59"/>
      <c r="V237" s="118"/>
      <c r="W237" s="118"/>
      <c r="X237" s="118"/>
      <c r="Y237" s="118"/>
      <c r="Z237" s="118"/>
      <c r="AA237" s="118"/>
      <c r="AB237" s="59"/>
      <c r="AC237" s="92"/>
    </row>
    <row r="238" spans="1:67" s="30" customFormat="1" ht="12" x14ac:dyDescent="0.2">
      <c r="A238" s="91" t="s">
        <v>62</v>
      </c>
      <c r="B238" s="46">
        <v>43838</v>
      </c>
      <c r="C238" s="47" t="s">
        <v>68</v>
      </c>
      <c r="D238" s="47" t="s">
        <v>88</v>
      </c>
      <c r="E238" s="47" t="s">
        <v>251</v>
      </c>
      <c r="F238" s="47">
        <v>81154</v>
      </c>
      <c r="G238" s="58">
        <v>43847</v>
      </c>
      <c r="H238" s="47">
        <v>34</v>
      </c>
      <c r="I238" s="47">
        <v>0</v>
      </c>
      <c r="J238" s="47"/>
      <c r="K238" s="53">
        <v>3497</v>
      </c>
      <c r="L238" s="48"/>
      <c r="M238" s="48"/>
      <c r="N238" s="55">
        <f t="shared" si="5"/>
        <v>3497</v>
      </c>
      <c r="O238" s="48"/>
      <c r="P238" s="60"/>
      <c r="Q238" s="59">
        <v>3497</v>
      </c>
      <c r="R238" s="59"/>
      <c r="S238" s="59"/>
      <c r="T238" s="59"/>
      <c r="U238" s="59"/>
      <c r="V238" s="118"/>
      <c r="W238" s="118"/>
      <c r="X238" s="118"/>
      <c r="Y238" s="118"/>
      <c r="Z238" s="118"/>
      <c r="AA238" s="118"/>
      <c r="AB238" s="59" t="s">
        <v>44</v>
      </c>
      <c r="AC238" s="59" t="s">
        <v>338</v>
      </c>
    </row>
    <row r="239" spans="1:67" s="30" customFormat="1" ht="12" x14ac:dyDescent="0.2">
      <c r="A239" s="91" t="s">
        <v>62</v>
      </c>
      <c r="B239" s="46">
        <v>43839</v>
      </c>
      <c r="C239" s="47" t="s">
        <v>68</v>
      </c>
      <c r="D239" s="47" t="s">
        <v>88</v>
      </c>
      <c r="E239" s="47" t="s">
        <v>251</v>
      </c>
      <c r="F239" s="47">
        <v>81155</v>
      </c>
      <c r="G239" s="58">
        <v>43847</v>
      </c>
      <c r="H239" s="47">
        <v>7</v>
      </c>
      <c r="I239" s="47">
        <v>0</v>
      </c>
      <c r="J239" s="47"/>
      <c r="K239" s="53">
        <v>681</v>
      </c>
      <c r="L239" s="48"/>
      <c r="M239" s="48"/>
      <c r="N239" s="55">
        <f t="shared" si="5"/>
        <v>681</v>
      </c>
      <c r="O239" s="48"/>
      <c r="P239" s="60"/>
      <c r="Q239" s="59">
        <v>681</v>
      </c>
      <c r="R239" s="59"/>
      <c r="S239" s="59"/>
      <c r="T239" s="59"/>
      <c r="U239" s="59"/>
      <c r="V239" s="118"/>
      <c r="W239" s="118"/>
      <c r="X239" s="118"/>
      <c r="Y239" s="118"/>
      <c r="Z239" s="118"/>
      <c r="AA239" s="118"/>
      <c r="AB239" s="59"/>
      <c r="AC239" s="92"/>
    </row>
    <row r="240" spans="1:67" s="30" customFormat="1" ht="12" x14ac:dyDescent="0.2">
      <c r="A240" s="91" t="s">
        <v>67</v>
      </c>
      <c r="B240" s="46">
        <v>43836</v>
      </c>
      <c r="C240" s="47" t="s">
        <v>68</v>
      </c>
      <c r="D240" s="47" t="s">
        <v>93</v>
      </c>
      <c r="E240" s="47" t="s">
        <v>339</v>
      </c>
      <c r="F240" s="47">
        <v>81156</v>
      </c>
      <c r="G240" s="58">
        <v>43847</v>
      </c>
      <c r="H240" s="47">
        <v>2</v>
      </c>
      <c r="I240" s="47"/>
      <c r="J240" s="47"/>
      <c r="K240" s="53">
        <v>157.5</v>
      </c>
      <c r="L240" s="48">
        <v>17.5</v>
      </c>
      <c r="M240" s="48"/>
      <c r="N240" s="55">
        <f t="shared" si="5"/>
        <v>175</v>
      </c>
      <c r="O240" s="48"/>
      <c r="P240" s="60"/>
      <c r="Q240" s="59">
        <v>157.5</v>
      </c>
      <c r="R240" s="59"/>
      <c r="S240" s="59"/>
      <c r="T240" s="59"/>
      <c r="U240" s="59"/>
      <c r="V240" s="118"/>
      <c r="W240" s="118"/>
      <c r="X240" s="118"/>
      <c r="Y240" s="118"/>
      <c r="Z240" s="118"/>
      <c r="AA240" s="118"/>
      <c r="AB240" s="59"/>
      <c r="AC240" s="92" t="s">
        <v>330</v>
      </c>
    </row>
    <row r="241" spans="1:67" s="30" customFormat="1" ht="12" x14ac:dyDescent="0.2">
      <c r="A241" s="91" t="s">
        <v>62</v>
      </c>
      <c r="B241" s="46">
        <v>43843</v>
      </c>
      <c r="C241" s="47" t="s">
        <v>68</v>
      </c>
      <c r="D241" s="47" t="s">
        <v>88</v>
      </c>
      <c r="E241" s="47" t="s">
        <v>251</v>
      </c>
      <c r="F241" s="47">
        <v>81157</v>
      </c>
      <c r="G241" s="58">
        <v>43847</v>
      </c>
      <c r="H241" s="47">
        <v>69</v>
      </c>
      <c r="I241" s="47">
        <v>0</v>
      </c>
      <c r="J241" s="47"/>
      <c r="K241" s="53">
        <v>4853</v>
      </c>
      <c r="L241" s="48"/>
      <c r="M241" s="48"/>
      <c r="N241" s="55">
        <f t="shared" si="5"/>
        <v>4853</v>
      </c>
      <c r="O241" s="48"/>
      <c r="P241" s="60"/>
      <c r="Q241" s="59">
        <v>4853</v>
      </c>
      <c r="R241" s="59"/>
      <c r="S241" s="59"/>
      <c r="T241" s="59"/>
      <c r="U241" s="59"/>
      <c r="V241" s="118"/>
      <c r="W241" s="118"/>
      <c r="X241" s="118"/>
      <c r="Y241" s="118"/>
      <c r="Z241" s="118"/>
      <c r="AA241" s="118"/>
      <c r="AB241" s="59"/>
      <c r="AC241" s="92"/>
    </row>
    <row r="242" spans="1:67" s="30" customFormat="1" ht="12" x14ac:dyDescent="0.2">
      <c r="A242" s="91" t="s">
        <v>62</v>
      </c>
      <c r="B242" s="46">
        <v>43843</v>
      </c>
      <c r="C242" s="47" t="s">
        <v>68</v>
      </c>
      <c r="D242" s="47" t="s">
        <v>88</v>
      </c>
      <c r="E242" s="47" t="s">
        <v>251</v>
      </c>
      <c r="F242" s="47">
        <v>81158</v>
      </c>
      <c r="G242" s="58">
        <v>43847</v>
      </c>
      <c r="H242" s="47">
        <v>34</v>
      </c>
      <c r="I242" s="47">
        <v>0</v>
      </c>
      <c r="J242" s="47"/>
      <c r="K242" s="53">
        <v>1558</v>
      </c>
      <c r="L242" s="48"/>
      <c r="M242" s="48"/>
      <c r="N242" s="55">
        <f t="shared" si="5"/>
        <v>1558</v>
      </c>
      <c r="O242" s="48"/>
      <c r="P242" s="60"/>
      <c r="Q242" s="59">
        <v>1558</v>
      </c>
      <c r="R242" s="59"/>
      <c r="S242" s="59"/>
      <c r="T242" s="59"/>
      <c r="U242" s="59"/>
      <c r="V242" s="118"/>
      <c r="W242" s="118"/>
      <c r="X242" s="118"/>
      <c r="Y242" s="118"/>
      <c r="Z242" s="118"/>
      <c r="AA242" s="118"/>
      <c r="AB242" s="59"/>
      <c r="AC242" s="92"/>
    </row>
    <row r="243" spans="1:67" s="30" customFormat="1" ht="12" x14ac:dyDescent="0.2">
      <c r="A243" s="91" t="s">
        <v>67</v>
      </c>
      <c r="B243" s="46">
        <v>43836</v>
      </c>
      <c r="C243" s="47" t="s">
        <v>68</v>
      </c>
      <c r="D243" s="47" t="s">
        <v>93</v>
      </c>
      <c r="E243" s="47" t="s">
        <v>340</v>
      </c>
      <c r="F243" s="47">
        <v>81159</v>
      </c>
      <c r="G243" s="58">
        <v>43847</v>
      </c>
      <c r="H243" s="47">
        <v>2</v>
      </c>
      <c r="I243" s="47"/>
      <c r="J243" s="47"/>
      <c r="K243" s="53">
        <v>150</v>
      </c>
      <c r="L243" s="48"/>
      <c r="M243" s="48"/>
      <c r="N243" s="55">
        <f t="shared" si="5"/>
        <v>150</v>
      </c>
      <c r="O243" s="48"/>
      <c r="P243" s="60"/>
      <c r="Q243" s="59">
        <v>150</v>
      </c>
      <c r="R243" s="59"/>
      <c r="S243" s="59"/>
      <c r="T243" s="59"/>
      <c r="U243" s="59"/>
      <c r="V243" s="118"/>
      <c r="W243" s="118"/>
      <c r="X243" s="118"/>
      <c r="Y243" s="118"/>
      <c r="Z243" s="118"/>
      <c r="AA243" s="118"/>
      <c r="AB243" s="59"/>
      <c r="AC243" s="92"/>
    </row>
    <row r="244" spans="1:67" s="30" customFormat="1" ht="12" x14ac:dyDescent="0.2">
      <c r="A244" s="91" t="s">
        <v>41</v>
      </c>
      <c r="B244" s="46">
        <v>43846</v>
      </c>
      <c r="C244" s="47" t="s">
        <v>90</v>
      </c>
      <c r="D244" s="47" t="s">
        <v>39</v>
      </c>
      <c r="E244" s="47" t="s">
        <v>43</v>
      </c>
      <c r="F244" s="47">
        <v>81160</v>
      </c>
      <c r="G244" s="58">
        <v>43851</v>
      </c>
      <c r="H244" s="47">
        <v>2</v>
      </c>
      <c r="I244" s="47">
        <v>0</v>
      </c>
      <c r="J244" s="47"/>
      <c r="K244" s="53">
        <v>6000</v>
      </c>
      <c r="L244" s="48"/>
      <c r="M244" s="48"/>
      <c r="N244" s="55">
        <f t="shared" si="5"/>
        <v>6000</v>
      </c>
      <c r="O244" s="48"/>
      <c r="P244" s="60"/>
      <c r="Q244" s="59">
        <v>6000</v>
      </c>
      <c r="R244" s="59"/>
      <c r="S244" s="59"/>
      <c r="T244" s="59"/>
      <c r="U244" s="59"/>
      <c r="V244" s="118"/>
      <c r="W244" s="118"/>
      <c r="X244" s="118"/>
      <c r="Y244" s="118"/>
      <c r="Z244" s="118"/>
      <c r="AA244" s="118"/>
      <c r="AB244" s="59"/>
      <c r="AC244" s="92"/>
    </row>
    <row r="245" spans="1:67" s="30" customFormat="1" ht="12" x14ac:dyDescent="0.2">
      <c r="A245" s="91" t="s">
        <v>41</v>
      </c>
      <c r="B245" s="46">
        <v>43846</v>
      </c>
      <c r="C245" s="47" t="s">
        <v>90</v>
      </c>
      <c r="D245" s="47" t="s">
        <v>39</v>
      </c>
      <c r="E245" s="47" t="s">
        <v>43</v>
      </c>
      <c r="F245" s="47">
        <v>81161</v>
      </c>
      <c r="G245" s="58">
        <v>43851</v>
      </c>
      <c r="H245" s="47">
        <v>8</v>
      </c>
      <c r="I245" s="47">
        <v>0</v>
      </c>
      <c r="J245" s="47"/>
      <c r="K245" s="53">
        <v>1606</v>
      </c>
      <c r="L245" s="48"/>
      <c r="M245" s="48"/>
      <c r="N245" s="55">
        <f t="shared" si="5"/>
        <v>1606</v>
      </c>
      <c r="O245" s="48"/>
      <c r="P245" s="60"/>
      <c r="Q245" s="59">
        <v>1606</v>
      </c>
      <c r="R245" s="59"/>
      <c r="S245" s="59"/>
      <c r="T245" s="59"/>
      <c r="U245" s="59"/>
      <c r="V245" s="118"/>
      <c r="W245" s="118"/>
      <c r="X245" s="118"/>
      <c r="Y245" s="118"/>
      <c r="Z245" s="118"/>
      <c r="AA245" s="118"/>
      <c r="AB245" s="59"/>
      <c r="AC245" s="92"/>
    </row>
    <row r="246" spans="1:67" s="30" customFormat="1" ht="12" x14ac:dyDescent="0.2">
      <c r="A246" s="91" t="s">
        <v>41</v>
      </c>
      <c r="B246" s="46">
        <v>43846</v>
      </c>
      <c r="C246" s="47" t="s">
        <v>90</v>
      </c>
      <c r="D246" s="47" t="s">
        <v>39</v>
      </c>
      <c r="E246" s="47" t="s">
        <v>43</v>
      </c>
      <c r="F246" s="47">
        <v>81162</v>
      </c>
      <c r="G246" s="58">
        <v>43851</v>
      </c>
      <c r="H246" s="47">
        <v>2</v>
      </c>
      <c r="I246" s="47">
        <v>0</v>
      </c>
      <c r="J246" s="47"/>
      <c r="K246" s="53">
        <v>2600</v>
      </c>
      <c r="L246" s="48"/>
      <c r="M246" s="48"/>
      <c r="N246" s="55">
        <f t="shared" si="5"/>
        <v>2600</v>
      </c>
      <c r="O246" s="48"/>
      <c r="P246" s="60"/>
      <c r="Q246" s="59">
        <v>2600</v>
      </c>
      <c r="R246" s="59"/>
      <c r="S246" s="59"/>
      <c r="T246" s="59"/>
      <c r="U246" s="59"/>
      <c r="V246" s="118"/>
      <c r="W246" s="118"/>
      <c r="X246" s="118"/>
      <c r="Y246" s="118"/>
      <c r="Z246" s="118"/>
      <c r="AA246" s="118"/>
      <c r="AB246" s="59"/>
      <c r="AC246" s="92"/>
    </row>
    <row r="247" spans="1:67" s="30" customFormat="1" ht="12" x14ac:dyDescent="0.2">
      <c r="A247" s="91" t="s">
        <v>67</v>
      </c>
      <c r="B247" s="46">
        <v>43837</v>
      </c>
      <c r="C247" s="47" t="s">
        <v>68</v>
      </c>
      <c r="D247" s="47" t="s">
        <v>93</v>
      </c>
      <c r="E247" s="47" t="s">
        <v>341</v>
      </c>
      <c r="F247" s="47">
        <v>81163</v>
      </c>
      <c r="G247" s="58">
        <v>43847</v>
      </c>
      <c r="H247" s="47">
        <v>6</v>
      </c>
      <c r="I247" s="47">
        <v>3</v>
      </c>
      <c r="J247" s="47" t="s">
        <v>342</v>
      </c>
      <c r="K247" s="53">
        <v>5590</v>
      </c>
      <c r="L247" s="48"/>
      <c r="M247" s="48"/>
      <c r="N247" s="55">
        <f t="shared" si="5"/>
        <v>5590</v>
      </c>
      <c r="O247" s="48"/>
      <c r="P247" s="60"/>
      <c r="Q247" s="59">
        <v>5590</v>
      </c>
      <c r="R247" s="59"/>
      <c r="S247" s="59"/>
      <c r="T247" s="59"/>
      <c r="U247" s="59"/>
      <c r="V247" s="118"/>
      <c r="W247" s="118"/>
      <c r="X247" s="118"/>
      <c r="Y247" s="118"/>
      <c r="Z247" s="118"/>
      <c r="AA247" s="118"/>
      <c r="AB247" s="59"/>
      <c r="AC247" s="92" t="s">
        <v>343</v>
      </c>
    </row>
    <row r="248" spans="1:67" s="30" customFormat="1" ht="12" x14ac:dyDescent="0.2">
      <c r="A248" s="91" t="s">
        <v>67</v>
      </c>
      <c r="B248" s="46">
        <v>43838</v>
      </c>
      <c r="C248" s="47" t="s">
        <v>68</v>
      </c>
      <c r="D248" s="47" t="s">
        <v>93</v>
      </c>
      <c r="E248" s="47" t="s">
        <v>344</v>
      </c>
      <c r="F248" s="47">
        <v>81164</v>
      </c>
      <c r="G248" s="58">
        <v>43847</v>
      </c>
      <c r="H248" s="47">
        <v>4</v>
      </c>
      <c r="I248" s="47">
        <v>3</v>
      </c>
      <c r="J248" s="47" t="s">
        <v>342</v>
      </c>
      <c r="K248" s="53">
        <v>350</v>
      </c>
      <c r="L248" s="48"/>
      <c r="M248" s="48"/>
      <c r="N248" s="55">
        <f t="shared" si="5"/>
        <v>350</v>
      </c>
      <c r="O248" s="48"/>
      <c r="P248" s="60"/>
      <c r="Q248" s="59">
        <v>350</v>
      </c>
      <c r="R248" s="59"/>
      <c r="S248" s="59"/>
      <c r="T248" s="59"/>
      <c r="U248" s="59"/>
      <c r="V248" s="118"/>
      <c r="W248" s="118"/>
      <c r="X248" s="118"/>
      <c r="Y248" s="118"/>
      <c r="Z248" s="118"/>
      <c r="AA248" s="118"/>
      <c r="AB248" s="59"/>
      <c r="AC248" s="92" t="s">
        <v>330</v>
      </c>
    </row>
    <row r="249" spans="1:67" s="30" customFormat="1" ht="12" x14ac:dyDescent="0.2">
      <c r="A249" s="91" t="s">
        <v>33</v>
      </c>
      <c r="B249" s="46"/>
      <c r="C249" s="47" t="s">
        <v>53</v>
      </c>
      <c r="D249" s="47" t="s">
        <v>36</v>
      </c>
      <c r="E249" s="47" t="s">
        <v>345</v>
      </c>
      <c r="F249" s="47">
        <v>81165</v>
      </c>
      <c r="G249" s="58">
        <v>43847</v>
      </c>
      <c r="H249" s="47">
        <v>0</v>
      </c>
      <c r="I249" s="47">
        <v>0</v>
      </c>
      <c r="J249" s="47"/>
      <c r="K249" s="53">
        <v>0</v>
      </c>
      <c r="L249" s="48"/>
      <c r="M249" s="48"/>
      <c r="N249" s="55">
        <f t="shared" si="5"/>
        <v>0</v>
      </c>
      <c r="O249" s="48">
        <v>1740</v>
      </c>
      <c r="P249" s="60"/>
      <c r="Q249" s="59"/>
      <c r="R249" s="59"/>
      <c r="S249" s="59"/>
      <c r="T249" s="59"/>
      <c r="U249" s="59"/>
      <c r="V249" s="118"/>
      <c r="W249" s="118"/>
      <c r="X249" s="118"/>
      <c r="Y249" s="118"/>
      <c r="Z249" s="118"/>
      <c r="AA249" s="118"/>
      <c r="AB249" s="59"/>
      <c r="AC249" s="92"/>
    </row>
    <row r="250" spans="1:67" s="30" customFormat="1" ht="12" x14ac:dyDescent="0.2">
      <c r="A250" s="91" t="s">
        <v>33</v>
      </c>
      <c r="B250" s="46"/>
      <c r="C250" s="47" t="s">
        <v>53</v>
      </c>
      <c r="D250" s="47" t="s">
        <v>36</v>
      </c>
      <c r="E250" s="47" t="s">
        <v>316</v>
      </c>
      <c r="F250" s="47">
        <v>81166</v>
      </c>
      <c r="G250" s="58">
        <v>43847</v>
      </c>
      <c r="H250" s="47">
        <v>14</v>
      </c>
      <c r="I250" s="47">
        <v>0</v>
      </c>
      <c r="J250" s="47"/>
      <c r="K250" s="53">
        <v>2315</v>
      </c>
      <c r="L250" s="48"/>
      <c r="M250" s="48"/>
      <c r="N250" s="55">
        <f t="shared" si="5"/>
        <v>2315</v>
      </c>
      <c r="O250" s="48">
        <v>2315</v>
      </c>
      <c r="P250" s="60"/>
      <c r="Q250" s="59">
        <v>2315</v>
      </c>
      <c r="R250" s="59"/>
      <c r="S250" s="59"/>
      <c r="T250" s="59"/>
      <c r="U250" s="59"/>
      <c r="V250" s="118"/>
      <c r="W250" s="118"/>
      <c r="X250" s="118"/>
      <c r="Y250" s="118"/>
      <c r="Z250" s="118"/>
      <c r="AA250" s="118"/>
      <c r="AB250" s="59"/>
      <c r="AC250" s="92"/>
    </row>
    <row r="251" spans="1:67" s="30" customFormat="1" ht="12" x14ac:dyDescent="0.2">
      <c r="A251" s="91" t="s">
        <v>67</v>
      </c>
      <c r="B251" s="46">
        <v>43839</v>
      </c>
      <c r="C251" s="47" t="s">
        <v>68</v>
      </c>
      <c r="D251" s="47" t="s">
        <v>93</v>
      </c>
      <c r="E251" s="47" t="s">
        <v>346</v>
      </c>
      <c r="F251" s="47">
        <v>81167</v>
      </c>
      <c r="G251" s="58">
        <v>43847</v>
      </c>
      <c r="H251" s="47">
        <v>4</v>
      </c>
      <c r="I251" s="47">
        <v>0</v>
      </c>
      <c r="J251" s="47"/>
      <c r="K251" s="53">
        <v>725</v>
      </c>
      <c r="L251" s="48"/>
      <c r="M251" s="48"/>
      <c r="N251" s="55">
        <f t="shared" si="5"/>
        <v>725</v>
      </c>
      <c r="O251" s="48"/>
      <c r="P251" s="60"/>
      <c r="Q251" s="59">
        <v>725</v>
      </c>
      <c r="R251" s="59"/>
      <c r="S251" s="59"/>
      <c r="T251" s="59"/>
      <c r="U251" s="59"/>
      <c r="V251" s="118"/>
      <c r="W251" s="118"/>
      <c r="X251" s="118"/>
      <c r="Y251" s="118"/>
      <c r="Z251" s="118"/>
      <c r="AA251" s="118"/>
      <c r="AB251" s="59"/>
      <c r="AC251" s="92" t="s">
        <v>330</v>
      </c>
    </row>
    <row r="252" spans="1:67" s="30" customFormat="1" ht="12" x14ac:dyDescent="0.2">
      <c r="A252" s="91" t="s">
        <v>67</v>
      </c>
      <c r="B252" s="46">
        <v>43840</v>
      </c>
      <c r="C252" s="47" t="s">
        <v>68</v>
      </c>
      <c r="D252" s="47" t="s">
        <v>93</v>
      </c>
      <c r="E252" s="47" t="s">
        <v>347</v>
      </c>
      <c r="F252" s="47">
        <v>81168</v>
      </c>
      <c r="G252" s="58">
        <v>43847</v>
      </c>
      <c r="H252" s="47">
        <v>2</v>
      </c>
      <c r="I252" s="47">
        <v>0</v>
      </c>
      <c r="J252" s="47"/>
      <c r="K252" s="53">
        <v>62.5</v>
      </c>
      <c r="L252" s="48"/>
      <c r="M252" s="48"/>
      <c r="N252" s="55">
        <f t="shared" si="5"/>
        <v>62.5</v>
      </c>
      <c r="O252" s="48"/>
      <c r="P252" s="60"/>
      <c r="Q252" s="59">
        <v>62.5</v>
      </c>
      <c r="R252" s="59"/>
      <c r="S252" s="59"/>
      <c r="T252" s="59"/>
      <c r="U252" s="59"/>
      <c r="V252" s="118"/>
      <c r="W252" s="118"/>
      <c r="X252" s="118"/>
      <c r="Y252" s="118"/>
      <c r="Z252" s="118"/>
      <c r="AA252" s="118"/>
      <c r="AB252" s="59"/>
      <c r="AC252" s="92" t="s">
        <v>330</v>
      </c>
    </row>
    <row r="253" spans="1:67" s="30" customFormat="1" ht="12" x14ac:dyDescent="0.2">
      <c r="A253" s="91" t="s">
        <v>67</v>
      </c>
      <c r="B253" s="46">
        <v>43843</v>
      </c>
      <c r="C253" s="47" t="s">
        <v>68</v>
      </c>
      <c r="D253" s="47" t="s">
        <v>93</v>
      </c>
      <c r="E253" s="47" t="s">
        <v>348</v>
      </c>
      <c r="F253" s="47">
        <v>81169</v>
      </c>
      <c r="G253" s="58">
        <v>43847</v>
      </c>
      <c r="H253" s="47">
        <v>2</v>
      </c>
      <c r="I253" s="47">
        <v>0</v>
      </c>
      <c r="J253" s="47"/>
      <c r="K253" s="53">
        <v>3020</v>
      </c>
      <c r="L253" s="48"/>
      <c r="M253" s="48"/>
      <c r="N253" s="55">
        <f t="shared" si="5"/>
        <v>3020</v>
      </c>
      <c r="O253" s="48"/>
      <c r="P253" s="60"/>
      <c r="Q253" s="59">
        <v>3020</v>
      </c>
      <c r="R253" s="59"/>
      <c r="S253" s="59"/>
      <c r="T253" s="59"/>
      <c r="U253" s="59"/>
      <c r="V253" s="118"/>
      <c r="W253" s="118"/>
      <c r="X253" s="118"/>
      <c r="Y253" s="118"/>
      <c r="Z253" s="118"/>
      <c r="AA253" s="118"/>
      <c r="AB253" s="59"/>
      <c r="AC253" s="92" t="s">
        <v>330</v>
      </c>
    </row>
    <row r="254" spans="1:67" s="30" customFormat="1" ht="12" x14ac:dyDescent="0.2">
      <c r="A254" s="91" t="s">
        <v>67</v>
      </c>
      <c r="B254" s="46">
        <v>43843</v>
      </c>
      <c r="C254" s="47" t="s">
        <v>68</v>
      </c>
      <c r="D254" s="47" t="s">
        <v>93</v>
      </c>
      <c r="E254" s="47" t="s">
        <v>349</v>
      </c>
      <c r="F254" s="47">
        <v>81170</v>
      </c>
      <c r="G254" s="58">
        <v>43847</v>
      </c>
      <c r="H254" s="47">
        <v>3</v>
      </c>
      <c r="I254" s="47">
        <v>0</v>
      </c>
      <c r="J254" s="47"/>
      <c r="K254" s="53">
        <v>6020</v>
      </c>
      <c r="L254" s="48"/>
      <c r="M254" s="48"/>
      <c r="N254" s="55">
        <f t="shared" si="5"/>
        <v>6020</v>
      </c>
      <c r="O254" s="48"/>
      <c r="P254" s="60"/>
      <c r="Q254" s="59">
        <v>6020</v>
      </c>
      <c r="R254" s="59"/>
      <c r="S254" s="59"/>
      <c r="T254" s="59"/>
      <c r="U254" s="59"/>
      <c r="V254" s="118"/>
      <c r="W254" s="118"/>
      <c r="X254" s="118"/>
      <c r="Y254" s="118"/>
      <c r="Z254" s="118"/>
      <c r="AA254" s="118"/>
      <c r="AB254" s="59"/>
      <c r="AC254" s="92" t="s">
        <v>350</v>
      </c>
    </row>
    <row r="255" spans="1:67" s="30" customFormat="1" ht="12" x14ac:dyDescent="0.2">
      <c r="A255" s="91" t="s">
        <v>33</v>
      </c>
      <c r="B255" s="46">
        <v>43847</v>
      </c>
      <c r="C255" s="47" t="s">
        <v>77</v>
      </c>
      <c r="D255" s="47" t="s">
        <v>78</v>
      </c>
      <c r="E255" s="47" t="s">
        <v>79</v>
      </c>
      <c r="F255" s="47">
        <v>81171</v>
      </c>
      <c r="G255" s="58">
        <v>43852</v>
      </c>
      <c r="H255" s="47">
        <v>0</v>
      </c>
      <c r="I255" s="47">
        <v>0</v>
      </c>
      <c r="J255" s="47"/>
      <c r="K255" s="53">
        <v>65</v>
      </c>
      <c r="L255" s="48"/>
      <c r="M255" s="48"/>
      <c r="N255" s="55">
        <f t="shared" si="5"/>
        <v>65</v>
      </c>
      <c r="O255" s="48"/>
      <c r="P255" s="60"/>
      <c r="Q255" s="59">
        <v>65</v>
      </c>
      <c r="R255" s="59"/>
      <c r="S255" s="59"/>
      <c r="T255" s="59"/>
      <c r="U255" s="59"/>
      <c r="V255" s="118"/>
      <c r="W255" s="118"/>
      <c r="X255" s="118"/>
      <c r="Y255" s="118"/>
      <c r="Z255" s="118"/>
      <c r="AA255" s="118"/>
      <c r="AB255" s="59"/>
      <c r="AC255" s="156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03"/>
      <c r="BD255" s="103"/>
      <c r="BE255" s="103"/>
      <c r="BF255" s="103"/>
      <c r="BG255" s="103"/>
      <c r="BH255" s="103"/>
      <c r="BI255" s="103"/>
      <c r="BJ255" s="103"/>
      <c r="BK255" s="103"/>
      <c r="BL255" s="103"/>
      <c r="BM255" s="103"/>
      <c r="BN255" s="103"/>
      <c r="BO255" s="103"/>
    </row>
    <row r="256" spans="1:67" s="30" customFormat="1" ht="12" x14ac:dyDescent="0.2">
      <c r="A256" s="91" t="s">
        <v>33</v>
      </c>
      <c r="B256" s="46">
        <v>43847</v>
      </c>
      <c r="C256" s="47" t="s">
        <v>90</v>
      </c>
      <c r="D256" s="47" t="s">
        <v>39</v>
      </c>
      <c r="E256" s="47" t="s">
        <v>43</v>
      </c>
      <c r="F256" s="47">
        <v>81172</v>
      </c>
      <c r="G256" s="58">
        <v>43852</v>
      </c>
      <c r="H256" s="47">
        <v>5</v>
      </c>
      <c r="I256" s="47">
        <v>0</v>
      </c>
      <c r="J256" s="47"/>
      <c r="K256" s="53">
        <v>400</v>
      </c>
      <c r="L256" s="48"/>
      <c r="M256" s="48"/>
      <c r="N256" s="55">
        <f t="shared" si="5"/>
        <v>400</v>
      </c>
      <c r="O256" s="48"/>
      <c r="P256" s="60"/>
      <c r="Q256" s="59">
        <v>400</v>
      </c>
      <c r="R256" s="59"/>
      <c r="S256" s="59"/>
      <c r="T256" s="59"/>
      <c r="U256" s="59"/>
      <c r="V256" s="118"/>
      <c r="W256" s="118"/>
      <c r="X256" s="118"/>
      <c r="Y256" s="118"/>
      <c r="Z256" s="118"/>
      <c r="AA256" s="118"/>
      <c r="AB256" s="59"/>
      <c r="AC256" s="156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03"/>
      <c r="BD256" s="103"/>
      <c r="BE256" s="103"/>
      <c r="BF256" s="103"/>
      <c r="BG256" s="103"/>
      <c r="BH256" s="103"/>
      <c r="BI256" s="103"/>
      <c r="BJ256" s="103"/>
      <c r="BK256" s="103"/>
      <c r="BL256" s="103"/>
      <c r="BM256" s="103"/>
      <c r="BN256" s="103"/>
      <c r="BO256" s="103"/>
    </row>
    <row r="257" spans="1:67" s="30" customFormat="1" ht="12" x14ac:dyDescent="0.2">
      <c r="A257" s="91" t="s">
        <v>67</v>
      </c>
      <c r="B257" s="46">
        <v>43843</v>
      </c>
      <c r="C257" s="47" t="s">
        <v>68</v>
      </c>
      <c r="D257" s="47" t="s">
        <v>93</v>
      </c>
      <c r="E257" s="47" t="s">
        <v>228</v>
      </c>
      <c r="F257" s="47">
        <v>81173</v>
      </c>
      <c r="G257" s="58">
        <v>43847</v>
      </c>
      <c r="H257" s="47">
        <v>1</v>
      </c>
      <c r="I257" s="47">
        <v>0</v>
      </c>
      <c r="J257" s="47"/>
      <c r="K257" s="53">
        <v>75</v>
      </c>
      <c r="L257" s="48"/>
      <c r="M257" s="48"/>
      <c r="N257" s="55">
        <f t="shared" si="5"/>
        <v>75</v>
      </c>
      <c r="O257" s="48"/>
      <c r="P257" s="60"/>
      <c r="Q257" s="59">
        <v>75</v>
      </c>
      <c r="R257" s="59"/>
      <c r="S257" s="59"/>
      <c r="T257" s="59"/>
      <c r="U257" s="59"/>
      <c r="V257" s="118"/>
      <c r="W257" s="118"/>
      <c r="X257" s="118"/>
      <c r="Y257" s="118"/>
      <c r="Z257" s="118"/>
      <c r="AA257" s="118"/>
      <c r="AB257" s="59"/>
      <c r="AC257" s="92"/>
    </row>
    <row r="258" spans="1:67" s="30" customFormat="1" ht="12" x14ac:dyDescent="0.2">
      <c r="A258" s="91" t="s">
        <v>67</v>
      </c>
      <c r="B258" s="46">
        <v>43844</v>
      </c>
      <c r="C258" s="47" t="s">
        <v>68</v>
      </c>
      <c r="D258" s="47" t="s">
        <v>93</v>
      </c>
      <c r="E258" s="47" t="s">
        <v>228</v>
      </c>
      <c r="F258" s="47">
        <v>81174</v>
      </c>
      <c r="G258" s="58">
        <v>43851</v>
      </c>
      <c r="H258" s="47">
        <v>4</v>
      </c>
      <c r="I258" s="47">
        <v>1</v>
      </c>
      <c r="J258" s="47" t="s">
        <v>351</v>
      </c>
      <c r="K258" s="53">
        <v>1150</v>
      </c>
      <c r="L258" s="48"/>
      <c r="M258" s="48"/>
      <c r="N258" s="55">
        <f t="shared" si="5"/>
        <v>1150</v>
      </c>
      <c r="O258" s="48"/>
      <c r="P258" s="60"/>
      <c r="Q258" s="59">
        <v>1150</v>
      </c>
      <c r="R258" s="59"/>
      <c r="S258" s="59"/>
      <c r="T258" s="59"/>
      <c r="U258" s="59"/>
      <c r="V258" s="118"/>
      <c r="W258" s="118"/>
      <c r="X258" s="118"/>
      <c r="Y258" s="118"/>
      <c r="Z258" s="118"/>
      <c r="AA258" s="118"/>
      <c r="AB258" s="59"/>
      <c r="AC258" s="92" t="s">
        <v>352</v>
      </c>
    </row>
    <row r="259" spans="1:67" s="30" customFormat="1" ht="12" x14ac:dyDescent="0.2">
      <c r="A259" s="91" t="s">
        <v>33</v>
      </c>
      <c r="B259" s="46">
        <v>43847</v>
      </c>
      <c r="C259" s="47" t="s">
        <v>90</v>
      </c>
      <c r="D259" s="47" t="s">
        <v>39</v>
      </c>
      <c r="E259" s="47" t="s">
        <v>43</v>
      </c>
      <c r="F259" s="47">
        <v>81175</v>
      </c>
      <c r="G259" s="58">
        <v>43857</v>
      </c>
      <c r="H259" s="47">
        <v>1</v>
      </c>
      <c r="I259" s="47">
        <v>2</v>
      </c>
      <c r="J259" s="47" t="s">
        <v>300</v>
      </c>
      <c r="K259" s="53">
        <v>7270</v>
      </c>
      <c r="L259" s="48"/>
      <c r="M259" s="48"/>
      <c r="N259" s="55">
        <f t="shared" si="5"/>
        <v>7270</v>
      </c>
      <c r="O259" s="48"/>
      <c r="P259" s="60"/>
      <c r="Q259" s="59">
        <v>7270</v>
      </c>
      <c r="R259" s="59"/>
      <c r="S259" s="59"/>
      <c r="T259" s="59"/>
      <c r="U259" s="59"/>
      <c r="V259" s="118"/>
      <c r="W259" s="118"/>
      <c r="X259" s="118"/>
      <c r="Y259" s="118"/>
      <c r="Z259" s="118"/>
      <c r="AA259" s="118"/>
      <c r="AB259" s="59"/>
      <c r="AC259" s="156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03"/>
      <c r="BD259" s="103"/>
      <c r="BE259" s="103"/>
      <c r="BF259" s="103"/>
      <c r="BG259" s="103"/>
      <c r="BH259" s="103"/>
      <c r="BI259" s="103"/>
      <c r="BJ259" s="103"/>
      <c r="BK259" s="103"/>
      <c r="BL259" s="103"/>
      <c r="BM259" s="103"/>
      <c r="BN259" s="103"/>
      <c r="BO259" s="103"/>
    </row>
    <row r="260" spans="1:67" s="30" customFormat="1" ht="12" x14ac:dyDescent="0.2">
      <c r="A260" s="91" t="s">
        <v>62</v>
      </c>
      <c r="B260" s="46">
        <v>43845</v>
      </c>
      <c r="C260" s="47" t="s">
        <v>68</v>
      </c>
      <c r="D260" s="47" t="s">
        <v>88</v>
      </c>
      <c r="E260" s="47" t="s">
        <v>251</v>
      </c>
      <c r="F260" s="47">
        <v>81176</v>
      </c>
      <c r="G260" s="58">
        <v>43853</v>
      </c>
      <c r="H260" s="47">
        <v>4</v>
      </c>
      <c r="I260" s="47">
        <v>0</v>
      </c>
      <c r="J260" s="47"/>
      <c r="K260" s="53">
        <v>255</v>
      </c>
      <c r="L260" s="48"/>
      <c r="M260" s="48"/>
      <c r="N260" s="55">
        <f t="shared" si="5"/>
        <v>255</v>
      </c>
      <c r="O260" s="48"/>
      <c r="P260" s="60"/>
      <c r="Q260" s="59">
        <v>255</v>
      </c>
      <c r="R260" s="59"/>
      <c r="S260" s="59"/>
      <c r="T260" s="59"/>
      <c r="U260" s="59"/>
      <c r="V260" s="118"/>
      <c r="W260" s="118"/>
      <c r="X260" s="118"/>
      <c r="Y260" s="118"/>
      <c r="Z260" s="118"/>
      <c r="AA260" s="118"/>
      <c r="AB260" s="59"/>
      <c r="AC260" s="156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03"/>
      <c r="BD260" s="103"/>
      <c r="BE260" s="103"/>
      <c r="BF260" s="103"/>
      <c r="BG260" s="103"/>
      <c r="BH260" s="103"/>
      <c r="BI260" s="103"/>
      <c r="BJ260" s="103"/>
      <c r="BK260" s="103"/>
      <c r="BL260" s="103"/>
      <c r="BM260" s="103"/>
      <c r="BN260" s="103"/>
      <c r="BO260" s="103"/>
    </row>
    <row r="261" spans="1:67" s="30" customFormat="1" ht="12" x14ac:dyDescent="0.2">
      <c r="A261" s="91" t="s">
        <v>62</v>
      </c>
      <c r="B261" s="46">
        <v>43844</v>
      </c>
      <c r="C261" s="47" t="s">
        <v>68</v>
      </c>
      <c r="D261" s="47" t="s">
        <v>88</v>
      </c>
      <c r="E261" s="47" t="s">
        <v>251</v>
      </c>
      <c r="F261" s="47">
        <v>81177</v>
      </c>
      <c r="G261" s="58">
        <v>43853</v>
      </c>
      <c r="H261" s="47">
        <v>54</v>
      </c>
      <c r="I261" s="47">
        <v>0</v>
      </c>
      <c r="J261" s="47"/>
      <c r="K261" s="53">
        <v>2506</v>
      </c>
      <c r="L261" s="48"/>
      <c r="M261" s="48"/>
      <c r="N261" s="55">
        <f t="shared" si="5"/>
        <v>2506</v>
      </c>
      <c r="O261" s="48"/>
      <c r="P261" s="60"/>
      <c r="Q261" s="59">
        <v>2506</v>
      </c>
      <c r="R261" s="59"/>
      <c r="S261" s="59"/>
      <c r="T261" s="59"/>
      <c r="U261" s="59"/>
      <c r="V261" s="118"/>
      <c r="W261" s="118"/>
      <c r="X261" s="118"/>
      <c r="Y261" s="118"/>
      <c r="Z261" s="118"/>
      <c r="AA261" s="118"/>
      <c r="AB261" s="59"/>
      <c r="AC261" s="156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  <c r="BD261" s="103"/>
      <c r="BE261" s="103"/>
      <c r="BF261" s="103"/>
      <c r="BG261" s="103"/>
      <c r="BH261" s="103"/>
      <c r="BI261" s="103"/>
      <c r="BJ261" s="103"/>
      <c r="BK261" s="103"/>
      <c r="BL261" s="103"/>
      <c r="BM261" s="103"/>
      <c r="BN261" s="103"/>
      <c r="BO261" s="103"/>
    </row>
    <row r="262" spans="1:67" s="30" customFormat="1" ht="12" x14ac:dyDescent="0.2">
      <c r="A262" s="91" t="s">
        <v>353</v>
      </c>
      <c r="B262" s="46">
        <v>43851</v>
      </c>
      <c r="C262" s="47" t="s">
        <v>53</v>
      </c>
      <c r="D262" s="47" t="s">
        <v>69</v>
      </c>
      <c r="E262" s="47" t="s">
        <v>354</v>
      </c>
      <c r="F262" s="47">
        <v>81178</v>
      </c>
      <c r="G262" s="58">
        <v>43851</v>
      </c>
      <c r="H262" s="47">
        <v>6</v>
      </c>
      <c r="I262" s="47">
        <v>0</v>
      </c>
      <c r="J262" s="47"/>
      <c r="K262" s="53">
        <v>725</v>
      </c>
      <c r="L262" s="48"/>
      <c r="M262" s="48"/>
      <c r="N262" s="55">
        <f t="shared" si="5"/>
        <v>725</v>
      </c>
      <c r="O262" s="48">
        <v>725</v>
      </c>
      <c r="P262" s="60"/>
      <c r="Q262" s="59">
        <v>725</v>
      </c>
      <c r="R262" s="59"/>
      <c r="S262" s="59"/>
      <c r="T262" s="59"/>
      <c r="U262" s="59"/>
      <c r="V262" s="118"/>
      <c r="W262" s="118"/>
      <c r="X262" s="118"/>
      <c r="Y262" s="118"/>
      <c r="Z262" s="118"/>
      <c r="AA262" s="118"/>
      <c r="AB262" s="59"/>
      <c r="AC262" s="92"/>
    </row>
    <row r="263" spans="1:67" s="30" customFormat="1" ht="12" x14ac:dyDescent="0.2">
      <c r="A263" s="91" t="s">
        <v>33</v>
      </c>
      <c r="B263" s="46"/>
      <c r="C263" s="47" t="s">
        <v>53</v>
      </c>
      <c r="D263" s="47" t="s">
        <v>36</v>
      </c>
      <c r="E263" s="47" t="s">
        <v>354</v>
      </c>
      <c r="F263" s="47">
        <v>81179</v>
      </c>
      <c r="G263" s="58">
        <v>43851</v>
      </c>
      <c r="H263" s="47">
        <v>0</v>
      </c>
      <c r="I263" s="47">
        <v>0</v>
      </c>
      <c r="J263" s="47"/>
      <c r="K263" s="53">
        <v>0</v>
      </c>
      <c r="L263" s="48"/>
      <c r="M263" s="48"/>
      <c r="N263" s="55">
        <v>0</v>
      </c>
      <c r="O263" s="48">
        <v>590</v>
      </c>
      <c r="P263" s="60"/>
      <c r="Q263" s="59"/>
      <c r="R263" s="59"/>
      <c r="S263" s="59"/>
      <c r="T263" s="59"/>
      <c r="U263" s="59"/>
      <c r="V263" s="118"/>
      <c r="W263" s="118"/>
      <c r="X263" s="118"/>
      <c r="Y263" s="118"/>
      <c r="Z263" s="118"/>
      <c r="AA263" s="118"/>
      <c r="AB263" s="59"/>
      <c r="AC263" s="92"/>
    </row>
    <row r="264" spans="1:67" s="30" customFormat="1" ht="12" x14ac:dyDescent="0.2">
      <c r="A264" s="91" t="s">
        <v>33</v>
      </c>
      <c r="B264" s="46">
        <v>43851</v>
      </c>
      <c r="C264" s="47" t="s">
        <v>53</v>
      </c>
      <c r="D264" s="47" t="s">
        <v>69</v>
      </c>
      <c r="E264" s="47" t="s">
        <v>355</v>
      </c>
      <c r="F264" s="47">
        <v>81180</v>
      </c>
      <c r="G264" s="58">
        <v>43851</v>
      </c>
      <c r="H264" s="47">
        <v>2</v>
      </c>
      <c r="I264" s="47">
        <v>0</v>
      </c>
      <c r="J264" s="47"/>
      <c r="K264" s="53">
        <v>575</v>
      </c>
      <c r="L264" s="48"/>
      <c r="M264" s="48"/>
      <c r="N264" s="55">
        <f t="shared" ref="N264:N327" si="6">SUM(K264:L264)</f>
        <v>575</v>
      </c>
      <c r="O264" s="48">
        <v>575</v>
      </c>
      <c r="P264" s="60"/>
      <c r="Q264" s="59">
        <v>575</v>
      </c>
      <c r="R264" s="59"/>
      <c r="S264" s="59"/>
      <c r="T264" s="59"/>
      <c r="U264" s="59"/>
      <c r="V264" s="118"/>
      <c r="W264" s="118"/>
      <c r="X264" s="118"/>
      <c r="Y264" s="118"/>
      <c r="Z264" s="118"/>
      <c r="AA264" s="118"/>
      <c r="AB264" s="59"/>
      <c r="AC264" s="92"/>
    </row>
    <row r="265" spans="1:67" s="30" customFormat="1" ht="12" x14ac:dyDescent="0.2">
      <c r="A265" s="91" t="s">
        <v>62</v>
      </c>
      <c r="B265" s="46">
        <v>43844</v>
      </c>
      <c r="C265" s="47" t="s">
        <v>68</v>
      </c>
      <c r="D265" s="47" t="s">
        <v>88</v>
      </c>
      <c r="E265" s="47" t="s">
        <v>251</v>
      </c>
      <c r="F265" s="47">
        <v>81181</v>
      </c>
      <c r="G265" s="58">
        <v>43853</v>
      </c>
      <c r="H265" s="47">
        <v>5</v>
      </c>
      <c r="I265" s="47">
        <v>0</v>
      </c>
      <c r="J265" s="47"/>
      <c r="K265" s="53">
        <v>225</v>
      </c>
      <c r="L265" s="48"/>
      <c r="M265" s="48"/>
      <c r="N265" s="55">
        <f t="shared" si="6"/>
        <v>225</v>
      </c>
      <c r="O265" s="48"/>
      <c r="P265" s="60"/>
      <c r="Q265" s="59">
        <v>225</v>
      </c>
      <c r="R265" s="59"/>
      <c r="S265" s="59"/>
      <c r="T265" s="59"/>
      <c r="U265" s="59"/>
      <c r="V265" s="118"/>
      <c r="W265" s="118"/>
      <c r="X265" s="118"/>
      <c r="Y265" s="118"/>
      <c r="Z265" s="118"/>
      <c r="AA265" s="118"/>
      <c r="AB265" s="59"/>
      <c r="AC265" s="156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03"/>
      <c r="BD265" s="103"/>
      <c r="BE265" s="103"/>
      <c r="BF265" s="103"/>
      <c r="BG265" s="103"/>
      <c r="BH265" s="103"/>
      <c r="BI265" s="103"/>
      <c r="BJ265" s="103"/>
      <c r="BK265" s="103"/>
      <c r="BL265" s="103"/>
      <c r="BM265" s="103"/>
      <c r="BN265" s="103"/>
      <c r="BO265" s="103"/>
    </row>
    <row r="266" spans="1:67" s="30" customFormat="1" ht="12" x14ac:dyDescent="0.2">
      <c r="A266" s="91" t="s">
        <v>62</v>
      </c>
      <c r="B266" s="46">
        <v>43761</v>
      </c>
      <c r="C266" s="47" t="s">
        <v>63</v>
      </c>
      <c r="D266" s="47" t="s">
        <v>36</v>
      </c>
      <c r="E266" s="47" t="s">
        <v>180</v>
      </c>
      <c r="F266" s="47">
        <v>81182</v>
      </c>
      <c r="G266" s="58">
        <v>43851</v>
      </c>
      <c r="H266" s="47">
        <v>0</v>
      </c>
      <c r="I266" s="47">
        <v>0</v>
      </c>
      <c r="J266" s="47"/>
      <c r="K266" s="53">
        <v>0</v>
      </c>
      <c r="L266" s="48"/>
      <c r="M266" s="48"/>
      <c r="N266" s="55">
        <f t="shared" si="6"/>
        <v>0</v>
      </c>
      <c r="O266" s="48"/>
      <c r="P266" s="60"/>
      <c r="Q266" s="59"/>
      <c r="R266" s="59"/>
      <c r="S266" s="59"/>
      <c r="T266" s="59"/>
      <c r="U266" s="59"/>
      <c r="V266" s="118"/>
      <c r="W266" s="118"/>
      <c r="X266" s="118"/>
      <c r="Y266" s="118"/>
      <c r="Z266" s="118"/>
      <c r="AA266" s="118"/>
      <c r="AB266" s="59"/>
      <c r="AC266" s="92"/>
    </row>
    <row r="267" spans="1:67" s="30" customFormat="1" ht="12" x14ac:dyDescent="0.2">
      <c r="A267" s="91" t="s">
        <v>62</v>
      </c>
      <c r="B267" s="46">
        <v>43845</v>
      </c>
      <c r="C267" s="47" t="s">
        <v>68</v>
      </c>
      <c r="D267" s="47" t="s">
        <v>88</v>
      </c>
      <c r="E267" s="47" t="s">
        <v>251</v>
      </c>
      <c r="F267" s="47">
        <v>81183</v>
      </c>
      <c r="G267" s="58">
        <v>43853</v>
      </c>
      <c r="H267" s="47">
        <v>43</v>
      </c>
      <c r="I267" s="47">
        <v>0</v>
      </c>
      <c r="J267" s="47"/>
      <c r="K267" s="53">
        <v>2672.26</v>
      </c>
      <c r="L267" s="48"/>
      <c r="M267" s="48"/>
      <c r="N267" s="55">
        <f t="shared" si="6"/>
        <v>2672.26</v>
      </c>
      <c r="O267" s="48"/>
      <c r="P267" s="60"/>
      <c r="Q267" s="59">
        <v>2672.26</v>
      </c>
      <c r="R267" s="59"/>
      <c r="S267" s="59"/>
      <c r="T267" s="59"/>
      <c r="U267" s="59"/>
      <c r="V267" s="118"/>
      <c r="W267" s="118"/>
      <c r="X267" s="118"/>
      <c r="Y267" s="118"/>
      <c r="Z267" s="118"/>
      <c r="AA267" s="118"/>
      <c r="AB267" s="59"/>
      <c r="AC267" s="156" t="s">
        <v>399</v>
      </c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  <c r="BD267" s="103"/>
      <c r="BE267" s="103"/>
      <c r="BF267" s="103"/>
      <c r="BG267" s="103"/>
      <c r="BH267" s="103"/>
      <c r="BI267" s="103"/>
      <c r="BJ267" s="103"/>
      <c r="BK267" s="103"/>
      <c r="BL267" s="103"/>
      <c r="BM267" s="103"/>
      <c r="BN267" s="103"/>
      <c r="BO267" s="103"/>
    </row>
    <row r="268" spans="1:67" s="30" customFormat="1" ht="12" x14ac:dyDescent="0.2">
      <c r="A268" s="91" t="s">
        <v>62</v>
      </c>
      <c r="B268" s="46">
        <v>43846</v>
      </c>
      <c r="C268" s="47" t="s">
        <v>68</v>
      </c>
      <c r="D268" s="47" t="s">
        <v>88</v>
      </c>
      <c r="E268" s="47" t="s">
        <v>251</v>
      </c>
      <c r="F268" s="47">
        <v>81184</v>
      </c>
      <c r="G268" s="58">
        <v>43853</v>
      </c>
      <c r="H268" s="47">
        <v>49</v>
      </c>
      <c r="I268" s="47">
        <v>0</v>
      </c>
      <c r="J268" s="47"/>
      <c r="K268" s="53">
        <v>3133</v>
      </c>
      <c r="L268" s="48"/>
      <c r="M268" s="48"/>
      <c r="N268" s="55">
        <f t="shared" si="6"/>
        <v>3133</v>
      </c>
      <c r="O268" s="48"/>
      <c r="P268" s="60"/>
      <c r="Q268" s="59">
        <v>3133</v>
      </c>
      <c r="R268" s="59"/>
      <c r="S268" s="59"/>
      <c r="T268" s="59"/>
      <c r="U268" s="59"/>
      <c r="V268" s="118"/>
      <c r="W268" s="118"/>
      <c r="X268" s="118"/>
      <c r="Y268" s="118"/>
      <c r="Z268" s="118"/>
      <c r="AA268" s="118"/>
      <c r="AB268" s="59"/>
      <c r="AC268" s="156" t="s">
        <v>400</v>
      </c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03"/>
      <c r="BD268" s="103"/>
      <c r="BE268" s="103"/>
      <c r="BF268" s="103"/>
      <c r="BG268" s="103"/>
      <c r="BH268" s="103"/>
      <c r="BI268" s="103"/>
      <c r="BJ268" s="103"/>
      <c r="BK268" s="103"/>
      <c r="BL268" s="103"/>
      <c r="BM268" s="103"/>
      <c r="BN268" s="103"/>
      <c r="BO268" s="103"/>
    </row>
    <row r="269" spans="1:67" s="30" customFormat="1" ht="12" x14ac:dyDescent="0.2">
      <c r="A269" s="91" t="s">
        <v>67</v>
      </c>
      <c r="B269" s="46">
        <v>43846</v>
      </c>
      <c r="C269" s="47" t="s">
        <v>68</v>
      </c>
      <c r="D269" s="47" t="s">
        <v>93</v>
      </c>
      <c r="E269" s="47" t="s">
        <v>356</v>
      </c>
      <c r="F269" s="47">
        <v>81185</v>
      </c>
      <c r="G269" s="58">
        <v>43851</v>
      </c>
      <c r="H269" s="47">
        <v>1</v>
      </c>
      <c r="I269" s="47">
        <v>0</v>
      </c>
      <c r="J269" s="47"/>
      <c r="K269" s="53">
        <v>250</v>
      </c>
      <c r="L269" s="48"/>
      <c r="M269" s="48"/>
      <c r="N269" s="55">
        <f t="shared" si="6"/>
        <v>250</v>
      </c>
      <c r="O269" s="48"/>
      <c r="P269" s="60"/>
      <c r="Q269" s="59">
        <v>250</v>
      </c>
      <c r="R269" s="59"/>
      <c r="S269" s="59"/>
      <c r="T269" s="59"/>
      <c r="U269" s="59"/>
      <c r="V269" s="118"/>
      <c r="W269" s="118"/>
      <c r="X269" s="118"/>
      <c r="Y269" s="118"/>
      <c r="Z269" s="118"/>
      <c r="AA269" s="118"/>
      <c r="AB269" s="59"/>
      <c r="AC269" s="92" t="s">
        <v>357</v>
      </c>
    </row>
    <row r="270" spans="1:67" s="30" customFormat="1" ht="12" x14ac:dyDescent="0.2">
      <c r="A270" s="91" t="s">
        <v>33</v>
      </c>
      <c r="B270" s="46">
        <v>43851</v>
      </c>
      <c r="C270" s="47" t="s">
        <v>90</v>
      </c>
      <c r="D270" s="47" t="s">
        <v>39</v>
      </c>
      <c r="E270" s="47" t="s">
        <v>43</v>
      </c>
      <c r="F270" s="47">
        <v>81186</v>
      </c>
      <c r="G270" s="58">
        <v>43854</v>
      </c>
      <c r="H270" s="47">
        <v>5</v>
      </c>
      <c r="I270" s="47">
        <v>0</v>
      </c>
      <c r="J270" s="47"/>
      <c r="K270" s="53">
        <v>825</v>
      </c>
      <c r="L270" s="48"/>
      <c r="M270" s="48"/>
      <c r="N270" s="55">
        <f t="shared" si="6"/>
        <v>825</v>
      </c>
      <c r="O270" s="48"/>
      <c r="P270" s="60"/>
      <c r="Q270" s="59">
        <v>825</v>
      </c>
      <c r="R270" s="59"/>
      <c r="S270" s="59"/>
      <c r="T270" s="59"/>
      <c r="U270" s="59"/>
      <c r="V270" s="118"/>
      <c r="W270" s="118"/>
      <c r="X270" s="118"/>
      <c r="Y270" s="118"/>
      <c r="Z270" s="118"/>
      <c r="AA270" s="118"/>
      <c r="AB270" s="59"/>
      <c r="AC270" s="156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03"/>
      <c r="BD270" s="103"/>
      <c r="BE270" s="103"/>
      <c r="BF270" s="103"/>
      <c r="BG270" s="103"/>
      <c r="BH270" s="103"/>
      <c r="BI270" s="103"/>
      <c r="BJ270" s="103"/>
      <c r="BK270" s="103"/>
      <c r="BL270" s="103"/>
      <c r="BM270" s="103"/>
      <c r="BN270" s="103"/>
      <c r="BO270" s="103"/>
    </row>
    <row r="271" spans="1:67" s="30" customFormat="1" ht="12" x14ac:dyDescent="0.2">
      <c r="A271" s="91"/>
      <c r="B271" s="46"/>
      <c r="C271" s="47"/>
      <c r="D271" s="47"/>
      <c r="E271" s="47"/>
      <c r="F271" s="47">
        <v>81187</v>
      </c>
      <c r="G271" s="58"/>
      <c r="H271" s="47"/>
      <c r="I271" s="47"/>
      <c r="J271" s="47"/>
      <c r="K271" s="53"/>
      <c r="L271" s="48"/>
      <c r="M271" s="48"/>
      <c r="N271" s="55">
        <f t="shared" si="6"/>
        <v>0</v>
      </c>
      <c r="O271" s="48"/>
      <c r="P271" s="60"/>
      <c r="Q271" s="59"/>
      <c r="R271" s="59"/>
      <c r="S271" s="59"/>
      <c r="T271" s="59"/>
      <c r="U271" s="59"/>
      <c r="V271" s="118"/>
      <c r="W271" s="118"/>
      <c r="X271" s="118"/>
      <c r="Y271" s="118"/>
      <c r="Z271" s="118"/>
      <c r="AA271" s="118"/>
      <c r="AB271" s="59"/>
      <c r="AC271" s="156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03"/>
      <c r="BD271" s="103"/>
      <c r="BE271" s="103"/>
      <c r="BF271" s="103"/>
      <c r="BG271" s="103"/>
      <c r="BH271" s="103"/>
      <c r="BI271" s="103"/>
      <c r="BJ271" s="103"/>
      <c r="BK271" s="103"/>
      <c r="BL271" s="103"/>
      <c r="BM271" s="103"/>
      <c r="BN271" s="103"/>
      <c r="BO271" s="103"/>
    </row>
    <row r="272" spans="1:67" s="30" customFormat="1" ht="12" x14ac:dyDescent="0.2">
      <c r="A272" s="91"/>
      <c r="B272" s="46"/>
      <c r="C272" s="47"/>
      <c r="D272" s="47"/>
      <c r="E272" s="47"/>
      <c r="F272" s="47">
        <v>81188</v>
      </c>
      <c r="G272" s="58"/>
      <c r="H272" s="47"/>
      <c r="I272" s="47"/>
      <c r="J272" s="47"/>
      <c r="K272" s="53"/>
      <c r="L272" s="48"/>
      <c r="M272" s="48"/>
      <c r="N272" s="55">
        <f t="shared" si="6"/>
        <v>0</v>
      </c>
      <c r="O272" s="48"/>
      <c r="P272" s="60"/>
      <c r="Q272" s="59"/>
      <c r="R272" s="59"/>
      <c r="S272" s="59"/>
      <c r="T272" s="59"/>
      <c r="U272" s="59"/>
      <c r="V272" s="118"/>
      <c r="W272" s="118"/>
      <c r="X272" s="118"/>
      <c r="Y272" s="118"/>
      <c r="Z272" s="118"/>
      <c r="AA272" s="118"/>
      <c r="AB272" s="59"/>
      <c r="AC272" s="156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03"/>
      <c r="BD272" s="103"/>
      <c r="BE272" s="103"/>
      <c r="BF272" s="103"/>
      <c r="BG272" s="103"/>
      <c r="BH272" s="103"/>
      <c r="BI272" s="103"/>
      <c r="BJ272" s="103"/>
      <c r="BK272" s="103"/>
      <c r="BL272" s="103"/>
      <c r="BM272" s="103"/>
      <c r="BN272" s="103"/>
      <c r="BO272" s="103"/>
    </row>
    <row r="273" spans="1:68" s="30" customFormat="1" ht="12" x14ac:dyDescent="0.2">
      <c r="A273" s="91" t="s">
        <v>41</v>
      </c>
      <c r="B273" s="46">
        <v>43481</v>
      </c>
      <c r="C273" s="47" t="s">
        <v>53</v>
      </c>
      <c r="D273" s="47" t="s">
        <v>93</v>
      </c>
      <c r="E273" s="47" t="s">
        <v>401</v>
      </c>
      <c r="F273" s="47">
        <v>81189</v>
      </c>
      <c r="G273" s="58">
        <v>43853</v>
      </c>
      <c r="H273" s="47">
        <v>18</v>
      </c>
      <c r="I273" s="47">
        <v>1</v>
      </c>
      <c r="J273" s="47" t="s">
        <v>51</v>
      </c>
      <c r="K273" s="53">
        <f>1316.45+1100.63</f>
        <v>2417.08</v>
      </c>
      <c r="L273" s="48"/>
      <c r="M273" s="48"/>
      <c r="N273" s="55">
        <f t="shared" si="6"/>
        <v>2417.08</v>
      </c>
      <c r="O273" s="48"/>
      <c r="P273" s="60">
        <v>400</v>
      </c>
      <c r="Q273" s="59">
        <f>N273-P273</f>
        <v>2017.08</v>
      </c>
      <c r="R273" s="59"/>
      <c r="S273" s="59"/>
      <c r="T273" s="59"/>
      <c r="U273" s="59"/>
      <c r="V273" s="118"/>
      <c r="W273" s="118"/>
      <c r="X273" s="118"/>
      <c r="Y273" s="118"/>
      <c r="Z273" s="118"/>
      <c r="AA273" s="118"/>
      <c r="AB273" s="59"/>
      <c r="AC273" s="156" t="s">
        <v>402</v>
      </c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03"/>
      <c r="BD273" s="103"/>
      <c r="BE273" s="103"/>
      <c r="BF273" s="103"/>
      <c r="BG273" s="103"/>
      <c r="BH273" s="103"/>
      <c r="BI273" s="103"/>
      <c r="BJ273" s="103"/>
      <c r="BK273" s="103"/>
      <c r="BL273" s="103"/>
      <c r="BM273" s="103"/>
      <c r="BN273" s="103"/>
      <c r="BO273" s="103"/>
    </row>
    <row r="274" spans="1:68" s="30" customFormat="1" ht="12" x14ac:dyDescent="0.2">
      <c r="A274" s="91" t="s">
        <v>33</v>
      </c>
      <c r="B274" s="46"/>
      <c r="C274" s="47" t="s">
        <v>53</v>
      </c>
      <c r="D274" s="47" t="s">
        <v>36</v>
      </c>
      <c r="E274" s="47" t="s">
        <v>358</v>
      </c>
      <c r="F274" s="47">
        <v>81190</v>
      </c>
      <c r="G274" s="58">
        <v>43852</v>
      </c>
      <c r="H274" s="47">
        <v>0</v>
      </c>
      <c r="I274" s="47">
        <v>0</v>
      </c>
      <c r="J274" s="47"/>
      <c r="K274" s="53">
        <v>0</v>
      </c>
      <c r="L274" s="48"/>
      <c r="M274" s="48"/>
      <c r="N274" s="55">
        <f t="shared" si="6"/>
        <v>0</v>
      </c>
      <c r="O274" s="48">
        <v>7790</v>
      </c>
      <c r="P274" s="60"/>
      <c r="Q274" s="59"/>
      <c r="R274" s="59"/>
      <c r="S274" s="59"/>
      <c r="T274" s="59"/>
      <c r="U274" s="59"/>
      <c r="V274" s="118"/>
      <c r="W274" s="118"/>
      <c r="X274" s="118"/>
      <c r="Y274" s="118"/>
      <c r="Z274" s="118"/>
      <c r="AA274" s="118"/>
      <c r="AB274" s="59"/>
      <c r="AC274" s="156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03"/>
      <c r="BD274" s="103"/>
      <c r="BE274" s="103"/>
      <c r="BF274" s="103"/>
      <c r="BG274" s="103"/>
      <c r="BH274" s="103"/>
      <c r="BI274" s="103"/>
      <c r="BJ274" s="103"/>
      <c r="BK274" s="103"/>
      <c r="BL274" s="103"/>
      <c r="BM274" s="103"/>
      <c r="BN274" s="103"/>
      <c r="BO274" s="103"/>
    </row>
    <row r="275" spans="1:68" s="30" customFormat="1" ht="12" x14ac:dyDescent="0.2">
      <c r="A275" s="91" t="s">
        <v>33</v>
      </c>
      <c r="B275" s="46">
        <v>43852</v>
      </c>
      <c r="C275" s="47" t="s">
        <v>53</v>
      </c>
      <c r="D275" s="47" t="s">
        <v>69</v>
      </c>
      <c r="E275" s="47" t="s">
        <v>358</v>
      </c>
      <c r="F275" s="47">
        <v>81191</v>
      </c>
      <c r="G275" s="58">
        <v>43852</v>
      </c>
      <c r="H275" s="47">
        <v>19</v>
      </c>
      <c r="I275" s="47">
        <v>0</v>
      </c>
      <c r="J275" s="47"/>
      <c r="K275" s="53">
        <v>1895</v>
      </c>
      <c r="L275" s="48"/>
      <c r="M275" s="48"/>
      <c r="N275" s="55">
        <f t="shared" si="6"/>
        <v>1895</v>
      </c>
      <c r="O275" s="48">
        <v>1895</v>
      </c>
      <c r="P275" s="60"/>
      <c r="Q275" s="59">
        <v>1895</v>
      </c>
      <c r="R275" s="59"/>
      <c r="S275" s="59"/>
      <c r="T275" s="59"/>
      <c r="U275" s="59"/>
      <c r="V275" s="118"/>
      <c r="W275" s="118"/>
      <c r="X275" s="118"/>
      <c r="Y275" s="118"/>
      <c r="Z275" s="118"/>
      <c r="AA275" s="118"/>
      <c r="AB275" s="59"/>
      <c r="AC275" s="156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03"/>
      <c r="BD275" s="103"/>
      <c r="BE275" s="103"/>
      <c r="BF275" s="103"/>
      <c r="BG275" s="103"/>
      <c r="BH275" s="103"/>
      <c r="BI275" s="103"/>
      <c r="BJ275" s="103"/>
      <c r="BK275" s="103"/>
      <c r="BL275" s="103"/>
      <c r="BM275" s="103"/>
      <c r="BN275" s="103"/>
      <c r="BO275" s="103"/>
    </row>
    <row r="276" spans="1:68" s="30" customFormat="1" ht="12" x14ac:dyDescent="0.2">
      <c r="A276" s="91" t="s">
        <v>67</v>
      </c>
      <c r="B276" s="46">
        <v>43847</v>
      </c>
      <c r="C276" s="47" t="s">
        <v>68</v>
      </c>
      <c r="D276" s="47" t="s">
        <v>93</v>
      </c>
      <c r="E276" s="47" t="s">
        <v>359</v>
      </c>
      <c r="F276" s="47">
        <v>81192</v>
      </c>
      <c r="G276" s="58">
        <v>43852</v>
      </c>
      <c r="H276" s="47">
        <v>2</v>
      </c>
      <c r="I276" s="47">
        <v>0</v>
      </c>
      <c r="J276" s="47"/>
      <c r="K276" s="53">
        <v>705</v>
      </c>
      <c r="L276" s="48"/>
      <c r="M276" s="48"/>
      <c r="N276" s="55">
        <f t="shared" si="6"/>
        <v>705</v>
      </c>
      <c r="O276" s="48"/>
      <c r="P276" s="60"/>
      <c r="Q276" s="59">
        <v>705</v>
      </c>
      <c r="R276" s="59"/>
      <c r="S276" s="59"/>
      <c r="T276" s="59"/>
      <c r="U276" s="59"/>
      <c r="V276" s="118"/>
      <c r="W276" s="118"/>
      <c r="X276" s="118"/>
      <c r="Y276" s="118"/>
      <c r="Z276" s="118"/>
      <c r="AA276" s="118"/>
      <c r="AB276" s="59"/>
      <c r="AC276" s="156" t="s">
        <v>330</v>
      </c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  <c r="AU276" s="103"/>
      <c r="AV276" s="103"/>
      <c r="AW276" s="103"/>
      <c r="AX276" s="103"/>
      <c r="AY276" s="103"/>
      <c r="AZ276" s="103"/>
      <c r="BA276" s="103"/>
      <c r="BB276" s="103"/>
      <c r="BC276" s="103"/>
      <c r="BD276" s="103"/>
      <c r="BE276" s="103"/>
      <c r="BF276" s="103"/>
      <c r="BG276" s="103"/>
      <c r="BH276" s="103"/>
      <c r="BI276" s="103"/>
      <c r="BJ276" s="103"/>
      <c r="BK276" s="103"/>
      <c r="BL276" s="103"/>
      <c r="BM276" s="103"/>
      <c r="BN276" s="103"/>
      <c r="BO276" s="103"/>
    </row>
    <row r="277" spans="1:68" s="30" customFormat="1" ht="12" x14ac:dyDescent="0.2">
      <c r="A277" s="91" t="s">
        <v>62</v>
      </c>
      <c r="B277" s="46">
        <v>43760</v>
      </c>
      <c r="C277" s="47" t="s">
        <v>63</v>
      </c>
      <c r="D277" s="47" t="s">
        <v>36</v>
      </c>
      <c r="E277" s="47" t="s">
        <v>180</v>
      </c>
      <c r="F277" s="47">
        <v>81193</v>
      </c>
      <c r="G277" s="58">
        <v>43852</v>
      </c>
      <c r="H277" s="47">
        <v>0</v>
      </c>
      <c r="I277" s="47">
        <v>0</v>
      </c>
      <c r="J277" s="47"/>
      <c r="K277" s="53">
        <v>0</v>
      </c>
      <c r="L277" s="48"/>
      <c r="M277" s="48"/>
      <c r="N277" s="55">
        <f t="shared" si="6"/>
        <v>0</v>
      </c>
      <c r="O277" s="48"/>
      <c r="P277" s="60"/>
      <c r="Q277" s="59"/>
      <c r="R277" s="59"/>
      <c r="S277" s="59"/>
      <c r="T277" s="59"/>
      <c r="U277" s="59"/>
      <c r="V277" s="118"/>
      <c r="W277" s="118"/>
      <c r="X277" s="118"/>
      <c r="Y277" s="118"/>
      <c r="Z277" s="118"/>
      <c r="AA277" s="118"/>
      <c r="AB277" s="59">
        <v>0</v>
      </c>
      <c r="AC277" s="156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03"/>
      <c r="BD277" s="103"/>
      <c r="BE277" s="103"/>
      <c r="BF277" s="103"/>
      <c r="BG277" s="103"/>
      <c r="BH277" s="103"/>
      <c r="BI277" s="103"/>
      <c r="BJ277" s="103"/>
      <c r="BK277" s="103"/>
      <c r="BL277" s="103"/>
      <c r="BM277" s="103"/>
      <c r="BN277" s="103"/>
      <c r="BO277" s="103"/>
    </row>
    <row r="278" spans="1:68" s="30" customFormat="1" ht="12" x14ac:dyDescent="0.2">
      <c r="A278" s="91" t="s">
        <v>33</v>
      </c>
      <c r="B278" s="46">
        <v>43853</v>
      </c>
      <c r="C278" s="47" t="s">
        <v>53</v>
      </c>
      <c r="D278" s="47" t="s">
        <v>69</v>
      </c>
      <c r="E278" s="47" t="s">
        <v>403</v>
      </c>
      <c r="F278" s="47">
        <v>81194</v>
      </c>
      <c r="G278" s="58">
        <v>43853</v>
      </c>
      <c r="H278" s="47">
        <v>2</v>
      </c>
      <c r="I278" s="47">
        <v>0</v>
      </c>
      <c r="J278" s="47"/>
      <c r="K278" s="53">
        <v>50</v>
      </c>
      <c r="L278" s="48"/>
      <c r="M278" s="48"/>
      <c r="N278" s="55">
        <f t="shared" si="6"/>
        <v>50</v>
      </c>
      <c r="O278" s="48">
        <v>50</v>
      </c>
      <c r="P278" s="60"/>
      <c r="Q278" s="59">
        <v>50</v>
      </c>
      <c r="R278" s="59"/>
      <c r="S278" s="59"/>
      <c r="T278" s="59"/>
      <c r="U278" s="59"/>
      <c r="V278" s="118"/>
      <c r="W278" s="118"/>
      <c r="X278" s="118"/>
      <c r="Y278" s="118"/>
      <c r="Z278" s="118"/>
      <c r="AA278" s="118"/>
      <c r="AB278" s="59"/>
      <c r="AC278" s="156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  <c r="BD278" s="103"/>
      <c r="BE278" s="103"/>
      <c r="BF278" s="103"/>
      <c r="BG278" s="103"/>
      <c r="BH278" s="103"/>
      <c r="BI278" s="103"/>
      <c r="BJ278" s="103"/>
      <c r="BK278" s="103"/>
      <c r="BL278" s="103"/>
      <c r="BM278" s="103"/>
      <c r="BN278" s="103"/>
      <c r="BO278" s="103"/>
    </row>
    <row r="279" spans="1:68" s="30" customFormat="1" ht="12" x14ac:dyDescent="0.2">
      <c r="A279" s="91"/>
      <c r="B279" s="46"/>
      <c r="C279" s="47"/>
      <c r="D279" s="47"/>
      <c r="E279" s="47"/>
      <c r="F279" s="47">
        <v>81195</v>
      </c>
      <c r="G279" s="58"/>
      <c r="H279" s="47"/>
      <c r="I279" s="47"/>
      <c r="J279" s="47"/>
      <c r="K279" s="53"/>
      <c r="L279" s="48"/>
      <c r="M279" s="48"/>
      <c r="N279" s="55">
        <f t="shared" si="6"/>
        <v>0</v>
      </c>
      <c r="O279" s="48"/>
      <c r="P279" s="60"/>
      <c r="Q279" s="59"/>
      <c r="R279" s="59"/>
      <c r="S279" s="59"/>
      <c r="T279" s="59"/>
      <c r="U279" s="59"/>
      <c r="V279" s="118"/>
      <c r="W279" s="118"/>
      <c r="X279" s="118"/>
      <c r="Y279" s="118"/>
      <c r="Z279" s="118"/>
      <c r="AA279" s="118"/>
      <c r="AB279" s="59"/>
      <c r="AC279" s="156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  <c r="BD279" s="103"/>
      <c r="BE279" s="103"/>
      <c r="BF279" s="103"/>
      <c r="BG279" s="103"/>
      <c r="BH279" s="103"/>
      <c r="BI279" s="103"/>
      <c r="BJ279" s="103"/>
      <c r="BK279" s="103"/>
      <c r="BL279" s="103"/>
      <c r="BM279" s="103"/>
      <c r="BN279" s="103"/>
      <c r="BO279" s="103"/>
    </row>
    <row r="280" spans="1:68" s="30" customFormat="1" ht="12" x14ac:dyDescent="0.2">
      <c r="A280" s="91" t="s">
        <v>67</v>
      </c>
      <c r="B280" s="46">
        <v>43851</v>
      </c>
      <c r="C280" s="47" t="s">
        <v>68</v>
      </c>
      <c r="D280" s="47" t="s">
        <v>93</v>
      </c>
      <c r="E280" s="47" t="s">
        <v>404</v>
      </c>
      <c r="F280" s="47">
        <v>81196</v>
      </c>
      <c r="G280" s="58">
        <v>43858</v>
      </c>
      <c r="H280" s="47">
        <v>1</v>
      </c>
      <c r="I280" s="47">
        <v>1</v>
      </c>
      <c r="J280" s="47" t="s">
        <v>51</v>
      </c>
      <c r="K280" s="53">
        <v>100</v>
      </c>
      <c r="L280" s="48"/>
      <c r="M280" s="48"/>
      <c r="N280" s="55">
        <f t="shared" si="6"/>
        <v>100</v>
      </c>
      <c r="O280" s="48"/>
      <c r="P280" s="60"/>
      <c r="Q280" s="59">
        <v>100</v>
      </c>
      <c r="R280" s="59"/>
      <c r="S280" s="59"/>
      <c r="T280" s="59"/>
      <c r="U280" s="59"/>
      <c r="V280" s="118"/>
      <c r="W280" s="118"/>
      <c r="X280" s="118"/>
      <c r="Y280" s="118"/>
      <c r="Z280" s="118"/>
      <c r="AA280" s="118"/>
      <c r="AB280" s="59"/>
      <c r="AC280" s="156" t="s">
        <v>357</v>
      </c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03"/>
      <c r="BD280" s="103"/>
      <c r="BE280" s="103"/>
      <c r="BF280" s="103"/>
      <c r="BG280" s="103"/>
      <c r="BH280" s="103"/>
      <c r="BI280" s="103"/>
      <c r="BJ280" s="103"/>
      <c r="BK280" s="103"/>
      <c r="BL280" s="103"/>
      <c r="BM280" s="103"/>
      <c r="BN280" s="103"/>
      <c r="BO280" s="103"/>
    </row>
    <row r="281" spans="1:68" s="30" customFormat="1" ht="12" x14ac:dyDescent="0.2">
      <c r="A281" s="91" t="s">
        <v>62</v>
      </c>
      <c r="B281" s="46">
        <v>43761</v>
      </c>
      <c r="C281" s="47" t="s">
        <v>63</v>
      </c>
      <c r="D281" s="47" t="s">
        <v>36</v>
      </c>
      <c r="E281" s="47" t="s">
        <v>180</v>
      </c>
      <c r="F281" s="47">
        <v>81197</v>
      </c>
      <c r="G281" s="58">
        <v>43852</v>
      </c>
      <c r="H281" s="47">
        <v>0</v>
      </c>
      <c r="I281" s="47">
        <v>0</v>
      </c>
      <c r="J281" s="47"/>
      <c r="K281" s="53">
        <v>0</v>
      </c>
      <c r="L281" s="48"/>
      <c r="M281" s="48"/>
      <c r="N281" s="55">
        <f t="shared" si="6"/>
        <v>0</v>
      </c>
      <c r="O281" s="48"/>
      <c r="P281" s="60"/>
      <c r="Q281" s="59"/>
      <c r="R281" s="59"/>
      <c r="S281" s="59"/>
      <c r="T281" s="59"/>
      <c r="U281" s="59"/>
      <c r="V281" s="118"/>
      <c r="W281" s="118"/>
      <c r="X281" s="118"/>
      <c r="Y281" s="118"/>
      <c r="Z281" s="118"/>
      <c r="AA281" s="118"/>
      <c r="AB281" s="59">
        <v>0</v>
      </c>
      <c r="AC281" s="156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03"/>
      <c r="BD281" s="103"/>
      <c r="BE281" s="103"/>
      <c r="BF281" s="103"/>
      <c r="BG281" s="103"/>
      <c r="BH281" s="103"/>
      <c r="BI281" s="103"/>
      <c r="BJ281" s="103"/>
      <c r="BK281" s="103"/>
      <c r="BL281" s="103"/>
      <c r="BM281" s="103"/>
      <c r="BN281" s="103"/>
      <c r="BO281" s="103"/>
    </row>
    <row r="282" spans="1:68" s="103" customFormat="1" ht="12" x14ac:dyDescent="0.2">
      <c r="A282" s="132" t="s">
        <v>33</v>
      </c>
      <c r="B282" s="133">
        <v>43852</v>
      </c>
      <c r="C282" s="134" t="s">
        <v>77</v>
      </c>
      <c r="D282" s="134" t="s">
        <v>78</v>
      </c>
      <c r="E282" s="134" t="s">
        <v>79</v>
      </c>
      <c r="F282" s="47">
        <v>81198</v>
      </c>
      <c r="G282" s="135">
        <v>43853</v>
      </c>
      <c r="H282" s="134">
        <v>0</v>
      </c>
      <c r="I282" s="134">
        <v>0</v>
      </c>
      <c r="J282" s="134"/>
      <c r="K282" s="136">
        <v>240</v>
      </c>
      <c r="L282" s="137"/>
      <c r="M282" s="137"/>
      <c r="N282" s="55">
        <f t="shared" si="6"/>
        <v>240</v>
      </c>
      <c r="O282" s="137"/>
      <c r="P282" s="138"/>
      <c r="Q282" s="139">
        <v>240</v>
      </c>
      <c r="R282" s="139"/>
      <c r="S282" s="139"/>
      <c r="T282" s="139"/>
      <c r="U282" s="139"/>
      <c r="V282" s="140"/>
      <c r="W282" s="140"/>
      <c r="X282" s="140"/>
      <c r="Y282" s="140"/>
      <c r="Z282" s="140"/>
      <c r="AA282" s="140"/>
      <c r="AB282" s="139"/>
      <c r="AC282" s="158"/>
      <c r="BP282" s="161"/>
    </row>
    <row r="283" spans="1:68" s="103" customFormat="1" ht="12" x14ac:dyDescent="0.2">
      <c r="A283" s="132" t="s">
        <v>33</v>
      </c>
      <c r="B283" s="133">
        <v>43852</v>
      </c>
      <c r="C283" s="134" t="s">
        <v>90</v>
      </c>
      <c r="D283" s="134" t="s">
        <v>39</v>
      </c>
      <c r="E283" s="134" t="s">
        <v>43</v>
      </c>
      <c r="F283" s="47">
        <v>81199</v>
      </c>
      <c r="G283" s="135">
        <v>43853</v>
      </c>
      <c r="H283" s="134">
        <v>9</v>
      </c>
      <c r="I283" s="134">
        <v>0</v>
      </c>
      <c r="J283" s="134"/>
      <c r="K283" s="136">
        <v>8490</v>
      </c>
      <c r="L283" s="137"/>
      <c r="M283" s="137"/>
      <c r="N283" s="55">
        <f t="shared" si="6"/>
        <v>8490</v>
      </c>
      <c r="O283" s="137"/>
      <c r="P283" s="138">
        <v>6250</v>
      </c>
      <c r="Q283" s="139">
        <v>2240</v>
      </c>
      <c r="R283" s="139"/>
      <c r="S283" s="139"/>
      <c r="T283" s="139"/>
      <c r="U283" s="139"/>
      <c r="V283" s="140"/>
      <c r="W283" s="140"/>
      <c r="X283" s="140"/>
      <c r="Y283" s="140"/>
      <c r="Z283" s="140"/>
      <c r="AA283" s="140"/>
      <c r="AB283" s="139"/>
      <c r="AC283" s="158"/>
      <c r="BP283" s="161"/>
    </row>
    <row r="284" spans="1:68" s="103" customFormat="1" ht="12" x14ac:dyDescent="0.2">
      <c r="A284" s="132" t="s">
        <v>41</v>
      </c>
      <c r="B284" s="133">
        <v>43852</v>
      </c>
      <c r="C284" s="134" t="s">
        <v>90</v>
      </c>
      <c r="D284" s="134" t="s">
        <v>39</v>
      </c>
      <c r="E284" s="134" t="s">
        <v>43</v>
      </c>
      <c r="F284" s="47">
        <v>81200</v>
      </c>
      <c r="G284" s="135">
        <v>43854</v>
      </c>
      <c r="H284" s="134">
        <v>6</v>
      </c>
      <c r="I284" s="134">
        <v>0</v>
      </c>
      <c r="J284" s="134"/>
      <c r="K284" s="136">
        <v>2830</v>
      </c>
      <c r="L284" s="137"/>
      <c r="M284" s="137"/>
      <c r="N284" s="55">
        <f t="shared" si="6"/>
        <v>2830</v>
      </c>
      <c r="O284" s="137"/>
      <c r="P284" s="138"/>
      <c r="Q284" s="139">
        <v>2830</v>
      </c>
      <c r="R284" s="139"/>
      <c r="S284" s="139"/>
      <c r="T284" s="139"/>
      <c r="U284" s="139"/>
      <c r="V284" s="140"/>
      <c r="W284" s="140"/>
      <c r="X284" s="140"/>
      <c r="Y284" s="140"/>
      <c r="Z284" s="140"/>
      <c r="AA284" s="140"/>
      <c r="AB284" s="139"/>
      <c r="AC284" s="158"/>
      <c r="BP284" s="161"/>
    </row>
    <row r="285" spans="1:68" s="103" customFormat="1" ht="12" x14ac:dyDescent="0.2">
      <c r="A285" s="132" t="s">
        <v>41</v>
      </c>
      <c r="B285" s="133">
        <v>43852</v>
      </c>
      <c r="C285" s="134" t="s">
        <v>90</v>
      </c>
      <c r="D285" s="134" t="s">
        <v>39</v>
      </c>
      <c r="E285" s="134" t="s">
        <v>43</v>
      </c>
      <c r="F285" s="47">
        <v>81201</v>
      </c>
      <c r="G285" s="135">
        <v>43857</v>
      </c>
      <c r="H285" s="134">
        <v>0</v>
      </c>
      <c r="I285" s="134">
        <v>0</v>
      </c>
      <c r="J285" s="134"/>
      <c r="K285" s="136">
        <v>1101.78</v>
      </c>
      <c r="L285" s="137"/>
      <c r="M285" s="137"/>
      <c r="N285" s="55">
        <f t="shared" si="6"/>
        <v>1101.78</v>
      </c>
      <c r="O285" s="137"/>
      <c r="P285" s="138"/>
      <c r="Q285" s="139">
        <v>1101.78</v>
      </c>
      <c r="R285" s="139"/>
      <c r="S285" s="139"/>
      <c r="T285" s="139"/>
      <c r="U285" s="139"/>
      <c r="V285" s="140"/>
      <c r="W285" s="140"/>
      <c r="X285" s="140"/>
      <c r="Y285" s="140"/>
      <c r="Z285" s="140"/>
      <c r="AA285" s="140"/>
      <c r="AB285" s="139"/>
      <c r="AC285" s="158"/>
      <c r="BP285" s="161"/>
    </row>
    <row r="286" spans="1:68" s="103" customFormat="1" ht="12" x14ac:dyDescent="0.2">
      <c r="A286" s="132" t="s">
        <v>41</v>
      </c>
      <c r="B286" s="133">
        <v>43852</v>
      </c>
      <c r="C286" s="134" t="s">
        <v>90</v>
      </c>
      <c r="D286" s="134" t="s">
        <v>39</v>
      </c>
      <c r="E286" s="134" t="s">
        <v>43</v>
      </c>
      <c r="F286" s="47">
        <v>81202</v>
      </c>
      <c r="G286" s="135">
        <v>43854</v>
      </c>
      <c r="H286" s="134">
        <v>0</v>
      </c>
      <c r="I286" s="134">
        <v>1</v>
      </c>
      <c r="J286" s="134"/>
      <c r="K286" s="136">
        <v>200</v>
      </c>
      <c r="L286" s="137"/>
      <c r="M286" s="137"/>
      <c r="N286" s="55">
        <f t="shared" si="6"/>
        <v>200</v>
      </c>
      <c r="O286" s="137"/>
      <c r="P286" s="138"/>
      <c r="Q286" s="139">
        <v>200</v>
      </c>
      <c r="R286" s="139"/>
      <c r="S286" s="139"/>
      <c r="T286" s="139"/>
      <c r="U286" s="139"/>
      <c r="V286" s="140"/>
      <c r="W286" s="140"/>
      <c r="X286" s="140"/>
      <c r="Y286" s="140"/>
      <c r="Z286" s="140"/>
      <c r="AA286" s="140"/>
      <c r="AB286" s="139"/>
      <c r="AC286" s="158"/>
      <c r="BP286" s="161"/>
    </row>
    <row r="287" spans="1:68" s="103" customFormat="1" ht="12" x14ac:dyDescent="0.2">
      <c r="A287" s="132" t="s">
        <v>405</v>
      </c>
      <c r="B287" s="133">
        <v>43847</v>
      </c>
      <c r="C287" s="134" t="s">
        <v>68</v>
      </c>
      <c r="D287" s="134" t="s">
        <v>88</v>
      </c>
      <c r="E287" s="134" t="s">
        <v>88</v>
      </c>
      <c r="F287" s="47">
        <v>81203</v>
      </c>
      <c r="G287" s="135">
        <v>43860</v>
      </c>
      <c r="H287" s="134">
        <v>46</v>
      </c>
      <c r="I287" s="134"/>
      <c r="J287" s="134"/>
      <c r="K287" s="136">
        <v>1878</v>
      </c>
      <c r="L287" s="137"/>
      <c r="M287" s="137"/>
      <c r="N287" s="55">
        <f t="shared" si="6"/>
        <v>1878</v>
      </c>
      <c r="O287" s="137"/>
      <c r="P287" s="138"/>
      <c r="Q287" s="139">
        <v>1878</v>
      </c>
      <c r="R287" s="139"/>
      <c r="S287" s="139"/>
      <c r="T287" s="139"/>
      <c r="U287" s="139"/>
      <c r="V287" s="140"/>
      <c r="W287" s="140"/>
      <c r="X287" s="140"/>
      <c r="Y287" s="140"/>
      <c r="Z287" s="140"/>
      <c r="AA287" s="140"/>
      <c r="AB287" s="139"/>
      <c r="AC287" s="158"/>
      <c r="BP287" s="161"/>
    </row>
    <row r="288" spans="1:68" s="103" customFormat="1" ht="12" x14ac:dyDescent="0.2">
      <c r="A288" s="132" t="s">
        <v>62</v>
      </c>
      <c r="B288" s="133" t="s">
        <v>55</v>
      </c>
      <c r="C288" s="134" t="s">
        <v>63</v>
      </c>
      <c r="D288" s="134" t="s">
        <v>36</v>
      </c>
      <c r="E288" s="134" t="s">
        <v>180</v>
      </c>
      <c r="F288" s="47">
        <v>81204</v>
      </c>
      <c r="G288" s="135">
        <v>43853</v>
      </c>
      <c r="H288" s="134">
        <v>0</v>
      </c>
      <c r="I288" s="134">
        <v>0</v>
      </c>
      <c r="J288" s="134"/>
      <c r="K288" s="136">
        <v>0</v>
      </c>
      <c r="L288" s="137"/>
      <c r="M288" s="137"/>
      <c r="N288" s="55">
        <f t="shared" si="6"/>
        <v>0</v>
      </c>
      <c r="O288" s="137"/>
      <c r="P288" s="138"/>
      <c r="Q288" s="139"/>
      <c r="R288" s="139"/>
      <c r="S288" s="139"/>
      <c r="T288" s="139"/>
      <c r="U288" s="139"/>
      <c r="V288" s="140"/>
      <c r="W288" s="140"/>
      <c r="X288" s="140"/>
      <c r="Y288" s="140"/>
      <c r="Z288" s="140"/>
      <c r="AA288" s="140"/>
      <c r="AB288" s="139">
        <v>-24922.38</v>
      </c>
      <c r="AC288" s="158" t="s">
        <v>406</v>
      </c>
      <c r="BP288" s="161"/>
    </row>
    <row r="289" spans="1:68" s="103" customFormat="1" ht="12" x14ac:dyDescent="0.2">
      <c r="A289" s="132" t="s">
        <v>62</v>
      </c>
      <c r="B289" s="133">
        <v>43839</v>
      </c>
      <c r="C289" s="134" t="s">
        <v>90</v>
      </c>
      <c r="D289" s="134" t="s">
        <v>170</v>
      </c>
      <c r="E289" s="134" t="s">
        <v>43</v>
      </c>
      <c r="F289" s="47">
        <v>81205</v>
      </c>
      <c r="G289" s="135">
        <v>43853</v>
      </c>
      <c r="H289" s="134">
        <v>1</v>
      </c>
      <c r="I289" s="134">
        <v>0</v>
      </c>
      <c r="J289" s="134"/>
      <c r="K289" s="136">
        <v>5000</v>
      </c>
      <c r="L289" s="137"/>
      <c r="M289" s="137"/>
      <c r="N289" s="55">
        <f t="shared" si="6"/>
        <v>5000</v>
      </c>
      <c r="O289" s="137"/>
      <c r="P289" s="138"/>
      <c r="Q289" s="139">
        <v>5000</v>
      </c>
      <c r="R289" s="139"/>
      <c r="S289" s="139"/>
      <c r="T289" s="139"/>
      <c r="U289" s="139"/>
      <c r="V289" s="140"/>
      <c r="W289" s="140"/>
      <c r="X289" s="140"/>
      <c r="Y289" s="140"/>
      <c r="Z289" s="140"/>
      <c r="AA289" s="140"/>
      <c r="AB289" s="139"/>
      <c r="AC289" s="158"/>
      <c r="BP289" s="161"/>
    </row>
    <row r="290" spans="1:68" s="103" customFormat="1" ht="12" x14ac:dyDescent="0.2">
      <c r="A290" s="132" t="s">
        <v>62</v>
      </c>
      <c r="B290" s="133">
        <v>43840</v>
      </c>
      <c r="C290" s="134" t="s">
        <v>90</v>
      </c>
      <c r="D290" s="134" t="s">
        <v>170</v>
      </c>
      <c r="E290" s="134" t="s">
        <v>43</v>
      </c>
      <c r="F290" s="47">
        <v>81206</v>
      </c>
      <c r="G290" s="135">
        <v>43853</v>
      </c>
      <c r="H290" s="134">
        <v>3</v>
      </c>
      <c r="I290" s="134">
        <v>0</v>
      </c>
      <c r="J290" s="134"/>
      <c r="K290" s="136">
        <v>891.66</v>
      </c>
      <c r="L290" s="137"/>
      <c r="M290" s="137"/>
      <c r="N290" s="55">
        <f t="shared" si="6"/>
        <v>891.66</v>
      </c>
      <c r="O290" s="137"/>
      <c r="P290" s="138"/>
      <c r="Q290" s="139">
        <v>891.66</v>
      </c>
      <c r="R290" s="139"/>
      <c r="S290" s="139"/>
      <c r="T290" s="139"/>
      <c r="U290" s="139"/>
      <c r="V290" s="140"/>
      <c r="W290" s="140"/>
      <c r="X290" s="140"/>
      <c r="Y290" s="140"/>
      <c r="Z290" s="140"/>
      <c r="AA290" s="140"/>
      <c r="AB290" s="139"/>
      <c r="AC290" s="158"/>
      <c r="BP290" s="161"/>
    </row>
    <row r="291" spans="1:68" s="103" customFormat="1" ht="12" x14ac:dyDescent="0.2">
      <c r="A291" s="132" t="s">
        <v>33</v>
      </c>
      <c r="B291" s="133">
        <v>43853</v>
      </c>
      <c r="C291" s="134" t="s">
        <v>53</v>
      </c>
      <c r="D291" s="134" t="s">
        <v>69</v>
      </c>
      <c r="E291" s="134" t="s">
        <v>407</v>
      </c>
      <c r="F291" s="47">
        <v>81207</v>
      </c>
      <c r="G291" s="135">
        <v>43853</v>
      </c>
      <c r="H291" s="134">
        <v>9</v>
      </c>
      <c r="I291" s="134">
        <v>0</v>
      </c>
      <c r="J291" s="134"/>
      <c r="K291" s="136">
        <v>975</v>
      </c>
      <c r="L291" s="137"/>
      <c r="M291" s="137"/>
      <c r="N291" s="55">
        <f t="shared" si="6"/>
        <v>975</v>
      </c>
      <c r="O291" s="137">
        <v>975</v>
      </c>
      <c r="P291" s="138"/>
      <c r="Q291" s="139">
        <v>975</v>
      </c>
      <c r="R291" s="139"/>
      <c r="S291" s="139"/>
      <c r="T291" s="139"/>
      <c r="U291" s="139"/>
      <c r="V291" s="140"/>
      <c r="W291" s="140"/>
      <c r="X291" s="140"/>
      <c r="Y291" s="140"/>
      <c r="Z291" s="140"/>
      <c r="AA291" s="140"/>
      <c r="AB291" s="139"/>
      <c r="AC291" s="158"/>
      <c r="BP291" s="161"/>
    </row>
    <row r="292" spans="1:68" s="103" customFormat="1" ht="12" x14ac:dyDescent="0.2">
      <c r="A292" s="132" t="s">
        <v>33</v>
      </c>
      <c r="B292" s="133"/>
      <c r="C292" s="134" t="s">
        <v>53</v>
      </c>
      <c r="D292" s="134" t="s">
        <v>36</v>
      </c>
      <c r="E292" s="134" t="s">
        <v>407</v>
      </c>
      <c r="F292" s="47">
        <v>81208</v>
      </c>
      <c r="G292" s="135">
        <v>43853</v>
      </c>
      <c r="H292" s="134">
        <v>0</v>
      </c>
      <c r="I292" s="134">
        <v>0</v>
      </c>
      <c r="J292" s="134"/>
      <c r="K292" s="136"/>
      <c r="L292" s="137"/>
      <c r="M292" s="137"/>
      <c r="N292" s="55">
        <f t="shared" si="6"/>
        <v>0</v>
      </c>
      <c r="O292" s="137">
        <v>5485</v>
      </c>
      <c r="P292" s="138"/>
      <c r="Q292" s="139"/>
      <c r="R292" s="139"/>
      <c r="S292" s="139"/>
      <c r="T292" s="139"/>
      <c r="U292" s="139"/>
      <c r="V292" s="140"/>
      <c r="W292" s="140"/>
      <c r="X292" s="140"/>
      <c r="Y292" s="140"/>
      <c r="Z292" s="140"/>
      <c r="AA292" s="140"/>
      <c r="AB292" s="139"/>
      <c r="AC292" s="158"/>
      <c r="BP292" s="161"/>
    </row>
    <row r="293" spans="1:68" s="103" customFormat="1" ht="12" x14ac:dyDescent="0.2">
      <c r="A293" s="132" t="s">
        <v>62</v>
      </c>
      <c r="B293" s="133" t="s">
        <v>55</v>
      </c>
      <c r="C293" s="134" t="s">
        <v>56</v>
      </c>
      <c r="D293" s="134" t="s">
        <v>36</v>
      </c>
      <c r="E293" s="134" t="s">
        <v>57</v>
      </c>
      <c r="F293" s="47">
        <v>81209</v>
      </c>
      <c r="G293" s="135">
        <v>43853</v>
      </c>
      <c r="H293" s="134">
        <v>0</v>
      </c>
      <c r="I293" s="134">
        <v>1</v>
      </c>
      <c r="J293" s="134" t="s">
        <v>408</v>
      </c>
      <c r="K293" s="136">
        <v>0</v>
      </c>
      <c r="L293" s="137"/>
      <c r="M293" s="137"/>
      <c r="N293" s="55">
        <f t="shared" si="6"/>
        <v>0</v>
      </c>
      <c r="O293" s="137">
        <v>10000</v>
      </c>
      <c r="P293" s="138"/>
      <c r="Q293" s="139"/>
      <c r="R293" s="139"/>
      <c r="S293" s="139"/>
      <c r="T293" s="139"/>
      <c r="U293" s="139"/>
      <c r="V293" s="140"/>
      <c r="W293" s="140"/>
      <c r="X293" s="140"/>
      <c r="Y293" s="140"/>
      <c r="Z293" s="140"/>
      <c r="AA293" s="140"/>
      <c r="AB293" s="139"/>
      <c r="AC293" s="158"/>
      <c r="BP293" s="161"/>
    </row>
    <row r="294" spans="1:68" s="103" customFormat="1" ht="12" x14ac:dyDescent="0.2">
      <c r="A294" s="132" t="s">
        <v>62</v>
      </c>
      <c r="B294" s="133" t="s">
        <v>55</v>
      </c>
      <c r="C294" s="134" t="s">
        <v>63</v>
      </c>
      <c r="D294" s="134" t="s">
        <v>36</v>
      </c>
      <c r="E294" s="134" t="s">
        <v>180</v>
      </c>
      <c r="F294" s="47">
        <v>81210</v>
      </c>
      <c r="G294" s="135">
        <v>43853</v>
      </c>
      <c r="H294" s="134">
        <v>0</v>
      </c>
      <c r="I294" s="134">
        <v>0</v>
      </c>
      <c r="J294" s="134"/>
      <c r="K294" s="136"/>
      <c r="L294" s="137"/>
      <c r="M294" s="137"/>
      <c r="N294" s="55">
        <f t="shared" si="6"/>
        <v>0</v>
      </c>
      <c r="O294" s="137"/>
      <c r="P294" s="138"/>
      <c r="Q294" s="139"/>
      <c r="R294" s="139"/>
      <c r="S294" s="139"/>
      <c r="T294" s="139"/>
      <c r="U294" s="139"/>
      <c r="V294" s="140"/>
      <c r="W294" s="140"/>
      <c r="X294" s="140"/>
      <c r="Y294" s="140"/>
      <c r="Z294" s="140"/>
      <c r="AA294" s="140"/>
      <c r="AB294" s="139">
        <v>0</v>
      </c>
      <c r="AC294" s="158" t="s">
        <v>409</v>
      </c>
      <c r="BP294" s="161"/>
    </row>
    <row r="295" spans="1:68" s="103" customFormat="1" ht="12" x14ac:dyDescent="0.2">
      <c r="A295" s="132" t="s">
        <v>62</v>
      </c>
      <c r="B295" s="133" t="s">
        <v>55</v>
      </c>
      <c r="C295" s="134" t="s">
        <v>63</v>
      </c>
      <c r="D295" s="134" t="s">
        <v>36</v>
      </c>
      <c r="E295" s="134" t="s">
        <v>180</v>
      </c>
      <c r="F295" s="47">
        <v>81211</v>
      </c>
      <c r="G295" s="135">
        <v>43853</v>
      </c>
      <c r="H295" s="134">
        <v>0</v>
      </c>
      <c r="I295" s="134">
        <v>0</v>
      </c>
      <c r="J295" s="134"/>
      <c r="K295" s="136"/>
      <c r="L295" s="137"/>
      <c r="M295" s="137"/>
      <c r="N295" s="55">
        <f t="shared" si="6"/>
        <v>0</v>
      </c>
      <c r="O295" s="137"/>
      <c r="P295" s="138"/>
      <c r="Q295" s="139"/>
      <c r="R295" s="139"/>
      <c r="S295" s="139"/>
      <c r="T295" s="139"/>
      <c r="U295" s="139"/>
      <c r="V295" s="140"/>
      <c r="W295" s="140"/>
      <c r="X295" s="140"/>
      <c r="Y295" s="140"/>
      <c r="Z295" s="140"/>
      <c r="AA295" s="140"/>
      <c r="AB295" s="139">
        <v>24922.38</v>
      </c>
      <c r="AC295" s="158" t="s">
        <v>410</v>
      </c>
      <c r="BP295" s="161"/>
    </row>
    <row r="296" spans="1:68" s="103" customFormat="1" ht="12" x14ac:dyDescent="0.2">
      <c r="A296" s="132" t="s">
        <v>62</v>
      </c>
      <c r="B296" s="133" t="s">
        <v>55</v>
      </c>
      <c r="C296" s="134" t="s">
        <v>411</v>
      </c>
      <c r="D296" s="134" t="s">
        <v>36</v>
      </c>
      <c r="E296" s="134" t="s">
        <v>180</v>
      </c>
      <c r="F296" s="47">
        <v>81212</v>
      </c>
      <c r="G296" s="135">
        <v>43853</v>
      </c>
      <c r="H296" s="134">
        <v>0</v>
      </c>
      <c r="I296" s="134">
        <v>0</v>
      </c>
      <c r="J296" s="134"/>
      <c r="K296" s="136"/>
      <c r="L296" s="137"/>
      <c r="M296" s="137"/>
      <c r="N296" s="55">
        <f t="shared" si="6"/>
        <v>0</v>
      </c>
      <c r="O296" s="137"/>
      <c r="P296" s="138"/>
      <c r="Q296" s="139"/>
      <c r="R296" s="139"/>
      <c r="S296" s="139"/>
      <c r="T296" s="139"/>
      <c r="U296" s="139"/>
      <c r="V296" s="140"/>
      <c r="W296" s="140"/>
      <c r="X296" s="140"/>
      <c r="Y296" s="140"/>
      <c r="Z296" s="140"/>
      <c r="AA296" s="140"/>
      <c r="AB296" s="139">
        <v>0</v>
      </c>
      <c r="AC296" s="158"/>
      <c r="BP296" s="161"/>
    </row>
    <row r="297" spans="1:68" s="103" customFormat="1" ht="12" x14ac:dyDescent="0.2">
      <c r="A297" s="132" t="s">
        <v>41</v>
      </c>
      <c r="B297" s="133" t="s">
        <v>55</v>
      </c>
      <c r="C297" s="134" t="s">
        <v>56</v>
      </c>
      <c r="D297" s="134" t="s">
        <v>36</v>
      </c>
      <c r="E297" s="134" t="s">
        <v>57</v>
      </c>
      <c r="F297" s="47">
        <v>81213</v>
      </c>
      <c r="G297" s="135">
        <v>43854</v>
      </c>
      <c r="H297" s="134">
        <v>0</v>
      </c>
      <c r="I297" s="134">
        <v>1</v>
      </c>
      <c r="J297" s="134" t="s">
        <v>209</v>
      </c>
      <c r="K297" s="136">
        <v>0</v>
      </c>
      <c r="L297" s="137"/>
      <c r="M297" s="137"/>
      <c r="N297" s="55">
        <f t="shared" si="6"/>
        <v>0</v>
      </c>
      <c r="O297" s="137">
        <v>15000</v>
      </c>
      <c r="P297" s="138"/>
      <c r="Q297" s="139"/>
      <c r="R297" s="139"/>
      <c r="S297" s="139"/>
      <c r="T297" s="139"/>
      <c r="U297" s="139"/>
      <c r="V297" s="140"/>
      <c r="W297" s="140"/>
      <c r="X297" s="140"/>
      <c r="Y297" s="140"/>
      <c r="Z297" s="140"/>
      <c r="AA297" s="140"/>
      <c r="AB297" s="139"/>
      <c r="AC297" s="158"/>
      <c r="BP297" s="161"/>
    </row>
    <row r="298" spans="1:68" s="103" customFormat="1" ht="12" x14ac:dyDescent="0.2">
      <c r="A298" s="132" t="s">
        <v>41</v>
      </c>
      <c r="B298" s="133">
        <v>43853</v>
      </c>
      <c r="C298" s="134" t="s">
        <v>45</v>
      </c>
      <c r="D298" s="134" t="s">
        <v>39</v>
      </c>
      <c r="E298" s="134" t="s">
        <v>43</v>
      </c>
      <c r="F298" s="47">
        <v>81214</v>
      </c>
      <c r="G298" s="135">
        <v>43854</v>
      </c>
      <c r="H298" s="134">
        <v>11</v>
      </c>
      <c r="I298" s="134">
        <v>3</v>
      </c>
      <c r="J298" s="134" t="s">
        <v>51</v>
      </c>
      <c r="K298" s="136">
        <v>6940</v>
      </c>
      <c r="L298" s="137"/>
      <c r="M298" s="137"/>
      <c r="N298" s="55">
        <f t="shared" si="6"/>
        <v>6940</v>
      </c>
      <c r="O298" s="137"/>
      <c r="P298" s="138"/>
      <c r="Q298" s="139">
        <v>6940</v>
      </c>
      <c r="R298" s="139"/>
      <c r="S298" s="139"/>
      <c r="T298" s="139"/>
      <c r="U298" s="139"/>
      <c r="V298" s="140"/>
      <c r="W298" s="140"/>
      <c r="X298" s="140"/>
      <c r="Y298" s="140"/>
      <c r="Z298" s="140"/>
      <c r="AA298" s="140"/>
      <c r="AB298" s="139"/>
      <c r="AC298" s="158"/>
      <c r="BP298" s="161"/>
    </row>
    <row r="299" spans="1:68" s="103" customFormat="1" ht="12" x14ac:dyDescent="0.2">
      <c r="A299" s="132" t="s">
        <v>33</v>
      </c>
      <c r="B299" s="133">
        <v>43853</v>
      </c>
      <c r="C299" s="134" t="s">
        <v>412</v>
      </c>
      <c r="D299" s="134" t="s">
        <v>39</v>
      </c>
      <c r="E299" s="134" t="s">
        <v>43</v>
      </c>
      <c r="F299" s="47">
        <v>81215</v>
      </c>
      <c r="G299" s="135">
        <v>43857</v>
      </c>
      <c r="H299" s="134">
        <v>6</v>
      </c>
      <c r="I299" s="134">
        <v>8</v>
      </c>
      <c r="J299" s="134" t="s">
        <v>413</v>
      </c>
      <c r="K299" s="136">
        <v>33178.01</v>
      </c>
      <c r="L299" s="137"/>
      <c r="M299" s="137"/>
      <c r="N299" s="55">
        <f t="shared" si="6"/>
        <v>33178.01</v>
      </c>
      <c r="O299" s="137"/>
      <c r="P299" s="138">
        <v>5000</v>
      </c>
      <c r="Q299" s="139">
        <v>28178.01</v>
      </c>
      <c r="R299" s="139"/>
      <c r="S299" s="139"/>
      <c r="T299" s="139"/>
      <c r="U299" s="139"/>
      <c r="V299" s="140"/>
      <c r="W299" s="140"/>
      <c r="X299" s="140"/>
      <c r="Y299" s="140"/>
      <c r="Z299" s="140"/>
      <c r="AA299" s="140"/>
      <c r="AB299" s="139"/>
      <c r="AC299" s="158"/>
      <c r="BP299" s="161"/>
    </row>
    <row r="300" spans="1:68" s="103" customFormat="1" ht="12" x14ac:dyDescent="0.2">
      <c r="A300" s="132" t="s">
        <v>405</v>
      </c>
      <c r="B300" s="133">
        <v>43851</v>
      </c>
      <c r="C300" s="134" t="s">
        <v>68</v>
      </c>
      <c r="D300" s="134" t="s">
        <v>88</v>
      </c>
      <c r="E300" s="134" t="s">
        <v>88</v>
      </c>
      <c r="F300" s="47">
        <v>81216</v>
      </c>
      <c r="G300" s="135">
        <v>43860</v>
      </c>
      <c r="H300" s="134">
        <v>28</v>
      </c>
      <c r="I300" s="134"/>
      <c r="J300" s="134"/>
      <c r="K300" s="136">
        <v>1186</v>
      </c>
      <c r="L300" s="137"/>
      <c r="M300" s="137"/>
      <c r="N300" s="55">
        <f t="shared" si="6"/>
        <v>1186</v>
      </c>
      <c r="O300" s="137"/>
      <c r="P300" s="138"/>
      <c r="Q300" s="139">
        <v>1186</v>
      </c>
      <c r="R300" s="139"/>
      <c r="S300" s="139"/>
      <c r="T300" s="139"/>
      <c r="U300" s="139"/>
      <c r="V300" s="140"/>
      <c r="W300" s="140"/>
      <c r="X300" s="140"/>
      <c r="Y300" s="140"/>
      <c r="Z300" s="140"/>
      <c r="AA300" s="140"/>
      <c r="AB300" s="139"/>
      <c r="AC300" s="158"/>
      <c r="BP300" s="161"/>
    </row>
    <row r="301" spans="1:68" s="103" customFormat="1" ht="12" x14ac:dyDescent="0.2">
      <c r="A301" s="132" t="s">
        <v>405</v>
      </c>
      <c r="B301" s="133">
        <v>43851</v>
      </c>
      <c r="C301" s="134" t="s">
        <v>68</v>
      </c>
      <c r="D301" s="134" t="s">
        <v>88</v>
      </c>
      <c r="E301" s="134" t="s">
        <v>88</v>
      </c>
      <c r="F301" s="47">
        <v>81217</v>
      </c>
      <c r="G301" s="135">
        <v>43861</v>
      </c>
      <c r="H301" s="134">
        <v>14</v>
      </c>
      <c r="I301" s="134"/>
      <c r="J301" s="134"/>
      <c r="K301" s="136">
        <v>768</v>
      </c>
      <c r="L301" s="137"/>
      <c r="M301" s="137"/>
      <c r="N301" s="55">
        <f t="shared" si="6"/>
        <v>768</v>
      </c>
      <c r="O301" s="137"/>
      <c r="P301" s="138"/>
      <c r="Q301" s="139">
        <v>768</v>
      </c>
      <c r="R301" s="139"/>
      <c r="S301" s="139"/>
      <c r="T301" s="139"/>
      <c r="U301" s="139"/>
      <c r="V301" s="140"/>
      <c r="W301" s="140"/>
      <c r="X301" s="140"/>
      <c r="Y301" s="140"/>
      <c r="Z301" s="140"/>
      <c r="AA301" s="140"/>
      <c r="AB301" s="139"/>
      <c r="AC301" s="158"/>
      <c r="BP301" s="161"/>
    </row>
    <row r="302" spans="1:68" s="103" customFormat="1" ht="12" x14ac:dyDescent="0.2">
      <c r="A302" s="132" t="s">
        <v>405</v>
      </c>
      <c r="B302" s="133">
        <v>43851</v>
      </c>
      <c r="C302" s="134" t="s">
        <v>68</v>
      </c>
      <c r="D302" s="134" t="s">
        <v>88</v>
      </c>
      <c r="E302" s="134" t="s">
        <v>88</v>
      </c>
      <c r="F302" s="47">
        <v>81218</v>
      </c>
      <c r="G302" s="135">
        <v>43860</v>
      </c>
      <c r="H302" s="134">
        <v>24</v>
      </c>
      <c r="I302" s="134"/>
      <c r="J302" s="134"/>
      <c r="K302" s="136">
        <v>1736</v>
      </c>
      <c r="L302" s="137"/>
      <c r="M302" s="137"/>
      <c r="N302" s="55">
        <f t="shared" si="6"/>
        <v>1736</v>
      </c>
      <c r="O302" s="137"/>
      <c r="P302" s="138"/>
      <c r="Q302" s="139">
        <v>1736</v>
      </c>
      <c r="R302" s="139"/>
      <c r="S302" s="139"/>
      <c r="T302" s="139"/>
      <c r="U302" s="139"/>
      <c r="V302" s="140"/>
      <c r="W302" s="140"/>
      <c r="X302" s="140"/>
      <c r="Y302" s="140"/>
      <c r="Z302" s="140"/>
      <c r="AA302" s="140"/>
      <c r="AB302" s="139"/>
      <c r="AC302" s="158"/>
      <c r="BP302" s="161"/>
    </row>
    <row r="303" spans="1:68" s="103" customFormat="1" ht="12" x14ac:dyDescent="0.2">
      <c r="A303" s="132" t="s">
        <v>405</v>
      </c>
      <c r="B303" s="133">
        <v>43851</v>
      </c>
      <c r="C303" s="134" t="s">
        <v>68</v>
      </c>
      <c r="D303" s="134" t="s">
        <v>88</v>
      </c>
      <c r="E303" s="134" t="s">
        <v>88</v>
      </c>
      <c r="F303" s="47">
        <v>81219</v>
      </c>
      <c r="G303" s="135">
        <v>43860</v>
      </c>
      <c r="H303" s="134">
        <v>30</v>
      </c>
      <c r="I303" s="134"/>
      <c r="J303" s="134"/>
      <c r="K303" s="136">
        <v>1108.1500000000001</v>
      </c>
      <c r="L303" s="137"/>
      <c r="M303" s="137"/>
      <c r="N303" s="55">
        <f t="shared" si="6"/>
        <v>1108.1500000000001</v>
      </c>
      <c r="O303" s="137"/>
      <c r="P303" s="138"/>
      <c r="Q303" s="139">
        <v>1108.1500000000001</v>
      </c>
      <c r="R303" s="139"/>
      <c r="S303" s="139"/>
      <c r="T303" s="139"/>
      <c r="U303" s="139"/>
      <c r="V303" s="140"/>
      <c r="W303" s="140"/>
      <c r="X303" s="140"/>
      <c r="Y303" s="140"/>
      <c r="Z303" s="140"/>
      <c r="AA303" s="140"/>
      <c r="AB303" s="139"/>
      <c r="AC303" s="158"/>
      <c r="BP303" s="161"/>
    </row>
    <row r="304" spans="1:68" s="103" customFormat="1" ht="12" x14ac:dyDescent="0.2">
      <c r="A304" s="132" t="s">
        <v>33</v>
      </c>
      <c r="B304" s="133"/>
      <c r="C304" s="134" t="s">
        <v>53</v>
      </c>
      <c r="D304" s="134" t="s">
        <v>36</v>
      </c>
      <c r="E304" s="134" t="s">
        <v>414</v>
      </c>
      <c r="F304" s="47">
        <v>81220</v>
      </c>
      <c r="G304" s="135">
        <v>43854</v>
      </c>
      <c r="H304" s="134">
        <v>0</v>
      </c>
      <c r="I304" s="134">
        <v>0</v>
      </c>
      <c r="J304" s="134"/>
      <c r="K304" s="136">
        <v>0</v>
      </c>
      <c r="L304" s="137"/>
      <c r="M304" s="137"/>
      <c r="N304" s="55">
        <f t="shared" si="6"/>
        <v>0</v>
      </c>
      <c r="O304" s="137">
        <v>5150</v>
      </c>
      <c r="P304" s="138"/>
      <c r="Q304" s="139"/>
      <c r="R304" s="139"/>
      <c r="S304" s="139"/>
      <c r="T304" s="139"/>
      <c r="U304" s="139"/>
      <c r="V304" s="140"/>
      <c r="W304" s="140"/>
      <c r="X304" s="140"/>
      <c r="Y304" s="140"/>
      <c r="Z304" s="140"/>
      <c r="AA304" s="140"/>
      <c r="AB304" s="139"/>
      <c r="AC304" s="158"/>
      <c r="BP304" s="161"/>
    </row>
    <row r="305" spans="1:68" s="103" customFormat="1" ht="12" x14ac:dyDescent="0.2">
      <c r="A305" s="132" t="s">
        <v>33</v>
      </c>
      <c r="B305" s="133">
        <v>43854</v>
      </c>
      <c r="C305" s="134" t="s">
        <v>53</v>
      </c>
      <c r="D305" s="134" t="s">
        <v>69</v>
      </c>
      <c r="E305" s="134" t="s">
        <v>414</v>
      </c>
      <c r="F305" s="47">
        <v>81221</v>
      </c>
      <c r="G305" s="135">
        <v>43854</v>
      </c>
      <c r="H305" s="134">
        <v>30</v>
      </c>
      <c r="I305" s="134">
        <v>0</v>
      </c>
      <c r="J305" s="134"/>
      <c r="K305" s="136">
        <v>2797.32</v>
      </c>
      <c r="L305" s="137"/>
      <c r="M305" s="137"/>
      <c r="N305" s="55">
        <f t="shared" si="6"/>
        <v>2797.32</v>
      </c>
      <c r="O305" s="137">
        <v>2997.32</v>
      </c>
      <c r="P305" s="138"/>
      <c r="Q305" s="139">
        <v>2797.32</v>
      </c>
      <c r="R305" s="139"/>
      <c r="S305" s="139"/>
      <c r="T305" s="139"/>
      <c r="U305" s="139"/>
      <c r="V305" s="140"/>
      <c r="W305" s="140"/>
      <c r="X305" s="140"/>
      <c r="Y305" s="140"/>
      <c r="Z305" s="140"/>
      <c r="AA305" s="140"/>
      <c r="AB305" s="139"/>
      <c r="AC305" s="158"/>
      <c r="BP305" s="161"/>
    </row>
    <row r="306" spans="1:68" s="103" customFormat="1" ht="12" x14ac:dyDescent="0.2">
      <c r="A306" s="132" t="s">
        <v>33</v>
      </c>
      <c r="B306" s="133">
        <v>43854</v>
      </c>
      <c r="C306" s="134" t="s">
        <v>68</v>
      </c>
      <c r="D306" s="134" t="s">
        <v>74</v>
      </c>
      <c r="E306" s="134" t="s">
        <v>415</v>
      </c>
      <c r="F306" s="47">
        <v>81222</v>
      </c>
      <c r="G306" s="135">
        <v>43857</v>
      </c>
      <c r="H306" s="134">
        <v>8</v>
      </c>
      <c r="I306" s="134"/>
      <c r="J306" s="134"/>
      <c r="K306" s="136">
        <v>2850</v>
      </c>
      <c r="L306" s="137"/>
      <c r="M306" s="137"/>
      <c r="N306" s="55">
        <f t="shared" si="6"/>
        <v>2850</v>
      </c>
      <c r="O306" s="137"/>
      <c r="P306" s="138"/>
      <c r="Q306" s="139">
        <v>2850</v>
      </c>
      <c r="R306" s="139"/>
      <c r="S306" s="139"/>
      <c r="T306" s="139"/>
      <c r="U306" s="139"/>
      <c r="V306" s="140"/>
      <c r="W306" s="140"/>
      <c r="X306" s="140"/>
      <c r="Y306" s="140"/>
      <c r="Z306" s="140"/>
      <c r="AA306" s="140"/>
      <c r="AB306" s="139"/>
      <c r="AC306" s="158" t="s">
        <v>416</v>
      </c>
      <c r="BP306" s="161"/>
    </row>
    <row r="307" spans="1:68" s="103" customFormat="1" ht="12" x14ac:dyDescent="0.2">
      <c r="A307" s="132" t="s">
        <v>41</v>
      </c>
      <c r="B307" s="133">
        <v>43854</v>
      </c>
      <c r="C307" s="134" t="s">
        <v>45</v>
      </c>
      <c r="D307" s="134" t="s">
        <v>39</v>
      </c>
      <c r="E307" s="134" t="s">
        <v>43</v>
      </c>
      <c r="F307" s="47">
        <v>81223</v>
      </c>
      <c r="G307" s="135">
        <v>43857</v>
      </c>
      <c r="H307" s="134">
        <v>1</v>
      </c>
      <c r="I307" s="134">
        <v>0</v>
      </c>
      <c r="J307" s="134"/>
      <c r="K307" s="136">
        <v>1730</v>
      </c>
      <c r="L307" s="137"/>
      <c r="M307" s="137"/>
      <c r="N307" s="55">
        <f t="shared" si="6"/>
        <v>1730</v>
      </c>
      <c r="O307" s="137"/>
      <c r="P307" s="138"/>
      <c r="Q307" s="139">
        <v>1730</v>
      </c>
      <c r="R307" s="139"/>
      <c r="S307" s="139"/>
      <c r="T307" s="139"/>
      <c r="U307" s="139"/>
      <c r="V307" s="140"/>
      <c r="W307" s="140"/>
      <c r="X307" s="140"/>
      <c r="Y307" s="140"/>
      <c r="Z307" s="140"/>
      <c r="AA307" s="140"/>
      <c r="AB307" s="139"/>
      <c r="AC307" s="158"/>
      <c r="BP307" s="161"/>
    </row>
    <row r="308" spans="1:68" s="103" customFormat="1" ht="12" x14ac:dyDescent="0.2">
      <c r="A308" s="132" t="s">
        <v>33</v>
      </c>
      <c r="B308" s="133">
        <v>43854</v>
      </c>
      <c r="C308" s="134" t="s">
        <v>38</v>
      </c>
      <c r="D308" s="134" t="s">
        <v>417</v>
      </c>
      <c r="E308" s="134" t="s">
        <v>40</v>
      </c>
      <c r="F308" s="47">
        <v>81224</v>
      </c>
      <c r="G308" s="135">
        <v>43859</v>
      </c>
      <c r="H308" s="134">
        <v>2</v>
      </c>
      <c r="I308" s="134">
        <v>3</v>
      </c>
      <c r="J308" s="134" t="s">
        <v>418</v>
      </c>
      <c r="K308" s="136">
        <v>587500</v>
      </c>
      <c r="L308" s="137"/>
      <c r="M308" s="137"/>
      <c r="N308" s="55">
        <f t="shared" si="6"/>
        <v>587500</v>
      </c>
      <c r="O308" s="137"/>
      <c r="P308" s="138">
        <v>587500</v>
      </c>
      <c r="Q308" s="139"/>
      <c r="R308" s="139"/>
      <c r="S308" s="139"/>
      <c r="T308" s="139"/>
      <c r="U308" s="139"/>
      <c r="V308" s="140"/>
      <c r="W308" s="140"/>
      <c r="X308" s="140"/>
      <c r="Y308" s="140"/>
      <c r="Z308" s="140"/>
      <c r="AA308" s="140"/>
      <c r="AB308" s="139"/>
      <c r="AC308" s="158"/>
      <c r="BP308" s="161"/>
    </row>
    <row r="309" spans="1:68" s="103" customFormat="1" ht="12" x14ac:dyDescent="0.2">
      <c r="A309" s="132" t="s">
        <v>41</v>
      </c>
      <c r="B309" s="133">
        <v>43854</v>
      </c>
      <c r="C309" s="134" t="s">
        <v>90</v>
      </c>
      <c r="D309" s="134" t="s">
        <v>39</v>
      </c>
      <c r="E309" s="134" t="s">
        <v>43</v>
      </c>
      <c r="F309" s="47">
        <v>81225</v>
      </c>
      <c r="G309" s="135">
        <v>43857</v>
      </c>
      <c r="H309" s="134">
        <v>1</v>
      </c>
      <c r="I309" s="134">
        <v>0</v>
      </c>
      <c r="J309" s="134"/>
      <c r="K309" s="136">
        <v>3000</v>
      </c>
      <c r="L309" s="137"/>
      <c r="M309" s="137"/>
      <c r="N309" s="55">
        <f t="shared" si="6"/>
        <v>3000</v>
      </c>
      <c r="O309" s="137"/>
      <c r="P309" s="138"/>
      <c r="Q309" s="139">
        <v>3000</v>
      </c>
      <c r="R309" s="139"/>
      <c r="S309" s="139"/>
      <c r="T309" s="139"/>
      <c r="U309" s="139"/>
      <c r="V309" s="140"/>
      <c r="W309" s="140"/>
      <c r="X309" s="140"/>
      <c r="Y309" s="140"/>
      <c r="Z309" s="140"/>
      <c r="AA309" s="140"/>
      <c r="AB309" s="139"/>
      <c r="AC309" s="158"/>
      <c r="BP309" s="161"/>
    </row>
    <row r="310" spans="1:68" s="103" customFormat="1" ht="12" x14ac:dyDescent="0.2">
      <c r="A310" s="132" t="s">
        <v>41</v>
      </c>
      <c r="B310" s="133">
        <v>43854</v>
      </c>
      <c r="C310" s="134" t="s">
        <v>90</v>
      </c>
      <c r="D310" s="134" t="s">
        <v>417</v>
      </c>
      <c r="E310" s="134" t="s">
        <v>43</v>
      </c>
      <c r="F310" s="47">
        <v>81226</v>
      </c>
      <c r="G310" s="135">
        <v>43858</v>
      </c>
      <c r="H310" s="134">
        <v>3</v>
      </c>
      <c r="I310" s="134">
        <v>1</v>
      </c>
      <c r="J310" s="134" t="s">
        <v>419</v>
      </c>
      <c r="K310" s="136">
        <v>23699.5</v>
      </c>
      <c r="L310" s="137"/>
      <c r="M310" s="137"/>
      <c r="N310" s="55">
        <f t="shared" si="6"/>
        <v>23699.5</v>
      </c>
      <c r="O310" s="137"/>
      <c r="P310" s="138"/>
      <c r="Q310" s="139">
        <v>23699.5</v>
      </c>
      <c r="R310" s="139"/>
      <c r="S310" s="139"/>
      <c r="T310" s="139"/>
      <c r="U310" s="139"/>
      <c r="V310" s="140"/>
      <c r="W310" s="140"/>
      <c r="X310" s="140"/>
      <c r="Y310" s="140"/>
      <c r="Z310" s="140"/>
      <c r="AA310" s="140"/>
      <c r="AB310" s="139"/>
      <c r="AC310" s="158"/>
      <c r="BP310" s="161"/>
    </row>
    <row r="311" spans="1:68" s="103" customFormat="1" ht="12" x14ac:dyDescent="0.2">
      <c r="A311" s="132" t="s">
        <v>41</v>
      </c>
      <c r="B311" s="133">
        <v>43854</v>
      </c>
      <c r="C311" s="134" t="s">
        <v>90</v>
      </c>
      <c r="D311" s="134" t="s">
        <v>39</v>
      </c>
      <c r="E311" s="134" t="s">
        <v>43</v>
      </c>
      <c r="F311" s="47">
        <v>81227</v>
      </c>
      <c r="G311" s="135">
        <v>43858</v>
      </c>
      <c r="H311" s="134">
        <v>4</v>
      </c>
      <c r="I311" s="134">
        <v>0</v>
      </c>
      <c r="J311" s="134"/>
      <c r="K311" s="136">
        <v>270</v>
      </c>
      <c r="L311" s="137"/>
      <c r="M311" s="137"/>
      <c r="N311" s="55">
        <f t="shared" si="6"/>
        <v>270</v>
      </c>
      <c r="O311" s="137"/>
      <c r="P311" s="138"/>
      <c r="Q311" s="139">
        <v>270</v>
      </c>
      <c r="R311" s="139"/>
      <c r="S311" s="139"/>
      <c r="T311" s="139"/>
      <c r="U311" s="139"/>
      <c r="V311" s="140"/>
      <c r="W311" s="140"/>
      <c r="X311" s="140"/>
      <c r="Y311" s="140"/>
      <c r="Z311" s="140"/>
      <c r="AA311" s="140"/>
      <c r="AB311" s="139"/>
      <c r="AC311" s="158"/>
      <c r="BP311" s="161"/>
    </row>
    <row r="312" spans="1:68" s="103" customFormat="1" ht="12" x14ac:dyDescent="0.2">
      <c r="A312" s="132" t="s">
        <v>62</v>
      </c>
      <c r="B312" s="133">
        <v>43852</v>
      </c>
      <c r="C312" s="134" t="s">
        <v>68</v>
      </c>
      <c r="D312" s="134" t="s">
        <v>88</v>
      </c>
      <c r="E312" s="134" t="s">
        <v>251</v>
      </c>
      <c r="F312" s="47">
        <v>81228</v>
      </c>
      <c r="G312" s="135">
        <v>43861</v>
      </c>
      <c r="H312" s="134">
        <v>71</v>
      </c>
      <c r="I312" s="134">
        <v>0</v>
      </c>
      <c r="J312" s="134"/>
      <c r="K312" s="136">
        <v>2850</v>
      </c>
      <c r="L312" s="137"/>
      <c r="M312" s="137"/>
      <c r="N312" s="55">
        <f t="shared" si="6"/>
        <v>2850</v>
      </c>
      <c r="O312" s="137"/>
      <c r="P312" s="138"/>
      <c r="Q312" s="139">
        <v>2850</v>
      </c>
      <c r="R312" s="139"/>
      <c r="S312" s="139"/>
      <c r="T312" s="139"/>
      <c r="U312" s="139"/>
      <c r="V312" s="140"/>
      <c r="W312" s="140"/>
      <c r="X312" s="140"/>
      <c r="Y312" s="140"/>
      <c r="Z312" s="140"/>
      <c r="AA312" s="140"/>
      <c r="AB312" s="139"/>
      <c r="AC312" s="158"/>
      <c r="BP312" s="161"/>
    </row>
    <row r="313" spans="1:68" s="103" customFormat="1" ht="12" x14ac:dyDescent="0.2">
      <c r="A313" s="132" t="s">
        <v>62</v>
      </c>
      <c r="B313" s="133">
        <v>43854</v>
      </c>
      <c r="C313" s="134" t="s">
        <v>45</v>
      </c>
      <c r="D313" s="134" t="s">
        <v>417</v>
      </c>
      <c r="E313" s="134" t="s">
        <v>43</v>
      </c>
      <c r="F313" s="47">
        <v>81229</v>
      </c>
      <c r="G313" s="135">
        <v>43854</v>
      </c>
      <c r="H313" s="134">
        <v>0</v>
      </c>
      <c r="I313" s="134"/>
      <c r="J313" s="134" t="s">
        <v>420</v>
      </c>
      <c r="K313" s="136">
        <v>120</v>
      </c>
      <c r="L313" s="137"/>
      <c r="M313" s="137"/>
      <c r="N313" s="55">
        <f t="shared" si="6"/>
        <v>120</v>
      </c>
      <c r="O313" s="137"/>
      <c r="P313" s="138"/>
      <c r="Q313" s="139">
        <v>120</v>
      </c>
      <c r="R313" s="139"/>
      <c r="S313" s="139"/>
      <c r="T313" s="139"/>
      <c r="U313" s="139"/>
      <c r="V313" s="140"/>
      <c r="W313" s="140"/>
      <c r="X313" s="140"/>
      <c r="Y313" s="140"/>
      <c r="Z313" s="140"/>
      <c r="AA313" s="140"/>
      <c r="AB313" s="139"/>
      <c r="AC313" s="158"/>
      <c r="BP313" s="161"/>
    </row>
    <row r="314" spans="1:68" s="103" customFormat="1" ht="12" x14ac:dyDescent="0.2">
      <c r="A314" s="132" t="s">
        <v>33</v>
      </c>
      <c r="B314" s="133">
        <v>43857</v>
      </c>
      <c r="C314" s="134" t="s">
        <v>68</v>
      </c>
      <c r="D314" s="134" t="s">
        <v>74</v>
      </c>
      <c r="E314" s="134" t="s">
        <v>421</v>
      </c>
      <c r="F314" s="47">
        <v>81230</v>
      </c>
      <c r="G314" s="135">
        <v>43858</v>
      </c>
      <c r="H314" s="134">
        <v>14</v>
      </c>
      <c r="I314" s="134">
        <v>0</v>
      </c>
      <c r="J314" s="134">
        <v>0</v>
      </c>
      <c r="K314" s="136">
        <v>3933</v>
      </c>
      <c r="L314" s="137"/>
      <c r="M314" s="137"/>
      <c r="N314" s="55">
        <f t="shared" si="6"/>
        <v>3933</v>
      </c>
      <c r="O314" s="137"/>
      <c r="P314" s="138"/>
      <c r="Q314" s="139">
        <v>3933</v>
      </c>
      <c r="R314" s="139"/>
      <c r="S314" s="139"/>
      <c r="T314" s="139"/>
      <c r="U314" s="139"/>
      <c r="V314" s="140"/>
      <c r="W314" s="140"/>
      <c r="X314" s="140"/>
      <c r="Y314" s="140"/>
      <c r="Z314" s="140"/>
      <c r="AA314" s="140"/>
      <c r="AB314" s="139"/>
      <c r="AC314" s="158"/>
      <c r="BP314" s="161"/>
    </row>
    <row r="315" spans="1:68" s="103" customFormat="1" ht="12" x14ac:dyDescent="0.2">
      <c r="A315" s="132" t="s">
        <v>33</v>
      </c>
      <c r="B315" s="133">
        <v>43857</v>
      </c>
      <c r="C315" s="134" t="s">
        <v>68</v>
      </c>
      <c r="D315" s="134" t="s">
        <v>74</v>
      </c>
      <c r="E315" s="134" t="s">
        <v>422</v>
      </c>
      <c r="F315" s="47">
        <v>81231</v>
      </c>
      <c r="G315" s="135">
        <v>43858</v>
      </c>
      <c r="H315" s="134">
        <v>1</v>
      </c>
      <c r="I315" s="134">
        <v>0</v>
      </c>
      <c r="J315" s="134"/>
      <c r="K315" s="136">
        <v>1000</v>
      </c>
      <c r="L315" s="137"/>
      <c r="M315" s="137"/>
      <c r="N315" s="55">
        <f t="shared" si="6"/>
        <v>1000</v>
      </c>
      <c r="O315" s="137"/>
      <c r="P315" s="138"/>
      <c r="Q315" s="139">
        <v>1000</v>
      </c>
      <c r="R315" s="139"/>
      <c r="S315" s="139"/>
      <c r="T315" s="139"/>
      <c r="U315" s="139"/>
      <c r="V315" s="140"/>
      <c r="W315" s="140"/>
      <c r="X315" s="140"/>
      <c r="Y315" s="140"/>
      <c r="Z315" s="140"/>
      <c r="AA315" s="140"/>
      <c r="AB315" s="139"/>
      <c r="AC315" s="158"/>
      <c r="BP315" s="161"/>
    </row>
    <row r="316" spans="1:68" s="103" customFormat="1" ht="12" x14ac:dyDescent="0.2">
      <c r="A316" s="132" t="s">
        <v>33</v>
      </c>
      <c r="B316" s="133" t="s">
        <v>55</v>
      </c>
      <c r="C316" s="134" t="s">
        <v>53</v>
      </c>
      <c r="D316" s="134" t="s">
        <v>36</v>
      </c>
      <c r="E316" s="134" t="s">
        <v>423</v>
      </c>
      <c r="F316" s="47">
        <v>81232</v>
      </c>
      <c r="G316" s="135">
        <v>43858</v>
      </c>
      <c r="H316" s="134">
        <v>0</v>
      </c>
      <c r="I316" s="134"/>
      <c r="J316" s="134"/>
      <c r="K316" s="136">
        <v>0</v>
      </c>
      <c r="L316" s="137"/>
      <c r="M316" s="137"/>
      <c r="N316" s="55">
        <f t="shared" si="6"/>
        <v>0</v>
      </c>
      <c r="O316" s="137">
        <v>2515</v>
      </c>
      <c r="P316" s="138"/>
      <c r="Q316" s="139"/>
      <c r="R316" s="139"/>
      <c r="S316" s="139"/>
      <c r="T316" s="139"/>
      <c r="U316" s="139"/>
      <c r="V316" s="140"/>
      <c r="W316" s="140"/>
      <c r="X316" s="140"/>
      <c r="Y316" s="140"/>
      <c r="Z316" s="140"/>
      <c r="AA316" s="140"/>
      <c r="AB316" s="139"/>
      <c r="AC316" s="158"/>
      <c r="BP316" s="161"/>
    </row>
    <row r="317" spans="1:68" s="103" customFormat="1" ht="12" x14ac:dyDescent="0.2">
      <c r="A317" s="132" t="s">
        <v>33</v>
      </c>
      <c r="B317" s="133">
        <v>43857</v>
      </c>
      <c r="C317" s="134" t="s">
        <v>53</v>
      </c>
      <c r="D317" s="134" t="s">
        <v>39</v>
      </c>
      <c r="E317" s="134" t="s">
        <v>423</v>
      </c>
      <c r="F317" s="47">
        <v>81233</v>
      </c>
      <c r="G317" s="135">
        <v>43858</v>
      </c>
      <c r="H317" s="134">
        <v>9</v>
      </c>
      <c r="I317" s="134">
        <v>0</v>
      </c>
      <c r="J317" s="134"/>
      <c r="K317" s="136">
        <v>920</v>
      </c>
      <c r="L317" s="137"/>
      <c r="M317" s="137"/>
      <c r="N317" s="55">
        <f t="shared" si="6"/>
        <v>920</v>
      </c>
      <c r="O317" s="137">
        <v>920</v>
      </c>
      <c r="P317" s="138"/>
      <c r="Q317" s="139">
        <v>820</v>
      </c>
      <c r="R317" s="139">
        <v>100</v>
      </c>
      <c r="S317" s="139"/>
      <c r="T317" s="139"/>
      <c r="U317" s="139"/>
      <c r="V317" s="140"/>
      <c r="W317" s="140"/>
      <c r="X317" s="140"/>
      <c r="Y317" s="140"/>
      <c r="Z317" s="140"/>
      <c r="AA317" s="140"/>
      <c r="AB317" s="139"/>
      <c r="AC317" s="158" t="s">
        <v>424</v>
      </c>
      <c r="BP317" s="161"/>
    </row>
    <row r="318" spans="1:68" s="103" customFormat="1" ht="12" x14ac:dyDescent="0.2">
      <c r="A318" s="132" t="s">
        <v>33</v>
      </c>
      <c r="B318" s="133">
        <v>43857</v>
      </c>
      <c r="C318" s="134" t="s">
        <v>68</v>
      </c>
      <c r="D318" s="134" t="s">
        <v>74</v>
      </c>
      <c r="E318" s="134" t="s">
        <v>425</v>
      </c>
      <c r="F318" s="47">
        <v>81234</v>
      </c>
      <c r="G318" s="135">
        <v>43858</v>
      </c>
      <c r="H318" s="134">
        <v>2</v>
      </c>
      <c r="I318" s="134">
        <v>0</v>
      </c>
      <c r="J318" s="134"/>
      <c r="K318" s="136">
        <v>300</v>
      </c>
      <c r="L318" s="137"/>
      <c r="M318" s="137"/>
      <c r="N318" s="55">
        <f t="shared" si="6"/>
        <v>300</v>
      </c>
      <c r="O318" s="137"/>
      <c r="P318" s="138"/>
      <c r="Q318" s="139">
        <v>300</v>
      </c>
      <c r="R318" s="139"/>
      <c r="S318" s="139"/>
      <c r="T318" s="139"/>
      <c r="U318" s="139"/>
      <c r="V318" s="140"/>
      <c r="W318" s="140"/>
      <c r="X318" s="140"/>
      <c r="Y318" s="140"/>
      <c r="Z318" s="140"/>
      <c r="AA318" s="140"/>
      <c r="AB318" s="139"/>
      <c r="AC318" s="158" t="s">
        <v>426</v>
      </c>
      <c r="BP318" s="161"/>
    </row>
    <row r="319" spans="1:68" s="103" customFormat="1" ht="12" x14ac:dyDescent="0.2">
      <c r="A319" s="132" t="s">
        <v>405</v>
      </c>
      <c r="B319" s="133">
        <v>43853</v>
      </c>
      <c r="C319" s="134" t="s">
        <v>68</v>
      </c>
      <c r="D319" s="134" t="s">
        <v>88</v>
      </c>
      <c r="E319" s="134" t="s">
        <v>88</v>
      </c>
      <c r="F319" s="47">
        <v>81235</v>
      </c>
      <c r="G319" s="135">
        <v>43860</v>
      </c>
      <c r="H319" s="134">
        <v>97</v>
      </c>
      <c r="I319" s="134"/>
      <c r="J319" s="134"/>
      <c r="K319" s="136">
        <v>4088</v>
      </c>
      <c r="L319" s="137"/>
      <c r="M319" s="137"/>
      <c r="N319" s="55">
        <f t="shared" si="6"/>
        <v>4088</v>
      </c>
      <c r="O319" s="137"/>
      <c r="P319" s="138"/>
      <c r="Q319" s="139">
        <v>4088</v>
      </c>
      <c r="R319" s="139"/>
      <c r="S319" s="139"/>
      <c r="T319" s="139"/>
      <c r="U319" s="139"/>
      <c r="V319" s="140"/>
      <c r="W319" s="140"/>
      <c r="X319" s="140"/>
      <c r="Y319" s="140"/>
      <c r="Z319" s="140"/>
      <c r="AA319" s="140"/>
      <c r="AB319" s="139"/>
      <c r="AC319" s="158"/>
      <c r="BP319" s="161"/>
    </row>
    <row r="320" spans="1:68" s="103" customFormat="1" ht="12" x14ac:dyDescent="0.2">
      <c r="A320" s="132" t="s">
        <v>33</v>
      </c>
      <c r="B320" s="133"/>
      <c r="C320" s="134" t="s">
        <v>188</v>
      </c>
      <c r="D320" s="134"/>
      <c r="E320" s="134" t="s">
        <v>427</v>
      </c>
      <c r="F320" s="47">
        <v>81236</v>
      </c>
      <c r="G320" s="135">
        <v>43859</v>
      </c>
      <c r="H320" s="134">
        <v>0</v>
      </c>
      <c r="I320" s="134">
        <v>0</v>
      </c>
      <c r="J320" s="134"/>
      <c r="K320" s="136"/>
      <c r="L320" s="137"/>
      <c r="M320" s="137"/>
      <c r="N320" s="55">
        <f t="shared" si="6"/>
        <v>0</v>
      </c>
      <c r="O320" s="137">
        <v>240</v>
      </c>
      <c r="P320" s="138"/>
      <c r="Q320" s="139"/>
      <c r="R320" s="139"/>
      <c r="S320" s="139"/>
      <c r="T320" s="139"/>
      <c r="U320" s="139"/>
      <c r="V320" s="140"/>
      <c r="W320" s="140"/>
      <c r="X320" s="140"/>
      <c r="Y320" s="140"/>
      <c r="Z320" s="140"/>
      <c r="AA320" s="140"/>
      <c r="AB320" s="139"/>
      <c r="AC320" s="158"/>
      <c r="BP320" s="161"/>
    </row>
    <row r="321" spans="1:68" s="103" customFormat="1" ht="12" x14ac:dyDescent="0.2">
      <c r="A321" s="132" t="s">
        <v>428</v>
      </c>
      <c r="B321" s="133" t="s">
        <v>59</v>
      </c>
      <c r="C321" s="134" t="s">
        <v>59</v>
      </c>
      <c r="D321" s="134" t="s">
        <v>59</v>
      </c>
      <c r="E321" s="134" t="s">
        <v>429</v>
      </c>
      <c r="F321" s="47">
        <v>81237</v>
      </c>
      <c r="G321" s="135"/>
      <c r="H321" s="134" t="s">
        <v>59</v>
      </c>
      <c r="I321" s="134" t="s">
        <v>59</v>
      </c>
      <c r="J321" s="134"/>
      <c r="K321" s="136" t="s">
        <v>59</v>
      </c>
      <c r="L321" s="137"/>
      <c r="M321" s="137"/>
      <c r="N321" s="55" t="s">
        <v>59</v>
      </c>
      <c r="O321" s="137"/>
      <c r="P321" s="138"/>
      <c r="Q321" s="139" t="s">
        <v>59</v>
      </c>
      <c r="R321" s="139"/>
      <c r="S321" s="139"/>
      <c r="T321" s="139"/>
      <c r="U321" s="139"/>
      <c r="V321" s="140"/>
      <c r="W321" s="140"/>
      <c r="X321" s="140"/>
      <c r="Y321" s="140"/>
      <c r="Z321" s="140"/>
      <c r="AA321" s="140"/>
      <c r="AB321" s="139"/>
      <c r="AC321" s="158"/>
      <c r="BP321" s="161"/>
    </row>
    <row r="322" spans="1:68" s="103" customFormat="1" ht="12" x14ac:dyDescent="0.2">
      <c r="A322" s="132" t="s">
        <v>41</v>
      </c>
      <c r="B322" s="133">
        <v>43857</v>
      </c>
      <c r="C322" s="134" t="s">
        <v>90</v>
      </c>
      <c r="D322" s="134" t="s">
        <v>39</v>
      </c>
      <c r="E322" s="134" t="s">
        <v>43</v>
      </c>
      <c r="F322" s="47">
        <v>81238</v>
      </c>
      <c r="G322" s="135">
        <v>43859</v>
      </c>
      <c r="H322" s="134">
        <v>3</v>
      </c>
      <c r="I322" s="134">
        <v>0</v>
      </c>
      <c r="J322" s="134"/>
      <c r="K322" s="136">
        <v>2745.21</v>
      </c>
      <c r="L322" s="137"/>
      <c r="M322" s="137"/>
      <c r="N322" s="55">
        <f t="shared" si="6"/>
        <v>2745.21</v>
      </c>
      <c r="O322" s="137"/>
      <c r="P322" s="138"/>
      <c r="Q322" s="139">
        <v>2745.21</v>
      </c>
      <c r="R322" s="139"/>
      <c r="S322" s="139"/>
      <c r="T322" s="139"/>
      <c r="U322" s="139"/>
      <c r="V322" s="140"/>
      <c r="W322" s="140"/>
      <c r="X322" s="140"/>
      <c r="Y322" s="140"/>
      <c r="Z322" s="140"/>
      <c r="AA322" s="140"/>
      <c r="AB322" s="139"/>
      <c r="AC322" s="158"/>
      <c r="BP322" s="161"/>
    </row>
    <row r="323" spans="1:68" s="103" customFormat="1" ht="12" x14ac:dyDescent="0.2">
      <c r="A323" s="132" t="s">
        <v>62</v>
      </c>
      <c r="B323" s="133" t="s">
        <v>55</v>
      </c>
      <c r="C323" s="134" t="s">
        <v>411</v>
      </c>
      <c r="D323" s="134" t="s">
        <v>36</v>
      </c>
      <c r="E323" s="134" t="s">
        <v>180</v>
      </c>
      <c r="F323" s="47">
        <v>81239</v>
      </c>
      <c r="G323" s="135">
        <v>43857</v>
      </c>
      <c r="H323" s="134">
        <v>0</v>
      </c>
      <c r="I323" s="134">
        <v>0</v>
      </c>
      <c r="J323" s="134"/>
      <c r="K323" s="136">
        <v>0</v>
      </c>
      <c r="L323" s="137"/>
      <c r="M323" s="137"/>
      <c r="N323" s="55">
        <f t="shared" si="6"/>
        <v>0</v>
      </c>
      <c r="O323" s="137"/>
      <c r="P323" s="138"/>
      <c r="Q323" s="139"/>
      <c r="R323" s="139"/>
      <c r="S323" s="139"/>
      <c r="T323" s="139"/>
      <c r="U323" s="139"/>
      <c r="V323" s="140"/>
      <c r="W323" s="140"/>
      <c r="X323" s="140"/>
      <c r="Y323" s="140"/>
      <c r="Z323" s="140"/>
      <c r="AA323" s="140"/>
      <c r="AB323" s="139">
        <v>-1368</v>
      </c>
      <c r="AC323" s="158" t="s">
        <v>430</v>
      </c>
      <c r="BP323" s="161"/>
    </row>
    <row r="324" spans="1:68" s="103" customFormat="1" ht="12" x14ac:dyDescent="0.2">
      <c r="A324" s="132" t="s">
        <v>33</v>
      </c>
      <c r="B324" s="133">
        <v>43857</v>
      </c>
      <c r="C324" s="134" t="s">
        <v>90</v>
      </c>
      <c r="D324" s="134" t="s">
        <v>39</v>
      </c>
      <c r="E324" s="134" t="s">
        <v>43</v>
      </c>
      <c r="F324" s="47">
        <v>81240</v>
      </c>
      <c r="G324" s="135">
        <v>43859</v>
      </c>
      <c r="H324" s="134">
        <v>2</v>
      </c>
      <c r="I324" s="134">
        <v>2</v>
      </c>
      <c r="J324" s="134" t="s">
        <v>431</v>
      </c>
      <c r="K324" s="136">
        <v>1050</v>
      </c>
      <c r="L324" s="137"/>
      <c r="M324" s="137"/>
      <c r="N324" s="55">
        <f t="shared" si="6"/>
        <v>1050</v>
      </c>
      <c r="O324" s="137"/>
      <c r="P324" s="138"/>
      <c r="Q324" s="139">
        <v>1050</v>
      </c>
      <c r="R324" s="139"/>
      <c r="S324" s="139"/>
      <c r="T324" s="139"/>
      <c r="U324" s="139"/>
      <c r="V324" s="140"/>
      <c r="W324" s="140"/>
      <c r="X324" s="140"/>
      <c r="Y324" s="140"/>
      <c r="Z324" s="140"/>
      <c r="AA324" s="140"/>
      <c r="AB324" s="139"/>
      <c r="AC324" s="158"/>
      <c r="BP324" s="161"/>
    </row>
    <row r="325" spans="1:68" s="103" customFormat="1" ht="12" x14ac:dyDescent="0.2">
      <c r="A325" s="132"/>
      <c r="B325" s="133"/>
      <c r="C325" s="134"/>
      <c r="D325" s="134"/>
      <c r="E325" s="134"/>
      <c r="F325" s="47">
        <v>81241</v>
      </c>
      <c r="G325" s="135"/>
      <c r="H325" s="134"/>
      <c r="I325" s="134"/>
      <c r="J325" s="134"/>
      <c r="K325" s="136"/>
      <c r="L325" s="137"/>
      <c r="M325" s="137"/>
      <c r="N325" s="55">
        <f t="shared" si="6"/>
        <v>0</v>
      </c>
      <c r="O325" s="137"/>
      <c r="P325" s="138"/>
      <c r="Q325" s="139"/>
      <c r="R325" s="139"/>
      <c r="S325" s="139"/>
      <c r="T325" s="139"/>
      <c r="U325" s="139"/>
      <c r="V325" s="140"/>
      <c r="W325" s="140"/>
      <c r="X325" s="140"/>
      <c r="Y325" s="140"/>
      <c r="Z325" s="140"/>
      <c r="AA325" s="140"/>
      <c r="AB325" s="139"/>
      <c r="AC325" s="158"/>
      <c r="BP325" s="161"/>
    </row>
    <row r="326" spans="1:68" s="103" customFormat="1" ht="12" x14ac:dyDescent="0.2">
      <c r="A326" s="132" t="s">
        <v>62</v>
      </c>
      <c r="B326" s="133" t="s">
        <v>55</v>
      </c>
      <c r="C326" s="134" t="s">
        <v>63</v>
      </c>
      <c r="D326" s="134" t="s">
        <v>36</v>
      </c>
      <c r="E326" s="134" t="s">
        <v>180</v>
      </c>
      <c r="F326" s="47">
        <v>81242</v>
      </c>
      <c r="G326" s="135">
        <v>43857</v>
      </c>
      <c r="H326" s="134">
        <v>0</v>
      </c>
      <c r="I326" s="134">
        <v>0</v>
      </c>
      <c r="J326" s="134"/>
      <c r="K326" s="136">
        <v>0</v>
      </c>
      <c r="L326" s="137"/>
      <c r="M326" s="137"/>
      <c r="N326" s="55">
        <f t="shared" si="6"/>
        <v>0</v>
      </c>
      <c r="O326" s="137"/>
      <c r="P326" s="138"/>
      <c r="Q326" s="139"/>
      <c r="R326" s="139"/>
      <c r="S326" s="139"/>
      <c r="T326" s="139"/>
      <c r="U326" s="139"/>
      <c r="V326" s="140"/>
      <c r="W326" s="140"/>
      <c r="X326" s="140"/>
      <c r="Y326" s="140"/>
      <c r="Z326" s="140"/>
      <c r="AA326" s="140"/>
      <c r="AB326" s="139">
        <v>0</v>
      </c>
      <c r="AC326" s="158" t="s">
        <v>432</v>
      </c>
      <c r="BP326" s="161"/>
    </row>
    <row r="327" spans="1:68" s="103" customFormat="1" ht="12" x14ac:dyDescent="0.2">
      <c r="A327" s="132" t="s">
        <v>62</v>
      </c>
      <c r="B327" s="133" t="s">
        <v>55</v>
      </c>
      <c r="C327" s="134" t="s">
        <v>63</v>
      </c>
      <c r="D327" s="134" t="s">
        <v>36</v>
      </c>
      <c r="E327" s="134" t="s">
        <v>180</v>
      </c>
      <c r="F327" s="47">
        <v>81243</v>
      </c>
      <c r="G327" s="135">
        <v>43857</v>
      </c>
      <c r="H327" s="134">
        <v>0</v>
      </c>
      <c r="I327" s="134">
        <v>0</v>
      </c>
      <c r="J327" s="134"/>
      <c r="K327" s="136">
        <v>0</v>
      </c>
      <c r="L327" s="137"/>
      <c r="M327" s="137"/>
      <c r="N327" s="55">
        <f t="shared" si="6"/>
        <v>0</v>
      </c>
      <c r="O327" s="137"/>
      <c r="P327" s="138"/>
      <c r="Q327" s="139"/>
      <c r="R327" s="139"/>
      <c r="S327" s="139"/>
      <c r="T327" s="139"/>
      <c r="U327" s="139"/>
      <c r="V327" s="140"/>
      <c r="W327" s="140"/>
      <c r="X327" s="140"/>
      <c r="Y327" s="140"/>
      <c r="Z327" s="140"/>
      <c r="AA327" s="140"/>
      <c r="AB327" s="139">
        <v>1368</v>
      </c>
      <c r="AC327" s="158" t="s">
        <v>433</v>
      </c>
      <c r="BP327" s="161"/>
    </row>
    <row r="328" spans="1:68" s="103" customFormat="1" ht="12" x14ac:dyDescent="0.2">
      <c r="A328" s="132" t="s">
        <v>62</v>
      </c>
      <c r="B328" s="133" t="s">
        <v>434</v>
      </c>
      <c r="C328" s="134" t="s">
        <v>101</v>
      </c>
      <c r="D328" s="134" t="s">
        <v>36</v>
      </c>
      <c r="E328" s="134" t="s">
        <v>435</v>
      </c>
      <c r="F328" s="47">
        <v>81244</v>
      </c>
      <c r="G328" s="135">
        <v>43860</v>
      </c>
      <c r="H328" s="134">
        <v>0</v>
      </c>
      <c r="I328" s="134">
        <v>0</v>
      </c>
      <c r="J328" s="134"/>
      <c r="K328" s="136">
        <v>222980.13</v>
      </c>
      <c r="L328" s="137"/>
      <c r="M328" s="137"/>
      <c r="N328" s="55">
        <f t="shared" ref="N328:N342" si="7">SUM(K328:L328)</f>
        <v>222980.13</v>
      </c>
      <c r="O328" s="137"/>
      <c r="P328" s="138"/>
      <c r="Q328" s="139"/>
      <c r="R328" s="139"/>
      <c r="S328" s="139"/>
      <c r="T328" s="139"/>
      <c r="U328" s="139"/>
      <c r="V328" s="140"/>
      <c r="W328" s="140"/>
      <c r="X328" s="140"/>
      <c r="Y328" s="140">
        <v>89624</v>
      </c>
      <c r="Z328" s="140">
        <v>42049.54</v>
      </c>
      <c r="AA328" s="140">
        <v>91306.59</v>
      </c>
      <c r="AB328" s="139"/>
      <c r="AC328" s="158"/>
      <c r="BP328" s="161"/>
    </row>
    <row r="329" spans="1:68" s="103" customFormat="1" ht="12" x14ac:dyDescent="0.2">
      <c r="A329" s="132" t="s">
        <v>67</v>
      </c>
      <c r="B329" s="133">
        <v>43851</v>
      </c>
      <c r="C329" s="134" t="s">
        <v>68</v>
      </c>
      <c r="D329" s="134" t="s">
        <v>93</v>
      </c>
      <c r="E329" s="134" t="s">
        <v>436</v>
      </c>
      <c r="F329" s="47">
        <v>81245</v>
      </c>
      <c r="G329" s="135">
        <v>43858</v>
      </c>
      <c r="H329" s="134">
        <v>3</v>
      </c>
      <c r="I329" s="134">
        <v>2</v>
      </c>
      <c r="J329" s="134" t="s">
        <v>437</v>
      </c>
      <c r="K329" s="136">
        <v>2533.39</v>
      </c>
      <c r="L329" s="137"/>
      <c r="M329" s="137"/>
      <c r="N329" s="55">
        <f t="shared" si="7"/>
        <v>2533.39</v>
      </c>
      <c r="O329" s="137"/>
      <c r="P329" s="138"/>
      <c r="Q329" s="139">
        <v>2533.39</v>
      </c>
      <c r="R329" s="139"/>
      <c r="S329" s="139"/>
      <c r="T329" s="139"/>
      <c r="U329" s="139"/>
      <c r="V329" s="140"/>
      <c r="W329" s="140"/>
      <c r="X329" s="140"/>
      <c r="Y329" s="140"/>
      <c r="Z329" s="140"/>
      <c r="AA329" s="140"/>
      <c r="AB329" s="139"/>
      <c r="AC329" s="158" t="s">
        <v>438</v>
      </c>
      <c r="BP329" s="161"/>
    </row>
    <row r="330" spans="1:68" s="103" customFormat="1" ht="12" x14ac:dyDescent="0.2">
      <c r="A330" s="132"/>
      <c r="B330" s="133"/>
      <c r="C330" s="134"/>
      <c r="D330" s="134"/>
      <c r="E330" s="134"/>
      <c r="F330" s="47">
        <v>81246</v>
      </c>
      <c r="G330" s="135"/>
      <c r="H330" s="134"/>
      <c r="I330" s="134"/>
      <c r="J330" s="134"/>
      <c r="K330" s="136"/>
      <c r="L330" s="137"/>
      <c r="M330" s="137"/>
      <c r="N330" s="55">
        <f t="shared" si="7"/>
        <v>0</v>
      </c>
      <c r="O330" s="137"/>
      <c r="P330" s="138"/>
      <c r="Q330" s="139"/>
      <c r="R330" s="139"/>
      <c r="S330" s="139"/>
      <c r="T330" s="139"/>
      <c r="U330" s="139"/>
      <c r="V330" s="140"/>
      <c r="W330" s="140"/>
      <c r="X330" s="140"/>
      <c r="Y330" s="140"/>
      <c r="Z330" s="140"/>
      <c r="AA330" s="140"/>
      <c r="AB330" s="139"/>
      <c r="AC330" s="158"/>
      <c r="BP330" s="161"/>
    </row>
    <row r="331" spans="1:68" s="103" customFormat="1" ht="12" x14ac:dyDescent="0.2">
      <c r="A331" s="132" t="s">
        <v>67</v>
      </c>
      <c r="B331" s="133"/>
      <c r="C331" s="134" t="s">
        <v>188</v>
      </c>
      <c r="D331" s="134" t="s">
        <v>36</v>
      </c>
      <c r="E331" s="134" t="s">
        <v>439</v>
      </c>
      <c r="F331" s="47">
        <v>81247</v>
      </c>
      <c r="G331" s="135">
        <v>43860</v>
      </c>
      <c r="H331" s="134">
        <v>0</v>
      </c>
      <c r="I331" s="134">
        <v>0</v>
      </c>
      <c r="J331" s="134" t="s">
        <v>440</v>
      </c>
      <c r="K331" s="136"/>
      <c r="L331" s="137"/>
      <c r="M331" s="137"/>
      <c r="N331" s="55">
        <f t="shared" si="7"/>
        <v>0</v>
      </c>
      <c r="O331" s="137">
        <v>11870.12</v>
      </c>
      <c r="P331" s="138"/>
      <c r="Q331" s="139"/>
      <c r="R331" s="139"/>
      <c r="S331" s="139"/>
      <c r="T331" s="139"/>
      <c r="U331" s="139"/>
      <c r="V331" s="140"/>
      <c r="W331" s="140"/>
      <c r="X331" s="140"/>
      <c r="Y331" s="140"/>
      <c r="Z331" s="140"/>
      <c r="AA331" s="140"/>
      <c r="AB331" s="139"/>
      <c r="AC331" s="158"/>
      <c r="BP331" s="161"/>
    </row>
    <row r="332" spans="1:68" s="103" customFormat="1" ht="12" x14ac:dyDescent="0.2">
      <c r="A332" s="132" t="s">
        <v>33</v>
      </c>
      <c r="B332" s="133">
        <v>43858</v>
      </c>
      <c r="C332" s="134" t="s">
        <v>53</v>
      </c>
      <c r="D332" s="134" t="s">
        <v>69</v>
      </c>
      <c r="E332" s="134" t="s">
        <v>441</v>
      </c>
      <c r="F332" s="47">
        <v>81248</v>
      </c>
      <c r="G332" s="135">
        <v>43861</v>
      </c>
      <c r="H332" s="134">
        <v>26</v>
      </c>
      <c r="I332" s="134">
        <v>0</v>
      </c>
      <c r="J332" s="134"/>
      <c r="K332" s="136">
        <v>3225</v>
      </c>
      <c r="L332" s="137"/>
      <c r="M332" s="137"/>
      <c r="N332" s="55">
        <f t="shared" si="7"/>
        <v>3225</v>
      </c>
      <c r="O332" s="137">
        <v>3225</v>
      </c>
      <c r="P332" s="138"/>
      <c r="Q332" s="139">
        <v>3225</v>
      </c>
      <c r="R332" s="139"/>
      <c r="S332" s="139"/>
      <c r="T332" s="139"/>
      <c r="U332" s="139"/>
      <c r="V332" s="140"/>
      <c r="W332" s="140"/>
      <c r="X332" s="140"/>
      <c r="Y332" s="140"/>
      <c r="Z332" s="140"/>
      <c r="AA332" s="140"/>
      <c r="AB332" s="139"/>
      <c r="AC332" s="158"/>
      <c r="BP332" s="161"/>
    </row>
    <row r="333" spans="1:68" s="103" customFormat="1" ht="12" x14ac:dyDescent="0.2">
      <c r="A333" s="132" t="s">
        <v>33</v>
      </c>
      <c r="B333" s="133" t="s">
        <v>55</v>
      </c>
      <c r="C333" s="134" t="s">
        <v>53</v>
      </c>
      <c r="D333" s="134" t="s">
        <v>36</v>
      </c>
      <c r="E333" s="134" t="s">
        <v>441</v>
      </c>
      <c r="F333" s="47">
        <v>81249</v>
      </c>
      <c r="G333" s="135">
        <v>43860</v>
      </c>
      <c r="H333" s="134">
        <v>0</v>
      </c>
      <c r="I333" s="134">
        <v>0</v>
      </c>
      <c r="J333" s="134"/>
      <c r="K333" s="136">
        <v>0</v>
      </c>
      <c r="L333" s="137"/>
      <c r="M333" s="137"/>
      <c r="N333" s="55">
        <f t="shared" si="7"/>
        <v>0</v>
      </c>
      <c r="O333" s="137">
        <v>2345</v>
      </c>
      <c r="P333" s="138"/>
      <c r="Q333" s="139"/>
      <c r="R333" s="139"/>
      <c r="S333" s="139"/>
      <c r="T333" s="139"/>
      <c r="U333" s="139"/>
      <c r="V333" s="140"/>
      <c r="W333" s="140"/>
      <c r="X333" s="140"/>
      <c r="Y333" s="140"/>
      <c r="Z333" s="140"/>
      <c r="AA333" s="140"/>
      <c r="AB333" s="139"/>
      <c r="AC333" s="158"/>
      <c r="BP333" s="161"/>
    </row>
    <row r="334" spans="1:68" s="103" customFormat="1" ht="12" x14ac:dyDescent="0.2">
      <c r="A334" s="132"/>
      <c r="B334" s="133"/>
      <c r="C334" s="134"/>
      <c r="D334" s="134"/>
      <c r="E334" s="134"/>
      <c r="F334" s="47">
        <v>81250</v>
      </c>
      <c r="G334" s="135"/>
      <c r="H334" s="134"/>
      <c r="I334" s="134"/>
      <c r="J334" s="134"/>
      <c r="K334" s="136"/>
      <c r="L334" s="137"/>
      <c r="M334" s="137"/>
      <c r="N334" s="55">
        <f t="shared" si="7"/>
        <v>0</v>
      </c>
      <c r="O334" s="137"/>
      <c r="P334" s="138"/>
      <c r="Q334" s="139"/>
      <c r="R334" s="139"/>
      <c r="S334" s="139"/>
      <c r="T334" s="139"/>
      <c r="U334" s="139"/>
      <c r="V334" s="140"/>
      <c r="W334" s="140"/>
      <c r="X334" s="140"/>
      <c r="Y334" s="140"/>
      <c r="Z334" s="140"/>
      <c r="AA334" s="140"/>
      <c r="AB334" s="139"/>
      <c r="AC334" s="158"/>
      <c r="BP334" s="161"/>
    </row>
    <row r="335" spans="1:68" s="103" customFormat="1" ht="12" x14ac:dyDescent="0.2">
      <c r="A335" s="132" t="s">
        <v>62</v>
      </c>
      <c r="B335" s="133" t="s">
        <v>55</v>
      </c>
      <c r="C335" s="134" t="s">
        <v>411</v>
      </c>
      <c r="D335" s="134" t="s">
        <v>36</v>
      </c>
      <c r="E335" s="134" t="s">
        <v>180</v>
      </c>
      <c r="F335" s="47">
        <v>81251</v>
      </c>
      <c r="G335" s="135">
        <v>43858</v>
      </c>
      <c r="H335" s="134">
        <v>1</v>
      </c>
      <c r="I335" s="134">
        <v>1</v>
      </c>
      <c r="J335" s="134" t="s">
        <v>442</v>
      </c>
      <c r="K335" s="136">
        <v>0</v>
      </c>
      <c r="L335" s="137"/>
      <c r="M335" s="137"/>
      <c r="N335" s="55">
        <f t="shared" si="7"/>
        <v>0</v>
      </c>
      <c r="O335" s="137"/>
      <c r="P335" s="138"/>
      <c r="Q335" s="139"/>
      <c r="R335" s="139"/>
      <c r="S335" s="139"/>
      <c r="T335" s="139"/>
      <c r="U335" s="139"/>
      <c r="V335" s="140"/>
      <c r="W335" s="140"/>
      <c r="X335" s="140"/>
      <c r="Y335" s="140"/>
      <c r="Z335" s="140"/>
      <c r="AA335" s="140"/>
      <c r="AB335" s="139">
        <v>-404.87</v>
      </c>
      <c r="AC335" s="158" t="s">
        <v>443</v>
      </c>
      <c r="BP335" s="161"/>
    </row>
    <row r="336" spans="1:68" s="103" customFormat="1" ht="12" x14ac:dyDescent="0.2">
      <c r="A336" s="132" t="s">
        <v>405</v>
      </c>
      <c r="B336" s="133">
        <v>43854</v>
      </c>
      <c r="C336" s="134" t="s">
        <v>68</v>
      </c>
      <c r="D336" s="134" t="s">
        <v>88</v>
      </c>
      <c r="E336" s="134" t="s">
        <v>88</v>
      </c>
      <c r="F336" s="47">
        <v>81252</v>
      </c>
      <c r="G336" s="135">
        <v>43860</v>
      </c>
      <c r="H336" s="134">
        <v>85</v>
      </c>
      <c r="I336" s="134"/>
      <c r="J336" s="134"/>
      <c r="K336" s="136">
        <v>3281.5</v>
      </c>
      <c r="L336" s="137"/>
      <c r="M336" s="137"/>
      <c r="N336" s="55">
        <f t="shared" si="7"/>
        <v>3281.5</v>
      </c>
      <c r="O336" s="137"/>
      <c r="P336" s="138"/>
      <c r="Q336" s="139">
        <v>3281.5</v>
      </c>
      <c r="R336" s="139"/>
      <c r="S336" s="139"/>
      <c r="T336" s="139"/>
      <c r="U336" s="139"/>
      <c r="V336" s="140"/>
      <c r="W336" s="140"/>
      <c r="X336" s="140"/>
      <c r="Y336" s="140"/>
      <c r="Z336" s="140"/>
      <c r="AA336" s="140"/>
      <c r="AB336" s="139"/>
      <c r="AC336" s="158"/>
      <c r="BP336" s="161"/>
    </row>
    <row r="337" spans="1:68" s="103" customFormat="1" ht="12" x14ac:dyDescent="0.2">
      <c r="A337" s="132"/>
      <c r="B337" s="133"/>
      <c r="C337" s="134"/>
      <c r="D337" s="134"/>
      <c r="E337" s="134"/>
      <c r="F337" s="47">
        <v>81253</v>
      </c>
      <c r="G337" s="135"/>
      <c r="H337" s="134"/>
      <c r="I337" s="134"/>
      <c r="J337" s="134"/>
      <c r="K337" s="136"/>
      <c r="L337" s="137"/>
      <c r="M337" s="137"/>
      <c r="N337" s="55">
        <f t="shared" si="7"/>
        <v>0</v>
      </c>
      <c r="O337" s="137"/>
      <c r="P337" s="138"/>
      <c r="Q337" s="139"/>
      <c r="R337" s="139"/>
      <c r="S337" s="139"/>
      <c r="T337" s="139"/>
      <c r="U337" s="139"/>
      <c r="V337" s="140"/>
      <c r="W337" s="140"/>
      <c r="X337" s="140"/>
      <c r="Y337" s="140"/>
      <c r="Z337" s="140"/>
      <c r="AA337" s="140"/>
      <c r="AB337" s="139"/>
      <c r="AC337" s="158"/>
      <c r="BP337" s="161"/>
    </row>
    <row r="338" spans="1:68" s="103" customFormat="1" ht="12" x14ac:dyDescent="0.2">
      <c r="A338" s="132" t="s">
        <v>33</v>
      </c>
      <c r="B338" s="133">
        <v>43857</v>
      </c>
      <c r="C338" s="134" t="s">
        <v>53</v>
      </c>
      <c r="D338" s="134" t="s">
        <v>69</v>
      </c>
      <c r="E338" s="134" t="s">
        <v>444</v>
      </c>
      <c r="F338" s="47">
        <v>81254</v>
      </c>
      <c r="G338" s="135">
        <v>43858</v>
      </c>
      <c r="H338" s="134">
        <v>33</v>
      </c>
      <c r="I338" s="134">
        <v>0</v>
      </c>
      <c r="J338" s="134">
        <v>0</v>
      </c>
      <c r="K338" s="136">
        <v>3890</v>
      </c>
      <c r="L338" s="137"/>
      <c r="M338" s="137"/>
      <c r="N338" s="55">
        <f t="shared" si="7"/>
        <v>3890</v>
      </c>
      <c r="O338" s="137">
        <v>3890</v>
      </c>
      <c r="P338" s="138"/>
      <c r="Q338" s="139">
        <v>3890</v>
      </c>
      <c r="R338" s="139"/>
      <c r="S338" s="139"/>
      <c r="T338" s="139"/>
      <c r="U338" s="139"/>
      <c r="V338" s="140"/>
      <c r="W338" s="140"/>
      <c r="X338" s="140"/>
      <c r="Y338" s="140"/>
      <c r="Z338" s="140"/>
      <c r="AA338" s="140"/>
      <c r="AB338" s="139"/>
      <c r="AC338" s="158"/>
      <c r="BP338" s="161"/>
    </row>
    <row r="339" spans="1:68" s="103" customFormat="1" ht="12" x14ac:dyDescent="0.2">
      <c r="A339" s="132" t="s">
        <v>33</v>
      </c>
      <c r="B339" s="133" t="s">
        <v>55</v>
      </c>
      <c r="C339" s="134" t="s">
        <v>53</v>
      </c>
      <c r="D339" s="134" t="s">
        <v>36</v>
      </c>
      <c r="E339" s="134" t="s">
        <v>444</v>
      </c>
      <c r="F339" s="47">
        <v>81255</v>
      </c>
      <c r="G339" s="135">
        <v>43858</v>
      </c>
      <c r="H339" s="134">
        <v>0</v>
      </c>
      <c r="I339" s="134">
        <v>0</v>
      </c>
      <c r="J339" s="134"/>
      <c r="K339" s="136">
        <v>0</v>
      </c>
      <c r="L339" s="137"/>
      <c r="M339" s="137"/>
      <c r="N339" s="55">
        <f t="shared" si="7"/>
        <v>0</v>
      </c>
      <c r="O339" s="137">
        <v>4655</v>
      </c>
      <c r="P339" s="138"/>
      <c r="Q339" s="139"/>
      <c r="R339" s="139"/>
      <c r="S339" s="139"/>
      <c r="T339" s="139"/>
      <c r="U339" s="139"/>
      <c r="V339" s="140"/>
      <c r="W339" s="140"/>
      <c r="X339" s="140"/>
      <c r="Y339" s="140"/>
      <c r="Z339" s="140"/>
      <c r="AA339" s="140"/>
      <c r="AB339" s="139"/>
      <c r="AC339" s="158"/>
      <c r="BP339" s="161"/>
    </row>
    <row r="340" spans="1:68" s="103" customFormat="1" ht="12" x14ac:dyDescent="0.2">
      <c r="A340" s="132"/>
      <c r="B340" s="133">
        <v>43858</v>
      </c>
      <c r="C340" s="134" t="s">
        <v>90</v>
      </c>
      <c r="D340" s="134" t="s">
        <v>39</v>
      </c>
      <c r="E340" s="134" t="s">
        <v>43</v>
      </c>
      <c r="F340" s="47">
        <v>81256</v>
      </c>
      <c r="G340" s="135"/>
      <c r="H340" s="134">
        <v>12</v>
      </c>
      <c r="I340" s="134"/>
      <c r="J340" s="134"/>
      <c r="K340" s="136">
        <v>3078.25</v>
      </c>
      <c r="L340" s="137"/>
      <c r="M340" s="137"/>
      <c r="N340" s="55">
        <f t="shared" si="7"/>
        <v>3078.25</v>
      </c>
      <c r="O340" s="137"/>
      <c r="P340" s="138"/>
      <c r="Q340" s="139">
        <v>3078.25</v>
      </c>
      <c r="R340" s="139"/>
      <c r="S340" s="139"/>
      <c r="T340" s="139"/>
      <c r="U340" s="139"/>
      <c r="V340" s="140"/>
      <c r="W340" s="140"/>
      <c r="X340" s="140"/>
      <c r="Y340" s="140"/>
      <c r="Z340" s="140"/>
      <c r="AA340" s="140"/>
      <c r="AB340" s="139"/>
      <c r="AC340" s="158"/>
      <c r="BP340" s="161"/>
    </row>
    <row r="341" spans="1:68" s="103" customFormat="1" ht="12" x14ac:dyDescent="0.2">
      <c r="A341" s="132"/>
      <c r="B341" s="133">
        <v>43858</v>
      </c>
      <c r="C341" s="134" t="s">
        <v>38</v>
      </c>
      <c r="D341" s="134" t="s">
        <v>39</v>
      </c>
      <c r="E341" s="134" t="s">
        <v>40</v>
      </c>
      <c r="F341" s="47">
        <v>81257</v>
      </c>
      <c r="G341" s="135"/>
      <c r="H341" s="134">
        <v>1</v>
      </c>
      <c r="I341" s="134"/>
      <c r="J341" s="134"/>
      <c r="K341" s="136">
        <v>34000</v>
      </c>
      <c r="L341" s="137"/>
      <c r="M341" s="137"/>
      <c r="N341" s="55">
        <f t="shared" si="7"/>
        <v>34000</v>
      </c>
      <c r="O341" s="137"/>
      <c r="P341" s="138"/>
      <c r="Q341" s="139">
        <v>34000</v>
      </c>
      <c r="R341" s="139"/>
      <c r="S341" s="139"/>
      <c r="T341" s="139"/>
      <c r="U341" s="139"/>
      <c r="V341" s="140"/>
      <c r="W341" s="140"/>
      <c r="X341" s="140"/>
      <c r="Y341" s="140"/>
      <c r="Z341" s="140"/>
      <c r="AA341" s="140"/>
      <c r="AB341" s="139"/>
      <c r="AC341" s="158"/>
      <c r="BP341" s="161"/>
    </row>
    <row r="342" spans="1:68" s="103" customFormat="1" ht="12" x14ac:dyDescent="0.2">
      <c r="A342" s="132"/>
      <c r="B342" s="133"/>
      <c r="C342" s="134" t="s">
        <v>56</v>
      </c>
      <c r="D342" s="134" t="s">
        <v>36</v>
      </c>
      <c r="E342" s="134" t="s">
        <v>445</v>
      </c>
      <c r="F342" s="47">
        <v>81258</v>
      </c>
      <c r="G342" s="135">
        <v>43858</v>
      </c>
      <c r="H342" s="134">
        <v>0</v>
      </c>
      <c r="I342" s="134">
        <v>1</v>
      </c>
      <c r="J342" s="134" t="s">
        <v>446</v>
      </c>
      <c r="K342" s="136"/>
      <c r="L342" s="137"/>
      <c r="M342" s="137"/>
      <c r="N342" s="55">
        <f t="shared" si="7"/>
        <v>0</v>
      </c>
      <c r="O342" s="137">
        <v>600000</v>
      </c>
      <c r="P342" s="138"/>
      <c r="Q342" s="139"/>
      <c r="R342" s="139"/>
      <c r="S342" s="139"/>
      <c r="T342" s="139"/>
      <c r="U342" s="139"/>
      <c r="V342" s="140"/>
      <c r="W342" s="140"/>
      <c r="X342" s="140"/>
      <c r="Y342" s="140"/>
      <c r="Z342" s="140"/>
      <c r="AA342" s="140"/>
      <c r="AB342" s="139"/>
      <c r="AC342" s="158"/>
      <c r="BP342" s="161"/>
    </row>
    <row r="343" spans="1:68" s="103" customFormat="1" ht="12" x14ac:dyDescent="0.2">
      <c r="A343" s="132"/>
      <c r="B343" s="133">
        <v>43858</v>
      </c>
      <c r="C343" s="134" t="s">
        <v>90</v>
      </c>
      <c r="D343" s="134" t="s">
        <v>39</v>
      </c>
      <c r="E343" s="134" t="s">
        <v>43</v>
      </c>
      <c r="F343" s="47">
        <v>81259</v>
      </c>
      <c r="G343" s="135"/>
      <c r="H343" s="134">
        <v>6</v>
      </c>
      <c r="I343" s="134"/>
      <c r="J343" s="134"/>
      <c r="K343" s="136">
        <v>6525</v>
      </c>
      <c r="L343" s="137"/>
      <c r="M343" s="137"/>
      <c r="N343" s="55">
        <f>SUM(K343:L343)</f>
        <v>6525</v>
      </c>
      <c r="O343" s="137"/>
      <c r="P343" s="138"/>
      <c r="Q343" s="139">
        <v>6525</v>
      </c>
      <c r="R343" s="139"/>
      <c r="S343" s="139"/>
      <c r="T343" s="139"/>
      <c r="U343" s="139"/>
      <c r="V343" s="140"/>
      <c r="W343" s="140"/>
      <c r="X343" s="140"/>
      <c r="Y343" s="140"/>
      <c r="Z343" s="140"/>
      <c r="AA343" s="140"/>
      <c r="AB343" s="139"/>
      <c r="AC343" s="158"/>
      <c r="BP343" s="161"/>
    </row>
    <row r="344" spans="1:68" s="103" customFormat="1" ht="12" x14ac:dyDescent="0.2">
      <c r="A344" s="132" t="s">
        <v>41</v>
      </c>
      <c r="B344" s="133">
        <v>43851</v>
      </c>
      <c r="C344" s="134" t="s">
        <v>90</v>
      </c>
      <c r="D344" s="134" t="s">
        <v>39</v>
      </c>
      <c r="E344" s="134" t="s">
        <v>228</v>
      </c>
      <c r="F344" s="47">
        <v>81260</v>
      </c>
      <c r="G344" s="135">
        <v>43859</v>
      </c>
      <c r="H344" s="134">
        <v>17</v>
      </c>
      <c r="I344" s="134">
        <v>4</v>
      </c>
      <c r="J344" s="134" t="s">
        <v>447</v>
      </c>
      <c r="K344" s="136">
        <v>4980</v>
      </c>
      <c r="L344" s="137"/>
      <c r="M344" s="137"/>
      <c r="N344" s="55">
        <f t="shared" ref="N344:N359" si="8">SUM(K344:L344)</f>
        <v>4980</v>
      </c>
      <c r="O344" s="137">
        <v>8500</v>
      </c>
      <c r="P344" s="138"/>
      <c r="Q344" s="139">
        <v>4980</v>
      </c>
      <c r="R344" s="139"/>
      <c r="S344" s="139"/>
      <c r="T344" s="139"/>
      <c r="U344" s="139"/>
      <c r="V344" s="140"/>
      <c r="W344" s="140"/>
      <c r="X344" s="140"/>
      <c r="Y344" s="140"/>
      <c r="Z344" s="140"/>
      <c r="AA344" s="140"/>
      <c r="AB344" s="139"/>
      <c r="AC344" s="158"/>
      <c r="BP344" s="161"/>
    </row>
    <row r="345" spans="1:68" s="103" customFormat="1" ht="12" x14ac:dyDescent="0.2">
      <c r="A345" s="132" t="s">
        <v>62</v>
      </c>
      <c r="B345" s="133" t="s">
        <v>55</v>
      </c>
      <c r="C345" s="134" t="s">
        <v>63</v>
      </c>
      <c r="D345" s="134" t="s">
        <v>36</v>
      </c>
      <c r="E345" s="134" t="s">
        <v>180</v>
      </c>
      <c r="F345" s="47">
        <v>81261</v>
      </c>
      <c r="G345" s="135">
        <v>43859</v>
      </c>
      <c r="H345" s="134">
        <v>0</v>
      </c>
      <c r="I345" s="134">
        <v>0</v>
      </c>
      <c r="J345" s="134"/>
      <c r="K345" s="136">
        <v>0</v>
      </c>
      <c r="L345" s="137"/>
      <c r="M345" s="137"/>
      <c r="N345" s="55">
        <f t="shared" si="8"/>
        <v>0</v>
      </c>
      <c r="O345" s="137"/>
      <c r="P345" s="138"/>
      <c r="Q345" s="139"/>
      <c r="R345" s="139"/>
      <c r="S345" s="139"/>
      <c r="T345" s="139"/>
      <c r="U345" s="139"/>
      <c r="V345" s="140"/>
      <c r="W345" s="140"/>
      <c r="X345" s="140"/>
      <c r="Y345" s="140"/>
      <c r="Z345" s="140"/>
      <c r="AA345" s="140"/>
      <c r="AB345" s="139">
        <v>-5000</v>
      </c>
      <c r="AC345" s="158" t="s">
        <v>430</v>
      </c>
      <c r="BP345" s="161"/>
    </row>
    <row r="346" spans="1:68" s="103" customFormat="1" ht="12" x14ac:dyDescent="0.2">
      <c r="A346" s="132" t="s">
        <v>29</v>
      </c>
      <c r="B346" s="133" t="s">
        <v>55</v>
      </c>
      <c r="C346" s="134" t="s">
        <v>56</v>
      </c>
      <c r="D346" s="134" t="s">
        <v>36</v>
      </c>
      <c r="E346" s="134" t="s">
        <v>448</v>
      </c>
      <c r="F346" s="47">
        <v>81262</v>
      </c>
      <c r="G346" s="135">
        <v>43859</v>
      </c>
      <c r="H346" s="134">
        <v>0</v>
      </c>
      <c r="I346" s="134">
        <v>0</v>
      </c>
      <c r="J346" s="134" t="s">
        <v>440</v>
      </c>
      <c r="K346" s="136">
        <v>0</v>
      </c>
      <c r="L346" s="137"/>
      <c r="M346" s="137"/>
      <c r="N346" s="55">
        <f t="shared" si="8"/>
        <v>0</v>
      </c>
      <c r="O346" s="137">
        <v>1200</v>
      </c>
      <c r="P346" s="138"/>
      <c r="Q346" s="139"/>
      <c r="R346" s="139"/>
      <c r="S346" s="139"/>
      <c r="T346" s="139"/>
      <c r="U346" s="139"/>
      <c r="V346" s="140"/>
      <c r="W346" s="140"/>
      <c r="X346" s="140"/>
      <c r="Y346" s="140"/>
      <c r="Z346" s="140"/>
      <c r="AA346" s="140"/>
      <c r="AB346" s="139"/>
      <c r="AC346" s="158"/>
      <c r="BP346" s="161"/>
    </row>
    <row r="347" spans="1:68" s="103" customFormat="1" ht="12" x14ac:dyDescent="0.2">
      <c r="A347" s="132" t="s">
        <v>33</v>
      </c>
      <c r="B347" s="133" t="s">
        <v>449</v>
      </c>
      <c r="C347" s="134" t="s">
        <v>68</v>
      </c>
      <c r="D347" s="134" t="s">
        <v>74</v>
      </c>
      <c r="E347" s="134" t="s">
        <v>450</v>
      </c>
      <c r="F347" s="47">
        <v>81263</v>
      </c>
      <c r="G347" s="135">
        <v>43859</v>
      </c>
      <c r="H347" s="134">
        <v>2</v>
      </c>
      <c r="I347" s="134">
        <v>0</v>
      </c>
      <c r="J347" s="134">
        <v>0</v>
      </c>
      <c r="K347" s="136">
        <v>130</v>
      </c>
      <c r="L347" s="137"/>
      <c r="M347" s="137"/>
      <c r="N347" s="55">
        <f t="shared" si="8"/>
        <v>130</v>
      </c>
      <c r="O347" s="137"/>
      <c r="P347" s="138"/>
      <c r="Q347" s="139">
        <v>130</v>
      </c>
      <c r="R347" s="139"/>
      <c r="S347" s="139"/>
      <c r="T347" s="139"/>
      <c r="U347" s="139"/>
      <c r="V347" s="140"/>
      <c r="W347" s="140"/>
      <c r="X347" s="140"/>
      <c r="Y347" s="140"/>
      <c r="Z347" s="140"/>
      <c r="AA347" s="140"/>
      <c r="AB347" s="139"/>
      <c r="AC347" s="158"/>
      <c r="BP347" s="161"/>
    </row>
    <row r="348" spans="1:68" s="103" customFormat="1" ht="12" x14ac:dyDescent="0.2">
      <c r="A348" s="132" t="s">
        <v>62</v>
      </c>
      <c r="B348" s="133" t="s">
        <v>55</v>
      </c>
      <c r="C348" s="134" t="s">
        <v>63</v>
      </c>
      <c r="D348" s="134" t="s">
        <v>36</v>
      </c>
      <c r="E348" s="134" t="s">
        <v>180</v>
      </c>
      <c r="F348" s="47">
        <v>81264</v>
      </c>
      <c r="G348" s="135">
        <v>43859</v>
      </c>
      <c r="H348" s="134">
        <v>0</v>
      </c>
      <c r="I348" s="134">
        <v>0</v>
      </c>
      <c r="J348" s="134"/>
      <c r="K348" s="136">
        <v>0</v>
      </c>
      <c r="L348" s="137"/>
      <c r="M348" s="137"/>
      <c r="N348" s="55">
        <f t="shared" ref="N348" si="9">SUM(K348:L348)</f>
        <v>0</v>
      </c>
      <c r="O348" s="137"/>
      <c r="P348" s="138"/>
      <c r="Q348" s="139"/>
      <c r="R348" s="139"/>
      <c r="S348" s="139"/>
      <c r="T348" s="139"/>
      <c r="U348" s="139"/>
      <c r="V348" s="140"/>
      <c r="W348" s="140"/>
      <c r="X348" s="140"/>
      <c r="Y348" s="140"/>
      <c r="Z348" s="140"/>
      <c r="AA348" s="140"/>
      <c r="AB348" s="139">
        <v>-500</v>
      </c>
      <c r="AC348" s="158" t="s">
        <v>430</v>
      </c>
      <c r="BP348" s="161"/>
    </row>
    <row r="349" spans="1:68" s="103" customFormat="1" ht="12" x14ac:dyDescent="0.2">
      <c r="A349" s="132" t="s">
        <v>62</v>
      </c>
      <c r="B349" s="133" t="s">
        <v>55</v>
      </c>
      <c r="C349" s="134" t="s">
        <v>411</v>
      </c>
      <c r="D349" s="134" t="s">
        <v>36</v>
      </c>
      <c r="E349" s="134" t="s">
        <v>180</v>
      </c>
      <c r="F349" s="47">
        <v>81265</v>
      </c>
      <c r="G349" s="135">
        <v>43859</v>
      </c>
      <c r="H349" s="134">
        <v>0</v>
      </c>
      <c r="I349" s="134">
        <v>0</v>
      </c>
      <c r="J349" s="134"/>
      <c r="K349" s="136" t="s">
        <v>451</v>
      </c>
      <c r="L349" s="137"/>
      <c r="M349" s="137"/>
      <c r="N349" s="55">
        <f t="shared" si="8"/>
        <v>0</v>
      </c>
      <c r="O349" s="137"/>
      <c r="P349" s="138"/>
      <c r="Q349" s="139"/>
      <c r="R349" s="139"/>
      <c r="S349" s="139"/>
      <c r="T349" s="139"/>
      <c r="U349" s="139"/>
      <c r="V349" s="140"/>
      <c r="W349" s="140"/>
      <c r="X349" s="140"/>
      <c r="Y349" s="140"/>
      <c r="Z349" s="140"/>
      <c r="AA349" s="140"/>
      <c r="AB349" s="139">
        <v>0</v>
      </c>
      <c r="AC349" s="158" t="s">
        <v>432</v>
      </c>
      <c r="BP349" s="161"/>
    </row>
    <row r="350" spans="1:68" s="103" customFormat="1" ht="12" x14ac:dyDescent="0.2">
      <c r="A350" s="132" t="s">
        <v>41</v>
      </c>
      <c r="B350" s="133">
        <v>43850</v>
      </c>
      <c r="C350" s="134" t="s">
        <v>68</v>
      </c>
      <c r="D350" s="134" t="s">
        <v>93</v>
      </c>
      <c r="E350" s="134" t="s">
        <v>452</v>
      </c>
      <c r="F350" s="47">
        <v>81266</v>
      </c>
      <c r="G350" s="135">
        <v>43860</v>
      </c>
      <c r="H350" s="134">
        <v>1</v>
      </c>
      <c r="I350" s="134">
        <v>0</v>
      </c>
      <c r="J350" s="134"/>
      <c r="K350" s="136">
        <v>25</v>
      </c>
      <c r="L350" s="137"/>
      <c r="M350" s="137"/>
      <c r="N350" s="55">
        <f t="shared" si="8"/>
        <v>25</v>
      </c>
      <c r="O350" s="137"/>
      <c r="P350" s="138"/>
      <c r="Q350" s="139">
        <v>25</v>
      </c>
      <c r="R350" s="139"/>
      <c r="S350" s="139"/>
      <c r="T350" s="139"/>
      <c r="U350" s="139"/>
      <c r="V350" s="140"/>
      <c r="W350" s="140"/>
      <c r="X350" s="140"/>
      <c r="Y350" s="140"/>
      <c r="Z350" s="140"/>
      <c r="AA350" s="140"/>
      <c r="AB350" s="139"/>
      <c r="AC350" s="158"/>
      <c r="BP350" s="161"/>
    </row>
    <row r="351" spans="1:68" s="103" customFormat="1" ht="12" x14ac:dyDescent="0.2">
      <c r="A351" s="132" t="s">
        <v>62</v>
      </c>
      <c r="B351" s="133" t="s">
        <v>55</v>
      </c>
      <c r="C351" s="134" t="s">
        <v>63</v>
      </c>
      <c r="D351" s="134" t="s">
        <v>36</v>
      </c>
      <c r="E351" s="134" t="s">
        <v>180</v>
      </c>
      <c r="F351" s="47">
        <v>81267</v>
      </c>
      <c r="G351" s="135">
        <v>43859</v>
      </c>
      <c r="H351" s="134">
        <v>0</v>
      </c>
      <c r="I351" s="134">
        <v>0</v>
      </c>
      <c r="J351" s="134"/>
      <c r="K351" s="136" t="s">
        <v>451</v>
      </c>
      <c r="L351" s="137"/>
      <c r="M351" s="137"/>
      <c r="N351" s="55">
        <f t="shared" si="8"/>
        <v>0</v>
      </c>
      <c r="O351" s="137"/>
      <c r="P351" s="138"/>
      <c r="Q351" s="139"/>
      <c r="R351" s="139"/>
      <c r="S351" s="139"/>
      <c r="T351" s="139"/>
      <c r="U351" s="139"/>
      <c r="V351" s="140"/>
      <c r="W351" s="140"/>
      <c r="X351" s="140"/>
      <c r="Y351" s="140"/>
      <c r="Z351" s="140"/>
      <c r="AA351" s="140"/>
      <c r="AB351" s="139">
        <v>5500</v>
      </c>
      <c r="AC351" s="158" t="s">
        <v>433</v>
      </c>
      <c r="BP351" s="161"/>
    </row>
    <row r="352" spans="1:68" s="103" customFormat="1" ht="12" x14ac:dyDescent="0.2">
      <c r="A352" s="132" t="s">
        <v>33</v>
      </c>
      <c r="B352" s="133" t="s">
        <v>55</v>
      </c>
      <c r="C352" s="134" t="s">
        <v>53</v>
      </c>
      <c r="D352" s="134" t="s">
        <v>36</v>
      </c>
      <c r="E352" s="134" t="s">
        <v>453</v>
      </c>
      <c r="F352" s="47">
        <v>81268</v>
      </c>
      <c r="G352" s="135">
        <v>43860</v>
      </c>
      <c r="H352" s="134">
        <v>0</v>
      </c>
      <c r="I352" s="134">
        <v>0</v>
      </c>
      <c r="J352" s="134"/>
      <c r="K352" s="136">
        <v>0</v>
      </c>
      <c r="L352" s="137"/>
      <c r="M352" s="137"/>
      <c r="N352" s="55">
        <f t="shared" si="8"/>
        <v>0</v>
      </c>
      <c r="O352" s="137">
        <v>1925</v>
      </c>
      <c r="P352" s="138"/>
      <c r="Q352" s="139"/>
      <c r="R352" s="139"/>
      <c r="S352" s="139"/>
      <c r="T352" s="139"/>
      <c r="U352" s="139"/>
      <c r="V352" s="140"/>
      <c r="W352" s="140"/>
      <c r="X352" s="140"/>
      <c r="Y352" s="140"/>
      <c r="Z352" s="140"/>
      <c r="AA352" s="140"/>
      <c r="AB352" s="139"/>
      <c r="AC352" s="158"/>
      <c r="BP352" s="161"/>
    </row>
    <row r="353" spans="1:68" s="103" customFormat="1" ht="12" x14ac:dyDescent="0.2">
      <c r="A353" s="132" t="s">
        <v>33</v>
      </c>
      <c r="B353" s="133" t="s">
        <v>55</v>
      </c>
      <c r="C353" s="134" t="s">
        <v>53</v>
      </c>
      <c r="D353" s="134" t="s">
        <v>36</v>
      </c>
      <c r="E353" s="134" t="s">
        <v>453</v>
      </c>
      <c r="F353" s="47">
        <v>81269</v>
      </c>
      <c r="G353" s="135">
        <v>43860</v>
      </c>
      <c r="H353" s="134">
        <v>11</v>
      </c>
      <c r="I353" s="134">
        <v>0</v>
      </c>
      <c r="J353" s="134">
        <v>0</v>
      </c>
      <c r="K353" s="136">
        <v>1070</v>
      </c>
      <c r="L353" s="137"/>
      <c r="M353" s="137"/>
      <c r="N353" s="55">
        <f t="shared" si="8"/>
        <v>1070</v>
      </c>
      <c r="O353" s="137">
        <v>1070</v>
      </c>
      <c r="P353" s="138"/>
      <c r="Q353" s="139">
        <v>1070</v>
      </c>
      <c r="R353" s="139"/>
      <c r="S353" s="139"/>
      <c r="T353" s="139"/>
      <c r="U353" s="139"/>
      <c r="V353" s="140"/>
      <c r="W353" s="140"/>
      <c r="X353" s="140"/>
      <c r="Y353" s="140"/>
      <c r="Z353" s="140"/>
      <c r="AA353" s="140"/>
      <c r="AB353" s="139"/>
      <c r="AC353" s="158"/>
      <c r="BP353" s="161"/>
    </row>
    <row r="354" spans="1:68" s="103" customFormat="1" ht="12" x14ac:dyDescent="0.2">
      <c r="A354" s="132" t="s">
        <v>67</v>
      </c>
      <c r="B354" s="133"/>
      <c r="C354" s="134" t="s">
        <v>56</v>
      </c>
      <c r="D354" s="134" t="s">
        <v>36</v>
      </c>
      <c r="E354" s="134" t="s">
        <v>57</v>
      </c>
      <c r="F354" s="47">
        <v>81270</v>
      </c>
      <c r="G354" s="135">
        <v>43860</v>
      </c>
      <c r="H354" s="134">
        <v>0</v>
      </c>
      <c r="I354" s="134">
        <v>2</v>
      </c>
      <c r="J354" s="134" t="s">
        <v>454</v>
      </c>
      <c r="K354" s="136"/>
      <c r="L354" s="137"/>
      <c r="M354" s="137"/>
      <c r="N354" s="55">
        <f t="shared" si="8"/>
        <v>0</v>
      </c>
      <c r="O354" s="137">
        <v>12500</v>
      </c>
      <c r="P354" s="138"/>
      <c r="Q354" s="139"/>
      <c r="R354" s="139"/>
      <c r="S354" s="139"/>
      <c r="T354" s="139"/>
      <c r="U354" s="139"/>
      <c r="V354" s="140"/>
      <c r="W354" s="140"/>
      <c r="X354" s="140"/>
      <c r="Y354" s="140"/>
      <c r="Z354" s="140"/>
      <c r="AA354" s="140"/>
      <c r="AB354" s="139"/>
      <c r="AC354" s="158"/>
      <c r="BP354" s="161"/>
    </row>
    <row r="355" spans="1:68" s="103" customFormat="1" ht="12" x14ac:dyDescent="0.2">
      <c r="A355" s="132" t="s">
        <v>33</v>
      </c>
      <c r="B355" s="133">
        <v>43859</v>
      </c>
      <c r="C355" s="134" t="s">
        <v>90</v>
      </c>
      <c r="D355" s="134" t="s">
        <v>39</v>
      </c>
      <c r="E355" s="134" t="s">
        <v>43</v>
      </c>
      <c r="F355" s="47">
        <v>81271</v>
      </c>
      <c r="G355" s="135">
        <v>43861</v>
      </c>
      <c r="H355" s="134">
        <v>9</v>
      </c>
      <c r="I355" s="134">
        <v>0</v>
      </c>
      <c r="J355" s="134"/>
      <c r="K355" s="136">
        <v>6410</v>
      </c>
      <c r="L355" s="137"/>
      <c r="M355" s="137"/>
      <c r="N355" s="55">
        <f t="shared" si="8"/>
        <v>6410</v>
      </c>
      <c r="O355" s="137"/>
      <c r="P355" s="138">
        <v>5000</v>
      </c>
      <c r="Q355" s="139">
        <v>1410</v>
      </c>
      <c r="R355" s="139"/>
      <c r="S355" s="139"/>
      <c r="T355" s="139"/>
      <c r="U355" s="139"/>
      <c r="V355" s="140"/>
      <c r="W355" s="140"/>
      <c r="X355" s="140"/>
      <c r="Y355" s="140"/>
      <c r="Z355" s="140"/>
      <c r="AA355" s="140"/>
      <c r="AB355" s="139"/>
      <c r="AC355" s="158"/>
      <c r="BP355" s="161"/>
    </row>
    <row r="356" spans="1:68" s="103" customFormat="1" ht="12" x14ac:dyDescent="0.2">
      <c r="A356" s="132" t="s">
        <v>33</v>
      </c>
      <c r="B356" s="133">
        <v>43859</v>
      </c>
      <c r="C356" s="134" t="s">
        <v>90</v>
      </c>
      <c r="D356" s="134" t="s">
        <v>39</v>
      </c>
      <c r="E356" s="134" t="s">
        <v>43</v>
      </c>
      <c r="F356" s="47">
        <v>81272</v>
      </c>
      <c r="G356" s="135">
        <v>43860</v>
      </c>
      <c r="H356" s="134">
        <v>4</v>
      </c>
      <c r="I356" s="134">
        <v>4</v>
      </c>
      <c r="J356" s="134" t="s">
        <v>455</v>
      </c>
      <c r="K356" s="136">
        <v>1260</v>
      </c>
      <c r="L356" s="137"/>
      <c r="M356" s="137"/>
      <c r="N356" s="55">
        <f t="shared" si="8"/>
        <v>1260</v>
      </c>
      <c r="O356" s="137"/>
      <c r="P356" s="138"/>
      <c r="Q356" s="139">
        <v>1260</v>
      </c>
      <c r="R356" s="139"/>
      <c r="S356" s="139"/>
      <c r="T356" s="139"/>
      <c r="U356" s="139"/>
      <c r="V356" s="140"/>
      <c r="W356" s="140"/>
      <c r="X356" s="140"/>
      <c r="Y356" s="140"/>
      <c r="Z356" s="140"/>
      <c r="AA356" s="140"/>
      <c r="AB356" s="139"/>
      <c r="AC356" s="158"/>
      <c r="BP356" s="161"/>
    </row>
    <row r="357" spans="1:68" s="103" customFormat="1" ht="12" x14ac:dyDescent="0.2">
      <c r="A357" s="132" t="s">
        <v>33</v>
      </c>
      <c r="B357" s="133">
        <v>43859</v>
      </c>
      <c r="C357" s="134" t="s">
        <v>51</v>
      </c>
      <c r="D357" s="134" t="s">
        <v>39</v>
      </c>
      <c r="E357" s="134" t="s">
        <v>52</v>
      </c>
      <c r="F357" s="47">
        <v>81273</v>
      </c>
      <c r="G357" s="135">
        <v>43861</v>
      </c>
      <c r="H357" s="134">
        <v>0</v>
      </c>
      <c r="I357" s="134">
        <v>1</v>
      </c>
      <c r="J357" s="134" t="s">
        <v>398</v>
      </c>
      <c r="K357" s="136">
        <v>100</v>
      </c>
      <c r="L357" s="137"/>
      <c r="M357" s="137"/>
      <c r="N357" s="55">
        <f t="shared" si="8"/>
        <v>100</v>
      </c>
      <c r="O357" s="137"/>
      <c r="P357" s="138"/>
      <c r="Q357" s="139">
        <v>100</v>
      </c>
      <c r="R357" s="139"/>
      <c r="S357" s="139"/>
      <c r="T357" s="139"/>
      <c r="U357" s="139"/>
      <c r="V357" s="140"/>
      <c r="W357" s="140"/>
      <c r="X357" s="140"/>
      <c r="Y357" s="140"/>
      <c r="Z357" s="140"/>
      <c r="AA357" s="140"/>
      <c r="AB357" s="139"/>
      <c r="AC357" s="158"/>
      <c r="BP357" s="161"/>
    </row>
    <row r="358" spans="1:68" s="103" customFormat="1" ht="12" x14ac:dyDescent="0.2">
      <c r="A358" s="132" t="s">
        <v>405</v>
      </c>
      <c r="B358" s="133">
        <v>43857</v>
      </c>
      <c r="C358" s="134" t="s">
        <v>68</v>
      </c>
      <c r="D358" s="134" t="s">
        <v>88</v>
      </c>
      <c r="E358" s="134" t="s">
        <v>88</v>
      </c>
      <c r="F358" s="47">
        <v>81274</v>
      </c>
      <c r="G358" s="135">
        <v>43860</v>
      </c>
      <c r="H358" s="134">
        <v>54</v>
      </c>
      <c r="I358" s="134"/>
      <c r="J358" s="134"/>
      <c r="K358" s="136">
        <v>4200</v>
      </c>
      <c r="L358" s="137"/>
      <c r="M358" s="137"/>
      <c r="N358" s="55">
        <f t="shared" si="8"/>
        <v>4200</v>
      </c>
      <c r="O358" s="137"/>
      <c r="P358" s="138"/>
      <c r="Q358" s="139">
        <v>4200</v>
      </c>
      <c r="R358" s="139"/>
      <c r="S358" s="139"/>
      <c r="T358" s="139"/>
      <c r="U358" s="139"/>
      <c r="V358" s="140"/>
      <c r="W358" s="140"/>
      <c r="X358" s="140"/>
      <c r="Y358" s="140"/>
      <c r="Z358" s="140"/>
      <c r="AA358" s="140"/>
      <c r="AB358" s="139"/>
      <c r="AC358" s="158"/>
      <c r="BP358" s="161"/>
    </row>
    <row r="359" spans="1:68" s="103" customFormat="1" ht="12" x14ac:dyDescent="0.2">
      <c r="A359" s="132" t="s">
        <v>405</v>
      </c>
      <c r="B359" s="133">
        <v>43857</v>
      </c>
      <c r="C359" s="134" t="s">
        <v>68</v>
      </c>
      <c r="D359" s="134" t="s">
        <v>88</v>
      </c>
      <c r="E359" s="134" t="s">
        <v>88</v>
      </c>
      <c r="F359" s="47">
        <v>81275</v>
      </c>
      <c r="G359" s="135">
        <v>43860</v>
      </c>
      <c r="H359" s="134">
        <v>30</v>
      </c>
      <c r="I359" s="134"/>
      <c r="J359" s="134"/>
      <c r="K359" s="136">
        <v>2512</v>
      </c>
      <c r="L359" s="137"/>
      <c r="M359" s="137"/>
      <c r="N359" s="55">
        <f t="shared" si="8"/>
        <v>2512</v>
      </c>
      <c r="O359" s="137"/>
      <c r="P359" s="138"/>
      <c r="Q359" s="139">
        <v>2512</v>
      </c>
      <c r="R359" s="139"/>
      <c r="S359" s="139"/>
      <c r="T359" s="139"/>
      <c r="U359" s="139"/>
      <c r="V359" s="140"/>
      <c r="W359" s="140"/>
      <c r="X359" s="140"/>
      <c r="Y359" s="140"/>
      <c r="Z359" s="140"/>
      <c r="AA359" s="140"/>
      <c r="AB359" s="139"/>
      <c r="AC359" s="158"/>
      <c r="BP359" s="161"/>
    </row>
    <row r="360" spans="1:68" s="103" customFormat="1" ht="12" x14ac:dyDescent="0.2">
      <c r="A360" s="132" t="s">
        <v>62</v>
      </c>
      <c r="B360" s="133">
        <v>43803</v>
      </c>
      <c r="C360" s="134" t="s">
        <v>90</v>
      </c>
      <c r="D360" s="134" t="s">
        <v>36</v>
      </c>
      <c r="E360" s="134" t="s">
        <v>43</v>
      </c>
      <c r="F360" s="47">
        <v>81276</v>
      </c>
      <c r="G360" s="135">
        <v>43859</v>
      </c>
      <c r="H360" s="134">
        <v>0</v>
      </c>
      <c r="I360" s="134">
        <v>0</v>
      </c>
      <c r="J360" s="134"/>
      <c r="K360" s="136">
        <v>12.96</v>
      </c>
      <c r="L360" s="137"/>
      <c r="M360" s="137"/>
      <c r="N360" s="55">
        <f>SUM(K360:L360)</f>
        <v>12.96</v>
      </c>
      <c r="O360" s="137"/>
      <c r="P360" s="138"/>
      <c r="Q360" s="139">
        <v>12.96</v>
      </c>
      <c r="R360" s="139"/>
      <c r="S360" s="139"/>
      <c r="T360" s="139"/>
      <c r="U360" s="139"/>
      <c r="V360" s="140"/>
      <c r="W360" s="140"/>
      <c r="X360" s="140"/>
      <c r="Y360" s="140"/>
      <c r="Z360" s="140"/>
      <c r="AA360" s="140"/>
      <c r="AB360" s="139"/>
      <c r="AC360" s="158"/>
      <c r="BP360" s="161"/>
    </row>
    <row r="361" spans="1:68" s="103" customFormat="1" ht="12" x14ac:dyDescent="0.2">
      <c r="A361" s="132" t="s">
        <v>405</v>
      </c>
      <c r="B361" s="133">
        <v>43857</v>
      </c>
      <c r="C361" s="134" t="s">
        <v>68</v>
      </c>
      <c r="D361" s="134" t="s">
        <v>88</v>
      </c>
      <c r="E361" s="134" t="s">
        <v>88</v>
      </c>
      <c r="F361" s="47">
        <v>81277</v>
      </c>
      <c r="G361" s="135">
        <v>43861</v>
      </c>
      <c r="H361" s="134">
        <v>46</v>
      </c>
      <c r="I361" s="134"/>
      <c r="J361" s="134"/>
      <c r="K361" s="136">
        <v>1868</v>
      </c>
      <c r="L361" s="137"/>
      <c r="M361" s="137"/>
      <c r="N361" s="55">
        <f t="shared" ref="N361:N424" si="10">SUM(K361:L361)</f>
        <v>1868</v>
      </c>
      <c r="O361" s="137"/>
      <c r="P361" s="138"/>
      <c r="Q361" s="139">
        <v>1868</v>
      </c>
      <c r="R361" s="139"/>
      <c r="S361" s="139"/>
      <c r="T361" s="139"/>
      <c r="U361" s="139"/>
      <c r="V361" s="140"/>
      <c r="W361" s="140"/>
      <c r="X361" s="140"/>
      <c r="Y361" s="140"/>
      <c r="Z361" s="140"/>
      <c r="AA361" s="140"/>
      <c r="AB361" s="139"/>
      <c r="AC361" s="158"/>
      <c r="BP361" s="161"/>
    </row>
    <row r="362" spans="1:68" s="103" customFormat="1" ht="12" x14ac:dyDescent="0.2">
      <c r="A362" s="132" t="s">
        <v>33</v>
      </c>
      <c r="B362" s="133" t="s">
        <v>55</v>
      </c>
      <c r="C362" s="134" t="s">
        <v>53</v>
      </c>
      <c r="D362" s="134" t="s">
        <v>36</v>
      </c>
      <c r="E362" s="134" t="s">
        <v>456</v>
      </c>
      <c r="F362" s="47">
        <v>81278</v>
      </c>
      <c r="G362" s="135">
        <v>43860</v>
      </c>
      <c r="H362" s="134">
        <v>0</v>
      </c>
      <c r="I362" s="134">
        <v>0</v>
      </c>
      <c r="J362" s="134"/>
      <c r="K362" s="136">
        <v>0</v>
      </c>
      <c r="L362" s="137"/>
      <c r="M362" s="137"/>
      <c r="N362" s="55">
        <f t="shared" si="10"/>
        <v>0</v>
      </c>
      <c r="O362" s="137">
        <v>1390</v>
      </c>
      <c r="P362" s="138"/>
      <c r="Q362" s="139"/>
      <c r="R362" s="139"/>
      <c r="S362" s="139"/>
      <c r="T362" s="139"/>
      <c r="U362" s="139"/>
      <c r="V362" s="140"/>
      <c r="W362" s="140"/>
      <c r="X362" s="140"/>
      <c r="Y362" s="140"/>
      <c r="Z362" s="140"/>
      <c r="AA362" s="140"/>
      <c r="AB362" s="139"/>
      <c r="AC362" s="158"/>
      <c r="BP362" s="161"/>
    </row>
    <row r="363" spans="1:68" s="103" customFormat="1" ht="12" x14ac:dyDescent="0.2">
      <c r="A363" s="132" t="s">
        <v>33</v>
      </c>
      <c r="B363" s="133" t="s">
        <v>457</v>
      </c>
      <c r="C363" s="134" t="s">
        <v>53</v>
      </c>
      <c r="D363" s="134" t="s">
        <v>69</v>
      </c>
      <c r="E363" s="134" t="s">
        <v>456</v>
      </c>
      <c r="F363" s="47">
        <v>81279</v>
      </c>
      <c r="G363" s="135">
        <v>43860</v>
      </c>
      <c r="H363" s="134">
        <v>8</v>
      </c>
      <c r="I363" s="134">
        <v>0</v>
      </c>
      <c r="J363" s="134"/>
      <c r="K363" s="136"/>
      <c r="L363" s="137"/>
      <c r="M363" s="137"/>
      <c r="N363" s="55"/>
      <c r="O363" s="137">
        <v>530</v>
      </c>
      <c r="P363" s="138"/>
      <c r="Q363" s="139">
        <v>530</v>
      </c>
      <c r="R363" s="139"/>
      <c r="S363" s="139"/>
      <c r="T363" s="139"/>
      <c r="U363" s="139"/>
      <c r="V363" s="140"/>
      <c r="W363" s="140"/>
      <c r="X363" s="140"/>
      <c r="Y363" s="140"/>
      <c r="Z363" s="140"/>
      <c r="AA363" s="140"/>
      <c r="AB363" s="139"/>
      <c r="AC363" s="158" t="s">
        <v>458</v>
      </c>
      <c r="BP363" s="161"/>
    </row>
    <row r="364" spans="1:68" s="103" customFormat="1" ht="12" x14ac:dyDescent="0.2">
      <c r="A364" s="132" t="s">
        <v>41</v>
      </c>
      <c r="B364" s="133">
        <v>43852</v>
      </c>
      <c r="C364" s="134" t="s">
        <v>68</v>
      </c>
      <c r="D364" s="134" t="s">
        <v>93</v>
      </c>
      <c r="E364" s="134" t="s">
        <v>459</v>
      </c>
      <c r="F364" s="47">
        <v>81280</v>
      </c>
      <c r="G364" s="135">
        <v>43860</v>
      </c>
      <c r="H364" s="134">
        <v>4</v>
      </c>
      <c r="I364" s="134">
        <v>1</v>
      </c>
      <c r="J364" s="134" t="s">
        <v>460</v>
      </c>
      <c r="K364" s="136">
        <v>5338</v>
      </c>
      <c r="L364" s="137"/>
      <c r="M364" s="137"/>
      <c r="N364" s="55">
        <f t="shared" si="10"/>
        <v>5338</v>
      </c>
      <c r="O364" s="137">
        <v>3000</v>
      </c>
      <c r="P364" s="138"/>
      <c r="Q364" s="139">
        <v>5338</v>
      </c>
      <c r="R364" s="139"/>
      <c r="S364" s="139"/>
      <c r="T364" s="139"/>
      <c r="U364" s="139"/>
      <c r="V364" s="140"/>
      <c r="W364" s="140"/>
      <c r="X364" s="140"/>
      <c r="Y364" s="140"/>
      <c r="Z364" s="140"/>
      <c r="AA364" s="140"/>
      <c r="AB364" s="139"/>
      <c r="AC364" s="158"/>
      <c r="BP364" s="161"/>
    </row>
    <row r="365" spans="1:68" s="103" customFormat="1" ht="12" x14ac:dyDescent="0.2">
      <c r="A365" s="132" t="s">
        <v>41</v>
      </c>
      <c r="B365" s="133">
        <v>43853</v>
      </c>
      <c r="C365" s="134" t="s">
        <v>68</v>
      </c>
      <c r="D365" s="134" t="s">
        <v>93</v>
      </c>
      <c r="E365" s="134" t="s">
        <v>461</v>
      </c>
      <c r="F365" s="47">
        <v>81281</v>
      </c>
      <c r="G365" s="135">
        <v>43860</v>
      </c>
      <c r="H365" s="134">
        <v>3</v>
      </c>
      <c r="I365" s="134">
        <v>1</v>
      </c>
      <c r="J365" s="134" t="s">
        <v>51</v>
      </c>
      <c r="K365" s="136">
        <v>320</v>
      </c>
      <c r="L365" s="137"/>
      <c r="M365" s="137"/>
      <c r="N365" s="55">
        <f t="shared" si="10"/>
        <v>320</v>
      </c>
      <c r="O365" s="137"/>
      <c r="P365" s="138"/>
      <c r="Q365" s="139">
        <v>320</v>
      </c>
      <c r="R365" s="139"/>
      <c r="S365" s="139"/>
      <c r="T365" s="139"/>
      <c r="U365" s="139"/>
      <c r="V365" s="140"/>
      <c r="W365" s="140"/>
      <c r="X365" s="140"/>
      <c r="Y365" s="140"/>
      <c r="Z365" s="140"/>
      <c r="AA365" s="140"/>
      <c r="AB365" s="139"/>
      <c r="AC365" s="158"/>
      <c r="BP365" s="161"/>
    </row>
    <row r="366" spans="1:68" s="103" customFormat="1" ht="12" x14ac:dyDescent="0.2">
      <c r="A366" s="132" t="s">
        <v>62</v>
      </c>
      <c r="B366" s="133" t="s">
        <v>55</v>
      </c>
      <c r="C366" s="134" t="s">
        <v>411</v>
      </c>
      <c r="D366" s="134" t="s">
        <v>36</v>
      </c>
      <c r="E366" s="134" t="s">
        <v>180</v>
      </c>
      <c r="F366" s="47">
        <v>81282</v>
      </c>
      <c r="G366" s="135">
        <v>43860</v>
      </c>
      <c r="H366" s="134">
        <v>0</v>
      </c>
      <c r="I366" s="134">
        <v>0</v>
      </c>
      <c r="J366" s="134"/>
      <c r="K366" s="136">
        <v>0</v>
      </c>
      <c r="L366" s="137"/>
      <c r="M366" s="137"/>
      <c r="N366" s="55">
        <f t="shared" si="10"/>
        <v>0</v>
      </c>
      <c r="O366" s="137"/>
      <c r="P366" s="138"/>
      <c r="Q366" s="139"/>
      <c r="R366" s="139"/>
      <c r="S366" s="139"/>
      <c r="T366" s="139"/>
      <c r="U366" s="139"/>
      <c r="V366" s="140"/>
      <c r="W366" s="140"/>
      <c r="X366" s="140"/>
      <c r="Y366" s="140"/>
      <c r="Z366" s="140"/>
      <c r="AA366" s="140"/>
      <c r="AB366" s="139">
        <v>-15260</v>
      </c>
      <c r="AC366" s="158" t="s">
        <v>430</v>
      </c>
      <c r="BP366" s="161"/>
    </row>
    <row r="367" spans="1:68" s="103" customFormat="1" ht="12" x14ac:dyDescent="0.2">
      <c r="A367" s="132" t="s">
        <v>62</v>
      </c>
      <c r="B367" s="133" t="s">
        <v>55</v>
      </c>
      <c r="C367" s="134" t="s">
        <v>411</v>
      </c>
      <c r="D367" s="134" t="s">
        <v>36</v>
      </c>
      <c r="E367" s="134" t="s">
        <v>180</v>
      </c>
      <c r="F367" s="47">
        <v>81283</v>
      </c>
      <c r="G367" s="135">
        <v>43860</v>
      </c>
      <c r="H367" s="134">
        <v>0</v>
      </c>
      <c r="I367" s="134">
        <v>0</v>
      </c>
      <c r="J367" s="134"/>
      <c r="K367" s="136"/>
      <c r="L367" s="137"/>
      <c r="M367" s="137"/>
      <c r="N367" s="55">
        <f t="shared" si="10"/>
        <v>0</v>
      </c>
      <c r="O367" s="137"/>
      <c r="P367" s="138"/>
      <c r="Q367" s="139"/>
      <c r="R367" s="139"/>
      <c r="S367" s="139"/>
      <c r="T367" s="139"/>
      <c r="U367" s="139"/>
      <c r="V367" s="140"/>
      <c r="W367" s="140"/>
      <c r="X367" s="140"/>
      <c r="Y367" s="140"/>
      <c r="Z367" s="140"/>
      <c r="AA367" s="140"/>
      <c r="AB367" s="139">
        <v>0</v>
      </c>
      <c r="AC367" s="158" t="s">
        <v>432</v>
      </c>
      <c r="BP367" s="161"/>
    </row>
    <row r="368" spans="1:68" s="103" customFormat="1" ht="12" x14ac:dyDescent="0.2">
      <c r="A368" s="132" t="s">
        <v>62</v>
      </c>
      <c r="B368" s="133" t="s">
        <v>55</v>
      </c>
      <c r="C368" s="134" t="s">
        <v>411</v>
      </c>
      <c r="D368" s="134" t="s">
        <v>36</v>
      </c>
      <c r="E368" s="134" t="s">
        <v>180</v>
      </c>
      <c r="F368" s="47">
        <v>81284</v>
      </c>
      <c r="G368" s="135">
        <v>43860</v>
      </c>
      <c r="H368" s="134">
        <v>0</v>
      </c>
      <c r="I368" s="134">
        <v>0</v>
      </c>
      <c r="J368" s="134"/>
      <c r="K368" s="136"/>
      <c r="L368" s="137"/>
      <c r="M368" s="137"/>
      <c r="N368" s="55">
        <f t="shared" si="10"/>
        <v>0</v>
      </c>
      <c r="O368" s="137"/>
      <c r="P368" s="138"/>
      <c r="Q368" s="139"/>
      <c r="R368" s="139"/>
      <c r="S368" s="139"/>
      <c r="T368" s="139"/>
      <c r="U368" s="139"/>
      <c r="V368" s="140"/>
      <c r="W368" s="140"/>
      <c r="X368" s="140"/>
      <c r="Y368" s="140"/>
      <c r="Z368" s="140"/>
      <c r="AA368" s="140"/>
      <c r="AB368" s="139">
        <v>15260</v>
      </c>
      <c r="AC368" s="158" t="s">
        <v>433</v>
      </c>
      <c r="BP368" s="161"/>
    </row>
    <row r="369" spans="1:68" s="103" customFormat="1" ht="12" x14ac:dyDescent="0.2">
      <c r="A369" s="132"/>
      <c r="B369" s="133"/>
      <c r="C369" s="134"/>
      <c r="D369" s="134"/>
      <c r="E369" s="134"/>
      <c r="F369" s="47">
        <v>81285</v>
      </c>
      <c r="G369" s="135"/>
      <c r="H369" s="134"/>
      <c r="I369" s="134"/>
      <c r="J369" s="134"/>
      <c r="K369" s="136"/>
      <c r="L369" s="137"/>
      <c r="M369" s="137"/>
      <c r="N369" s="55">
        <f t="shared" si="10"/>
        <v>0</v>
      </c>
      <c r="O369" s="137"/>
      <c r="P369" s="138"/>
      <c r="Q369" s="139"/>
      <c r="R369" s="139"/>
      <c r="S369" s="139"/>
      <c r="T369" s="139"/>
      <c r="U369" s="139"/>
      <c r="V369" s="140"/>
      <c r="W369" s="140"/>
      <c r="X369" s="140"/>
      <c r="Y369" s="140"/>
      <c r="Z369" s="140"/>
      <c r="AA369" s="140"/>
      <c r="AB369" s="139"/>
      <c r="AC369" s="158"/>
      <c r="BP369" s="161"/>
    </row>
    <row r="370" spans="1:68" s="103" customFormat="1" ht="12" x14ac:dyDescent="0.2">
      <c r="A370" s="132"/>
      <c r="B370" s="133"/>
      <c r="C370" s="134"/>
      <c r="D370" s="134"/>
      <c r="E370" s="134"/>
      <c r="F370" s="47">
        <v>81286</v>
      </c>
      <c r="G370" s="135"/>
      <c r="H370" s="134"/>
      <c r="I370" s="134"/>
      <c r="J370" s="134"/>
      <c r="K370" s="136"/>
      <c r="L370" s="137"/>
      <c r="M370" s="137"/>
      <c r="N370" s="55">
        <f t="shared" si="10"/>
        <v>0</v>
      </c>
      <c r="O370" s="137"/>
      <c r="P370" s="138"/>
      <c r="Q370" s="139"/>
      <c r="R370" s="139"/>
      <c r="S370" s="139"/>
      <c r="T370" s="139"/>
      <c r="U370" s="139"/>
      <c r="V370" s="140"/>
      <c r="W370" s="140"/>
      <c r="X370" s="140"/>
      <c r="Y370" s="140"/>
      <c r="Z370" s="140"/>
      <c r="AA370" s="140"/>
      <c r="AB370" s="139"/>
      <c r="AC370" s="158"/>
      <c r="BP370" s="161"/>
    </row>
    <row r="371" spans="1:68" s="103" customFormat="1" ht="12" x14ac:dyDescent="0.2">
      <c r="A371" s="132" t="s">
        <v>405</v>
      </c>
      <c r="B371" s="133">
        <v>43858</v>
      </c>
      <c r="C371" s="134" t="s">
        <v>68</v>
      </c>
      <c r="D371" s="134" t="s">
        <v>88</v>
      </c>
      <c r="E371" s="134" t="s">
        <v>88</v>
      </c>
      <c r="F371" s="47">
        <v>81287</v>
      </c>
      <c r="G371" s="135">
        <v>43861</v>
      </c>
      <c r="H371" s="134">
        <v>67</v>
      </c>
      <c r="I371" s="134"/>
      <c r="J371" s="134"/>
      <c r="K371" s="136">
        <v>3790</v>
      </c>
      <c r="L371" s="137"/>
      <c r="M371" s="137"/>
      <c r="N371" s="55">
        <f t="shared" si="10"/>
        <v>3790</v>
      </c>
      <c r="O371" s="137"/>
      <c r="P371" s="138"/>
      <c r="Q371" s="139">
        <v>3790</v>
      </c>
      <c r="R371" s="139"/>
      <c r="S371" s="139"/>
      <c r="T371" s="139"/>
      <c r="U371" s="139"/>
      <c r="V371" s="140"/>
      <c r="W371" s="140"/>
      <c r="X371" s="140"/>
      <c r="Y371" s="140"/>
      <c r="Z371" s="140"/>
      <c r="AA371" s="140"/>
      <c r="AB371" s="139"/>
      <c r="AC371" s="158"/>
      <c r="BP371" s="161"/>
    </row>
    <row r="372" spans="1:68" s="103" customFormat="1" ht="12" x14ac:dyDescent="0.2">
      <c r="A372" s="132" t="s">
        <v>41</v>
      </c>
      <c r="B372" s="133">
        <v>43854</v>
      </c>
      <c r="C372" s="134" t="s">
        <v>68</v>
      </c>
      <c r="D372" s="134" t="s">
        <v>93</v>
      </c>
      <c r="E372" s="134" t="s">
        <v>462</v>
      </c>
      <c r="F372" s="47">
        <v>81288</v>
      </c>
      <c r="G372" s="135">
        <v>43861</v>
      </c>
      <c r="H372" s="134">
        <v>4</v>
      </c>
      <c r="I372" s="134">
        <v>1</v>
      </c>
      <c r="J372" s="134" t="s">
        <v>97</v>
      </c>
      <c r="K372" s="136">
        <v>566.66</v>
      </c>
      <c r="L372" s="137"/>
      <c r="M372" s="137"/>
      <c r="N372" s="55">
        <f t="shared" si="10"/>
        <v>566.66</v>
      </c>
      <c r="O372" s="137"/>
      <c r="P372" s="138"/>
      <c r="Q372" s="139">
        <v>566.66</v>
      </c>
      <c r="R372" s="139"/>
      <c r="S372" s="139"/>
      <c r="T372" s="139"/>
      <c r="U372" s="139"/>
      <c r="V372" s="140"/>
      <c r="W372" s="140"/>
      <c r="X372" s="140"/>
      <c r="Y372" s="140"/>
      <c r="Z372" s="140"/>
      <c r="AA372" s="140"/>
      <c r="AB372" s="139"/>
      <c r="AC372" s="158"/>
      <c r="BP372" s="161"/>
    </row>
    <row r="373" spans="1:68" s="103" customFormat="1" ht="12" x14ac:dyDescent="0.2">
      <c r="A373" s="132"/>
      <c r="B373" s="133">
        <v>43860</v>
      </c>
      <c r="C373" s="134" t="s">
        <v>90</v>
      </c>
      <c r="D373" s="134" t="s">
        <v>39</v>
      </c>
      <c r="E373" s="134" t="s">
        <v>43</v>
      </c>
      <c r="F373" s="47">
        <v>81289</v>
      </c>
      <c r="G373" s="135"/>
      <c r="H373" s="134">
        <v>14</v>
      </c>
      <c r="I373" s="134">
        <v>0</v>
      </c>
      <c r="J373" s="134"/>
      <c r="K373" s="136">
        <v>1093</v>
      </c>
      <c r="L373" s="137"/>
      <c r="M373" s="137"/>
      <c r="N373" s="55">
        <f t="shared" si="10"/>
        <v>1093</v>
      </c>
      <c r="O373" s="137"/>
      <c r="P373" s="138"/>
      <c r="Q373" s="139">
        <v>1093</v>
      </c>
      <c r="R373" s="139"/>
      <c r="S373" s="139"/>
      <c r="T373" s="139"/>
      <c r="U373" s="139"/>
      <c r="V373" s="140"/>
      <c r="W373" s="140"/>
      <c r="X373" s="140"/>
      <c r="Y373" s="140"/>
      <c r="Z373" s="140"/>
      <c r="AA373" s="140"/>
      <c r="AB373" s="139"/>
      <c r="AC373" s="158"/>
      <c r="BP373" s="161"/>
    </row>
    <row r="374" spans="1:68" s="103" customFormat="1" ht="12" x14ac:dyDescent="0.2">
      <c r="A374" s="132" t="s">
        <v>33</v>
      </c>
      <c r="B374" s="133">
        <v>43860</v>
      </c>
      <c r="C374" s="134" t="s">
        <v>90</v>
      </c>
      <c r="D374" s="134" t="s">
        <v>39</v>
      </c>
      <c r="E374" s="134" t="s">
        <v>43</v>
      </c>
      <c r="F374" s="47">
        <v>81290</v>
      </c>
      <c r="G374" s="135">
        <v>43861</v>
      </c>
      <c r="H374" s="134">
        <v>2</v>
      </c>
      <c r="I374" s="134">
        <v>0</v>
      </c>
      <c r="J374" s="134"/>
      <c r="K374" s="136">
        <v>1025</v>
      </c>
      <c r="L374" s="137"/>
      <c r="M374" s="137"/>
      <c r="N374" s="55">
        <f t="shared" si="10"/>
        <v>1025</v>
      </c>
      <c r="O374" s="137"/>
      <c r="P374" s="138"/>
      <c r="Q374" s="139">
        <v>1025</v>
      </c>
      <c r="R374" s="139"/>
      <c r="S374" s="139"/>
      <c r="T374" s="139"/>
      <c r="U374" s="139"/>
      <c r="V374" s="140"/>
      <c r="W374" s="140"/>
      <c r="X374" s="140"/>
      <c r="Y374" s="140"/>
      <c r="Z374" s="140"/>
      <c r="AA374" s="140"/>
      <c r="AB374" s="139"/>
      <c r="AC374" s="158"/>
      <c r="BP374" s="161"/>
    </row>
    <row r="375" spans="1:68" s="103" customFormat="1" ht="12" x14ac:dyDescent="0.2">
      <c r="A375" s="132" t="s">
        <v>41</v>
      </c>
      <c r="B375" s="133">
        <v>43857</v>
      </c>
      <c r="C375" s="134" t="s">
        <v>68</v>
      </c>
      <c r="D375" s="134" t="s">
        <v>93</v>
      </c>
      <c r="E375" s="134" t="s">
        <v>463</v>
      </c>
      <c r="F375" s="47">
        <v>81291</v>
      </c>
      <c r="G375" s="135">
        <v>43861</v>
      </c>
      <c r="H375" s="134">
        <v>9</v>
      </c>
      <c r="I375" s="134">
        <v>4</v>
      </c>
      <c r="J375" s="134" t="s">
        <v>51</v>
      </c>
      <c r="K375" s="136">
        <v>2056.67</v>
      </c>
      <c r="L375" s="137"/>
      <c r="M375" s="137"/>
      <c r="N375" s="55">
        <f t="shared" si="10"/>
        <v>2056.67</v>
      </c>
      <c r="O375" s="137"/>
      <c r="P375" s="138"/>
      <c r="Q375" s="139">
        <v>2056.67</v>
      </c>
      <c r="R375" s="139"/>
      <c r="S375" s="139"/>
      <c r="T375" s="139"/>
      <c r="U375" s="139"/>
      <c r="V375" s="140"/>
      <c r="W375" s="140"/>
      <c r="X375" s="140"/>
      <c r="Y375" s="140"/>
      <c r="Z375" s="140"/>
      <c r="AA375" s="140"/>
      <c r="AB375" s="139"/>
      <c r="AC375" s="158"/>
      <c r="BP375" s="161"/>
    </row>
    <row r="376" spans="1:68" s="103" customFormat="1" ht="12" x14ac:dyDescent="0.2">
      <c r="A376" s="132" t="s">
        <v>62</v>
      </c>
      <c r="B376" s="133" t="s">
        <v>55</v>
      </c>
      <c r="C376" s="134" t="s">
        <v>411</v>
      </c>
      <c r="D376" s="134" t="s">
        <v>36</v>
      </c>
      <c r="E376" s="134" t="s">
        <v>180</v>
      </c>
      <c r="F376" s="47">
        <v>81292</v>
      </c>
      <c r="G376" s="135">
        <v>43860</v>
      </c>
      <c r="H376" s="134">
        <v>0</v>
      </c>
      <c r="I376" s="134">
        <v>0</v>
      </c>
      <c r="J376" s="134"/>
      <c r="K376" s="136">
        <v>0</v>
      </c>
      <c r="L376" s="137"/>
      <c r="M376" s="137"/>
      <c r="N376" s="55">
        <f t="shared" si="10"/>
        <v>0</v>
      </c>
      <c r="O376" s="137"/>
      <c r="P376" s="138"/>
      <c r="Q376" s="139"/>
      <c r="R376" s="139"/>
      <c r="S376" s="139"/>
      <c r="T376" s="139"/>
      <c r="U376" s="139"/>
      <c r="V376" s="140"/>
      <c r="W376" s="140"/>
      <c r="X376" s="140"/>
      <c r="Y376" s="140"/>
      <c r="Z376" s="140"/>
      <c r="AA376" s="140"/>
      <c r="AB376" s="139">
        <v>-264500</v>
      </c>
      <c r="AC376" s="158"/>
      <c r="BP376" s="161"/>
    </row>
    <row r="377" spans="1:68" s="103" customFormat="1" ht="12" x14ac:dyDescent="0.2">
      <c r="A377" s="132"/>
      <c r="B377" s="133">
        <v>43861</v>
      </c>
      <c r="C377" s="134" t="s">
        <v>77</v>
      </c>
      <c r="D377" s="134" t="s">
        <v>78</v>
      </c>
      <c r="E377" s="134" t="s">
        <v>79</v>
      </c>
      <c r="F377" s="47">
        <v>81293</v>
      </c>
      <c r="G377" s="135"/>
      <c r="H377" s="134">
        <v>1</v>
      </c>
      <c r="I377" s="134">
        <v>0</v>
      </c>
      <c r="J377" s="134"/>
      <c r="K377" s="136">
        <v>192</v>
      </c>
      <c r="L377" s="137"/>
      <c r="M377" s="137"/>
      <c r="N377" s="55">
        <f t="shared" si="10"/>
        <v>192</v>
      </c>
      <c r="O377" s="137"/>
      <c r="P377" s="138"/>
      <c r="Q377" s="139">
        <v>192</v>
      </c>
      <c r="R377" s="139"/>
      <c r="S377" s="139"/>
      <c r="T377" s="139"/>
      <c r="U377" s="139"/>
      <c r="V377" s="140"/>
      <c r="W377" s="140"/>
      <c r="X377" s="140"/>
      <c r="Y377" s="140"/>
      <c r="Z377" s="140"/>
      <c r="AA377" s="140"/>
      <c r="AB377" s="139"/>
      <c r="AC377" s="158"/>
      <c r="BP377" s="161"/>
    </row>
    <row r="378" spans="1:68" s="103" customFormat="1" ht="12" x14ac:dyDescent="0.2">
      <c r="A378" s="132" t="s">
        <v>41</v>
      </c>
      <c r="B378" s="133">
        <v>43857</v>
      </c>
      <c r="C378" s="134" t="s">
        <v>68</v>
      </c>
      <c r="D378" s="134" t="s">
        <v>93</v>
      </c>
      <c r="E378" s="134" t="s">
        <v>464</v>
      </c>
      <c r="F378" s="47">
        <v>81294</v>
      </c>
      <c r="G378" s="135">
        <v>43861</v>
      </c>
      <c r="H378" s="134">
        <v>5</v>
      </c>
      <c r="I378" s="134">
        <v>1</v>
      </c>
      <c r="J378" s="134" t="s">
        <v>51</v>
      </c>
      <c r="K378" s="136">
        <v>320</v>
      </c>
      <c r="L378" s="137"/>
      <c r="M378" s="137"/>
      <c r="N378" s="55">
        <f t="shared" si="10"/>
        <v>320</v>
      </c>
      <c r="O378" s="137"/>
      <c r="P378" s="138"/>
      <c r="Q378" s="139">
        <v>320</v>
      </c>
      <c r="R378" s="139"/>
      <c r="S378" s="139"/>
      <c r="T378" s="139"/>
      <c r="U378" s="139"/>
      <c r="V378" s="140"/>
      <c r="W378" s="140"/>
      <c r="X378" s="140"/>
      <c r="Y378" s="140"/>
      <c r="Z378" s="140"/>
      <c r="AA378" s="140"/>
      <c r="AB378" s="139"/>
      <c r="AC378" s="158"/>
      <c r="BP378" s="161"/>
    </row>
    <row r="379" spans="1:68" s="103" customFormat="1" ht="12" x14ac:dyDescent="0.2">
      <c r="A379" s="132" t="s">
        <v>33</v>
      </c>
      <c r="B379" s="133">
        <v>43861</v>
      </c>
      <c r="C379" s="134" t="s">
        <v>68</v>
      </c>
      <c r="D379" s="134" t="s">
        <v>69</v>
      </c>
      <c r="E379" s="134" t="s">
        <v>465</v>
      </c>
      <c r="F379" s="47">
        <v>81295</v>
      </c>
      <c r="G379" s="135">
        <v>43861</v>
      </c>
      <c r="H379" s="134">
        <v>12</v>
      </c>
      <c r="I379" s="134">
        <v>0</v>
      </c>
      <c r="J379" s="134"/>
      <c r="K379" s="136">
        <v>2320</v>
      </c>
      <c r="L379" s="137"/>
      <c r="M379" s="137"/>
      <c r="N379" s="55">
        <f t="shared" si="10"/>
        <v>2320</v>
      </c>
      <c r="O379" s="137">
        <v>2320</v>
      </c>
      <c r="P379" s="138"/>
      <c r="Q379" s="139">
        <v>2320</v>
      </c>
      <c r="R379" s="139"/>
      <c r="S379" s="139"/>
      <c r="T379" s="139"/>
      <c r="U379" s="139"/>
      <c r="V379" s="140"/>
      <c r="W379" s="140"/>
      <c r="X379" s="140"/>
      <c r="Y379" s="140"/>
      <c r="Z379" s="140"/>
      <c r="AA379" s="140"/>
      <c r="AB379" s="139"/>
      <c r="AC379" s="158" t="s">
        <v>466</v>
      </c>
      <c r="BP379" s="161"/>
    </row>
    <row r="380" spans="1:68" s="103" customFormat="1" ht="12" x14ac:dyDescent="0.2">
      <c r="A380" s="132" t="s">
        <v>33</v>
      </c>
      <c r="B380" s="133" t="s">
        <v>55</v>
      </c>
      <c r="C380" s="134" t="s">
        <v>53</v>
      </c>
      <c r="D380" s="134" t="s">
        <v>36</v>
      </c>
      <c r="E380" s="134" t="s">
        <v>465</v>
      </c>
      <c r="F380" s="47">
        <v>81296</v>
      </c>
      <c r="G380" s="135">
        <v>43861</v>
      </c>
      <c r="H380" s="134">
        <v>0</v>
      </c>
      <c r="I380" s="134">
        <v>0</v>
      </c>
      <c r="J380" s="134"/>
      <c r="K380" s="136">
        <v>0</v>
      </c>
      <c r="L380" s="137"/>
      <c r="M380" s="137"/>
      <c r="N380" s="55">
        <f t="shared" si="10"/>
        <v>0</v>
      </c>
      <c r="O380" s="137">
        <v>3965</v>
      </c>
      <c r="P380" s="138"/>
      <c r="Q380" s="139"/>
      <c r="R380" s="139"/>
      <c r="S380" s="139"/>
      <c r="T380" s="139"/>
      <c r="U380" s="139"/>
      <c r="V380" s="140"/>
      <c r="W380" s="140"/>
      <c r="X380" s="140"/>
      <c r="Y380" s="140"/>
      <c r="Z380" s="140"/>
      <c r="AA380" s="140"/>
      <c r="AB380" s="139"/>
      <c r="AC380" s="158"/>
      <c r="BP380" s="161"/>
    </row>
    <row r="381" spans="1:68" s="103" customFormat="1" ht="12" x14ac:dyDescent="0.2">
      <c r="A381" s="132"/>
      <c r="B381" s="133"/>
      <c r="C381" s="134"/>
      <c r="D381" s="134"/>
      <c r="E381" s="134"/>
      <c r="F381" s="47">
        <v>81297</v>
      </c>
      <c r="G381" s="135"/>
      <c r="H381" s="134"/>
      <c r="I381" s="134"/>
      <c r="J381" s="134"/>
      <c r="K381" s="136"/>
      <c r="L381" s="137"/>
      <c r="M381" s="137"/>
      <c r="N381" s="55">
        <f t="shared" si="10"/>
        <v>0</v>
      </c>
      <c r="O381" s="137"/>
      <c r="P381" s="138"/>
      <c r="Q381" s="139"/>
      <c r="R381" s="139"/>
      <c r="S381" s="139"/>
      <c r="T381" s="139"/>
      <c r="U381" s="139"/>
      <c r="V381" s="140"/>
      <c r="W381" s="140"/>
      <c r="X381" s="140"/>
      <c r="Y381" s="140"/>
      <c r="Z381" s="140"/>
      <c r="AA381" s="140"/>
      <c r="AB381" s="139"/>
      <c r="AC381" s="158"/>
      <c r="BP381" s="161"/>
    </row>
    <row r="382" spans="1:68" s="103" customFormat="1" ht="12" x14ac:dyDescent="0.2">
      <c r="A382" s="132" t="s">
        <v>405</v>
      </c>
      <c r="B382" s="133">
        <v>43859</v>
      </c>
      <c r="C382" s="134" t="s">
        <v>68</v>
      </c>
      <c r="D382" s="134" t="s">
        <v>88</v>
      </c>
      <c r="E382" s="134" t="s">
        <v>88</v>
      </c>
      <c r="F382" s="47">
        <v>81298</v>
      </c>
      <c r="G382" s="135">
        <v>43861</v>
      </c>
      <c r="H382" s="134">
        <v>75</v>
      </c>
      <c r="I382" s="134"/>
      <c r="J382" s="134"/>
      <c r="K382" s="136">
        <v>4721</v>
      </c>
      <c r="L382" s="137"/>
      <c r="M382" s="137"/>
      <c r="N382" s="55">
        <f t="shared" si="10"/>
        <v>4721</v>
      </c>
      <c r="O382" s="137"/>
      <c r="P382" s="138"/>
      <c r="Q382" s="139">
        <v>4721</v>
      </c>
      <c r="R382" s="139"/>
      <c r="S382" s="139"/>
      <c r="T382" s="139"/>
      <c r="U382" s="139"/>
      <c r="V382" s="140"/>
      <c r="W382" s="140"/>
      <c r="X382" s="140"/>
      <c r="Y382" s="140"/>
      <c r="Z382" s="140"/>
      <c r="AA382" s="140"/>
      <c r="AB382" s="139"/>
      <c r="AC382" s="158"/>
      <c r="BP382" s="161"/>
    </row>
    <row r="383" spans="1:68" s="103" customFormat="1" ht="12" x14ac:dyDescent="0.2">
      <c r="A383" s="132" t="s">
        <v>41</v>
      </c>
      <c r="B383" s="133">
        <v>43858</v>
      </c>
      <c r="C383" s="134" t="s">
        <v>68</v>
      </c>
      <c r="D383" s="134" t="s">
        <v>93</v>
      </c>
      <c r="E383" s="134" t="s">
        <v>467</v>
      </c>
      <c r="F383" s="47">
        <v>81299</v>
      </c>
      <c r="G383" s="135">
        <v>43861</v>
      </c>
      <c r="H383" s="134">
        <v>1</v>
      </c>
      <c r="I383" s="134">
        <v>0</v>
      </c>
      <c r="J383" s="134"/>
      <c r="K383" s="136">
        <v>1000</v>
      </c>
      <c r="L383" s="137"/>
      <c r="M383" s="137"/>
      <c r="N383" s="55">
        <f t="shared" si="10"/>
        <v>1000</v>
      </c>
      <c r="O383" s="137"/>
      <c r="P383" s="138">
        <v>900</v>
      </c>
      <c r="Q383" s="139">
        <v>100</v>
      </c>
      <c r="R383" s="139"/>
      <c r="S383" s="139"/>
      <c r="T383" s="139"/>
      <c r="U383" s="139"/>
      <c r="V383" s="140"/>
      <c r="W383" s="140"/>
      <c r="X383" s="140"/>
      <c r="Y383" s="140"/>
      <c r="Z383" s="140"/>
      <c r="AA383" s="140"/>
      <c r="AB383" s="139"/>
      <c r="AC383" s="158"/>
      <c r="BP383" s="161"/>
    </row>
    <row r="384" spans="1:68" s="103" customFormat="1" ht="12" x14ac:dyDescent="0.2">
      <c r="A384" s="132"/>
      <c r="B384" s="133">
        <v>43861</v>
      </c>
      <c r="C384" s="134" t="s">
        <v>77</v>
      </c>
      <c r="D384" s="134" t="s">
        <v>78</v>
      </c>
      <c r="E384" s="134" t="s">
        <v>79</v>
      </c>
      <c r="F384" s="47">
        <v>81300</v>
      </c>
      <c r="G384" s="135"/>
      <c r="H384" s="134">
        <v>1</v>
      </c>
      <c r="I384" s="134">
        <v>0</v>
      </c>
      <c r="J384" s="134"/>
      <c r="K384" s="136">
        <v>48</v>
      </c>
      <c r="L384" s="137"/>
      <c r="M384" s="137"/>
      <c r="N384" s="55">
        <f t="shared" si="10"/>
        <v>48</v>
      </c>
      <c r="O384" s="137"/>
      <c r="P384" s="138"/>
      <c r="Q384" s="139">
        <v>48</v>
      </c>
      <c r="R384" s="139"/>
      <c r="S384" s="139"/>
      <c r="T384" s="139"/>
      <c r="U384" s="139"/>
      <c r="V384" s="140"/>
      <c r="W384" s="140"/>
      <c r="X384" s="140"/>
      <c r="Y384" s="140"/>
      <c r="Z384" s="140"/>
      <c r="AA384" s="140"/>
      <c r="AB384" s="139"/>
      <c r="AC384" s="158"/>
      <c r="BP384" s="161"/>
    </row>
    <row r="385" spans="1:68" s="103" customFormat="1" ht="12" x14ac:dyDescent="0.2">
      <c r="A385" s="132"/>
      <c r="B385" s="133">
        <v>43861</v>
      </c>
      <c r="C385" s="134" t="s">
        <v>90</v>
      </c>
      <c r="D385" s="134" t="s">
        <v>39</v>
      </c>
      <c r="E385" s="134" t="s">
        <v>43</v>
      </c>
      <c r="F385" s="47">
        <v>81301</v>
      </c>
      <c r="G385" s="135"/>
      <c r="H385" s="134">
        <v>6</v>
      </c>
      <c r="I385" s="134">
        <v>0</v>
      </c>
      <c r="J385" s="134"/>
      <c r="K385" s="136">
        <v>395</v>
      </c>
      <c r="L385" s="137"/>
      <c r="M385" s="137"/>
      <c r="N385" s="55">
        <f t="shared" si="10"/>
        <v>395</v>
      </c>
      <c r="O385" s="137"/>
      <c r="P385" s="138"/>
      <c r="Q385" s="139">
        <v>395</v>
      </c>
      <c r="R385" s="139"/>
      <c r="S385" s="139"/>
      <c r="T385" s="139"/>
      <c r="U385" s="139"/>
      <c r="V385" s="140"/>
      <c r="W385" s="140"/>
      <c r="X385" s="140"/>
      <c r="Y385" s="140"/>
      <c r="Z385" s="140"/>
      <c r="AA385" s="140"/>
      <c r="AB385" s="139"/>
      <c r="AC385" s="158"/>
      <c r="BP385" s="161"/>
    </row>
    <row r="386" spans="1:68" s="103" customFormat="1" ht="12" x14ac:dyDescent="0.2">
      <c r="A386" s="132"/>
      <c r="B386" s="133">
        <v>43861</v>
      </c>
      <c r="C386" s="134" t="s">
        <v>90</v>
      </c>
      <c r="D386" s="134" t="s">
        <v>39</v>
      </c>
      <c r="E386" s="134" t="s">
        <v>43</v>
      </c>
      <c r="F386" s="47">
        <v>81302</v>
      </c>
      <c r="G386" s="135"/>
      <c r="H386" s="134">
        <v>9</v>
      </c>
      <c r="I386" s="134">
        <v>0</v>
      </c>
      <c r="J386" s="134"/>
      <c r="K386" s="136">
        <v>1795</v>
      </c>
      <c r="L386" s="137"/>
      <c r="M386" s="137"/>
      <c r="N386" s="55">
        <f t="shared" si="10"/>
        <v>1795</v>
      </c>
      <c r="O386" s="137"/>
      <c r="P386" s="138"/>
      <c r="Q386" s="139">
        <v>1795</v>
      </c>
      <c r="R386" s="139"/>
      <c r="S386" s="139"/>
      <c r="T386" s="139"/>
      <c r="U386" s="139"/>
      <c r="V386" s="140"/>
      <c r="W386" s="140"/>
      <c r="X386" s="140"/>
      <c r="Y386" s="140"/>
      <c r="Z386" s="140"/>
      <c r="AA386" s="140"/>
      <c r="AB386" s="139"/>
      <c r="AC386" s="158"/>
      <c r="BP386" s="161"/>
    </row>
    <row r="387" spans="1:68" s="103" customFormat="1" ht="12" x14ac:dyDescent="0.2">
      <c r="A387" s="132"/>
      <c r="B387" s="133"/>
      <c r="C387" s="134"/>
      <c r="D387" s="134"/>
      <c r="E387" s="134"/>
      <c r="F387" s="47">
        <v>81303</v>
      </c>
      <c r="G387" s="135"/>
      <c r="H387" s="134"/>
      <c r="I387" s="134"/>
      <c r="J387" s="134"/>
      <c r="K387" s="136"/>
      <c r="L387" s="137"/>
      <c r="M387" s="137"/>
      <c r="N387" s="55">
        <f t="shared" si="10"/>
        <v>0</v>
      </c>
      <c r="O387" s="137"/>
      <c r="P387" s="138"/>
      <c r="Q387" s="139"/>
      <c r="R387" s="139"/>
      <c r="S387" s="139"/>
      <c r="T387" s="139"/>
      <c r="U387" s="139"/>
      <c r="V387" s="140"/>
      <c r="W387" s="140"/>
      <c r="X387" s="140"/>
      <c r="Y387" s="140"/>
      <c r="Z387" s="140"/>
      <c r="AA387" s="140"/>
      <c r="AB387" s="139"/>
      <c r="AC387" s="158"/>
      <c r="BP387" s="161"/>
    </row>
    <row r="388" spans="1:68" s="103" customFormat="1" ht="12" x14ac:dyDescent="0.2">
      <c r="A388" s="132"/>
      <c r="B388" s="133"/>
      <c r="C388" s="134"/>
      <c r="D388" s="134"/>
      <c r="E388" s="134"/>
      <c r="F388" s="47">
        <v>81304</v>
      </c>
      <c r="G388" s="135"/>
      <c r="H388" s="134"/>
      <c r="I388" s="134"/>
      <c r="J388" s="134"/>
      <c r="K388" s="136"/>
      <c r="L388" s="137"/>
      <c r="M388" s="137"/>
      <c r="N388" s="55">
        <f t="shared" si="10"/>
        <v>0</v>
      </c>
      <c r="O388" s="137"/>
      <c r="P388" s="138"/>
      <c r="Q388" s="139"/>
      <c r="R388" s="139"/>
      <c r="S388" s="139"/>
      <c r="T388" s="139"/>
      <c r="U388" s="139"/>
      <c r="V388" s="140"/>
      <c r="W388" s="140"/>
      <c r="X388" s="140"/>
      <c r="Y388" s="140"/>
      <c r="Z388" s="140"/>
      <c r="AA388" s="140"/>
      <c r="AB388" s="139"/>
      <c r="AC388" s="158"/>
      <c r="BP388" s="161"/>
    </row>
    <row r="389" spans="1:68" s="103" customFormat="1" ht="12" x14ac:dyDescent="0.2">
      <c r="A389" s="132"/>
      <c r="B389" s="133"/>
      <c r="C389" s="134"/>
      <c r="D389" s="134"/>
      <c r="E389" s="134"/>
      <c r="F389" s="47">
        <v>81305</v>
      </c>
      <c r="G389" s="135"/>
      <c r="H389" s="134"/>
      <c r="I389" s="134"/>
      <c r="J389" s="134"/>
      <c r="K389" s="136"/>
      <c r="L389" s="137"/>
      <c r="M389" s="137"/>
      <c r="N389" s="55">
        <f t="shared" si="10"/>
        <v>0</v>
      </c>
      <c r="O389" s="137"/>
      <c r="P389" s="138"/>
      <c r="Q389" s="139"/>
      <c r="R389" s="139"/>
      <c r="S389" s="139"/>
      <c r="T389" s="139"/>
      <c r="U389" s="139"/>
      <c r="V389" s="140"/>
      <c r="W389" s="140"/>
      <c r="X389" s="140"/>
      <c r="Y389" s="140"/>
      <c r="Z389" s="140"/>
      <c r="AA389" s="140"/>
      <c r="AB389" s="139"/>
      <c r="AC389" s="158"/>
      <c r="BP389" s="161"/>
    </row>
    <row r="390" spans="1:68" s="103" customFormat="1" ht="12" x14ac:dyDescent="0.2">
      <c r="A390" s="132"/>
      <c r="B390" s="133"/>
      <c r="C390" s="134"/>
      <c r="D390" s="134"/>
      <c r="E390" s="134"/>
      <c r="F390" s="47">
        <v>81306</v>
      </c>
      <c r="G390" s="135"/>
      <c r="H390" s="134"/>
      <c r="I390" s="134"/>
      <c r="J390" s="134"/>
      <c r="K390" s="136"/>
      <c r="L390" s="137"/>
      <c r="M390" s="137"/>
      <c r="N390" s="55">
        <f t="shared" si="10"/>
        <v>0</v>
      </c>
      <c r="O390" s="137"/>
      <c r="P390" s="138"/>
      <c r="Q390" s="139"/>
      <c r="R390" s="139"/>
      <c r="S390" s="139"/>
      <c r="T390" s="139"/>
      <c r="U390" s="139"/>
      <c r="V390" s="140"/>
      <c r="W390" s="140"/>
      <c r="X390" s="140"/>
      <c r="Y390" s="140"/>
      <c r="Z390" s="140"/>
      <c r="AA390" s="140"/>
      <c r="AB390" s="139"/>
      <c r="AC390" s="158"/>
      <c r="BP390" s="161"/>
    </row>
    <row r="391" spans="1:68" s="103" customFormat="1" ht="12" x14ac:dyDescent="0.2">
      <c r="A391" s="132"/>
      <c r="B391" s="133"/>
      <c r="C391" s="134"/>
      <c r="D391" s="134"/>
      <c r="E391" s="134"/>
      <c r="F391" s="47">
        <v>81307</v>
      </c>
      <c r="G391" s="135"/>
      <c r="H391" s="134"/>
      <c r="I391" s="134"/>
      <c r="J391" s="134"/>
      <c r="K391" s="136"/>
      <c r="L391" s="137"/>
      <c r="M391" s="137"/>
      <c r="N391" s="55">
        <f t="shared" si="10"/>
        <v>0</v>
      </c>
      <c r="O391" s="137"/>
      <c r="P391" s="138"/>
      <c r="Q391" s="139"/>
      <c r="R391" s="139"/>
      <c r="S391" s="139"/>
      <c r="T391" s="139"/>
      <c r="U391" s="139"/>
      <c r="V391" s="140"/>
      <c r="W391" s="140"/>
      <c r="X391" s="140"/>
      <c r="Y391" s="140"/>
      <c r="Z391" s="140"/>
      <c r="AA391" s="140"/>
      <c r="AB391" s="139"/>
      <c r="AC391" s="158"/>
      <c r="BP391" s="161"/>
    </row>
    <row r="392" spans="1:68" s="103" customFormat="1" ht="12" x14ac:dyDescent="0.2">
      <c r="A392" s="132"/>
      <c r="B392" s="133"/>
      <c r="C392" s="134"/>
      <c r="D392" s="134"/>
      <c r="E392" s="134"/>
      <c r="F392" s="47">
        <v>81308</v>
      </c>
      <c r="G392" s="135"/>
      <c r="H392" s="134"/>
      <c r="I392" s="134"/>
      <c r="J392" s="134"/>
      <c r="K392" s="136"/>
      <c r="L392" s="137"/>
      <c r="M392" s="137"/>
      <c r="N392" s="55">
        <f t="shared" si="10"/>
        <v>0</v>
      </c>
      <c r="O392" s="137"/>
      <c r="P392" s="138"/>
      <c r="Q392" s="139"/>
      <c r="R392" s="139"/>
      <c r="S392" s="139"/>
      <c r="T392" s="139"/>
      <c r="U392" s="139"/>
      <c r="V392" s="140"/>
      <c r="W392" s="140"/>
      <c r="X392" s="140"/>
      <c r="Y392" s="140"/>
      <c r="Z392" s="140"/>
      <c r="AA392" s="140"/>
      <c r="AB392" s="139"/>
      <c r="AC392" s="158"/>
      <c r="BP392" s="161"/>
    </row>
    <row r="393" spans="1:68" s="103" customFormat="1" ht="12" x14ac:dyDescent="0.2">
      <c r="A393" s="132"/>
      <c r="B393" s="133"/>
      <c r="C393" s="134"/>
      <c r="D393" s="134"/>
      <c r="E393" s="134"/>
      <c r="F393" s="47">
        <v>81309</v>
      </c>
      <c r="G393" s="135"/>
      <c r="H393" s="134"/>
      <c r="I393" s="134"/>
      <c r="J393" s="134"/>
      <c r="K393" s="136"/>
      <c r="L393" s="137"/>
      <c r="M393" s="137"/>
      <c r="N393" s="55">
        <f t="shared" si="10"/>
        <v>0</v>
      </c>
      <c r="O393" s="137"/>
      <c r="P393" s="138"/>
      <c r="Q393" s="139"/>
      <c r="R393" s="139"/>
      <c r="S393" s="139"/>
      <c r="T393" s="139"/>
      <c r="U393" s="139"/>
      <c r="V393" s="140"/>
      <c r="W393" s="140"/>
      <c r="X393" s="140"/>
      <c r="Y393" s="140"/>
      <c r="Z393" s="140"/>
      <c r="AA393" s="140"/>
      <c r="AB393" s="139"/>
      <c r="AC393" s="158"/>
      <c r="BP393" s="161"/>
    </row>
    <row r="394" spans="1:68" s="103" customFormat="1" ht="12" x14ac:dyDescent="0.2">
      <c r="A394" s="132"/>
      <c r="B394" s="133"/>
      <c r="C394" s="134"/>
      <c r="D394" s="134"/>
      <c r="E394" s="134"/>
      <c r="F394" s="47">
        <v>81310</v>
      </c>
      <c r="G394" s="135"/>
      <c r="H394" s="134"/>
      <c r="I394" s="134"/>
      <c r="J394" s="134"/>
      <c r="K394" s="136"/>
      <c r="L394" s="137"/>
      <c r="M394" s="137"/>
      <c r="N394" s="55">
        <f t="shared" si="10"/>
        <v>0</v>
      </c>
      <c r="O394" s="137"/>
      <c r="P394" s="138"/>
      <c r="Q394" s="139"/>
      <c r="R394" s="139"/>
      <c r="S394" s="139"/>
      <c r="T394" s="139"/>
      <c r="U394" s="139"/>
      <c r="V394" s="140"/>
      <c r="W394" s="140"/>
      <c r="X394" s="140"/>
      <c r="Y394" s="140"/>
      <c r="Z394" s="140"/>
      <c r="AA394" s="140"/>
      <c r="AB394" s="139"/>
      <c r="AC394" s="158"/>
      <c r="BP394" s="161"/>
    </row>
    <row r="395" spans="1:68" s="103" customFormat="1" ht="12" x14ac:dyDescent="0.2">
      <c r="A395" s="132"/>
      <c r="B395" s="133"/>
      <c r="C395" s="134"/>
      <c r="D395" s="134"/>
      <c r="E395" s="134"/>
      <c r="F395" s="47">
        <v>81311</v>
      </c>
      <c r="G395" s="135"/>
      <c r="H395" s="134"/>
      <c r="I395" s="134"/>
      <c r="J395" s="134"/>
      <c r="K395" s="136"/>
      <c r="L395" s="137"/>
      <c r="M395" s="137"/>
      <c r="N395" s="55">
        <f t="shared" si="10"/>
        <v>0</v>
      </c>
      <c r="O395" s="137"/>
      <c r="P395" s="138"/>
      <c r="Q395" s="139"/>
      <c r="R395" s="139"/>
      <c r="S395" s="139"/>
      <c r="T395" s="139"/>
      <c r="U395" s="139"/>
      <c r="V395" s="140"/>
      <c r="W395" s="140"/>
      <c r="X395" s="140"/>
      <c r="Y395" s="140"/>
      <c r="Z395" s="140"/>
      <c r="AA395" s="140"/>
      <c r="AB395" s="139"/>
      <c r="AC395" s="158"/>
      <c r="BP395" s="161"/>
    </row>
    <row r="396" spans="1:68" s="103" customFormat="1" ht="12" x14ac:dyDescent="0.2">
      <c r="A396" s="132"/>
      <c r="B396" s="133"/>
      <c r="C396" s="134"/>
      <c r="D396" s="134"/>
      <c r="E396" s="134"/>
      <c r="F396" s="47">
        <v>81312</v>
      </c>
      <c r="G396" s="135"/>
      <c r="H396" s="134"/>
      <c r="I396" s="134"/>
      <c r="J396" s="134"/>
      <c r="K396" s="136"/>
      <c r="L396" s="137"/>
      <c r="M396" s="137"/>
      <c r="N396" s="55">
        <f t="shared" si="10"/>
        <v>0</v>
      </c>
      <c r="O396" s="137"/>
      <c r="P396" s="138"/>
      <c r="Q396" s="139"/>
      <c r="R396" s="139"/>
      <c r="S396" s="139"/>
      <c r="T396" s="139"/>
      <c r="U396" s="139"/>
      <c r="V396" s="140"/>
      <c r="W396" s="140"/>
      <c r="X396" s="140"/>
      <c r="Y396" s="140"/>
      <c r="Z396" s="140"/>
      <c r="AA396" s="140"/>
      <c r="AB396" s="139"/>
      <c r="AC396" s="158"/>
      <c r="BP396" s="161"/>
    </row>
    <row r="397" spans="1:68" s="103" customFormat="1" ht="12" x14ac:dyDescent="0.2">
      <c r="A397" s="132"/>
      <c r="B397" s="133"/>
      <c r="C397" s="134"/>
      <c r="D397" s="134"/>
      <c r="E397" s="134"/>
      <c r="F397" s="47">
        <v>81313</v>
      </c>
      <c r="G397" s="135"/>
      <c r="H397" s="134"/>
      <c r="I397" s="134"/>
      <c r="J397" s="134"/>
      <c r="K397" s="136"/>
      <c r="L397" s="137"/>
      <c r="M397" s="137"/>
      <c r="N397" s="55">
        <f t="shared" si="10"/>
        <v>0</v>
      </c>
      <c r="O397" s="137"/>
      <c r="P397" s="138"/>
      <c r="Q397" s="139"/>
      <c r="R397" s="139"/>
      <c r="S397" s="139"/>
      <c r="T397" s="139"/>
      <c r="U397" s="139"/>
      <c r="V397" s="140"/>
      <c r="W397" s="140"/>
      <c r="X397" s="140"/>
      <c r="Y397" s="140"/>
      <c r="Z397" s="140"/>
      <c r="AA397" s="140"/>
      <c r="AB397" s="139"/>
      <c r="AC397" s="158"/>
      <c r="BP397" s="161"/>
    </row>
    <row r="398" spans="1:68" s="103" customFormat="1" ht="12" x14ac:dyDescent="0.2">
      <c r="A398" s="132"/>
      <c r="B398" s="133"/>
      <c r="C398" s="134"/>
      <c r="D398" s="134"/>
      <c r="E398" s="134"/>
      <c r="F398" s="47">
        <v>81314</v>
      </c>
      <c r="G398" s="135"/>
      <c r="H398" s="134"/>
      <c r="I398" s="134"/>
      <c r="J398" s="134"/>
      <c r="K398" s="136"/>
      <c r="L398" s="137"/>
      <c r="M398" s="137"/>
      <c r="N398" s="55">
        <f t="shared" si="10"/>
        <v>0</v>
      </c>
      <c r="O398" s="137"/>
      <c r="P398" s="138"/>
      <c r="Q398" s="139"/>
      <c r="R398" s="139"/>
      <c r="S398" s="139"/>
      <c r="T398" s="139"/>
      <c r="U398" s="139"/>
      <c r="V398" s="140"/>
      <c r="W398" s="140"/>
      <c r="X398" s="140"/>
      <c r="Y398" s="140"/>
      <c r="Z398" s="140"/>
      <c r="AA398" s="140"/>
      <c r="AB398" s="139"/>
      <c r="AC398" s="158"/>
      <c r="BP398" s="161"/>
    </row>
    <row r="399" spans="1:68" s="103" customFormat="1" ht="12" x14ac:dyDescent="0.2">
      <c r="A399" s="132"/>
      <c r="B399" s="133"/>
      <c r="C399" s="134"/>
      <c r="D399" s="134"/>
      <c r="E399" s="134"/>
      <c r="F399" s="47">
        <v>81315</v>
      </c>
      <c r="G399" s="135"/>
      <c r="H399" s="134"/>
      <c r="I399" s="134"/>
      <c r="J399" s="134"/>
      <c r="K399" s="136"/>
      <c r="L399" s="137"/>
      <c r="M399" s="137"/>
      <c r="N399" s="55">
        <f t="shared" si="10"/>
        <v>0</v>
      </c>
      <c r="O399" s="137"/>
      <c r="P399" s="138"/>
      <c r="Q399" s="139"/>
      <c r="R399" s="139"/>
      <c r="S399" s="139"/>
      <c r="T399" s="139"/>
      <c r="U399" s="139"/>
      <c r="V399" s="140"/>
      <c r="W399" s="140"/>
      <c r="X399" s="140"/>
      <c r="Y399" s="140"/>
      <c r="Z399" s="140"/>
      <c r="AA399" s="140"/>
      <c r="AB399" s="139"/>
      <c r="AC399" s="158"/>
      <c r="BP399" s="161"/>
    </row>
    <row r="400" spans="1:68" s="103" customFormat="1" ht="12" x14ac:dyDescent="0.2">
      <c r="A400" s="132"/>
      <c r="B400" s="133"/>
      <c r="C400" s="134"/>
      <c r="D400" s="134"/>
      <c r="E400" s="134"/>
      <c r="F400" s="47">
        <v>81316</v>
      </c>
      <c r="G400" s="135"/>
      <c r="H400" s="134"/>
      <c r="I400" s="134"/>
      <c r="J400" s="134"/>
      <c r="K400" s="136"/>
      <c r="L400" s="137"/>
      <c r="M400" s="137"/>
      <c r="N400" s="55">
        <f t="shared" si="10"/>
        <v>0</v>
      </c>
      <c r="O400" s="137"/>
      <c r="P400" s="138"/>
      <c r="Q400" s="139"/>
      <c r="R400" s="139"/>
      <c r="S400" s="139"/>
      <c r="T400" s="139"/>
      <c r="U400" s="139"/>
      <c r="V400" s="140"/>
      <c r="W400" s="140"/>
      <c r="X400" s="140"/>
      <c r="Y400" s="140"/>
      <c r="Z400" s="140"/>
      <c r="AA400" s="140"/>
      <c r="AB400" s="139"/>
      <c r="AC400" s="158"/>
      <c r="BP400" s="161"/>
    </row>
    <row r="401" spans="1:68" s="103" customFormat="1" ht="12" x14ac:dyDescent="0.2">
      <c r="A401" s="132"/>
      <c r="B401" s="133"/>
      <c r="C401" s="134"/>
      <c r="D401" s="134"/>
      <c r="E401" s="134"/>
      <c r="F401" s="47">
        <v>81317</v>
      </c>
      <c r="G401" s="135"/>
      <c r="H401" s="134"/>
      <c r="I401" s="134"/>
      <c r="J401" s="134"/>
      <c r="K401" s="136"/>
      <c r="L401" s="137"/>
      <c r="M401" s="137"/>
      <c r="N401" s="55">
        <f t="shared" si="10"/>
        <v>0</v>
      </c>
      <c r="O401" s="137"/>
      <c r="P401" s="138"/>
      <c r="Q401" s="139"/>
      <c r="R401" s="139"/>
      <c r="S401" s="139"/>
      <c r="T401" s="139"/>
      <c r="U401" s="139"/>
      <c r="V401" s="140"/>
      <c r="W401" s="140"/>
      <c r="X401" s="140"/>
      <c r="Y401" s="140"/>
      <c r="Z401" s="140"/>
      <c r="AA401" s="140"/>
      <c r="AB401" s="139"/>
      <c r="AC401" s="158"/>
      <c r="BP401" s="161"/>
    </row>
    <row r="402" spans="1:68" s="103" customFormat="1" ht="12" x14ac:dyDescent="0.2">
      <c r="A402" s="132"/>
      <c r="B402" s="133"/>
      <c r="C402" s="134"/>
      <c r="D402" s="134"/>
      <c r="E402" s="134"/>
      <c r="F402" s="47">
        <v>81318</v>
      </c>
      <c r="G402" s="135"/>
      <c r="H402" s="134"/>
      <c r="I402" s="134"/>
      <c r="J402" s="134"/>
      <c r="K402" s="136"/>
      <c r="L402" s="137"/>
      <c r="M402" s="137"/>
      <c r="N402" s="55">
        <f t="shared" si="10"/>
        <v>0</v>
      </c>
      <c r="O402" s="137"/>
      <c r="P402" s="138"/>
      <c r="Q402" s="139"/>
      <c r="R402" s="139"/>
      <c r="S402" s="139"/>
      <c r="T402" s="139"/>
      <c r="U402" s="139"/>
      <c r="V402" s="140"/>
      <c r="W402" s="140"/>
      <c r="X402" s="140"/>
      <c r="Y402" s="140"/>
      <c r="Z402" s="140"/>
      <c r="AA402" s="140"/>
      <c r="AB402" s="139"/>
      <c r="AC402" s="158"/>
      <c r="BP402" s="161"/>
    </row>
    <row r="403" spans="1:68" s="103" customFormat="1" ht="12" x14ac:dyDescent="0.2">
      <c r="A403" s="132"/>
      <c r="B403" s="133"/>
      <c r="C403" s="134"/>
      <c r="D403" s="134"/>
      <c r="E403" s="134"/>
      <c r="F403" s="47">
        <v>81319</v>
      </c>
      <c r="G403" s="135"/>
      <c r="H403" s="134"/>
      <c r="I403" s="134"/>
      <c r="J403" s="134"/>
      <c r="K403" s="136"/>
      <c r="L403" s="137"/>
      <c r="M403" s="137"/>
      <c r="N403" s="55">
        <f t="shared" si="10"/>
        <v>0</v>
      </c>
      <c r="O403" s="137"/>
      <c r="P403" s="138"/>
      <c r="Q403" s="139"/>
      <c r="R403" s="139"/>
      <c r="S403" s="139"/>
      <c r="T403" s="139"/>
      <c r="U403" s="139"/>
      <c r="V403" s="140"/>
      <c r="W403" s="140"/>
      <c r="X403" s="140"/>
      <c r="Y403" s="140"/>
      <c r="Z403" s="140"/>
      <c r="AA403" s="140"/>
      <c r="AB403" s="139"/>
      <c r="AC403" s="158"/>
      <c r="BP403" s="161"/>
    </row>
    <row r="404" spans="1:68" s="103" customFormat="1" ht="12" x14ac:dyDescent="0.2">
      <c r="A404" s="132"/>
      <c r="B404" s="133"/>
      <c r="C404" s="134"/>
      <c r="D404" s="134"/>
      <c r="E404" s="134"/>
      <c r="F404" s="47">
        <v>81320</v>
      </c>
      <c r="G404" s="135"/>
      <c r="H404" s="134"/>
      <c r="I404" s="134"/>
      <c r="J404" s="134"/>
      <c r="K404" s="136"/>
      <c r="L404" s="137"/>
      <c r="M404" s="137"/>
      <c r="N404" s="55">
        <f t="shared" si="10"/>
        <v>0</v>
      </c>
      <c r="O404" s="137"/>
      <c r="P404" s="138"/>
      <c r="Q404" s="139"/>
      <c r="R404" s="139"/>
      <c r="S404" s="139"/>
      <c r="T404" s="139"/>
      <c r="U404" s="139"/>
      <c r="V404" s="140"/>
      <c r="W404" s="140"/>
      <c r="X404" s="140"/>
      <c r="Y404" s="140"/>
      <c r="Z404" s="140"/>
      <c r="AA404" s="140"/>
      <c r="AB404" s="139"/>
      <c r="AC404" s="158"/>
      <c r="BP404" s="161"/>
    </row>
    <row r="405" spans="1:68" s="103" customFormat="1" ht="12" x14ac:dyDescent="0.2">
      <c r="A405" s="132"/>
      <c r="B405" s="133"/>
      <c r="C405" s="134"/>
      <c r="D405" s="134"/>
      <c r="E405" s="134"/>
      <c r="F405" s="47">
        <v>81321</v>
      </c>
      <c r="G405" s="135"/>
      <c r="H405" s="134"/>
      <c r="I405" s="134"/>
      <c r="J405" s="134"/>
      <c r="K405" s="136"/>
      <c r="L405" s="137"/>
      <c r="M405" s="137"/>
      <c r="N405" s="55">
        <f t="shared" si="10"/>
        <v>0</v>
      </c>
      <c r="O405" s="137"/>
      <c r="P405" s="138"/>
      <c r="Q405" s="139"/>
      <c r="R405" s="139"/>
      <c r="S405" s="139"/>
      <c r="T405" s="139"/>
      <c r="U405" s="139"/>
      <c r="V405" s="140"/>
      <c r="W405" s="140"/>
      <c r="X405" s="140"/>
      <c r="Y405" s="140"/>
      <c r="Z405" s="140"/>
      <c r="AA405" s="140"/>
      <c r="AB405" s="139"/>
      <c r="AC405" s="158"/>
      <c r="BP405" s="161"/>
    </row>
    <row r="406" spans="1:68" s="103" customFormat="1" ht="12" x14ac:dyDescent="0.2">
      <c r="A406" s="132"/>
      <c r="B406" s="133"/>
      <c r="C406" s="134"/>
      <c r="D406" s="134"/>
      <c r="E406" s="134"/>
      <c r="F406" s="47">
        <v>81322</v>
      </c>
      <c r="G406" s="135"/>
      <c r="H406" s="134"/>
      <c r="I406" s="134"/>
      <c r="J406" s="134"/>
      <c r="K406" s="136"/>
      <c r="L406" s="137"/>
      <c r="M406" s="137"/>
      <c r="N406" s="55">
        <f t="shared" si="10"/>
        <v>0</v>
      </c>
      <c r="O406" s="137"/>
      <c r="P406" s="138"/>
      <c r="Q406" s="139"/>
      <c r="R406" s="139"/>
      <c r="S406" s="139"/>
      <c r="T406" s="139"/>
      <c r="U406" s="139"/>
      <c r="V406" s="140"/>
      <c r="W406" s="140"/>
      <c r="X406" s="140"/>
      <c r="Y406" s="140"/>
      <c r="Z406" s="140"/>
      <c r="AA406" s="140"/>
      <c r="AB406" s="139"/>
      <c r="AC406" s="158"/>
      <c r="BP406" s="161"/>
    </row>
    <row r="407" spans="1:68" s="103" customFormat="1" ht="12" x14ac:dyDescent="0.2">
      <c r="A407" s="132"/>
      <c r="B407" s="133"/>
      <c r="C407" s="134"/>
      <c r="D407" s="134"/>
      <c r="E407" s="134"/>
      <c r="F407" s="47">
        <v>81323</v>
      </c>
      <c r="G407" s="135"/>
      <c r="H407" s="134"/>
      <c r="I407" s="134"/>
      <c r="J407" s="134"/>
      <c r="K407" s="136"/>
      <c r="L407" s="137"/>
      <c r="M407" s="137"/>
      <c r="N407" s="55">
        <f t="shared" si="10"/>
        <v>0</v>
      </c>
      <c r="O407" s="137"/>
      <c r="P407" s="138"/>
      <c r="Q407" s="139"/>
      <c r="R407" s="139"/>
      <c r="S407" s="139"/>
      <c r="T407" s="139"/>
      <c r="U407" s="139"/>
      <c r="V407" s="140"/>
      <c r="W407" s="140"/>
      <c r="X407" s="140"/>
      <c r="Y407" s="140"/>
      <c r="Z407" s="140"/>
      <c r="AA407" s="140"/>
      <c r="AB407" s="139"/>
      <c r="AC407" s="158"/>
      <c r="BP407" s="161"/>
    </row>
    <row r="408" spans="1:68" s="103" customFormat="1" ht="12" x14ac:dyDescent="0.2">
      <c r="A408" s="132"/>
      <c r="B408" s="133"/>
      <c r="C408" s="134"/>
      <c r="D408" s="134"/>
      <c r="E408" s="134"/>
      <c r="F408" s="47">
        <v>81324</v>
      </c>
      <c r="G408" s="135"/>
      <c r="H408" s="134"/>
      <c r="I408" s="134"/>
      <c r="J408" s="134"/>
      <c r="K408" s="136"/>
      <c r="L408" s="137"/>
      <c r="M408" s="137"/>
      <c r="N408" s="55">
        <f t="shared" si="10"/>
        <v>0</v>
      </c>
      <c r="O408" s="137"/>
      <c r="P408" s="138"/>
      <c r="Q408" s="139"/>
      <c r="R408" s="139"/>
      <c r="S408" s="139"/>
      <c r="T408" s="139"/>
      <c r="U408" s="139"/>
      <c r="V408" s="140"/>
      <c r="W408" s="140"/>
      <c r="X408" s="140"/>
      <c r="Y408" s="140"/>
      <c r="Z408" s="140"/>
      <c r="AA408" s="140"/>
      <c r="AB408" s="139"/>
      <c r="AC408" s="158"/>
      <c r="BP408" s="161"/>
    </row>
    <row r="409" spans="1:68" s="103" customFormat="1" ht="12" x14ac:dyDescent="0.2">
      <c r="A409" s="132"/>
      <c r="B409" s="133"/>
      <c r="C409" s="134"/>
      <c r="D409" s="134"/>
      <c r="E409" s="134"/>
      <c r="F409" s="47">
        <v>81325</v>
      </c>
      <c r="G409" s="135"/>
      <c r="H409" s="134"/>
      <c r="I409" s="134"/>
      <c r="J409" s="134"/>
      <c r="K409" s="136"/>
      <c r="L409" s="137"/>
      <c r="M409" s="137"/>
      <c r="N409" s="55">
        <f t="shared" si="10"/>
        <v>0</v>
      </c>
      <c r="O409" s="137"/>
      <c r="P409" s="138"/>
      <c r="Q409" s="139"/>
      <c r="R409" s="139"/>
      <c r="S409" s="139"/>
      <c r="T409" s="139"/>
      <c r="U409" s="139"/>
      <c r="V409" s="140"/>
      <c r="W409" s="140"/>
      <c r="X409" s="140"/>
      <c r="Y409" s="140"/>
      <c r="Z409" s="140"/>
      <c r="AA409" s="140"/>
      <c r="AB409" s="139"/>
      <c r="AC409" s="158"/>
      <c r="BP409" s="161"/>
    </row>
    <row r="410" spans="1:68" s="103" customFormat="1" ht="12" x14ac:dyDescent="0.2">
      <c r="A410" s="132"/>
      <c r="B410" s="133"/>
      <c r="C410" s="134"/>
      <c r="D410" s="134"/>
      <c r="E410" s="134"/>
      <c r="F410" s="47">
        <v>81326</v>
      </c>
      <c r="G410" s="135"/>
      <c r="H410" s="134"/>
      <c r="I410" s="134"/>
      <c r="J410" s="134"/>
      <c r="K410" s="136"/>
      <c r="L410" s="137"/>
      <c r="M410" s="137"/>
      <c r="N410" s="55">
        <f t="shared" si="10"/>
        <v>0</v>
      </c>
      <c r="O410" s="137"/>
      <c r="P410" s="138"/>
      <c r="Q410" s="139"/>
      <c r="R410" s="139"/>
      <c r="S410" s="139"/>
      <c r="T410" s="139"/>
      <c r="U410" s="139"/>
      <c r="V410" s="140"/>
      <c r="W410" s="140"/>
      <c r="X410" s="140"/>
      <c r="Y410" s="140"/>
      <c r="Z410" s="140"/>
      <c r="AA410" s="140"/>
      <c r="AB410" s="139"/>
      <c r="AC410" s="158"/>
      <c r="BP410" s="161"/>
    </row>
    <row r="411" spans="1:68" s="103" customFormat="1" ht="12" x14ac:dyDescent="0.2">
      <c r="A411" s="132"/>
      <c r="B411" s="133"/>
      <c r="C411" s="134"/>
      <c r="D411" s="134"/>
      <c r="E411" s="134"/>
      <c r="F411" s="47">
        <v>81327</v>
      </c>
      <c r="G411" s="135"/>
      <c r="H411" s="134"/>
      <c r="I411" s="134"/>
      <c r="J411" s="134"/>
      <c r="K411" s="136"/>
      <c r="L411" s="137"/>
      <c r="M411" s="137"/>
      <c r="N411" s="55">
        <f t="shared" si="10"/>
        <v>0</v>
      </c>
      <c r="O411" s="137"/>
      <c r="P411" s="138"/>
      <c r="Q411" s="139"/>
      <c r="R411" s="139"/>
      <c r="S411" s="139"/>
      <c r="T411" s="139"/>
      <c r="U411" s="139"/>
      <c r="V411" s="140"/>
      <c r="W411" s="140"/>
      <c r="X411" s="140"/>
      <c r="Y411" s="140"/>
      <c r="Z411" s="140"/>
      <c r="AA411" s="140"/>
      <c r="AB411" s="139"/>
      <c r="AC411" s="158"/>
      <c r="BP411" s="161"/>
    </row>
    <row r="412" spans="1:68" s="103" customFormat="1" ht="12" x14ac:dyDescent="0.2">
      <c r="A412" s="132"/>
      <c r="B412" s="133"/>
      <c r="C412" s="134"/>
      <c r="D412" s="134"/>
      <c r="E412" s="134"/>
      <c r="F412" s="47">
        <v>81328</v>
      </c>
      <c r="G412" s="135"/>
      <c r="H412" s="134"/>
      <c r="I412" s="134"/>
      <c r="J412" s="134"/>
      <c r="K412" s="136"/>
      <c r="L412" s="137"/>
      <c r="M412" s="137"/>
      <c r="N412" s="55">
        <f t="shared" si="10"/>
        <v>0</v>
      </c>
      <c r="O412" s="137"/>
      <c r="P412" s="138"/>
      <c r="Q412" s="139"/>
      <c r="R412" s="139"/>
      <c r="S412" s="139"/>
      <c r="T412" s="139"/>
      <c r="U412" s="139"/>
      <c r="V412" s="140"/>
      <c r="W412" s="140"/>
      <c r="X412" s="140"/>
      <c r="Y412" s="140"/>
      <c r="Z412" s="140"/>
      <c r="AA412" s="140"/>
      <c r="AB412" s="139"/>
      <c r="AC412" s="158"/>
      <c r="BP412" s="161"/>
    </row>
    <row r="413" spans="1:68" s="103" customFormat="1" ht="12" x14ac:dyDescent="0.2">
      <c r="A413" s="132"/>
      <c r="B413" s="133"/>
      <c r="C413" s="134"/>
      <c r="D413" s="134"/>
      <c r="E413" s="134"/>
      <c r="F413" s="47">
        <v>81329</v>
      </c>
      <c r="G413" s="135"/>
      <c r="H413" s="134"/>
      <c r="I413" s="134"/>
      <c r="J413" s="134"/>
      <c r="K413" s="136"/>
      <c r="L413" s="137"/>
      <c r="M413" s="137"/>
      <c r="N413" s="55">
        <f t="shared" si="10"/>
        <v>0</v>
      </c>
      <c r="O413" s="137"/>
      <c r="P413" s="138"/>
      <c r="Q413" s="139"/>
      <c r="R413" s="139"/>
      <c r="S413" s="139"/>
      <c r="T413" s="139"/>
      <c r="U413" s="139"/>
      <c r="V413" s="140"/>
      <c r="W413" s="140"/>
      <c r="X413" s="140"/>
      <c r="Y413" s="140"/>
      <c r="Z413" s="140"/>
      <c r="AA413" s="140"/>
      <c r="AB413" s="139"/>
      <c r="AC413" s="158"/>
      <c r="BP413" s="161"/>
    </row>
    <row r="414" spans="1:68" s="103" customFormat="1" ht="12" x14ac:dyDescent="0.2">
      <c r="A414" s="132"/>
      <c r="B414" s="133"/>
      <c r="C414" s="134"/>
      <c r="D414" s="134"/>
      <c r="E414" s="134"/>
      <c r="F414" s="47">
        <v>81330</v>
      </c>
      <c r="G414" s="135"/>
      <c r="H414" s="134"/>
      <c r="I414" s="134"/>
      <c r="J414" s="134"/>
      <c r="K414" s="136"/>
      <c r="L414" s="137"/>
      <c r="M414" s="137"/>
      <c r="N414" s="55">
        <f t="shared" si="10"/>
        <v>0</v>
      </c>
      <c r="O414" s="137"/>
      <c r="P414" s="138"/>
      <c r="Q414" s="139"/>
      <c r="R414" s="139"/>
      <c r="S414" s="139"/>
      <c r="T414" s="139"/>
      <c r="U414" s="139"/>
      <c r="V414" s="140"/>
      <c r="W414" s="140"/>
      <c r="X414" s="140"/>
      <c r="Y414" s="140"/>
      <c r="Z414" s="140"/>
      <c r="AA414" s="140"/>
      <c r="AB414" s="139"/>
      <c r="AC414" s="158"/>
      <c r="BP414" s="161"/>
    </row>
    <row r="415" spans="1:68" s="103" customFormat="1" ht="12" x14ac:dyDescent="0.2">
      <c r="A415" s="132"/>
      <c r="B415" s="133"/>
      <c r="C415" s="134"/>
      <c r="D415" s="134"/>
      <c r="E415" s="134"/>
      <c r="F415" s="47">
        <v>81331</v>
      </c>
      <c r="G415" s="135"/>
      <c r="H415" s="134"/>
      <c r="I415" s="134"/>
      <c r="J415" s="134"/>
      <c r="K415" s="136"/>
      <c r="L415" s="137"/>
      <c r="M415" s="137"/>
      <c r="N415" s="55">
        <f t="shared" si="10"/>
        <v>0</v>
      </c>
      <c r="O415" s="137"/>
      <c r="P415" s="138"/>
      <c r="Q415" s="139"/>
      <c r="R415" s="139"/>
      <c r="S415" s="139"/>
      <c r="T415" s="139"/>
      <c r="U415" s="139"/>
      <c r="V415" s="140"/>
      <c r="W415" s="140"/>
      <c r="X415" s="140"/>
      <c r="Y415" s="140"/>
      <c r="Z415" s="140"/>
      <c r="AA415" s="140"/>
      <c r="AB415" s="139"/>
      <c r="AC415" s="158"/>
      <c r="BP415" s="161"/>
    </row>
    <row r="416" spans="1:68" s="103" customFormat="1" ht="12" x14ac:dyDescent="0.2">
      <c r="A416" s="132"/>
      <c r="B416" s="133"/>
      <c r="C416" s="134"/>
      <c r="D416" s="134"/>
      <c r="E416" s="134"/>
      <c r="F416" s="47">
        <v>81332</v>
      </c>
      <c r="G416" s="135"/>
      <c r="H416" s="134"/>
      <c r="I416" s="134"/>
      <c r="J416" s="134"/>
      <c r="K416" s="136"/>
      <c r="L416" s="137"/>
      <c r="M416" s="137"/>
      <c r="N416" s="55">
        <f t="shared" si="10"/>
        <v>0</v>
      </c>
      <c r="O416" s="137"/>
      <c r="P416" s="138"/>
      <c r="Q416" s="139"/>
      <c r="R416" s="139"/>
      <c r="S416" s="139"/>
      <c r="T416" s="139"/>
      <c r="U416" s="139"/>
      <c r="V416" s="140"/>
      <c r="W416" s="140"/>
      <c r="X416" s="140"/>
      <c r="Y416" s="140"/>
      <c r="Z416" s="140"/>
      <c r="AA416" s="140"/>
      <c r="AB416" s="139"/>
      <c r="AC416" s="158"/>
      <c r="BP416" s="161"/>
    </row>
    <row r="417" spans="1:68" s="103" customFormat="1" ht="12" x14ac:dyDescent="0.2">
      <c r="A417" s="132"/>
      <c r="B417" s="133"/>
      <c r="C417" s="134"/>
      <c r="D417" s="134"/>
      <c r="E417" s="134"/>
      <c r="F417" s="47">
        <v>81333</v>
      </c>
      <c r="G417" s="135"/>
      <c r="H417" s="134"/>
      <c r="I417" s="134"/>
      <c r="J417" s="134"/>
      <c r="K417" s="136"/>
      <c r="L417" s="137"/>
      <c r="M417" s="137"/>
      <c r="N417" s="55">
        <f t="shared" si="10"/>
        <v>0</v>
      </c>
      <c r="O417" s="137"/>
      <c r="P417" s="138"/>
      <c r="Q417" s="139"/>
      <c r="R417" s="139"/>
      <c r="S417" s="139"/>
      <c r="T417" s="139"/>
      <c r="U417" s="139"/>
      <c r="V417" s="140"/>
      <c r="W417" s="140"/>
      <c r="X417" s="140"/>
      <c r="Y417" s="140"/>
      <c r="Z417" s="140"/>
      <c r="AA417" s="140"/>
      <c r="AB417" s="139"/>
      <c r="AC417" s="158"/>
      <c r="BP417" s="161"/>
    </row>
    <row r="418" spans="1:68" s="103" customFormat="1" ht="12" x14ac:dyDescent="0.2">
      <c r="A418" s="132"/>
      <c r="B418" s="133"/>
      <c r="C418" s="134"/>
      <c r="D418" s="134"/>
      <c r="E418" s="134"/>
      <c r="F418" s="47">
        <v>81334</v>
      </c>
      <c r="G418" s="135"/>
      <c r="H418" s="134"/>
      <c r="I418" s="134"/>
      <c r="J418" s="134"/>
      <c r="K418" s="136"/>
      <c r="L418" s="137"/>
      <c r="M418" s="137"/>
      <c r="N418" s="55">
        <f t="shared" si="10"/>
        <v>0</v>
      </c>
      <c r="O418" s="137"/>
      <c r="P418" s="138"/>
      <c r="Q418" s="139"/>
      <c r="R418" s="139"/>
      <c r="S418" s="139"/>
      <c r="T418" s="139"/>
      <c r="U418" s="139"/>
      <c r="V418" s="140"/>
      <c r="W418" s="140"/>
      <c r="X418" s="140"/>
      <c r="Y418" s="140"/>
      <c r="Z418" s="140"/>
      <c r="AA418" s="140"/>
      <c r="AB418" s="139"/>
      <c r="AC418" s="158"/>
      <c r="BP418" s="161"/>
    </row>
    <row r="419" spans="1:68" s="103" customFormat="1" ht="12" x14ac:dyDescent="0.2">
      <c r="A419" s="132"/>
      <c r="B419" s="133"/>
      <c r="C419" s="134"/>
      <c r="D419" s="134"/>
      <c r="E419" s="134"/>
      <c r="F419" s="47">
        <v>81335</v>
      </c>
      <c r="G419" s="135"/>
      <c r="H419" s="134"/>
      <c r="I419" s="134"/>
      <c r="J419" s="134"/>
      <c r="K419" s="136"/>
      <c r="L419" s="137"/>
      <c r="M419" s="137"/>
      <c r="N419" s="55">
        <f t="shared" si="10"/>
        <v>0</v>
      </c>
      <c r="O419" s="137"/>
      <c r="P419" s="138"/>
      <c r="Q419" s="139"/>
      <c r="R419" s="139"/>
      <c r="S419" s="139"/>
      <c r="T419" s="139"/>
      <c r="U419" s="139"/>
      <c r="V419" s="140"/>
      <c r="W419" s="140"/>
      <c r="X419" s="140"/>
      <c r="Y419" s="140"/>
      <c r="Z419" s="140"/>
      <c r="AA419" s="140"/>
      <c r="AB419" s="139"/>
      <c r="AC419" s="158"/>
      <c r="BP419" s="161"/>
    </row>
    <row r="420" spans="1:68" s="103" customFormat="1" ht="12" x14ac:dyDescent="0.2">
      <c r="A420" s="132"/>
      <c r="B420" s="133"/>
      <c r="C420" s="134"/>
      <c r="D420" s="134"/>
      <c r="E420" s="134"/>
      <c r="F420" s="47">
        <v>81336</v>
      </c>
      <c r="G420" s="135"/>
      <c r="H420" s="134"/>
      <c r="I420" s="134"/>
      <c r="J420" s="134"/>
      <c r="K420" s="136"/>
      <c r="L420" s="137"/>
      <c r="M420" s="137"/>
      <c r="N420" s="55">
        <f t="shared" si="10"/>
        <v>0</v>
      </c>
      <c r="O420" s="137"/>
      <c r="P420" s="138"/>
      <c r="Q420" s="139"/>
      <c r="R420" s="139"/>
      <c r="S420" s="139"/>
      <c r="T420" s="139"/>
      <c r="U420" s="139"/>
      <c r="V420" s="140"/>
      <c r="W420" s="140"/>
      <c r="X420" s="140"/>
      <c r="Y420" s="140"/>
      <c r="Z420" s="140"/>
      <c r="AA420" s="140"/>
      <c r="AB420" s="139"/>
      <c r="AC420" s="158"/>
      <c r="BP420" s="161"/>
    </row>
    <row r="421" spans="1:68" s="103" customFormat="1" ht="12" x14ac:dyDescent="0.2">
      <c r="A421" s="132"/>
      <c r="B421" s="133"/>
      <c r="C421" s="134"/>
      <c r="D421" s="134"/>
      <c r="E421" s="134"/>
      <c r="F421" s="47">
        <v>81337</v>
      </c>
      <c r="G421" s="135"/>
      <c r="H421" s="134"/>
      <c r="I421" s="134"/>
      <c r="J421" s="134"/>
      <c r="K421" s="136"/>
      <c r="L421" s="137"/>
      <c r="M421" s="137"/>
      <c r="N421" s="55">
        <f t="shared" si="10"/>
        <v>0</v>
      </c>
      <c r="O421" s="137"/>
      <c r="P421" s="138"/>
      <c r="Q421" s="139"/>
      <c r="R421" s="139"/>
      <c r="S421" s="139"/>
      <c r="T421" s="139"/>
      <c r="U421" s="139"/>
      <c r="V421" s="140"/>
      <c r="W421" s="140"/>
      <c r="X421" s="140"/>
      <c r="Y421" s="140"/>
      <c r="Z421" s="140"/>
      <c r="AA421" s="140"/>
      <c r="AB421" s="139"/>
      <c r="AC421" s="158"/>
      <c r="BP421" s="161"/>
    </row>
    <row r="422" spans="1:68" s="103" customFormat="1" ht="12" x14ac:dyDescent="0.2">
      <c r="A422" s="132"/>
      <c r="B422" s="133"/>
      <c r="C422" s="134"/>
      <c r="D422" s="134"/>
      <c r="E422" s="134"/>
      <c r="F422" s="47">
        <v>81338</v>
      </c>
      <c r="G422" s="135"/>
      <c r="H422" s="134"/>
      <c r="I422" s="134"/>
      <c r="J422" s="134"/>
      <c r="K422" s="136"/>
      <c r="L422" s="137"/>
      <c r="M422" s="137"/>
      <c r="N422" s="55">
        <f t="shared" si="10"/>
        <v>0</v>
      </c>
      <c r="O422" s="137"/>
      <c r="P422" s="138"/>
      <c r="Q422" s="139"/>
      <c r="R422" s="139"/>
      <c r="S422" s="139"/>
      <c r="T422" s="139"/>
      <c r="U422" s="139"/>
      <c r="V422" s="140"/>
      <c r="W422" s="140"/>
      <c r="X422" s="140"/>
      <c r="Y422" s="140"/>
      <c r="Z422" s="140"/>
      <c r="AA422" s="140"/>
      <c r="AB422" s="139"/>
      <c r="AC422" s="158"/>
      <c r="BP422" s="161"/>
    </row>
    <row r="423" spans="1:68" s="103" customFormat="1" ht="12" x14ac:dyDescent="0.2">
      <c r="A423" s="132"/>
      <c r="B423" s="133"/>
      <c r="C423" s="134"/>
      <c r="D423" s="134"/>
      <c r="E423" s="134"/>
      <c r="F423" s="47">
        <v>81339</v>
      </c>
      <c r="G423" s="135"/>
      <c r="H423" s="134"/>
      <c r="I423" s="134"/>
      <c r="J423" s="134"/>
      <c r="K423" s="136"/>
      <c r="L423" s="137"/>
      <c r="M423" s="137"/>
      <c r="N423" s="55">
        <f t="shared" si="10"/>
        <v>0</v>
      </c>
      <c r="O423" s="137"/>
      <c r="P423" s="138"/>
      <c r="Q423" s="139"/>
      <c r="R423" s="139"/>
      <c r="S423" s="139"/>
      <c r="T423" s="139"/>
      <c r="U423" s="139"/>
      <c r="V423" s="140"/>
      <c r="W423" s="140"/>
      <c r="X423" s="140"/>
      <c r="Y423" s="140"/>
      <c r="Z423" s="140"/>
      <c r="AA423" s="140"/>
      <c r="AB423" s="139"/>
      <c r="AC423" s="158"/>
      <c r="BP423" s="161"/>
    </row>
    <row r="424" spans="1:68" s="103" customFormat="1" ht="12" x14ac:dyDescent="0.2">
      <c r="A424" s="132"/>
      <c r="B424" s="133"/>
      <c r="C424" s="134"/>
      <c r="D424" s="134"/>
      <c r="E424" s="134"/>
      <c r="F424" s="47">
        <v>81340</v>
      </c>
      <c r="G424" s="135"/>
      <c r="H424" s="134"/>
      <c r="I424" s="134"/>
      <c r="J424" s="134"/>
      <c r="K424" s="136"/>
      <c r="L424" s="137"/>
      <c r="M424" s="137"/>
      <c r="N424" s="55">
        <f t="shared" si="10"/>
        <v>0</v>
      </c>
      <c r="O424" s="137"/>
      <c r="P424" s="138"/>
      <c r="Q424" s="139"/>
      <c r="R424" s="139"/>
      <c r="S424" s="139"/>
      <c r="T424" s="139"/>
      <c r="U424" s="139"/>
      <c r="V424" s="140"/>
      <c r="W424" s="140"/>
      <c r="X424" s="140"/>
      <c r="Y424" s="140"/>
      <c r="Z424" s="140"/>
      <c r="AA424" s="140"/>
      <c r="AB424" s="139"/>
      <c r="AC424" s="158"/>
      <c r="BP424" s="161"/>
    </row>
    <row r="425" spans="1:68" s="103" customFormat="1" ht="12" x14ac:dyDescent="0.2">
      <c r="A425" s="132"/>
      <c r="B425" s="133"/>
      <c r="C425" s="134"/>
      <c r="D425" s="134"/>
      <c r="E425" s="134"/>
      <c r="F425" s="47">
        <v>81341</v>
      </c>
      <c r="G425" s="135"/>
      <c r="H425" s="134"/>
      <c r="I425" s="134"/>
      <c r="J425" s="134"/>
      <c r="K425" s="136"/>
      <c r="L425" s="137"/>
      <c r="M425" s="137"/>
      <c r="N425" s="55">
        <f t="shared" ref="N425:N488" si="11">SUM(K425:L425)</f>
        <v>0</v>
      </c>
      <c r="O425" s="137"/>
      <c r="P425" s="138"/>
      <c r="Q425" s="139"/>
      <c r="R425" s="139"/>
      <c r="S425" s="139"/>
      <c r="T425" s="139"/>
      <c r="U425" s="139"/>
      <c r="V425" s="140"/>
      <c r="W425" s="140"/>
      <c r="X425" s="140"/>
      <c r="Y425" s="140"/>
      <c r="Z425" s="140"/>
      <c r="AA425" s="140"/>
      <c r="AB425" s="139"/>
      <c r="AC425" s="158"/>
      <c r="BP425" s="161"/>
    </row>
    <row r="426" spans="1:68" s="103" customFormat="1" ht="12" x14ac:dyDescent="0.2">
      <c r="A426" s="132"/>
      <c r="B426" s="133"/>
      <c r="C426" s="134"/>
      <c r="D426" s="134"/>
      <c r="E426" s="134"/>
      <c r="F426" s="47">
        <v>81342</v>
      </c>
      <c r="G426" s="135"/>
      <c r="H426" s="134"/>
      <c r="I426" s="134"/>
      <c r="J426" s="134"/>
      <c r="K426" s="136"/>
      <c r="L426" s="137"/>
      <c r="M426" s="137"/>
      <c r="N426" s="55">
        <f t="shared" si="11"/>
        <v>0</v>
      </c>
      <c r="O426" s="137"/>
      <c r="P426" s="138"/>
      <c r="Q426" s="139"/>
      <c r="R426" s="139"/>
      <c r="S426" s="139"/>
      <c r="T426" s="139"/>
      <c r="U426" s="139"/>
      <c r="V426" s="140"/>
      <c r="W426" s="140"/>
      <c r="X426" s="140"/>
      <c r="Y426" s="140"/>
      <c r="Z426" s="140"/>
      <c r="AA426" s="140"/>
      <c r="AB426" s="139"/>
      <c r="AC426" s="158"/>
      <c r="BP426" s="161"/>
    </row>
    <row r="427" spans="1:68" s="103" customFormat="1" ht="12" x14ac:dyDescent="0.2">
      <c r="A427" s="132"/>
      <c r="B427" s="133"/>
      <c r="C427" s="134"/>
      <c r="D427" s="134"/>
      <c r="E427" s="134"/>
      <c r="F427" s="47">
        <v>81343</v>
      </c>
      <c r="G427" s="135"/>
      <c r="H427" s="134"/>
      <c r="I427" s="134"/>
      <c r="J427" s="134"/>
      <c r="K427" s="136"/>
      <c r="L427" s="137"/>
      <c r="M427" s="137"/>
      <c r="N427" s="55">
        <f t="shared" si="11"/>
        <v>0</v>
      </c>
      <c r="O427" s="137"/>
      <c r="P427" s="138"/>
      <c r="Q427" s="139"/>
      <c r="R427" s="139"/>
      <c r="S427" s="139"/>
      <c r="T427" s="139"/>
      <c r="U427" s="139"/>
      <c r="V427" s="140"/>
      <c r="W427" s="140"/>
      <c r="X427" s="140"/>
      <c r="Y427" s="140"/>
      <c r="Z427" s="140"/>
      <c r="AA427" s="140"/>
      <c r="AB427" s="139"/>
      <c r="AC427" s="158"/>
      <c r="BP427" s="161"/>
    </row>
    <row r="428" spans="1:68" s="103" customFormat="1" ht="12" x14ac:dyDescent="0.2">
      <c r="A428" s="132"/>
      <c r="B428" s="133"/>
      <c r="C428" s="134"/>
      <c r="D428" s="134"/>
      <c r="E428" s="134"/>
      <c r="F428" s="47">
        <v>81344</v>
      </c>
      <c r="G428" s="135"/>
      <c r="H428" s="134"/>
      <c r="I428" s="134"/>
      <c r="J428" s="134"/>
      <c r="K428" s="136"/>
      <c r="L428" s="137"/>
      <c r="M428" s="137"/>
      <c r="N428" s="55">
        <f t="shared" si="11"/>
        <v>0</v>
      </c>
      <c r="O428" s="137"/>
      <c r="P428" s="138"/>
      <c r="Q428" s="139"/>
      <c r="R428" s="139"/>
      <c r="S428" s="139"/>
      <c r="T428" s="139"/>
      <c r="U428" s="139"/>
      <c r="V428" s="140"/>
      <c r="W428" s="140"/>
      <c r="X428" s="140"/>
      <c r="Y428" s="140"/>
      <c r="Z428" s="140"/>
      <c r="AA428" s="140"/>
      <c r="AB428" s="139"/>
      <c r="AC428" s="158"/>
      <c r="BP428" s="161"/>
    </row>
    <row r="429" spans="1:68" s="103" customFormat="1" ht="12" x14ac:dyDescent="0.2">
      <c r="A429" s="132"/>
      <c r="B429" s="133"/>
      <c r="C429" s="134"/>
      <c r="D429" s="134"/>
      <c r="E429" s="134"/>
      <c r="F429" s="47">
        <v>81345</v>
      </c>
      <c r="G429" s="135"/>
      <c r="H429" s="134"/>
      <c r="I429" s="134"/>
      <c r="J429" s="134"/>
      <c r="K429" s="136"/>
      <c r="L429" s="137"/>
      <c r="M429" s="137"/>
      <c r="N429" s="55">
        <f t="shared" si="11"/>
        <v>0</v>
      </c>
      <c r="O429" s="137"/>
      <c r="P429" s="138"/>
      <c r="Q429" s="139"/>
      <c r="R429" s="139"/>
      <c r="S429" s="139"/>
      <c r="T429" s="139"/>
      <c r="U429" s="139"/>
      <c r="V429" s="140"/>
      <c r="W429" s="140"/>
      <c r="X429" s="140"/>
      <c r="Y429" s="140"/>
      <c r="Z429" s="140"/>
      <c r="AA429" s="140"/>
      <c r="AB429" s="139"/>
      <c r="AC429" s="158"/>
      <c r="BP429" s="161"/>
    </row>
    <row r="430" spans="1:68" s="103" customFormat="1" ht="12" x14ac:dyDescent="0.2">
      <c r="A430" s="132"/>
      <c r="B430" s="133"/>
      <c r="C430" s="134"/>
      <c r="D430" s="134"/>
      <c r="E430" s="134"/>
      <c r="F430" s="47">
        <v>81346</v>
      </c>
      <c r="G430" s="135"/>
      <c r="H430" s="134"/>
      <c r="I430" s="134"/>
      <c r="J430" s="134"/>
      <c r="K430" s="136"/>
      <c r="L430" s="137"/>
      <c r="M430" s="137"/>
      <c r="N430" s="55">
        <f t="shared" si="11"/>
        <v>0</v>
      </c>
      <c r="O430" s="137"/>
      <c r="P430" s="138"/>
      <c r="Q430" s="139"/>
      <c r="R430" s="139"/>
      <c r="S430" s="139"/>
      <c r="T430" s="139"/>
      <c r="U430" s="139"/>
      <c r="V430" s="140"/>
      <c r="W430" s="140"/>
      <c r="X430" s="140"/>
      <c r="Y430" s="140"/>
      <c r="Z430" s="140"/>
      <c r="AA430" s="140"/>
      <c r="AB430" s="139"/>
      <c r="AC430" s="158"/>
      <c r="BP430" s="161"/>
    </row>
    <row r="431" spans="1:68" s="103" customFormat="1" ht="12" x14ac:dyDescent="0.2">
      <c r="A431" s="132"/>
      <c r="B431" s="133"/>
      <c r="C431" s="134"/>
      <c r="D431" s="134"/>
      <c r="E431" s="134"/>
      <c r="F431" s="47">
        <v>81347</v>
      </c>
      <c r="G431" s="135"/>
      <c r="H431" s="134"/>
      <c r="I431" s="134"/>
      <c r="J431" s="134"/>
      <c r="K431" s="136"/>
      <c r="L431" s="137"/>
      <c r="M431" s="137"/>
      <c r="N431" s="55">
        <f t="shared" si="11"/>
        <v>0</v>
      </c>
      <c r="O431" s="137"/>
      <c r="P431" s="138"/>
      <c r="Q431" s="139"/>
      <c r="R431" s="139"/>
      <c r="S431" s="139"/>
      <c r="T431" s="139"/>
      <c r="U431" s="139"/>
      <c r="V431" s="140"/>
      <c r="W431" s="140"/>
      <c r="X431" s="140"/>
      <c r="Y431" s="140"/>
      <c r="Z431" s="140"/>
      <c r="AA431" s="140"/>
      <c r="AB431" s="139"/>
      <c r="AC431" s="158"/>
      <c r="BP431" s="161"/>
    </row>
    <row r="432" spans="1:68" s="103" customFormat="1" ht="12" x14ac:dyDescent="0.2">
      <c r="A432" s="132"/>
      <c r="B432" s="133"/>
      <c r="C432" s="134"/>
      <c r="D432" s="134"/>
      <c r="E432" s="134"/>
      <c r="F432" s="47">
        <v>81348</v>
      </c>
      <c r="G432" s="135"/>
      <c r="H432" s="134"/>
      <c r="I432" s="134"/>
      <c r="J432" s="134"/>
      <c r="K432" s="136"/>
      <c r="L432" s="137"/>
      <c r="M432" s="137"/>
      <c r="N432" s="55">
        <f t="shared" si="11"/>
        <v>0</v>
      </c>
      <c r="O432" s="137"/>
      <c r="P432" s="138"/>
      <c r="Q432" s="139"/>
      <c r="R432" s="139"/>
      <c r="S432" s="139"/>
      <c r="T432" s="139"/>
      <c r="U432" s="139"/>
      <c r="V432" s="140"/>
      <c r="W432" s="140"/>
      <c r="X432" s="140"/>
      <c r="Y432" s="140"/>
      <c r="Z432" s="140"/>
      <c r="AA432" s="140"/>
      <c r="AB432" s="139"/>
      <c r="AC432" s="158"/>
      <c r="BP432" s="161"/>
    </row>
    <row r="433" spans="1:68" s="103" customFormat="1" ht="12" x14ac:dyDescent="0.2">
      <c r="A433" s="132"/>
      <c r="B433" s="133"/>
      <c r="C433" s="134"/>
      <c r="D433" s="134"/>
      <c r="E433" s="134"/>
      <c r="F433" s="47">
        <v>81349</v>
      </c>
      <c r="G433" s="135"/>
      <c r="H433" s="134"/>
      <c r="I433" s="134"/>
      <c r="J433" s="134"/>
      <c r="K433" s="136"/>
      <c r="L433" s="137"/>
      <c r="M433" s="137"/>
      <c r="N433" s="55">
        <f t="shared" si="11"/>
        <v>0</v>
      </c>
      <c r="O433" s="137"/>
      <c r="P433" s="138"/>
      <c r="Q433" s="139"/>
      <c r="R433" s="139"/>
      <c r="S433" s="139"/>
      <c r="T433" s="139"/>
      <c r="U433" s="139"/>
      <c r="V433" s="140"/>
      <c r="W433" s="140"/>
      <c r="X433" s="140"/>
      <c r="Y433" s="140"/>
      <c r="Z433" s="140"/>
      <c r="AA433" s="140"/>
      <c r="AB433" s="139"/>
      <c r="AC433" s="158"/>
      <c r="BP433" s="161"/>
    </row>
    <row r="434" spans="1:68" s="103" customFormat="1" ht="12" x14ac:dyDescent="0.2">
      <c r="A434" s="132"/>
      <c r="B434" s="133"/>
      <c r="C434" s="134"/>
      <c r="D434" s="134"/>
      <c r="E434" s="134"/>
      <c r="F434" s="47">
        <v>81350</v>
      </c>
      <c r="G434" s="135"/>
      <c r="H434" s="134"/>
      <c r="I434" s="134"/>
      <c r="J434" s="134"/>
      <c r="K434" s="136"/>
      <c r="L434" s="137"/>
      <c r="M434" s="137"/>
      <c r="N434" s="55">
        <f t="shared" si="11"/>
        <v>0</v>
      </c>
      <c r="O434" s="137"/>
      <c r="P434" s="138"/>
      <c r="Q434" s="139"/>
      <c r="R434" s="139"/>
      <c r="S434" s="139"/>
      <c r="T434" s="139"/>
      <c r="U434" s="139"/>
      <c r="V434" s="140"/>
      <c r="W434" s="140"/>
      <c r="X434" s="140"/>
      <c r="Y434" s="140"/>
      <c r="Z434" s="140"/>
      <c r="AA434" s="140"/>
      <c r="AB434" s="139"/>
      <c r="AC434" s="158"/>
      <c r="BP434" s="161"/>
    </row>
    <row r="435" spans="1:68" s="103" customFormat="1" ht="12" x14ac:dyDescent="0.2">
      <c r="A435" s="132"/>
      <c r="B435" s="133"/>
      <c r="C435" s="134"/>
      <c r="D435" s="134"/>
      <c r="E435" s="134"/>
      <c r="F435" s="47">
        <v>81351</v>
      </c>
      <c r="G435" s="135"/>
      <c r="H435" s="134"/>
      <c r="I435" s="134"/>
      <c r="J435" s="134"/>
      <c r="K435" s="136"/>
      <c r="L435" s="137"/>
      <c r="M435" s="137"/>
      <c r="N435" s="55">
        <f t="shared" si="11"/>
        <v>0</v>
      </c>
      <c r="O435" s="137"/>
      <c r="P435" s="138"/>
      <c r="Q435" s="139"/>
      <c r="R435" s="139"/>
      <c r="S435" s="139"/>
      <c r="T435" s="139"/>
      <c r="U435" s="139"/>
      <c r="V435" s="140"/>
      <c r="W435" s="140"/>
      <c r="X435" s="140"/>
      <c r="Y435" s="140"/>
      <c r="Z435" s="140"/>
      <c r="AA435" s="140"/>
      <c r="AB435" s="139"/>
      <c r="AC435" s="158"/>
      <c r="BP435" s="161"/>
    </row>
    <row r="436" spans="1:68" s="103" customFormat="1" ht="12" x14ac:dyDescent="0.2">
      <c r="A436" s="132"/>
      <c r="B436" s="133"/>
      <c r="C436" s="134"/>
      <c r="D436" s="134"/>
      <c r="E436" s="134"/>
      <c r="F436" s="47">
        <v>81352</v>
      </c>
      <c r="G436" s="135"/>
      <c r="H436" s="134"/>
      <c r="I436" s="134"/>
      <c r="J436" s="134"/>
      <c r="K436" s="136"/>
      <c r="L436" s="137"/>
      <c r="M436" s="137"/>
      <c r="N436" s="55">
        <f t="shared" si="11"/>
        <v>0</v>
      </c>
      <c r="O436" s="137"/>
      <c r="P436" s="138"/>
      <c r="Q436" s="139"/>
      <c r="R436" s="139"/>
      <c r="S436" s="139"/>
      <c r="T436" s="139"/>
      <c r="U436" s="139"/>
      <c r="V436" s="140"/>
      <c r="W436" s="140"/>
      <c r="X436" s="140"/>
      <c r="Y436" s="140"/>
      <c r="Z436" s="140"/>
      <c r="AA436" s="140"/>
      <c r="AB436" s="139"/>
      <c r="AC436" s="158"/>
      <c r="BP436" s="161"/>
    </row>
    <row r="437" spans="1:68" s="103" customFormat="1" ht="12" x14ac:dyDescent="0.2">
      <c r="A437" s="132"/>
      <c r="B437" s="133"/>
      <c r="C437" s="134"/>
      <c r="D437" s="134"/>
      <c r="E437" s="134"/>
      <c r="F437" s="47">
        <v>81353</v>
      </c>
      <c r="G437" s="135"/>
      <c r="H437" s="134"/>
      <c r="I437" s="134"/>
      <c r="J437" s="134"/>
      <c r="K437" s="136"/>
      <c r="L437" s="137"/>
      <c r="M437" s="137"/>
      <c r="N437" s="55">
        <f t="shared" si="11"/>
        <v>0</v>
      </c>
      <c r="O437" s="137"/>
      <c r="P437" s="138"/>
      <c r="Q437" s="139"/>
      <c r="R437" s="139"/>
      <c r="S437" s="139"/>
      <c r="T437" s="139"/>
      <c r="U437" s="139"/>
      <c r="V437" s="140"/>
      <c r="W437" s="140"/>
      <c r="X437" s="140"/>
      <c r="Y437" s="140"/>
      <c r="Z437" s="140"/>
      <c r="AA437" s="140"/>
      <c r="AB437" s="139"/>
      <c r="AC437" s="158"/>
      <c r="BP437" s="161"/>
    </row>
    <row r="438" spans="1:68" s="103" customFormat="1" ht="12" x14ac:dyDescent="0.2">
      <c r="A438" s="132"/>
      <c r="B438" s="133"/>
      <c r="C438" s="134"/>
      <c r="D438" s="134"/>
      <c r="E438" s="134"/>
      <c r="F438" s="47">
        <v>81354</v>
      </c>
      <c r="G438" s="135"/>
      <c r="H438" s="134"/>
      <c r="I438" s="134"/>
      <c r="J438" s="134"/>
      <c r="K438" s="136"/>
      <c r="L438" s="137"/>
      <c r="M438" s="137"/>
      <c r="N438" s="55">
        <f t="shared" si="11"/>
        <v>0</v>
      </c>
      <c r="O438" s="137"/>
      <c r="P438" s="138"/>
      <c r="Q438" s="139"/>
      <c r="R438" s="139"/>
      <c r="S438" s="139"/>
      <c r="T438" s="139"/>
      <c r="U438" s="139"/>
      <c r="V438" s="140"/>
      <c r="W438" s="140"/>
      <c r="X438" s="140"/>
      <c r="Y438" s="140"/>
      <c r="Z438" s="140"/>
      <c r="AA438" s="140"/>
      <c r="AB438" s="139"/>
      <c r="AC438" s="158"/>
      <c r="BP438" s="161"/>
    </row>
    <row r="439" spans="1:68" s="103" customFormat="1" ht="12" x14ac:dyDescent="0.2">
      <c r="A439" s="132"/>
      <c r="B439" s="133"/>
      <c r="C439" s="134"/>
      <c r="D439" s="134"/>
      <c r="E439" s="134"/>
      <c r="F439" s="47">
        <v>81355</v>
      </c>
      <c r="G439" s="135"/>
      <c r="H439" s="134"/>
      <c r="I439" s="134"/>
      <c r="J439" s="134"/>
      <c r="K439" s="136"/>
      <c r="L439" s="137"/>
      <c r="M439" s="137"/>
      <c r="N439" s="55">
        <f t="shared" si="11"/>
        <v>0</v>
      </c>
      <c r="O439" s="137"/>
      <c r="P439" s="138"/>
      <c r="Q439" s="139"/>
      <c r="R439" s="139"/>
      <c r="S439" s="139"/>
      <c r="T439" s="139"/>
      <c r="U439" s="139"/>
      <c r="V439" s="140"/>
      <c r="W439" s="140"/>
      <c r="X439" s="140"/>
      <c r="Y439" s="140"/>
      <c r="Z439" s="140"/>
      <c r="AA439" s="140"/>
      <c r="AB439" s="139"/>
      <c r="AC439" s="158"/>
      <c r="BP439" s="161"/>
    </row>
    <row r="440" spans="1:68" s="103" customFormat="1" ht="12" x14ac:dyDescent="0.2">
      <c r="A440" s="132"/>
      <c r="B440" s="133"/>
      <c r="C440" s="134"/>
      <c r="D440" s="134"/>
      <c r="E440" s="134"/>
      <c r="F440" s="47">
        <v>81356</v>
      </c>
      <c r="G440" s="135"/>
      <c r="H440" s="134"/>
      <c r="I440" s="134"/>
      <c r="J440" s="134"/>
      <c r="K440" s="136"/>
      <c r="L440" s="137"/>
      <c r="M440" s="137"/>
      <c r="N440" s="55">
        <f t="shared" si="11"/>
        <v>0</v>
      </c>
      <c r="O440" s="137"/>
      <c r="P440" s="138"/>
      <c r="Q440" s="139"/>
      <c r="R440" s="139"/>
      <c r="S440" s="139"/>
      <c r="T440" s="139"/>
      <c r="U440" s="139"/>
      <c r="V440" s="140"/>
      <c r="W440" s="140"/>
      <c r="X440" s="140"/>
      <c r="Y440" s="140"/>
      <c r="Z440" s="140"/>
      <c r="AA440" s="140"/>
      <c r="AB440" s="139"/>
      <c r="AC440" s="158"/>
      <c r="BP440" s="161"/>
    </row>
    <row r="441" spans="1:68" s="103" customFormat="1" ht="12" x14ac:dyDescent="0.2">
      <c r="A441" s="132"/>
      <c r="B441" s="133"/>
      <c r="C441" s="134"/>
      <c r="D441" s="134"/>
      <c r="E441" s="134"/>
      <c r="F441" s="47">
        <v>81357</v>
      </c>
      <c r="G441" s="135"/>
      <c r="H441" s="134"/>
      <c r="I441" s="134"/>
      <c r="J441" s="134"/>
      <c r="K441" s="136"/>
      <c r="L441" s="137"/>
      <c r="M441" s="137"/>
      <c r="N441" s="55">
        <f t="shared" si="11"/>
        <v>0</v>
      </c>
      <c r="O441" s="137"/>
      <c r="P441" s="138"/>
      <c r="Q441" s="139"/>
      <c r="R441" s="139"/>
      <c r="S441" s="139"/>
      <c r="T441" s="139"/>
      <c r="U441" s="139"/>
      <c r="V441" s="140"/>
      <c r="W441" s="140"/>
      <c r="X441" s="140"/>
      <c r="Y441" s="140"/>
      <c r="Z441" s="140"/>
      <c r="AA441" s="140"/>
      <c r="AB441" s="139"/>
      <c r="AC441" s="158"/>
      <c r="BP441" s="161"/>
    </row>
    <row r="442" spans="1:68" s="103" customFormat="1" ht="12" x14ac:dyDescent="0.2">
      <c r="A442" s="132"/>
      <c r="B442" s="133"/>
      <c r="C442" s="134"/>
      <c r="D442" s="134"/>
      <c r="E442" s="134"/>
      <c r="F442" s="47">
        <v>81358</v>
      </c>
      <c r="G442" s="135"/>
      <c r="H442" s="134"/>
      <c r="I442" s="134"/>
      <c r="J442" s="134"/>
      <c r="K442" s="136"/>
      <c r="L442" s="137"/>
      <c r="M442" s="137"/>
      <c r="N442" s="55">
        <f t="shared" si="11"/>
        <v>0</v>
      </c>
      <c r="O442" s="137"/>
      <c r="P442" s="138"/>
      <c r="Q442" s="139"/>
      <c r="R442" s="139"/>
      <c r="S442" s="139"/>
      <c r="T442" s="139"/>
      <c r="U442" s="139"/>
      <c r="V442" s="140"/>
      <c r="W442" s="140"/>
      <c r="X442" s="140"/>
      <c r="Y442" s="140"/>
      <c r="Z442" s="140"/>
      <c r="AA442" s="140"/>
      <c r="AB442" s="139"/>
      <c r="AC442" s="158"/>
      <c r="BP442" s="161"/>
    </row>
    <row r="443" spans="1:68" s="103" customFormat="1" ht="12" x14ac:dyDescent="0.2">
      <c r="A443" s="132"/>
      <c r="B443" s="133"/>
      <c r="C443" s="134"/>
      <c r="D443" s="134"/>
      <c r="E443" s="134"/>
      <c r="F443" s="47">
        <v>81359</v>
      </c>
      <c r="G443" s="135"/>
      <c r="H443" s="134"/>
      <c r="I443" s="134"/>
      <c r="J443" s="134"/>
      <c r="K443" s="136"/>
      <c r="L443" s="137"/>
      <c r="M443" s="137"/>
      <c r="N443" s="55">
        <f t="shared" si="11"/>
        <v>0</v>
      </c>
      <c r="O443" s="137"/>
      <c r="P443" s="138"/>
      <c r="Q443" s="139"/>
      <c r="R443" s="139"/>
      <c r="S443" s="139"/>
      <c r="T443" s="139"/>
      <c r="U443" s="139"/>
      <c r="V443" s="140"/>
      <c r="W443" s="140"/>
      <c r="X443" s="140"/>
      <c r="Y443" s="140"/>
      <c r="Z443" s="140"/>
      <c r="AA443" s="140"/>
      <c r="AB443" s="139"/>
      <c r="AC443" s="158"/>
      <c r="BP443" s="161"/>
    </row>
    <row r="444" spans="1:68" s="103" customFormat="1" ht="12" x14ac:dyDescent="0.2">
      <c r="A444" s="132"/>
      <c r="B444" s="133"/>
      <c r="C444" s="134"/>
      <c r="D444" s="134"/>
      <c r="E444" s="134"/>
      <c r="F444" s="47">
        <v>81360</v>
      </c>
      <c r="G444" s="135"/>
      <c r="H444" s="134"/>
      <c r="I444" s="134"/>
      <c r="J444" s="134"/>
      <c r="K444" s="136"/>
      <c r="L444" s="137"/>
      <c r="M444" s="137"/>
      <c r="N444" s="55">
        <f t="shared" si="11"/>
        <v>0</v>
      </c>
      <c r="O444" s="137"/>
      <c r="P444" s="138"/>
      <c r="Q444" s="139"/>
      <c r="R444" s="139"/>
      <c r="S444" s="139"/>
      <c r="T444" s="139"/>
      <c r="U444" s="139"/>
      <c r="V444" s="140"/>
      <c r="W444" s="140"/>
      <c r="X444" s="140"/>
      <c r="Y444" s="140"/>
      <c r="Z444" s="140"/>
      <c r="AA444" s="140"/>
      <c r="AB444" s="139"/>
      <c r="AC444" s="158"/>
      <c r="BP444" s="161"/>
    </row>
    <row r="445" spans="1:68" s="103" customFormat="1" ht="12" x14ac:dyDescent="0.2">
      <c r="A445" s="132"/>
      <c r="B445" s="133"/>
      <c r="C445" s="134"/>
      <c r="D445" s="134"/>
      <c r="E445" s="134"/>
      <c r="F445" s="47">
        <v>81361</v>
      </c>
      <c r="G445" s="135"/>
      <c r="H445" s="134"/>
      <c r="I445" s="134"/>
      <c r="J445" s="134"/>
      <c r="K445" s="136"/>
      <c r="L445" s="137"/>
      <c r="M445" s="137"/>
      <c r="N445" s="55">
        <f t="shared" si="11"/>
        <v>0</v>
      </c>
      <c r="O445" s="137"/>
      <c r="P445" s="138"/>
      <c r="Q445" s="139"/>
      <c r="R445" s="139"/>
      <c r="S445" s="139"/>
      <c r="T445" s="139"/>
      <c r="U445" s="139"/>
      <c r="V445" s="140"/>
      <c r="W445" s="140"/>
      <c r="X445" s="140"/>
      <c r="Y445" s="140"/>
      <c r="Z445" s="140"/>
      <c r="AA445" s="140"/>
      <c r="AB445" s="139"/>
      <c r="AC445" s="158"/>
      <c r="BP445" s="161"/>
    </row>
    <row r="446" spans="1:68" s="103" customFormat="1" ht="12" x14ac:dyDescent="0.2">
      <c r="A446" s="132"/>
      <c r="B446" s="133"/>
      <c r="C446" s="134"/>
      <c r="D446" s="134"/>
      <c r="E446" s="134"/>
      <c r="F446" s="47">
        <v>81362</v>
      </c>
      <c r="G446" s="135"/>
      <c r="H446" s="134"/>
      <c r="I446" s="134"/>
      <c r="J446" s="134"/>
      <c r="K446" s="136"/>
      <c r="L446" s="137"/>
      <c r="M446" s="137"/>
      <c r="N446" s="55">
        <f t="shared" si="11"/>
        <v>0</v>
      </c>
      <c r="O446" s="137"/>
      <c r="P446" s="138"/>
      <c r="Q446" s="139"/>
      <c r="R446" s="139"/>
      <c r="S446" s="139"/>
      <c r="T446" s="139"/>
      <c r="U446" s="139"/>
      <c r="V446" s="140"/>
      <c r="W446" s="140"/>
      <c r="X446" s="140"/>
      <c r="Y446" s="140"/>
      <c r="Z446" s="140"/>
      <c r="AA446" s="140"/>
      <c r="AB446" s="139"/>
      <c r="AC446" s="158"/>
      <c r="BP446" s="161"/>
    </row>
    <row r="447" spans="1:68" s="103" customFormat="1" ht="12" x14ac:dyDescent="0.2">
      <c r="A447" s="132"/>
      <c r="B447" s="133"/>
      <c r="C447" s="134"/>
      <c r="D447" s="134"/>
      <c r="E447" s="134"/>
      <c r="F447" s="47">
        <v>81363</v>
      </c>
      <c r="G447" s="135"/>
      <c r="H447" s="134"/>
      <c r="I447" s="134"/>
      <c r="J447" s="134"/>
      <c r="K447" s="136"/>
      <c r="L447" s="137"/>
      <c r="M447" s="137"/>
      <c r="N447" s="55">
        <f t="shared" si="11"/>
        <v>0</v>
      </c>
      <c r="O447" s="137"/>
      <c r="P447" s="138"/>
      <c r="Q447" s="139"/>
      <c r="R447" s="139"/>
      <c r="S447" s="139"/>
      <c r="T447" s="139"/>
      <c r="U447" s="139"/>
      <c r="V447" s="140"/>
      <c r="W447" s="140"/>
      <c r="X447" s="140"/>
      <c r="Y447" s="140"/>
      <c r="Z447" s="140"/>
      <c r="AA447" s="140"/>
      <c r="AB447" s="139"/>
      <c r="AC447" s="158"/>
      <c r="BP447" s="161"/>
    </row>
    <row r="448" spans="1:68" s="103" customFormat="1" ht="12" x14ac:dyDescent="0.2">
      <c r="A448" s="132"/>
      <c r="B448" s="133"/>
      <c r="C448" s="134"/>
      <c r="D448" s="134"/>
      <c r="E448" s="134"/>
      <c r="F448" s="47">
        <v>81364</v>
      </c>
      <c r="G448" s="135"/>
      <c r="H448" s="134"/>
      <c r="I448" s="134"/>
      <c r="J448" s="134"/>
      <c r="K448" s="136"/>
      <c r="L448" s="137"/>
      <c r="M448" s="137"/>
      <c r="N448" s="55">
        <f t="shared" si="11"/>
        <v>0</v>
      </c>
      <c r="O448" s="137"/>
      <c r="P448" s="138"/>
      <c r="Q448" s="139"/>
      <c r="R448" s="139"/>
      <c r="S448" s="139"/>
      <c r="T448" s="139"/>
      <c r="U448" s="139"/>
      <c r="V448" s="140"/>
      <c r="W448" s="140"/>
      <c r="X448" s="140"/>
      <c r="Y448" s="140"/>
      <c r="Z448" s="140"/>
      <c r="AA448" s="140"/>
      <c r="AB448" s="139"/>
      <c r="AC448" s="158"/>
      <c r="BP448" s="161"/>
    </row>
    <row r="449" spans="1:68" s="103" customFormat="1" ht="12" x14ac:dyDescent="0.2">
      <c r="A449" s="132"/>
      <c r="B449" s="133"/>
      <c r="C449" s="134"/>
      <c r="D449" s="134"/>
      <c r="E449" s="134"/>
      <c r="F449" s="47">
        <v>81365</v>
      </c>
      <c r="G449" s="135"/>
      <c r="H449" s="134"/>
      <c r="I449" s="134"/>
      <c r="J449" s="134"/>
      <c r="K449" s="136"/>
      <c r="L449" s="137"/>
      <c r="M449" s="137"/>
      <c r="N449" s="55">
        <f t="shared" si="11"/>
        <v>0</v>
      </c>
      <c r="O449" s="137"/>
      <c r="P449" s="138"/>
      <c r="Q449" s="139"/>
      <c r="R449" s="139"/>
      <c r="S449" s="139"/>
      <c r="T449" s="139"/>
      <c r="U449" s="139"/>
      <c r="V449" s="140"/>
      <c r="W449" s="140"/>
      <c r="X449" s="140"/>
      <c r="Y449" s="140"/>
      <c r="Z449" s="140"/>
      <c r="AA449" s="140"/>
      <c r="AB449" s="139"/>
      <c r="AC449" s="158"/>
      <c r="BP449" s="161"/>
    </row>
    <row r="450" spans="1:68" s="103" customFormat="1" ht="12" x14ac:dyDescent="0.2">
      <c r="A450" s="132"/>
      <c r="B450" s="133"/>
      <c r="C450" s="134"/>
      <c r="D450" s="134"/>
      <c r="E450" s="134"/>
      <c r="F450" s="47">
        <v>81366</v>
      </c>
      <c r="G450" s="135"/>
      <c r="H450" s="134"/>
      <c r="I450" s="134"/>
      <c r="J450" s="134"/>
      <c r="K450" s="136"/>
      <c r="L450" s="137"/>
      <c r="M450" s="137"/>
      <c r="N450" s="55">
        <f t="shared" si="11"/>
        <v>0</v>
      </c>
      <c r="O450" s="137"/>
      <c r="P450" s="138"/>
      <c r="Q450" s="139"/>
      <c r="R450" s="139"/>
      <c r="S450" s="139"/>
      <c r="T450" s="139"/>
      <c r="U450" s="139"/>
      <c r="V450" s="140"/>
      <c r="W450" s="140"/>
      <c r="X450" s="140"/>
      <c r="Y450" s="140"/>
      <c r="Z450" s="140"/>
      <c r="AA450" s="140"/>
      <c r="AB450" s="139"/>
      <c r="AC450" s="158"/>
      <c r="BP450" s="161"/>
    </row>
    <row r="451" spans="1:68" s="103" customFormat="1" ht="12" x14ac:dyDescent="0.2">
      <c r="A451" s="132"/>
      <c r="B451" s="133"/>
      <c r="C451" s="134"/>
      <c r="D451" s="134"/>
      <c r="E451" s="134"/>
      <c r="F451" s="47">
        <v>81367</v>
      </c>
      <c r="G451" s="135"/>
      <c r="H451" s="134"/>
      <c r="I451" s="134"/>
      <c r="J451" s="134"/>
      <c r="K451" s="136"/>
      <c r="L451" s="137"/>
      <c r="M451" s="137"/>
      <c r="N451" s="55">
        <f t="shared" si="11"/>
        <v>0</v>
      </c>
      <c r="O451" s="137"/>
      <c r="P451" s="138"/>
      <c r="Q451" s="139"/>
      <c r="R451" s="139"/>
      <c r="S451" s="139"/>
      <c r="T451" s="139"/>
      <c r="U451" s="139"/>
      <c r="V451" s="140"/>
      <c r="W451" s="140"/>
      <c r="X451" s="140"/>
      <c r="Y451" s="140"/>
      <c r="Z451" s="140"/>
      <c r="AA451" s="140"/>
      <c r="AB451" s="139"/>
      <c r="AC451" s="158"/>
      <c r="BP451" s="161"/>
    </row>
    <row r="452" spans="1:68" s="103" customFormat="1" ht="12" x14ac:dyDescent="0.2">
      <c r="A452" s="132"/>
      <c r="B452" s="133"/>
      <c r="C452" s="134"/>
      <c r="D452" s="134"/>
      <c r="E452" s="134"/>
      <c r="F452" s="47">
        <v>81368</v>
      </c>
      <c r="G452" s="135"/>
      <c r="H452" s="134"/>
      <c r="I452" s="134"/>
      <c r="J452" s="134"/>
      <c r="K452" s="136"/>
      <c r="L452" s="137"/>
      <c r="M452" s="137"/>
      <c r="N452" s="55">
        <f t="shared" si="11"/>
        <v>0</v>
      </c>
      <c r="O452" s="137"/>
      <c r="P452" s="138"/>
      <c r="Q452" s="139"/>
      <c r="R452" s="139"/>
      <c r="S452" s="139"/>
      <c r="T452" s="139"/>
      <c r="U452" s="139"/>
      <c r="V452" s="140"/>
      <c r="W452" s="140"/>
      <c r="X452" s="140"/>
      <c r="Y452" s="140"/>
      <c r="Z452" s="140"/>
      <c r="AA452" s="140"/>
      <c r="AB452" s="139"/>
      <c r="AC452" s="158"/>
      <c r="BP452" s="161"/>
    </row>
    <row r="453" spans="1:68" s="103" customFormat="1" ht="12" x14ac:dyDescent="0.2">
      <c r="A453" s="132"/>
      <c r="B453" s="133"/>
      <c r="C453" s="134"/>
      <c r="D453" s="134"/>
      <c r="E453" s="134"/>
      <c r="F453" s="47">
        <v>81369</v>
      </c>
      <c r="G453" s="135"/>
      <c r="H453" s="134"/>
      <c r="I453" s="134"/>
      <c r="J453" s="134"/>
      <c r="K453" s="136"/>
      <c r="L453" s="137"/>
      <c r="M453" s="137"/>
      <c r="N453" s="55">
        <f t="shared" si="11"/>
        <v>0</v>
      </c>
      <c r="O453" s="137"/>
      <c r="P453" s="138"/>
      <c r="Q453" s="139"/>
      <c r="R453" s="139"/>
      <c r="S453" s="139"/>
      <c r="T453" s="139"/>
      <c r="U453" s="139"/>
      <c r="V453" s="140"/>
      <c r="W453" s="140"/>
      <c r="X453" s="140"/>
      <c r="Y453" s="140"/>
      <c r="Z453" s="140"/>
      <c r="AA453" s="140"/>
      <c r="AB453" s="139"/>
      <c r="AC453" s="158"/>
      <c r="BP453" s="161"/>
    </row>
    <row r="454" spans="1:68" s="103" customFormat="1" ht="12" x14ac:dyDescent="0.2">
      <c r="A454" s="132"/>
      <c r="B454" s="133"/>
      <c r="C454" s="134"/>
      <c r="D454" s="134"/>
      <c r="E454" s="134"/>
      <c r="F454" s="47">
        <v>81370</v>
      </c>
      <c r="G454" s="135"/>
      <c r="H454" s="134"/>
      <c r="I454" s="134"/>
      <c r="J454" s="134"/>
      <c r="K454" s="136"/>
      <c r="L454" s="137"/>
      <c r="M454" s="137"/>
      <c r="N454" s="55">
        <f t="shared" si="11"/>
        <v>0</v>
      </c>
      <c r="O454" s="137"/>
      <c r="P454" s="138"/>
      <c r="Q454" s="139"/>
      <c r="R454" s="139"/>
      <c r="S454" s="139"/>
      <c r="T454" s="139"/>
      <c r="U454" s="139"/>
      <c r="V454" s="140"/>
      <c r="W454" s="140"/>
      <c r="X454" s="140"/>
      <c r="Y454" s="140"/>
      <c r="Z454" s="140"/>
      <c r="AA454" s="140"/>
      <c r="AB454" s="139"/>
      <c r="AC454" s="158"/>
      <c r="BP454" s="161"/>
    </row>
    <row r="455" spans="1:68" s="103" customFormat="1" ht="12" x14ac:dyDescent="0.2">
      <c r="A455" s="132"/>
      <c r="B455" s="133"/>
      <c r="C455" s="134"/>
      <c r="D455" s="134"/>
      <c r="E455" s="134"/>
      <c r="F455" s="47">
        <v>81371</v>
      </c>
      <c r="G455" s="135"/>
      <c r="H455" s="134"/>
      <c r="I455" s="134"/>
      <c r="J455" s="134"/>
      <c r="K455" s="136"/>
      <c r="L455" s="137"/>
      <c r="M455" s="137"/>
      <c r="N455" s="55">
        <f t="shared" si="11"/>
        <v>0</v>
      </c>
      <c r="O455" s="137"/>
      <c r="P455" s="138"/>
      <c r="Q455" s="139"/>
      <c r="R455" s="139"/>
      <c r="S455" s="139"/>
      <c r="T455" s="139"/>
      <c r="U455" s="139"/>
      <c r="V455" s="140"/>
      <c r="W455" s="140"/>
      <c r="X455" s="140"/>
      <c r="Y455" s="140"/>
      <c r="Z455" s="140"/>
      <c r="AA455" s="140"/>
      <c r="AB455" s="139"/>
      <c r="AC455" s="158"/>
      <c r="BP455" s="161"/>
    </row>
    <row r="456" spans="1:68" s="103" customFormat="1" ht="12" x14ac:dyDescent="0.2">
      <c r="A456" s="132"/>
      <c r="B456" s="133"/>
      <c r="C456" s="134"/>
      <c r="D456" s="134"/>
      <c r="E456" s="134"/>
      <c r="F456" s="47">
        <v>81372</v>
      </c>
      <c r="G456" s="135"/>
      <c r="H456" s="134"/>
      <c r="I456" s="134"/>
      <c r="J456" s="134"/>
      <c r="K456" s="136"/>
      <c r="L456" s="137"/>
      <c r="M456" s="137"/>
      <c r="N456" s="55">
        <f t="shared" si="11"/>
        <v>0</v>
      </c>
      <c r="O456" s="137"/>
      <c r="P456" s="138"/>
      <c r="Q456" s="139"/>
      <c r="R456" s="139"/>
      <c r="S456" s="139"/>
      <c r="T456" s="139"/>
      <c r="U456" s="139"/>
      <c r="V456" s="140"/>
      <c r="W456" s="140"/>
      <c r="X456" s="140"/>
      <c r="Y456" s="140"/>
      <c r="Z456" s="140"/>
      <c r="AA456" s="140"/>
      <c r="AB456" s="139"/>
      <c r="AC456" s="158"/>
      <c r="BP456" s="161"/>
    </row>
    <row r="457" spans="1:68" s="103" customFormat="1" ht="12" x14ac:dyDescent="0.2">
      <c r="A457" s="132"/>
      <c r="B457" s="133"/>
      <c r="C457" s="134"/>
      <c r="D457" s="134"/>
      <c r="E457" s="134"/>
      <c r="F457" s="47">
        <v>81373</v>
      </c>
      <c r="G457" s="135"/>
      <c r="H457" s="134"/>
      <c r="I457" s="134"/>
      <c r="J457" s="134"/>
      <c r="K457" s="136"/>
      <c r="L457" s="137"/>
      <c r="M457" s="137"/>
      <c r="N457" s="55">
        <f t="shared" si="11"/>
        <v>0</v>
      </c>
      <c r="O457" s="137"/>
      <c r="P457" s="138"/>
      <c r="Q457" s="139"/>
      <c r="R457" s="139"/>
      <c r="S457" s="139"/>
      <c r="T457" s="139"/>
      <c r="U457" s="139"/>
      <c r="V457" s="140"/>
      <c r="W457" s="140"/>
      <c r="X457" s="140"/>
      <c r="Y457" s="140"/>
      <c r="Z457" s="140"/>
      <c r="AA457" s="140"/>
      <c r="AB457" s="139"/>
      <c r="AC457" s="158"/>
      <c r="BP457" s="161"/>
    </row>
    <row r="458" spans="1:68" s="103" customFormat="1" ht="12" x14ac:dyDescent="0.2">
      <c r="A458" s="132"/>
      <c r="B458" s="133"/>
      <c r="C458" s="134"/>
      <c r="D458" s="134"/>
      <c r="E458" s="134"/>
      <c r="F458" s="47">
        <v>81374</v>
      </c>
      <c r="G458" s="135"/>
      <c r="H458" s="134"/>
      <c r="I458" s="134"/>
      <c r="J458" s="134"/>
      <c r="K458" s="136"/>
      <c r="L458" s="137"/>
      <c r="M458" s="137"/>
      <c r="N458" s="55">
        <f t="shared" si="11"/>
        <v>0</v>
      </c>
      <c r="O458" s="137"/>
      <c r="P458" s="138"/>
      <c r="Q458" s="139"/>
      <c r="R458" s="139"/>
      <c r="S458" s="139"/>
      <c r="T458" s="139"/>
      <c r="U458" s="139"/>
      <c r="V458" s="140"/>
      <c r="W458" s="140"/>
      <c r="X458" s="140"/>
      <c r="Y458" s="140"/>
      <c r="Z458" s="140"/>
      <c r="AA458" s="140"/>
      <c r="AB458" s="139"/>
      <c r="AC458" s="158"/>
      <c r="BP458" s="161"/>
    </row>
    <row r="459" spans="1:68" s="103" customFormat="1" ht="12" x14ac:dyDescent="0.2">
      <c r="A459" s="132"/>
      <c r="B459" s="133"/>
      <c r="C459" s="134"/>
      <c r="D459" s="134"/>
      <c r="E459" s="134"/>
      <c r="F459" s="47">
        <v>81375</v>
      </c>
      <c r="G459" s="135"/>
      <c r="H459" s="134"/>
      <c r="I459" s="134"/>
      <c r="J459" s="134"/>
      <c r="K459" s="136"/>
      <c r="L459" s="137"/>
      <c r="M459" s="137"/>
      <c r="N459" s="55">
        <f t="shared" si="11"/>
        <v>0</v>
      </c>
      <c r="O459" s="137"/>
      <c r="P459" s="138"/>
      <c r="Q459" s="139"/>
      <c r="R459" s="139"/>
      <c r="S459" s="139"/>
      <c r="T459" s="139"/>
      <c r="U459" s="139"/>
      <c r="V459" s="140"/>
      <c r="W459" s="140"/>
      <c r="X459" s="140"/>
      <c r="Y459" s="140"/>
      <c r="Z459" s="140"/>
      <c r="AA459" s="140"/>
      <c r="AB459" s="139"/>
      <c r="AC459" s="158"/>
      <c r="BP459" s="161"/>
    </row>
    <row r="460" spans="1:68" s="103" customFormat="1" ht="12" x14ac:dyDescent="0.2">
      <c r="A460" s="132"/>
      <c r="B460" s="133"/>
      <c r="C460" s="134"/>
      <c r="D460" s="134"/>
      <c r="E460" s="134"/>
      <c r="F460" s="47">
        <v>81376</v>
      </c>
      <c r="G460" s="135"/>
      <c r="H460" s="134"/>
      <c r="I460" s="134"/>
      <c r="J460" s="134"/>
      <c r="K460" s="136"/>
      <c r="L460" s="137"/>
      <c r="M460" s="137"/>
      <c r="N460" s="55">
        <f t="shared" si="11"/>
        <v>0</v>
      </c>
      <c r="O460" s="137"/>
      <c r="P460" s="138"/>
      <c r="Q460" s="139"/>
      <c r="R460" s="139"/>
      <c r="S460" s="139"/>
      <c r="T460" s="139"/>
      <c r="U460" s="139"/>
      <c r="V460" s="140"/>
      <c r="W460" s="140"/>
      <c r="X460" s="140"/>
      <c r="Y460" s="140"/>
      <c r="Z460" s="140"/>
      <c r="AA460" s="140"/>
      <c r="AB460" s="139"/>
      <c r="AC460" s="158"/>
      <c r="BP460" s="161"/>
    </row>
    <row r="461" spans="1:68" s="103" customFormat="1" ht="12" x14ac:dyDescent="0.2">
      <c r="A461" s="132"/>
      <c r="B461" s="133"/>
      <c r="C461" s="134"/>
      <c r="D461" s="134"/>
      <c r="E461" s="134"/>
      <c r="F461" s="47">
        <v>81377</v>
      </c>
      <c r="G461" s="135"/>
      <c r="H461" s="134"/>
      <c r="I461" s="134"/>
      <c r="J461" s="134"/>
      <c r="K461" s="136"/>
      <c r="L461" s="137"/>
      <c r="M461" s="137"/>
      <c r="N461" s="55">
        <f t="shared" si="11"/>
        <v>0</v>
      </c>
      <c r="O461" s="137"/>
      <c r="P461" s="138"/>
      <c r="Q461" s="139"/>
      <c r="R461" s="139"/>
      <c r="S461" s="139"/>
      <c r="T461" s="139"/>
      <c r="U461" s="139"/>
      <c r="V461" s="140"/>
      <c r="W461" s="140"/>
      <c r="X461" s="140"/>
      <c r="Y461" s="140"/>
      <c r="Z461" s="140"/>
      <c r="AA461" s="140"/>
      <c r="AB461" s="139"/>
      <c r="AC461" s="158"/>
      <c r="BP461" s="161"/>
    </row>
    <row r="462" spans="1:68" s="103" customFormat="1" ht="12" x14ac:dyDescent="0.2">
      <c r="A462" s="132"/>
      <c r="B462" s="133"/>
      <c r="C462" s="134"/>
      <c r="D462" s="134"/>
      <c r="E462" s="134"/>
      <c r="F462" s="47">
        <v>81378</v>
      </c>
      <c r="G462" s="135"/>
      <c r="H462" s="134"/>
      <c r="I462" s="134"/>
      <c r="J462" s="134"/>
      <c r="K462" s="136"/>
      <c r="L462" s="137"/>
      <c r="M462" s="137"/>
      <c r="N462" s="55">
        <f t="shared" si="11"/>
        <v>0</v>
      </c>
      <c r="O462" s="137"/>
      <c r="P462" s="138"/>
      <c r="Q462" s="139"/>
      <c r="R462" s="139"/>
      <c r="S462" s="139"/>
      <c r="T462" s="139"/>
      <c r="U462" s="139"/>
      <c r="V462" s="140"/>
      <c r="W462" s="140"/>
      <c r="X462" s="140"/>
      <c r="Y462" s="140"/>
      <c r="Z462" s="140"/>
      <c r="AA462" s="140"/>
      <c r="AB462" s="139"/>
      <c r="AC462" s="158"/>
      <c r="BP462" s="161"/>
    </row>
    <row r="463" spans="1:68" s="103" customFormat="1" ht="12" x14ac:dyDescent="0.2">
      <c r="A463" s="132"/>
      <c r="B463" s="133"/>
      <c r="C463" s="134"/>
      <c r="D463" s="134"/>
      <c r="E463" s="134"/>
      <c r="F463" s="47">
        <v>81379</v>
      </c>
      <c r="G463" s="135"/>
      <c r="H463" s="134"/>
      <c r="I463" s="134"/>
      <c r="J463" s="134"/>
      <c r="K463" s="136"/>
      <c r="L463" s="137"/>
      <c r="M463" s="137"/>
      <c r="N463" s="55">
        <f t="shared" si="11"/>
        <v>0</v>
      </c>
      <c r="O463" s="137"/>
      <c r="P463" s="138"/>
      <c r="Q463" s="139"/>
      <c r="R463" s="139"/>
      <c r="S463" s="139"/>
      <c r="T463" s="139"/>
      <c r="U463" s="139"/>
      <c r="V463" s="140"/>
      <c r="W463" s="140"/>
      <c r="X463" s="140"/>
      <c r="Y463" s="140"/>
      <c r="Z463" s="140"/>
      <c r="AA463" s="140"/>
      <c r="AB463" s="139"/>
      <c r="AC463" s="158"/>
      <c r="BP463" s="161"/>
    </row>
    <row r="464" spans="1:68" s="103" customFormat="1" ht="12" x14ac:dyDescent="0.2">
      <c r="A464" s="132"/>
      <c r="B464" s="133"/>
      <c r="C464" s="134"/>
      <c r="D464" s="134"/>
      <c r="E464" s="134"/>
      <c r="F464" s="47">
        <v>81380</v>
      </c>
      <c r="G464" s="135"/>
      <c r="H464" s="134"/>
      <c r="I464" s="134"/>
      <c r="J464" s="134"/>
      <c r="K464" s="136"/>
      <c r="L464" s="137"/>
      <c r="M464" s="137"/>
      <c r="N464" s="55">
        <f t="shared" si="11"/>
        <v>0</v>
      </c>
      <c r="O464" s="137"/>
      <c r="P464" s="138"/>
      <c r="Q464" s="139"/>
      <c r="R464" s="139"/>
      <c r="S464" s="139"/>
      <c r="T464" s="139"/>
      <c r="U464" s="139"/>
      <c r="V464" s="140"/>
      <c r="W464" s="140"/>
      <c r="X464" s="140"/>
      <c r="Y464" s="140"/>
      <c r="Z464" s="140"/>
      <c r="AA464" s="140"/>
      <c r="AB464" s="139"/>
      <c r="AC464" s="158"/>
      <c r="BP464" s="161"/>
    </row>
    <row r="465" spans="1:68" s="103" customFormat="1" ht="12" x14ac:dyDescent="0.2">
      <c r="A465" s="132"/>
      <c r="B465" s="133"/>
      <c r="C465" s="134"/>
      <c r="D465" s="134"/>
      <c r="E465" s="134"/>
      <c r="F465" s="47">
        <v>81381</v>
      </c>
      <c r="G465" s="135"/>
      <c r="H465" s="134"/>
      <c r="I465" s="134"/>
      <c r="J465" s="134"/>
      <c r="K465" s="136"/>
      <c r="L465" s="137"/>
      <c r="M465" s="137"/>
      <c r="N465" s="55">
        <f t="shared" si="11"/>
        <v>0</v>
      </c>
      <c r="O465" s="137"/>
      <c r="P465" s="138"/>
      <c r="Q465" s="139"/>
      <c r="R465" s="139"/>
      <c r="S465" s="139"/>
      <c r="T465" s="139"/>
      <c r="U465" s="139"/>
      <c r="V465" s="140"/>
      <c r="W465" s="140"/>
      <c r="X465" s="140"/>
      <c r="Y465" s="140"/>
      <c r="Z465" s="140"/>
      <c r="AA465" s="140"/>
      <c r="AB465" s="139"/>
      <c r="AC465" s="158"/>
      <c r="BP465" s="161"/>
    </row>
    <row r="466" spans="1:68" s="103" customFormat="1" ht="12" x14ac:dyDescent="0.2">
      <c r="A466" s="132"/>
      <c r="B466" s="133"/>
      <c r="C466" s="134"/>
      <c r="D466" s="134"/>
      <c r="E466" s="134"/>
      <c r="F466" s="47">
        <v>81382</v>
      </c>
      <c r="G466" s="135"/>
      <c r="H466" s="134"/>
      <c r="I466" s="134"/>
      <c r="J466" s="134"/>
      <c r="K466" s="136"/>
      <c r="L466" s="137"/>
      <c r="M466" s="137"/>
      <c r="N466" s="55">
        <f t="shared" si="11"/>
        <v>0</v>
      </c>
      <c r="O466" s="137"/>
      <c r="P466" s="138"/>
      <c r="Q466" s="139"/>
      <c r="R466" s="139"/>
      <c r="S466" s="139"/>
      <c r="T466" s="139"/>
      <c r="U466" s="139"/>
      <c r="V466" s="140"/>
      <c r="W466" s="140"/>
      <c r="X466" s="140"/>
      <c r="Y466" s="140"/>
      <c r="Z466" s="140"/>
      <c r="AA466" s="140"/>
      <c r="AB466" s="139"/>
      <c r="AC466" s="158"/>
      <c r="BP466" s="161"/>
    </row>
    <row r="467" spans="1:68" s="103" customFormat="1" ht="12" x14ac:dyDescent="0.2">
      <c r="A467" s="132"/>
      <c r="B467" s="133"/>
      <c r="C467" s="134"/>
      <c r="D467" s="134"/>
      <c r="E467" s="134"/>
      <c r="F467" s="47">
        <v>81383</v>
      </c>
      <c r="G467" s="135"/>
      <c r="H467" s="134"/>
      <c r="I467" s="134"/>
      <c r="J467" s="134"/>
      <c r="K467" s="136"/>
      <c r="L467" s="137"/>
      <c r="M467" s="137"/>
      <c r="N467" s="55">
        <f t="shared" si="11"/>
        <v>0</v>
      </c>
      <c r="O467" s="137"/>
      <c r="P467" s="138"/>
      <c r="Q467" s="139"/>
      <c r="R467" s="139"/>
      <c r="S467" s="139"/>
      <c r="T467" s="139"/>
      <c r="U467" s="139"/>
      <c r="V467" s="140"/>
      <c r="W467" s="140"/>
      <c r="X467" s="140"/>
      <c r="Y467" s="140"/>
      <c r="Z467" s="140"/>
      <c r="AA467" s="140"/>
      <c r="AB467" s="139"/>
      <c r="AC467" s="158"/>
      <c r="BP467" s="161"/>
    </row>
    <row r="468" spans="1:68" s="103" customFormat="1" ht="12" x14ac:dyDescent="0.2">
      <c r="A468" s="132"/>
      <c r="B468" s="133"/>
      <c r="C468" s="134"/>
      <c r="D468" s="134"/>
      <c r="E468" s="134"/>
      <c r="F468" s="47">
        <v>81384</v>
      </c>
      <c r="G468" s="135"/>
      <c r="H468" s="134"/>
      <c r="I468" s="134"/>
      <c r="J468" s="134"/>
      <c r="K468" s="136"/>
      <c r="L468" s="137"/>
      <c r="M468" s="137"/>
      <c r="N468" s="55">
        <f t="shared" si="11"/>
        <v>0</v>
      </c>
      <c r="O468" s="137"/>
      <c r="P468" s="138"/>
      <c r="Q468" s="139"/>
      <c r="R468" s="139"/>
      <c r="S468" s="139"/>
      <c r="T468" s="139"/>
      <c r="U468" s="139"/>
      <c r="V468" s="140"/>
      <c r="W468" s="140"/>
      <c r="X468" s="140"/>
      <c r="Y468" s="140"/>
      <c r="Z468" s="140"/>
      <c r="AA468" s="140"/>
      <c r="AB468" s="139"/>
      <c r="AC468" s="158"/>
      <c r="BP468" s="161"/>
    </row>
    <row r="469" spans="1:68" s="103" customFormat="1" ht="12" x14ac:dyDescent="0.2">
      <c r="A469" s="132"/>
      <c r="B469" s="133"/>
      <c r="C469" s="134"/>
      <c r="D469" s="134"/>
      <c r="E469" s="134"/>
      <c r="F469" s="47">
        <v>81385</v>
      </c>
      <c r="G469" s="135"/>
      <c r="H469" s="134"/>
      <c r="I469" s="134"/>
      <c r="J469" s="134"/>
      <c r="K469" s="136"/>
      <c r="L469" s="137"/>
      <c r="M469" s="137"/>
      <c r="N469" s="55">
        <f t="shared" si="11"/>
        <v>0</v>
      </c>
      <c r="O469" s="137"/>
      <c r="P469" s="138"/>
      <c r="Q469" s="139"/>
      <c r="R469" s="139"/>
      <c r="S469" s="139"/>
      <c r="T469" s="139"/>
      <c r="U469" s="139"/>
      <c r="V469" s="140"/>
      <c r="W469" s="140"/>
      <c r="X469" s="140"/>
      <c r="Y469" s="140"/>
      <c r="Z469" s="140"/>
      <c r="AA469" s="140"/>
      <c r="AB469" s="139"/>
      <c r="AC469" s="158"/>
      <c r="BP469" s="161"/>
    </row>
    <row r="470" spans="1:68" s="103" customFormat="1" ht="12" x14ac:dyDescent="0.2">
      <c r="A470" s="132"/>
      <c r="B470" s="133"/>
      <c r="C470" s="134"/>
      <c r="D470" s="134"/>
      <c r="E470" s="134"/>
      <c r="F470" s="47">
        <v>81386</v>
      </c>
      <c r="G470" s="135"/>
      <c r="H470" s="134"/>
      <c r="I470" s="134"/>
      <c r="J470" s="134"/>
      <c r="K470" s="136"/>
      <c r="L470" s="137"/>
      <c r="M470" s="137"/>
      <c r="N470" s="55">
        <f t="shared" si="11"/>
        <v>0</v>
      </c>
      <c r="O470" s="137"/>
      <c r="P470" s="138"/>
      <c r="Q470" s="139"/>
      <c r="R470" s="139"/>
      <c r="S470" s="139"/>
      <c r="T470" s="139"/>
      <c r="U470" s="139"/>
      <c r="V470" s="140"/>
      <c r="W470" s="140"/>
      <c r="X470" s="140"/>
      <c r="Y470" s="140"/>
      <c r="Z470" s="140"/>
      <c r="AA470" s="140"/>
      <c r="AB470" s="139"/>
      <c r="AC470" s="158"/>
      <c r="BP470" s="161"/>
    </row>
    <row r="471" spans="1:68" s="103" customFormat="1" ht="12" x14ac:dyDescent="0.2">
      <c r="A471" s="132"/>
      <c r="B471" s="133"/>
      <c r="C471" s="134"/>
      <c r="D471" s="134"/>
      <c r="E471" s="134"/>
      <c r="F471" s="47">
        <v>81387</v>
      </c>
      <c r="G471" s="135"/>
      <c r="H471" s="134"/>
      <c r="I471" s="134"/>
      <c r="J471" s="134"/>
      <c r="K471" s="136"/>
      <c r="L471" s="137"/>
      <c r="M471" s="137"/>
      <c r="N471" s="55">
        <f t="shared" si="11"/>
        <v>0</v>
      </c>
      <c r="O471" s="137"/>
      <c r="P471" s="138"/>
      <c r="Q471" s="139"/>
      <c r="R471" s="139"/>
      <c r="S471" s="139"/>
      <c r="T471" s="139"/>
      <c r="U471" s="139"/>
      <c r="V471" s="140"/>
      <c r="W471" s="140"/>
      <c r="X471" s="140"/>
      <c r="Y471" s="140"/>
      <c r="Z471" s="140"/>
      <c r="AA471" s="140"/>
      <c r="AB471" s="139"/>
      <c r="AC471" s="158"/>
      <c r="BP471" s="161"/>
    </row>
    <row r="472" spans="1:68" s="103" customFormat="1" ht="12" x14ac:dyDescent="0.2">
      <c r="A472" s="132"/>
      <c r="B472" s="133"/>
      <c r="C472" s="134"/>
      <c r="D472" s="134"/>
      <c r="E472" s="134"/>
      <c r="F472" s="47">
        <v>81388</v>
      </c>
      <c r="G472" s="135"/>
      <c r="H472" s="134"/>
      <c r="I472" s="134"/>
      <c r="J472" s="134"/>
      <c r="K472" s="136"/>
      <c r="L472" s="137"/>
      <c r="M472" s="137"/>
      <c r="N472" s="55">
        <f t="shared" si="11"/>
        <v>0</v>
      </c>
      <c r="O472" s="137"/>
      <c r="P472" s="138"/>
      <c r="Q472" s="139"/>
      <c r="R472" s="139"/>
      <c r="S472" s="139"/>
      <c r="T472" s="139"/>
      <c r="U472" s="139"/>
      <c r="V472" s="140"/>
      <c r="W472" s="140"/>
      <c r="X472" s="140"/>
      <c r="Y472" s="140"/>
      <c r="Z472" s="140"/>
      <c r="AA472" s="140"/>
      <c r="AB472" s="139"/>
      <c r="AC472" s="158"/>
      <c r="BP472" s="161"/>
    </row>
    <row r="473" spans="1:68" s="103" customFormat="1" ht="12" x14ac:dyDescent="0.2">
      <c r="A473" s="132"/>
      <c r="B473" s="133"/>
      <c r="C473" s="134"/>
      <c r="D473" s="134"/>
      <c r="E473" s="134"/>
      <c r="F473" s="47">
        <v>81389</v>
      </c>
      <c r="G473" s="135"/>
      <c r="H473" s="134"/>
      <c r="I473" s="134"/>
      <c r="J473" s="134"/>
      <c r="K473" s="136"/>
      <c r="L473" s="137"/>
      <c r="M473" s="137"/>
      <c r="N473" s="55">
        <f t="shared" si="11"/>
        <v>0</v>
      </c>
      <c r="O473" s="137"/>
      <c r="P473" s="138"/>
      <c r="Q473" s="139"/>
      <c r="R473" s="139"/>
      <c r="S473" s="139"/>
      <c r="T473" s="139"/>
      <c r="U473" s="139"/>
      <c r="V473" s="140"/>
      <c r="W473" s="140"/>
      <c r="X473" s="140"/>
      <c r="Y473" s="140"/>
      <c r="Z473" s="140"/>
      <c r="AA473" s="140"/>
      <c r="AB473" s="139"/>
      <c r="AC473" s="158"/>
      <c r="BP473" s="161"/>
    </row>
    <row r="474" spans="1:68" s="103" customFormat="1" ht="12" x14ac:dyDescent="0.2">
      <c r="A474" s="132"/>
      <c r="B474" s="133"/>
      <c r="C474" s="134"/>
      <c r="D474" s="134"/>
      <c r="E474" s="134"/>
      <c r="F474" s="47">
        <v>81390</v>
      </c>
      <c r="G474" s="135"/>
      <c r="H474" s="134"/>
      <c r="I474" s="134"/>
      <c r="J474" s="134"/>
      <c r="K474" s="136"/>
      <c r="L474" s="137"/>
      <c r="M474" s="137"/>
      <c r="N474" s="55">
        <f t="shared" si="11"/>
        <v>0</v>
      </c>
      <c r="O474" s="137"/>
      <c r="P474" s="138"/>
      <c r="Q474" s="139"/>
      <c r="R474" s="139"/>
      <c r="S474" s="139"/>
      <c r="T474" s="139"/>
      <c r="U474" s="139"/>
      <c r="V474" s="140"/>
      <c r="W474" s="140"/>
      <c r="X474" s="140"/>
      <c r="Y474" s="140"/>
      <c r="Z474" s="140"/>
      <c r="AA474" s="140"/>
      <c r="AB474" s="139"/>
      <c r="AC474" s="158"/>
      <c r="BP474" s="161"/>
    </row>
    <row r="475" spans="1:68" s="103" customFormat="1" ht="12" x14ac:dyDescent="0.2">
      <c r="A475" s="132"/>
      <c r="B475" s="133"/>
      <c r="C475" s="134"/>
      <c r="D475" s="134"/>
      <c r="E475" s="134"/>
      <c r="F475" s="47">
        <v>81391</v>
      </c>
      <c r="G475" s="135"/>
      <c r="H475" s="134"/>
      <c r="I475" s="134"/>
      <c r="J475" s="134"/>
      <c r="K475" s="136"/>
      <c r="L475" s="137"/>
      <c r="M475" s="137"/>
      <c r="N475" s="55">
        <f t="shared" si="11"/>
        <v>0</v>
      </c>
      <c r="O475" s="137"/>
      <c r="P475" s="138"/>
      <c r="Q475" s="139"/>
      <c r="R475" s="139"/>
      <c r="S475" s="139"/>
      <c r="T475" s="139"/>
      <c r="U475" s="139"/>
      <c r="V475" s="140"/>
      <c r="W475" s="140"/>
      <c r="X475" s="140"/>
      <c r="Y475" s="140"/>
      <c r="Z475" s="140"/>
      <c r="AA475" s="140"/>
      <c r="AB475" s="139"/>
      <c r="AC475" s="158"/>
      <c r="BP475" s="161"/>
    </row>
    <row r="476" spans="1:68" s="103" customFormat="1" ht="12" x14ac:dyDescent="0.2">
      <c r="A476" s="132"/>
      <c r="B476" s="133"/>
      <c r="C476" s="134"/>
      <c r="D476" s="134"/>
      <c r="E476" s="134"/>
      <c r="F476" s="47">
        <v>81392</v>
      </c>
      <c r="G476" s="135"/>
      <c r="H476" s="134"/>
      <c r="I476" s="134"/>
      <c r="J476" s="134"/>
      <c r="K476" s="136"/>
      <c r="L476" s="137"/>
      <c r="M476" s="137"/>
      <c r="N476" s="55">
        <f t="shared" si="11"/>
        <v>0</v>
      </c>
      <c r="O476" s="137"/>
      <c r="P476" s="138"/>
      <c r="Q476" s="139"/>
      <c r="R476" s="139"/>
      <c r="S476" s="139"/>
      <c r="T476" s="139"/>
      <c r="U476" s="139"/>
      <c r="V476" s="140"/>
      <c r="W476" s="140"/>
      <c r="X476" s="140"/>
      <c r="Y476" s="140"/>
      <c r="Z476" s="140"/>
      <c r="AA476" s="140"/>
      <c r="AB476" s="139"/>
      <c r="AC476" s="158"/>
      <c r="BP476" s="161"/>
    </row>
    <row r="477" spans="1:68" s="103" customFormat="1" ht="12" x14ac:dyDescent="0.2">
      <c r="A477" s="132"/>
      <c r="B477" s="133"/>
      <c r="C477" s="134"/>
      <c r="D477" s="134"/>
      <c r="E477" s="134"/>
      <c r="F477" s="47">
        <v>81393</v>
      </c>
      <c r="G477" s="135"/>
      <c r="H477" s="134"/>
      <c r="I477" s="134"/>
      <c r="J477" s="134"/>
      <c r="K477" s="136"/>
      <c r="L477" s="137"/>
      <c r="M477" s="137"/>
      <c r="N477" s="55">
        <f t="shared" si="11"/>
        <v>0</v>
      </c>
      <c r="O477" s="137"/>
      <c r="P477" s="138"/>
      <c r="Q477" s="139"/>
      <c r="R477" s="139"/>
      <c r="S477" s="139"/>
      <c r="T477" s="139"/>
      <c r="U477" s="139"/>
      <c r="V477" s="140"/>
      <c r="W477" s="140"/>
      <c r="X477" s="140"/>
      <c r="Y477" s="140"/>
      <c r="Z477" s="140"/>
      <c r="AA477" s="140"/>
      <c r="AB477" s="139"/>
      <c r="AC477" s="158"/>
      <c r="BP477" s="161"/>
    </row>
    <row r="478" spans="1:68" s="103" customFormat="1" ht="12" x14ac:dyDescent="0.2">
      <c r="A478" s="132"/>
      <c r="B478" s="133"/>
      <c r="C478" s="134"/>
      <c r="D478" s="134"/>
      <c r="E478" s="134"/>
      <c r="F478" s="47">
        <v>81394</v>
      </c>
      <c r="G478" s="135"/>
      <c r="H478" s="134"/>
      <c r="I478" s="134"/>
      <c r="J478" s="134"/>
      <c r="K478" s="136"/>
      <c r="L478" s="137"/>
      <c r="M478" s="137"/>
      <c r="N478" s="55">
        <f t="shared" si="11"/>
        <v>0</v>
      </c>
      <c r="O478" s="137"/>
      <c r="P478" s="138"/>
      <c r="Q478" s="139"/>
      <c r="R478" s="139"/>
      <c r="S478" s="139"/>
      <c r="T478" s="139"/>
      <c r="U478" s="139"/>
      <c r="V478" s="140"/>
      <c r="W478" s="140"/>
      <c r="X478" s="140"/>
      <c r="Y478" s="140"/>
      <c r="Z478" s="140"/>
      <c r="AA478" s="140"/>
      <c r="AB478" s="139"/>
      <c r="AC478" s="158"/>
      <c r="BP478" s="161"/>
    </row>
    <row r="479" spans="1:68" s="103" customFormat="1" ht="12" x14ac:dyDescent="0.2">
      <c r="A479" s="132"/>
      <c r="B479" s="133"/>
      <c r="C479" s="134"/>
      <c r="D479" s="134"/>
      <c r="E479" s="134"/>
      <c r="F479" s="47">
        <v>81395</v>
      </c>
      <c r="G479" s="135"/>
      <c r="H479" s="134"/>
      <c r="I479" s="134"/>
      <c r="J479" s="134"/>
      <c r="K479" s="136"/>
      <c r="L479" s="137"/>
      <c r="M479" s="137"/>
      <c r="N479" s="55">
        <f t="shared" si="11"/>
        <v>0</v>
      </c>
      <c r="O479" s="137"/>
      <c r="P479" s="138"/>
      <c r="Q479" s="139"/>
      <c r="R479" s="139"/>
      <c r="S479" s="139"/>
      <c r="T479" s="139"/>
      <c r="U479" s="139"/>
      <c r="V479" s="140"/>
      <c r="W479" s="140"/>
      <c r="X479" s="140"/>
      <c r="Y479" s="140"/>
      <c r="Z479" s="140"/>
      <c r="AA479" s="140"/>
      <c r="AB479" s="139"/>
      <c r="AC479" s="158"/>
      <c r="BP479" s="161"/>
    </row>
    <row r="480" spans="1:68" s="103" customFormat="1" ht="12" x14ac:dyDescent="0.2">
      <c r="A480" s="132"/>
      <c r="B480" s="133"/>
      <c r="C480" s="134"/>
      <c r="D480" s="134"/>
      <c r="E480" s="134"/>
      <c r="F480" s="47">
        <v>81396</v>
      </c>
      <c r="G480" s="135"/>
      <c r="H480" s="134"/>
      <c r="I480" s="134"/>
      <c r="J480" s="134"/>
      <c r="K480" s="136"/>
      <c r="L480" s="137"/>
      <c r="M480" s="137"/>
      <c r="N480" s="55">
        <f t="shared" si="11"/>
        <v>0</v>
      </c>
      <c r="O480" s="137"/>
      <c r="P480" s="138"/>
      <c r="Q480" s="139"/>
      <c r="R480" s="139"/>
      <c r="S480" s="139"/>
      <c r="T480" s="139"/>
      <c r="U480" s="139"/>
      <c r="V480" s="140"/>
      <c r="W480" s="140"/>
      <c r="X480" s="140"/>
      <c r="Y480" s="140"/>
      <c r="Z480" s="140"/>
      <c r="AA480" s="140"/>
      <c r="AB480" s="139"/>
      <c r="AC480" s="158"/>
      <c r="BP480" s="161"/>
    </row>
    <row r="481" spans="1:68" s="103" customFormat="1" ht="12" x14ac:dyDescent="0.2">
      <c r="A481" s="132"/>
      <c r="B481" s="133"/>
      <c r="C481" s="134"/>
      <c r="D481" s="134"/>
      <c r="E481" s="134"/>
      <c r="F481" s="47">
        <v>81397</v>
      </c>
      <c r="G481" s="135"/>
      <c r="H481" s="134"/>
      <c r="I481" s="134"/>
      <c r="J481" s="134"/>
      <c r="K481" s="136"/>
      <c r="L481" s="137"/>
      <c r="M481" s="137"/>
      <c r="N481" s="55">
        <f t="shared" si="11"/>
        <v>0</v>
      </c>
      <c r="O481" s="137"/>
      <c r="P481" s="138"/>
      <c r="Q481" s="139"/>
      <c r="R481" s="139"/>
      <c r="S481" s="139"/>
      <c r="T481" s="139"/>
      <c r="U481" s="139"/>
      <c r="V481" s="140"/>
      <c r="W481" s="140"/>
      <c r="X481" s="140"/>
      <c r="Y481" s="140"/>
      <c r="Z481" s="140"/>
      <c r="AA481" s="140"/>
      <c r="AB481" s="139"/>
      <c r="AC481" s="158"/>
      <c r="BP481" s="161"/>
    </row>
    <row r="482" spans="1:68" s="103" customFormat="1" ht="12" x14ac:dyDescent="0.2">
      <c r="A482" s="132"/>
      <c r="B482" s="133"/>
      <c r="C482" s="134"/>
      <c r="D482" s="134"/>
      <c r="E482" s="134"/>
      <c r="F482" s="47">
        <v>81398</v>
      </c>
      <c r="G482" s="135"/>
      <c r="H482" s="134"/>
      <c r="I482" s="134"/>
      <c r="J482" s="134"/>
      <c r="K482" s="136"/>
      <c r="L482" s="137"/>
      <c r="M482" s="137"/>
      <c r="N482" s="55">
        <f t="shared" si="11"/>
        <v>0</v>
      </c>
      <c r="O482" s="137"/>
      <c r="P482" s="138"/>
      <c r="Q482" s="139"/>
      <c r="R482" s="139"/>
      <c r="S482" s="139"/>
      <c r="T482" s="139"/>
      <c r="U482" s="139"/>
      <c r="V482" s="140"/>
      <c r="W482" s="140"/>
      <c r="X482" s="140"/>
      <c r="Y482" s="140"/>
      <c r="Z482" s="140"/>
      <c r="AA482" s="140"/>
      <c r="AB482" s="139"/>
      <c r="AC482" s="158"/>
      <c r="BP482" s="161"/>
    </row>
    <row r="483" spans="1:68" s="103" customFormat="1" ht="12" x14ac:dyDescent="0.2">
      <c r="A483" s="132"/>
      <c r="B483" s="133"/>
      <c r="C483" s="134"/>
      <c r="D483" s="134"/>
      <c r="E483" s="134"/>
      <c r="F483" s="47">
        <v>81399</v>
      </c>
      <c r="G483" s="135"/>
      <c r="H483" s="134"/>
      <c r="I483" s="134"/>
      <c r="J483" s="134"/>
      <c r="K483" s="136"/>
      <c r="L483" s="137"/>
      <c r="M483" s="137"/>
      <c r="N483" s="55">
        <f t="shared" si="11"/>
        <v>0</v>
      </c>
      <c r="O483" s="137"/>
      <c r="P483" s="138"/>
      <c r="Q483" s="139"/>
      <c r="R483" s="139"/>
      <c r="S483" s="139"/>
      <c r="T483" s="139"/>
      <c r="U483" s="139"/>
      <c r="V483" s="140"/>
      <c r="W483" s="140"/>
      <c r="X483" s="140"/>
      <c r="Y483" s="140"/>
      <c r="Z483" s="140"/>
      <c r="AA483" s="140"/>
      <c r="AB483" s="139"/>
      <c r="AC483" s="158"/>
      <c r="BP483" s="161"/>
    </row>
    <row r="484" spans="1:68" s="103" customFormat="1" ht="12" x14ac:dyDescent="0.2">
      <c r="A484" s="132"/>
      <c r="B484" s="133"/>
      <c r="C484" s="134"/>
      <c r="D484" s="134"/>
      <c r="E484" s="134"/>
      <c r="F484" s="47">
        <v>81400</v>
      </c>
      <c r="G484" s="135"/>
      <c r="H484" s="134"/>
      <c r="I484" s="134"/>
      <c r="J484" s="134"/>
      <c r="K484" s="136"/>
      <c r="L484" s="137"/>
      <c r="M484" s="137"/>
      <c r="N484" s="55">
        <f t="shared" si="11"/>
        <v>0</v>
      </c>
      <c r="O484" s="137"/>
      <c r="P484" s="138"/>
      <c r="Q484" s="139"/>
      <c r="R484" s="139"/>
      <c r="S484" s="139"/>
      <c r="T484" s="139"/>
      <c r="U484" s="139"/>
      <c r="V484" s="140"/>
      <c r="W484" s="140"/>
      <c r="X484" s="140"/>
      <c r="Y484" s="140"/>
      <c r="Z484" s="140"/>
      <c r="AA484" s="140"/>
      <c r="AB484" s="139"/>
      <c r="AC484" s="158"/>
      <c r="BP484" s="161"/>
    </row>
    <row r="485" spans="1:68" s="103" customFormat="1" ht="12" x14ac:dyDescent="0.2">
      <c r="A485" s="132"/>
      <c r="B485" s="133"/>
      <c r="C485" s="134"/>
      <c r="D485" s="134"/>
      <c r="E485" s="134"/>
      <c r="F485" s="47">
        <v>81401</v>
      </c>
      <c r="G485" s="135"/>
      <c r="H485" s="134"/>
      <c r="I485" s="134"/>
      <c r="J485" s="134"/>
      <c r="K485" s="136"/>
      <c r="L485" s="137"/>
      <c r="M485" s="137"/>
      <c r="N485" s="55">
        <f t="shared" si="11"/>
        <v>0</v>
      </c>
      <c r="O485" s="137"/>
      <c r="P485" s="138"/>
      <c r="Q485" s="139"/>
      <c r="R485" s="139"/>
      <c r="S485" s="139"/>
      <c r="T485" s="139"/>
      <c r="U485" s="139"/>
      <c r="V485" s="140"/>
      <c r="W485" s="140"/>
      <c r="X485" s="140"/>
      <c r="Y485" s="140"/>
      <c r="Z485" s="140"/>
      <c r="AA485" s="140"/>
      <c r="AB485" s="139"/>
      <c r="AC485" s="158"/>
      <c r="BP485" s="161"/>
    </row>
    <row r="486" spans="1:68" s="103" customFormat="1" ht="12" x14ac:dyDescent="0.2">
      <c r="A486" s="132"/>
      <c r="B486" s="133"/>
      <c r="C486" s="134"/>
      <c r="D486" s="134"/>
      <c r="E486" s="134"/>
      <c r="F486" s="47">
        <v>81402</v>
      </c>
      <c r="G486" s="135"/>
      <c r="H486" s="134"/>
      <c r="I486" s="134"/>
      <c r="J486" s="134"/>
      <c r="K486" s="136"/>
      <c r="L486" s="137"/>
      <c r="M486" s="137"/>
      <c r="N486" s="55">
        <f t="shared" si="11"/>
        <v>0</v>
      </c>
      <c r="O486" s="137"/>
      <c r="P486" s="138"/>
      <c r="Q486" s="139"/>
      <c r="R486" s="139"/>
      <c r="S486" s="139"/>
      <c r="T486" s="139"/>
      <c r="U486" s="139"/>
      <c r="V486" s="140"/>
      <c r="W486" s="140"/>
      <c r="X486" s="140"/>
      <c r="Y486" s="140"/>
      <c r="Z486" s="140"/>
      <c r="AA486" s="140"/>
      <c r="AB486" s="139"/>
      <c r="AC486" s="158"/>
      <c r="BP486" s="161"/>
    </row>
    <row r="487" spans="1:68" s="103" customFormat="1" ht="12" x14ac:dyDescent="0.2">
      <c r="A487" s="132"/>
      <c r="B487" s="133"/>
      <c r="C487" s="134"/>
      <c r="D487" s="134"/>
      <c r="E487" s="134"/>
      <c r="F487" s="47">
        <v>81403</v>
      </c>
      <c r="G487" s="135"/>
      <c r="H487" s="134"/>
      <c r="I487" s="134"/>
      <c r="J487" s="134"/>
      <c r="K487" s="136"/>
      <c r="L487" s="137"/>
      <c r="M487" s="137"/>
      <c r="N487" s="55">
        <f t="shared" si="11"/>
        <v>0</v>
      </c>
      <c r="O487" s="137"/>
      <c r="P487" s="138"/>
      <c r="Q487" s="139"/>
      <c r="R487" s="139"/>
      <c r="S487" s="139"/>
      <c r="T487" s="139"/>
      <c r="U487" s="139"/>
      <c r="V487" s="140"/>
      <c r="W487" s="140"/>
      <c r="X487" s="140"/>
      <c r="Y487" s="140"/>
      <c r="Z487" s="140"/>
      <c r="AA487" s="140"/>
      <c r="AB487" s="139"/>
      <c r="AC487" s="158"/>
      <c r="BP487" s="161"/>
    </row>
    <row r="488" spans="1:68" s="103" customFormat="1" ht="12" x14ac:dyDescent="0.2">
      <c r="A488" s="132"/>
      <c r="B488" s="133"/>
      <c r="C488" s="134"/>
      <c r="D488" s="134"/>
      <c r="E488" s="134"/>
      <c r="F488" s="47">
        <v>81404</v>
      </c>
      <c r="G488" s="135"/>
      <c r="H488" s="134"/>
      <c r="I488" s="134"/>
      <c r="J488" s="134"/>
      <c r="K488" s="136"/>
      <c r="L488" s="137"/>
      <c r="M488" s="137"/>
      <c r="N488" s="55">
        <f t="shared" si="11"/>
        <v>0</v>
      </c>
      <c r="O488" s="137"/>
      <c r="P488" s="138"/>
      <c r="Q488" s="139"/>
      <c r="R488" s="139"/>
      <c r="S488" s="139"/>
      <c r="T488" s="139"/>
      <c r="U488" s="139"/>
      <c r="V488" s="140"/>
      <c r="W488" s="140"/>
      <c r="X488" s="140"/>
      <c r="Y488" s="140"/>
      <c r="Z488" s="140"/>
      <c r="AA488" s="140"/>
      <c r="AB488" s="139"/>
      <c r="AC488" s="158"/>
      <c r="BP488" s="161"/>
    </row>
    <row r="489" spans="1:68" s="103" customFormat="1" ht="12" x14ac:dyDescent="0.2">
      <c r="A489" s="132"/>
      <c r="B489" s="133"/>
      <c r="C489" s="134"/>
      <c r="D489" s="134"/>
      <c r="E489" s="134"/>
      <c r="F489" s="47">
        <v>81405</v>
      </c>
      <c r="G489" s="135"/>
      <c r="H489" s="134"/>
      <c r="I489" s="134"/>
      <c r="J489" s="134"/>
      <c r="K489" s="136"/>
      <c r="L489" s="137"/>
      <c r="M489" s="137"/>
      <c r="N489" s="55">
        <f t="shared" ref="N489:N506" si="12">SUM(K489:L489)</f>
        <v>0</v>
      </c>
      <c r="O489" s="137"/>
      <c r="P489" s="138"/>
      <c r="Q489" s="139"/>
      <c r="R489" s="139"/>
      <c r="S489" s="139"/>
      <c r="T489" s="139"/>
      <c r="U489" s="139"/>
      <c r="V489" s="140"/>
      <c r="W489" s="140"/>
      <c r="X489" s="140"/>
      <c r="Y489" s="140"/>
      <c r="Z489" s="140"/>
      <c r="AA489" s="140"/>
      <c r="AB489" s="139"/>
      <c r="AC489" s="158"/>
      <c r="BP489" s="161"/>
    </row>
    <row r="490" spans="1:68" s="103" customFormat="1" ht="12" x14ac:dyDescent="0.2">
      <c r="A490" s="132"/>
      <c r="B490" s="133"/>
      <c r="C490" s="134"/>
      <c r="D490" s="134"/>
      <c r="E490" s="134"/>
      <c r="F490" s="47">
        <v>81406</v>
      </c>
      <c r="G490" s="135"/>
      <c r="H490" s="134"/>
      <c r="I490" s="134"/>
      <c r="J490" s="134"/>
      <c r="K490" s="136"/>
      <c r="L490" s="137"/>
      <c r="M490" s="137"/>
      <c r="N490" s="55">
        <f t="shared" si="12"/>
        <v>0</v>
      </c>
      <c r="O490" s="137"/>
      <c r="P490" s="138"/>
      <c r="Q490" s="139"/>
      <c r="R490" s="139"/>
      <c r="S490" s="139"/>
      <c r="T490" s="139"/>
      <c r="U490" s="139"/>
      <c r="V490" s="140"/>
      <c r="W490" s="140"/>
      <c r="X490" s="140"/>
      <c r="Y490" s="140"/>
      <c r="Z490" s="140"/>
      <c r="AA490" s="140"/>
      <c r="AB490" s="139"/>
      <c r="AC490" s="158"/>
      <c r="BP490" s="161"/>
    </row>
    <row r="491" spans="1:68" s="103" customFormat="1" ht="12" x14ac:dyDescent="0.2">
      <c r="A491" s="132"/>
      <c r="B491" s="133"/>
      <c r="C491" s="134"/>
      <c r="D491" s="134"/>
      <c r="E491" s="134"/>
      <c r="F491" s="47">
        <v>81407</v>
      </c>
      <c r="G491" s="135"/>
      <c r="H491" s="134"/>
      <c r="I491" s="134"/>
      <c r="J491" s="134"/>
      <c r="K491" s="136"/>
      <c r="L491" s="137"/>
      <c r="M491" s="137"/>
      <c r="N491" s="55">
        <f t="shared" si="12"/>
        <v>0</v>
      </c>
      <c r="O491" s="137"/>
      <c r="P491" s="138"/>
      <c r="Q491" s="139"/>
      <c r="R491" s="139"/>
      <c r="S491" s="139"/>
      <c r="T491" s="139"/>
      <c r="U491" s="139"/>
      <c r="V491" s="140"/>
      <c r="W491" s="140"/>
      <c r="X491" s="140"/>
      <c r="Y491" s="140"/>
      <c r="Z491" s="140"/>
      <c r="AA491" s="140"/>
      <c r="AB491" s="139"/>
      <c r="AC491" s="158"/>
      <c r="BP491" s="161"/>
    </row>
    <row r="492" spans="1:68" s="103" customFormat="1" ht="12" x14ac:dyDescent="0.2">
      <c r="A492" s="132"/>
      <c r="B492" s="133"/>
      <c r="C492" s="134"/>
      <c r="D492" s="134"/>
      <c r="E492" s="134"/>
      <c r="F492" s="47">
        <v>81408</v>
      </c>
      <c r="G492" s="135"/>
      <c r="H492" s="134"/>
      <c r="I492" s="134"/>
      <c r="J492" s="134"/>
      <c r="K492" s="136"/>
      <c r="L492" s="137"/>
      <c r="M492" s="137"/>
      <c r="N492" s="55">
        <f t="shared" si="12"/>
        <v>0</v>
      </c>
      <c r="O492" s="137"/>
      <c r="P492" s="138"/>
      <c r="Q492" s="139"/>
      <c r="R492" s="139"/>
      <c r="S492" s="139"/>
      <c r="T492" s="139"/>
      <c r="U492" s="139"/>
      <c r="V492" s="140"/>
      <c r="W492" s="140"/>
      <c r="X492" s="140"/>
      <c r="Y492" s="140"/>
      <c r="Z492" s="140"/>
      <c r="AA492" s="140"/>
      <c r="AB492" s="139"/>
      <c r="AC492" s="158"/>
      <c r="BP492" s="161"/>
    </row>
    <row r="493" spans="1:68" s="103" customFormat="1" ht="12" x14ac:dyDescent="0.2">
      <c r="A493" s="132"/>
      <c r="B493" s="133"/>
      <c r="C493" s="134"/>
      <c r="D493" s="134"/>
      <c r="E493" s="134"/>
      <c r="F493" s="47">
        <v>81409</v>
      </c>
      <c r="G493" s="135"/>
      <c r="H493" s="134"/>
      <c r="I493" s="134"/>
      <c r="J493" s="134"/>
      <c r="K493" s="136"/>
      <c r="L493" s="137"/>
      <c r="M493" s="137"/>
      <c r="N493" s="55">
        <f t="shared" si="12"/>
        <v>0</v>
      </c>
      <c r="O493" s="137"/>
      <c r="P493" s="138"/>
      <c r="Q493" s="139"/>
      <c r="R493" s="139"/>
      <c r="S493" s="139"/>
      <c r="T493" s="139"/>
      <c r="U493" s="139"/>
      <c r="V493" s="140"/>
      <c r="W493" s="140"/>
      <c r="X493" s="140"/>
      <c r="Y493" s="140"/>
      <c r="Z493" s="140"/>
      <c r="AA493" s="140"/>
      <c r="AB493" s="139"/>
      <c r="AC493" s="158"/>
      <c r="BP493" s="161"/>
    </row>
    <row r="494" spans="1:68" s="103" customFormat="1" ht="12" x14ac:dyDescent="0.2">
      <c r="A494" s="132"/>
      <c r="B494" s="133"/>
      <c r="C494" s="134"/>
      <c r="D494" s="134"/>
      <c r="E494" s="134"/>
      <c r="F494" s="47">
        <v>81410</v>
      </c>
      <c r="G494" s="135"/>
      <c r="H494" s="134"/>
      <c r="I494" s="134"/>
      <c r="J494" s="134"/>
      <c r="K494" s="136"/>
      <c r="L494" s="137"/>
      <c r="M494" s="137"/>
      <c r="N494" s="55">
        <f t="shared" si="12"/>
        <v>0</v>
      </c>
      <c r="O494" s="137"/>
      <c r="P494" s="138"/>
      <c r="Q494" s="139"/>
      <c r="R494" s="139"/>
      <c r="S494" s="139"/>
      <c r="T494" s="139"/>
      <c r="U494" s="139"/>
      <c r="V494" s="140"/>
      <c r="W494" s="140"/>
      <c r="X494" s="140"/>
      <c r="Y494" s="140"/>
      <c r="Z494" s="140"/>
      <c r="AA494" s="140"/>
      <c r="AB494" s="139"/>
      <c r="AC494" s="158"/>
      <c r="BP494" s="161"/>
    </row>
    <row r="495" spans="1:68" s="103" customFormat="1" ht="12" x14ac:dyDescent="0.2">
      <c r="A495" s="132"/>
      <c r="B495" s="133"/>
      <c r="C495" s="134"/>
      <c r="D495" s="134"/>
      <c r="E495" s="134"/>
      <c r="F495" s="47">
        <v>81411</v>
      </c>
      <c r="G495" s="135"/>
      <c r="H495" s="134"/>
      <c r="I495" s="134"/>
      <c r="J495" s="134"/>
      <c r="K495" s="136"/>
      <c r="L495" s="137"/>
      <c r="M495" s="137"/>
      <c r="N495" s="55">
        <f t="shared" si="12"/>
        <v>0</v>
      </c>
      <c r="O495" s="137"/>
      <c r="P495" s="138"/>
      <c r="Q495" s="139"/>
      <c r="R495" s="139"/>
      <c r="S495" s="139"/>
      <c r="T495" s="139"/>
      <c r="U495" s="139"/>
      <c r="V495" s="140"/>
      <c r="W495" s="140"/>
      <c r="X495" s="140"/>
      <c r="Y495" s="140"/>
      <c r="Z495" s="140"/>
      <c r="AA495" s="140"/>
      <c r="AB495" s="139"/>
      <c r="AC495" s="158"/>
      <c r="BP495" s="161"/>
    </row>
    <row r="496" spans="1:68" s="103" customFormat="1" ht="12" x14ac:dyDescent="0.2">
      <c r="A496" s="132"/>
      <c r="B496" s="133"/>
      <c r="C496" s="134"/>
      <c r="D496" s="134"/>
      <c r="E496" s="134"/>
      <c r="F496" s="47">
        <v>81412</v>
      </c>
      <c r="G496" s="135"/>
      <c r="H496" s="134"/>
      <c r="I496" s="134"/>
      <c r="J496" s="134"/>
      <c r="K496" s="136"/>
      <c r="L496" s="137"/>
      <c r="M496" s="137"/>
      <c r="N496" s="55">
        <f t="shared" si="12"/>
        <v>0</v>
      </c>
      <c r="O496" s="137"/>
      <c r="P496" s="138"/>
      <c r="Q496" s="139"/>
      <c r="R496" s="139"/>
      <c r="S496" s="139"/>
      <c r="T496" s="139"/>
      <c r="U496" s="139"/>
      <c r="V496" s="140"/>
      <c r="W496" s="140"/>
      <c r="X496" s="140"/>
      <c r="Y496" s="140"/>
      <c r="Z496" s="140"/>
      <c r="AA496" s="140"/>
      <c r="AB496" s="139"/>
      <c r="AC496" s="158"/>
      <c r="BP496" s="161"/>
    </row>
    <row r="497" spans="1:68" s="103" customFormat="1" ht="12" x14ac:dyDescent="0.2">
      <c r="A497" s="132"/>
      <c r="B497" s="133"/>
      <c r="C497" s="134"/>
      <c r="D497" s="134"/>
      <c r="E497" s="134"/>
      <c r="F497" s="47">
        <v>81413</v>
      </c>
      <c r="G497" s="135"/>
      <c r="H497" s="134"/>
      <c r="I497" s="134"/>
      <c r="J497" s="134"/>
      <c r="K497" s="136"/>
      <c r="L497" s="137"/>
      <c r="M497" s="137"/>
      <c r="N497" s="55">
        <f t="shared" si="12"/>
        <v>0</v>
      </c>
      <c r="O497" s="137"/>
      <c r="P497" s="138"/>
      <c r="Q497" s="139"/>
      <c r="R497" s="139"/>
      <c r="S497" s="139"/>
      <c r="T497" s="139"/>
      <c r="U497" s="139"/>
      <c r="V497" s="140"/>
      <c r="W497" s="140"/>
      <c r="X497" s="140"/>
      <c r="Y497" s="140"/>
      <c r="Z497" s="140"/>
      <c r="AA497" s="140"/>
      <c r="AB497" s="139"/>
      <c r="AC497" s="158"/>
      <c r="BP497" s="161"/>
    </row>
    <row r="498" spans="1:68" s="103" customFormat="1" ht="12" x14ac:dyDescent="0.2">
      <c r="A498" s="132"/>
      <c r="B498" s="133"/>
      <c r="C498" s="134"/>
      <c r="D498" s="134"/>
      <c r="E498" s="134"/>
      <c r="F498" s="47">
        <v>81414</v>
      </c>
      <c r="G498" s="135"/>
      <c r="H498" s="134"/>
      <c r="I498" s="134"/>
      <c r="J498" s="134"/>
      <c r="K498" s="136"/>
      <c r="L498" s="137"/>
      <c r="M498" s="137"/>
      <c r="N498" s="55">
        <f t="shared" si="12"/>
        <v>0</v>
      </c>
      <c r="O498" s="137"/>
      <c r="P498" s="138"/>
      <c r="Q498" s="139"/>
      <c r="R498" s="139"/>
      <c r="S498" s="139"/>
      <c r="T498" s="139"/>
      <c r="U498" s="139"/>
      <c r="V498" s="140"/>
      <c r="W498" s="140"/>
      <c r="X498" s="140"/>
      <c r="Y498" s="140"/>
      <c r="Z498" s="140"/>
      <c r="AA498" s="140"/>
      <c r="AB498" s="139"/>
      <c r="AC498" s="158"/>
      <c r="BP498" s="161"/>
    </row>
    <row r="499" spans="1:68" s="103" customFormat="1" ht="12" x14ac:dyDescent="0.2">
      <c r="A499" s="132"/>
      <c r="B499" s="133"/>
      <c r="C499" s="134"/>
      <c r="D499" s="134"/>
      <c r="E499" s="134"/>
      <c r="F499" s="47">
        <v>81415</v>
      </c>
      <c r="G499" s="135"/>
      <c r="H499" s="134"/>
      <c r="I499" s="134"/>
      <c r="J499" s="134"/>
      <c r="K499" s="136"/>
      <c r="L499" s="137"/>
      <c r="M499" s="137"/>
      <c r="N499" s="55">
        <f t="shared" si="12"/>
        <v>0</v>
      </c>
      <c r="O499" s="137"/>
      <c r="P499" s="138"/>
      <c r="Q499" s="139"/>
      <c r="R499" s="139"/>
      <c r="S499" s="139"/>
      <c r="T499" s="139"/>
      <c r="U499" s="139"/>
      <c r="V499" s="140"/>
      <c r="W499" s="140"/>
      <c r="X499" s="140"/>
      <c r="Y499" s="140"/>
      <c r="Z499" s="140"/>
      <c r="AA499" s="140"/>
      <c r="AB499" s="139"/>
      <c r="AC499" s="158"/>
      <c r="BP499" s="161"/>
    </row>
    <row r="500" spans="1:68" s="103" customFormat="1" ht="12" x14ac:dyDescent="0.2">
      <c r="A500" s="132"/>
      <c r="B500" s="133"/>
      <c r="C500" s="134"/>
      <c r="D500" s="134"/>
      <c r="E500" s="134"/>
      <c r="F500" s="47">
        <v>81416</v>
      </c>
      <c r="G500" s="135"/>
      <c r="H500" s="134"/>
      <c r="I500" s="134"/>
      <c r="J500" s="134"/>
      <c r="K500" s="136"/>
      <c r="L500" s="137"/>
      <c r="M500" s="137"/>
      <c r="N500" s="55">
        <f t="shared" si="12"/>
        <v>0</v>
      </c>
      <c r="O500" s="137"/>
      <c r="P500" s="138"/>
      <c r="Q500" s="139"/>
      <c r="R500" s="139"/>
      <c r="S500" s="139"/>
      <c r="T500" s="139"/>
      <c r="U500" s="139"/>
      <c r="V500" s="140"/>
      <c r="W500" s="140"/>
      <c r="X500" s="140"/>
      <c r="Y500" s="140"/>
      <c r="Z500" s="140"/>
      <c r="AA500" s="140"/>
      <c r="AB500" s="139"/>
      <c r="AC500" s="158"/>
      <c r="BP500" s="161"/>
    </row>
    <row r="501" spans="1:68" s="103" customFormat="1" ht="12" x14ac:dyDescent="0.2">
      <c r="A501" s="132"/>
      <c r="B501" s="133"/>
      <c r="C501" s="134"/>
      <c r="D501" s="134"/>
      <c r="E501" s="134"/>
      <c r="F501" s="47">
        <v>81417</v>
      </c>
      <c r="G501" s="135"/>
      <c r="H501" s="134"/>
      <c r="I501" s="134"/>
      <c r="J501" s="134"/>
      <c r="K501" s="136"/>
      <c r="L501" s="137"/>
      <c r="M501" s="137"/>
      <c r="N501" s="55">
        <f t="shared" si="12"/>
        <v>0</v>
      </c>
      <c r="O501" s="137"/>
      <c r="P501" s="138"/>
      <c r="Q501" s="139"/>
      <c r="R501" s="139"/>
      <c r="S501" s="139"/>
      <c r="T501" s="139"/>
      <c r="U501" s="139"/>
      <c r="V501" s="140"/>
      <c r="W501" s="140"/>
      <c r="X501" s="140"/>
      <c r="Y501" s="140"/>
      <c r="Z501" s="140"/>
      <c r="AA501" s="140"/>
      <c r="AB501" s="139"/>
      <c r="AC501" s="158"/>
      <c r="BP501" s="161"/>
    </row>
    <row r="502" spans="1:68" s="103" customFormat="1" ht="12" x14ac:dyDescent="0.2">
      <c r="A502" s="132"/>
      <c r="B502" s="133"/>
      <c r="C502" s="134"/>
      <c r="D502" s="134"/>
      <c r="E502" s="134"/>
      <c r="F502" s="47">
        <v>81418</v>
      </c>
      <c r="G502" s="135"/>
      <c r="H502" s="134"/>
      <c r="I502" s="134"/>
      <c r="J502" s="134"/>
      <c r="K502" s="136"/>
      <c r="L502" s="137"/>
      <c r="M502" s="137"/>
      <c r="N502" s="55">
        <f t="shared" si="12"/>
        <v>0</v>
      </c>
      <c r="O502" s="137"/>
      <c r="P502" s="138"/>
      <c r="Q502" s="139"/>
      <c r="R502" s="139"/>
      <c r="S502" s="139"/>
      <c r="T502" s="139"/>
      <c r="U502" s="139"/>
      <c r="V502" s="140"/>
      <c r="W502" s="140"/>
      <c r="X502" s="140"/>
      <c r="Y502" s="140"/>
      <c r="Z502" s="140"/>
      <c r="AA502" s="140"/>
      <c r="AB502" s="139"/>
      <c r="AC502" s="158"/>
      <c r="BP502" s="161"/>
    </row>
    <row r="503" spans="1:68" s="103" customFormat="1" ht="12" x14ac:dyDescent="0.2">
      <c r="A503" s="132"/>
      <c r="B503" s="133"/>
      <c r="C503" s="134"/>
      <c r="D503" s="134"/>
      <c r="E503" s="134"/>
      <c r="F503" s="47">
        <v>81419</v>
      </c>
      <c r="G503" s="135"/>
      <c r="H503" s="134"/>
      <c r="I503" s="134"/>
      <c r="J503" s="134"/>
      <c r="K503" s="136"/>
      <c r="L503" s="137"/>
      <c r="M503" s="137"/>
      <c r="N503" s="55">
        <f t="shared" si="12"/>
        <v>0</v>
      </c>
      <c r="O503" s="137"/>
      <c r="P503" s="138"/>
      <c r="Q503" s="139"/>
      <c r="R503" s="139"/>
      <c r="S503" s="139"/>
      <c r="T503" s="139"/>
      <c r="U503" s="139"/>
      <c r="V503" s="140"/>
      <c r="W503" s="140"/>
      <c r="X503" s="140"/>
      <c r="Y503" s="140"/>
      <c r="Z503" s="140"/>
      <c r="AA503" s="140"/>
      <c r="AB503" s="139"/>
      <c r="AC503" s="158"/>
      <c r="BP503" s="161"/>
    </row>
    <row r="504" spans="1:68" s="103" customFormat="1" ht="12" x14ac:dyDescent="0.2">
      <c r="A504" s="132"/>
      <c r="B504" s="133"/>
      <c r="C504" s="134"/>
      <c r="D504" s="134"/>
      <c r="E504" s="134"/>
      <c r="F504" s="47">
        <v>81420</v>
      </c>
      <c r="G504" s="135"/>
      <c r="H504" s="134"/>
      <c r="I504" s="134"/>
      <c r="J504" s="134"/>
      <c r="K504" s="136"/>
      <c r="L504" s="137"/>
      <c r="M504" s="137"/>
      <c r="N504" s="55">
        <f t="shared" si="12"/>
        <v>0</v>
      </c>
      <c r="O504" s="137"/>
      <c r="P504" s="138"/>
      <c r="Q504" s="139"/>
      <c r="R504" s="139"/>
      <c r="S504" s="139"/>
      <c r="T504" s="139"/>
      <c r="U504" s="139"/>
      <c r="V504" s="140"/>
      <c r="W504" s="140"/>
      <c r="X504" s="140"/>
      <c r="Y504" s="140"/>
      <c r="Z504" s="140"/>
      <c r="AA504" s="140"/>
      <c r="AB504" s="139"/>
      <c r="AC504" s="158"/>
      <c r="BP504" s="161"/>
    </row>
    <row r="505" spans="1:68" s="103" customFormat="1" ht="12" x14ac:dyDescent="0.2">
      <c r="A505" s="132"/>
      <c r="B505" s="133"/>
      <c r="C505" s="134"/>
      <c r="D505" s="134"/>
      <c r="E505" s="134"/>
      <c r="F505" s="47">
        <v>81421</v>
      </c>
      <c r="G505" s="135"/>
      <c r="H505" s="134"/>
      <c r="I505" s="134"/>
      <c r="J505" s="134"/>
      <c r="K505" s="136"/>
      <c r="L505" s="137"/>
      <c r="M505" s="137"/>
      <c r="N505" s="55">
        <f t="shared" si="12"/>
        <v>0</v>
      </c>
      <c r="O505" s="137"/>
      <c r="P505" s="138"/>
      <c r="Q505" s="139"/>
      <c r="R505" s="139"/>
      <c r="S505" s="139"/>
      <c r="T505" s="139"/>
      <c r="U505" s="139"/>
      <c r="V505" s="140"/>
      <c r="W505" s="140"/>
      <c r="X505" s="140"/>
      <c r="Y505" s="140"/>
      <c r="Z505" s="140"/>
      <c r="AA505" s="140"/>
      <c r="AB505" s="139"/>
      <c r="AC505" s="158"/>
      <c r="BP505" s="161"/>
    </row>
    <row r="506" spans="1:68" s="103" customFormat="1" ht="12" x14ac:dyDescent="0.2">
      <c r="A506" s="132"/>
      <c r="B506" s="133"/>
      <c r="C506" s="134"/>
      <c r="D506" s="134"/>
      <c r="E506" s="134"/>
      <c r="F506" s="47">
        <v>81422</v>
      </c>
      <c r="G506" s="135"/>
      <c r="H506" s="134"/>
      <c r="I506" s="134"/>
      <c r="J506" s="134"/>
      <c r="K506" s="136"/>
      <c r="L506" s="137"/>
      <c r="M506" s="137"/>
      <c r="N506" s="55">
        <f t="shared" si="12"/>
        <v>0</v>
      </c>
      <c r="O506" s="137"/>
      <c r="P506" s="138"/>
      <c r="Q506" s="139"/>
      <c r="R506" s="139"/>
      <c r="S506" s="139"/>
      <c r="T506" s="139"/>
      <c r="U506" s="139"/>
      <c r="V506" s="140"/>
      <c r="W506" s="140"/>
      <c r="X506" s="140"/>
      <c r="Y506" s="140"/>
      <c r="Z506" s="140"/>
      <c r="AA506" s="140"/>
      <c r="AB506" s="139"/>
      <c r="AC506" s="158"/>
      <c r="BP506" s="161"/>
    </row>
    <row r="507" spans="1:68" s="30" customFormat="1" ht="12" x14ac:dyDescent="0.2">
      <c r="A507" s="93"/>
      <c r="B507" s="94"/>
      <c r="C507" s="94"/>
      <c r="D507" s="94"/>
      <c r="E507" s="94"/>
      <c r="F507" s="41"/>
      <c r="G507" s="98">
        <f>$G$508</f>
        <v>43861</v>
      </c>
      <c r="H507" s="41"/>
      <c r="I507" s="41"/>
      <c r="J507" s="41"/>
      <c r="K507" s="41"/>
      <c r="L507" s="41"/>
      <c r="M507" s="41"/>
      <c r="N507" s="43"/>
      <c r="O507" s="43"/>
      <c r="P507" s="43"/>
      <c r="Q507" s="43"/>
      <c r="R507" s="43"/>
      <c r="S507" s="43"/>
      <c r="T507" s="43"/>
      <c r="U507" s="43"/>
      <c r="V507" s="43"/>
      <c r="AB507" s="57"/>
      <c r="AD507" s="103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  <c r="AU507" s="103"/>
      <c r="AV507" s="103"/>
      <c r="AW507" s="103"/>
      <c r="AX507" s="103"/>
      <c r="AY507" s="103"/>
      <c r="AZ507" s="103"/>
      <c r="BA507" s="103"/>
      <c r="BB507" s="103"/>
      <c r="BC507" s="103"/>
      <c r="BD507" s="103"/>
      <c r="BE507" s="103"/>
      <c r="BF507" s="103"/>
      <c r="BG507" s="103"/>
      <c r="BH507" s="103"/>
      <c r="BI507" s="103"/>
      <c r="BJ507" s="103"/>
      <c r="BK507" s="103"/>
      <c r="BL507" s="103"/>
      <c r="BM507" s="103"/>
      <c r="BN507" s="103"/>
      <c r="BO507" s="103"/>
    </row>
    <row r="508" spans="1:68" s="30" customFormat="1" ht="15" customHeight="1" x14ac:dyDescent="0.2">
      <c r="A508" s="142" t="s">
        <v>360</v>
      </c>
      <c r="B508" s="43"/>
      <c r="C508" s="43"/>
      <c r="D508" s="36"/>
      <c r="E508" s="63" t="s">
        <v>361</v>
      </c>
      <c r="F508" s="95" t="s">
        <v>44</v>
      </c>
      <c r="G508" s="143">
        <v>43861</v>
      </c>
      <c r="H508" s="144" t="s">
        <v>7</v>
      </c>
      <c r="I508" s="144" t="s">
        <v>8</v>
      </c>
      <c r="J508" s="68" t="s">
        <v>362</v>
      </c>
      <c r="K508" s="194"/>
      <c r="L508" s="41"/>
      <c r="M508" s="41"/>
      <c r="N508" s="78" t="s">
        <v>363</v>
      </c>
      <c r="O508" s="100">
        <f>SUMIF(G2:G506,$G$508, O2:O506)</f>
        <v>9510</v>
      </c>
      <c r="P508" s="114">
        <f>SUMIF(G2:G506,$G$508, P2:P506)</f>
        <v>5900</v>
      </c>
      <c r="Q508" s="114">
        <f>SUMIF(G2:G506,$G$508, Q2:Q506)</f>
        <v>25120.33</v>
      </c>
      <c r="R508" s="114">
        <f>SUMIF(G2:G506, $G$508, R2:R506)</f>
        <v>0</v>
      </c>
      <c r="S508" s="114">
        <f>SUMIF(G2:G506,$G$508, S2:S506)</f>
        <v>0</v>
      </c>
      <c r="T508" s="114">
        <f>SUMIF(G2:G506,$G$508, T2:T506)</f>
        <v>0</v>
      </c>
      <c r="U508" s="114">
        <f>SUMIF(G2:G506,$G$508, U2:U506)</f>
        <v>0</v>
      </c>
      <c r="V508" s="114">
        <f>SUMIF(G2:G506,$G$508, V2:V506)</f>
        <v>0</v>
      </c>
      <c r="W508" s="114">
        <f>SUMIF(G2:G506,$G$508, W2:W506)</f>
        <v>0</v>
      </c>
      <c r="X508" s="114">
        <f>SUMIF(G2:G506,$G$508, X2:X506)</f>
        <v>0</v>
      </c>
      <c r="Y508" s="114">
        <f>SUMIF(G2:G506,$G$508, Y2:Y506)</f>
        <v>0</v>
      </c>
      <c r="Z508" s="114">
        <f>SUMIF(G2:G506,$G$508, Z2:Z506)</f>
        <v>0</v>
      </c>
      <c r="AA508" s="114">
        <f>SUMIF(G2:G506,$G$508, AA2:AA506)</f>
        <v>0</v>
      </c>
      <c r="AB508" s="114">
        <f>SUMIF(G2:G506,$G$508, AB2:AB506)</f>
        <v>0</v>
      </c>
      <c r="AC508" s="159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  <c r="AU508" s="103"/>
      <c r="AV508" s="103"/>
      <c r="AW508" s="103"/>
      <c r="AX508" s="103"/>
      <c r="AY508" s="103"/>
      <c r="AZ508" s="103"/>
      <c r="BA508" s="103"/>
      <c r="BB508" s="103"/>
      <c r="BC508" s="103"/>
      <c r="BD508" s="103"/>
      <c r="BE508" s="103"/>
      <c r="BF508" s="103"/>
      <c r="BG508" s="103"/>
      <c r="BH508" s="103"/>
      <c r="BI508" s="103"/>
      <c r="BJ508" s="103"/>
      <c r="BK508" s="103"/>
      <c r="BL508" s="103"/>
      <c r="BM508" s="103"/>
      <c r="BN508" s="103"/>
      <c r="BO508" s="103"/>
    </row>
    <row r="509" spans="1:68" s="30" customFormat="1" ht="15" customHeight="1" x14ac:dyDescent="0.2">
      <c r="A509" s="197" t="s">
        <v>364</v>
      </c>
      <c r="B509" s="198"/>
      <c r="C509" s="198"/>
      <c r="D509" s="36"/>
      <c r="E509" s="72"/>
      <c r="F509" s="145" t="s">
        <v>44</v>
      </c>
      <c r="G509" s="96">
        <f t="shared" ref="G509:G525" si="13">$G$508</f>
        <v>43861</v>
      </c>
      <c r="H509" s="69">
        <f>SUMIF(G2:G506,$G$508,H2:H506)</f>
        <v>341</v>
      </c>
      <c r="I509" s="69">
        <f>SUMIF(G2:G506,$G$508,I2:I506)</f>
        <v>7</v>
      </c>
      <c r="J509" s="70">
        <f>COUNTIF(G2:G506,$G$508)</f>
        <v>15</v>
      </c>
      <c r="K509" s="194"/>
      <c r="L509" s="41"/>
      <c r="M509" s="41"/>
      <c r="N509" s="79" t="s">
        <v>365</v>
      </c>
      <c r="O509" s="99">
        <f>SUM(P508:AA508)</f>
        <v>31020.33</v>
      </c>
      <c r="P509" s="115" t="s">
        <v>366</v>
      </c>
      <c r="Q509" s="115" t="s">
        <v>366</v>
      </c>
      <c r="R509" s="115" t="s">
        <v>367</v>
      </c>
      <c r="S509" s="115" t="s">
        <v>167</v>
      </c>
      <c r="T509" s="115" t="s">
        <v>368</v>
      </c>
      <c r="U509" s="115" t="s">
        <v>367</v>
      </c>
      <c r="V509" s="115" t="s">
        <v>366</v>
      </c>
      <c r="W509" s="115" t="s">
        <v>366</v>
      </c>
      <c r="X509" s="115" t="s">
        <v>367</v>
      </c>
      <c r="Y509" s="115" t="s">
        <v>167</v>
      </c>
      <c r="Z509" s="115" t="s">
        <v>368</v>
      </c>
      <c r="AA509" s="115" t="s">
        <v>367</v>
      </c>
      <c r="AB509" s="115" t="s">
        <v>369</v>
      </c>
      <c r="AC509" s="42"/>
      <c r="AD509" s="103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  <c r="AU509" s="103"/>
      <c r="AV509" s="103"/>
      <c r="AW509" s="103"/>
      <c r="AX509" s="103"/>
      <c r="AY509" s="103"/>
      <c r="AZ509" s="103"/>
      <c r="BA509" s="103"/>
      <c r="BB509" s="103"/>
      <c r="BC509" s="103"/>
      <c r="BD509" s="103"/>
      <c r="BE509" s="103"/>
      <c r="BF509" s="103"/>
      <c r="BG509" s="103"/>
      <c r="BH509" s="103"/>
      <c r="BI509" s="103"/>
      <c r="BJ509" s="103"/>
      <c r="BK509" s="103"/>
      <c r="BL509" s="103"/>
      <c r="BM509" s="103"/>
      <c r="BN509" s="103"/>
      <c r="BO509" s="103"/>
    </row>
    <row r="510" spans="1:68" s="30" customFormat="1" ht="15" customHeight="1" x14ac:dyDescent="0.2">
      <c r="A510" s="197" t="s">
        <v>370</v>
      </c>
      <c r="B510" s="198"/>
      <c r="C510" s="198"/>
      <c r="D510" s="36"/>
      <c r="E510" s="49"/>
      <c r="F510" s="49"/>
      <c r="G510" s="97">
        <f t="shared" si="13"/>
        <v>43861</v>
      </c>
      <c r="H510" s="199" t="s">
        <v>44</v>
      </c>
      <c r="I510" s="199"/>
      <c r="J510" s="194"/>
      <c r="K510" s="194"/>
      <c r="L510" s="49"/>
      <c r="M510" s="49"/>
      <c r="N510" s="79" t="s">
        <v>371</v>
      </c>
      <c r="O510" s="99">
        <f>SUM(P508:U508)</f>
        <v>31020.33</v>
      </c>
      <c r="P510" s="115" t="s">
        <v>372</v>
      </c>
      <c r="Q510" s="115" t="s">
        <v>373</v>
      </c>
      <c r="R510" s="115" t="s">
        <v>373</v>
      </c>
      <c r="S510" s="115"/>
      <c r="T510" s="115"/>
      <c r="U510" s="115" t="s">
        <v>372</v>
      </c>
      <c r="V510" s="115" t="s">
        <v>372</v>
      </c>
      <c r="W510" s="115" t="s">
        <v>373</v>
      </c>
      <c r="X510" s="115"/>
      <c r="Y510" s="115"/>
      <c r="Z510" s="115"/>
      <c r="AA510" s="115" t="s">
        <v>44</v>
      </c>
      <c r="AB510" s="115"/>
      <c r="AC510" s="42"/>
      <c r="AD510" s="103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  <c r="AU510" s="103"/>
      <c r="AV510" s="103"/>
      <c r="AW510" s="103"/>
      <c r="AX510" s="103"/>
      <c r="AY510" s="103"/>
      <c r="AZ510" s="103"/>
      <c r="BA510" s="103"/>
      <c r="BB510" s="103"/>
      <c r="BC510" s="103"/>
      <c r="BD510" s="103"/>
      <c r="BE510" s="103"/>
      <c r="BF510" s="103"/>
      <c r="BG510" s="103"/>
      <c r="BH510" s="103"/>
      <c r="BI510" s="103"/>
      <c r="BJ510" s="103"/>
      <c r="BK510" s="103"/>
      <c r="BL510" s="103"/>
      <c r="BM510" s="103"/>
      <c r="BN510" s="103"/>
      <c r="BO510" s="103"/>
    </row>
    <row r="511" spans="1:68" customFormat="1" x14ac:dyDescent="0.25">
      <c r="A511" s="197" t="s">
        <v>374</v>
      </c>
      <c r="B511" s="198"/>
      <c r="C511" s="198"/>
      <c r="D511" s="36"/>
      <c r="E511" s="36"/>
      <c r="F511" s="44"/>
      <c r="G511" s="97">
        <f t="shared" si="13"/>
        <v>43861</v>
      </c>
      <c r="H511" s="49" t="s">
        <v>44</v>
      </c>
      <c r="I511" s="41"/>
      <c r="J511" s="41"/>
      <c r="K511" s="41"/>
      <c r="L511" s="49"/>
      <c r="M511" s="49"/>
      <c r="N511" s="79" t="s">
        <v>375</v>
      </c>
      <c r="O511" s="99">
        <f>SUM(P508:AA508)</f>
        <v>31020.33</v>
      </c>
      <c r="P511" s="116" t="s">
        <v>44</v>
      </c>
      <c r="Q511" s="116"/>
      <c r="R511" s="116"/>
      <c r="S511" s="116"/>
      <c r="T511" s="116"/>
      <c r="U511" s="116"/>
      <c r="V511" s="116" t="s">
        <v>376</v>
      </c>
      <c r="W511" s="116" t="s">
        <v>376</v>
      </c>
      <c r="X511" s="116" t="s">
        <v>376</v>
      </c>
      <c r="Y511" s="116" t="s">
        <v>376</v>
      </c>
      <c r="Z511" s="116" t="s">
        <v>376</v>
      </c>
      <c r="AA511" s="116" t="s">
        <v>376</v>
      </c>
      <c r="AB511" s="103"/>
      <c r="AC511" s="160"/>
      <c r="AD511" s="150"/>
      <c r="AE511" s="150"/>
      <c r="AF511" s="150"/>
      <c r="AG511" s="150"/>
      <c r="AH511" s="151"/>
      <c r="AI511" s="152"/>
      <c r="AJ511" s="152"/>
      <c r="AK511" s="152"/>
      <c r="AL511" s="152"/>
      <c r="AM511" s="152"/>
      <c r="AN511" s="152"/>
      <c r="AO511" s="152"/>
      <c r="AP511" s="152"/>
      <c r="AQ511" s="152"/>
      <c r="AR511" s="152"/>
      <c r="AS511" s="152"/>
      <c r="AT511" s="152"/>
      <c r="AU511" s="152"/>
      <c r="AV511" s="152"/>
      <c r="AW511" s="152"/>
      <c r="AX511" s="152"/>
      <c r="AY511" s="152"/>
      <c r="AZ511" s="152"/>
      <c r="BA511" s="152"/>
      <c r="BB511" s="152"/>
      <c r="BC511" s="152"/>
      <c r="BD511" s="152"/>
      <c r="BE511" s="152"/>
      <c r="BF511" s="152"/>
      <c r="BG511" s="152"/>
      <c r="BH511" s="152"/>
      <c r="BI511" s="152"/>
      <c r="BJ511" s="152"/>
      <c r="BK511" s="152"/>
      <c r="BL511" s="152"/>
      <c r="BM511" s="152"/>
      <c r="BN511" s="152"/>
      <c r="BO511" s="152"/>
    </row>
    <row r="512" spans="1:68" x14ac:dyDescent="0.25">
      <c r="A512" s="197" t="s">
        <v>377</v>
      </c>
      <c r="B512" s="198"/>
      <c r="C512" s="198"/>
      <c r="D512" s="36"/>
      <c r="E512" s="43"/>
      <c r="F512" s="44"/>
      <c r="G512" s="97">
        <f t="shared" si="13"/>
        <v>43861</v>
      </c>
      <c r="H512" s="196"/>
      <c r="I512" s="196"/>
      <c r="J512" s="192"/>
      <c r="K512" s="192"/>
      <c r="L512" s="64"/>
      <c r="M512" s="49"/>
      <c r="N512" s="62" t="s">
        <v>371</v>
      </c>
      <c r="O512" s="146"/>
      <c r="P512" s="43"/>
      <c r="Q512" s="43"/>
      <c r="R512" s="43"/>
      <c r="S512" s="43"/>
      <c r="T512" s="43"/>
      <c r="U512" s="43"/>
      <c r="V512" s="43"/>
      <c r="W512" s="66"/>
      <c r="Y512" s="8"/>
      <c r="Z512" s="8"/>
      <c r="AA512" s="8"/>
      <c r="AC512" s="8"/>
      <c r="AD512" s="153"/>
      <c r="AE512" s="153"/>
      <c r="AF512" s="153"/>
      <c r="AG512" s="153"/>
      <c r="AH512" s="153"/>
    </row>
    <row r="513" spans="1:34" x14ac:dyDescent="0.25">
      <c r="A513" s="197" t="s">
        <v>378</v>
      </c>
      <c r="B513" s="198"/>
      <c r="C513" s="198"/>
      <c r="D513" s="36"/>
      <c r="E513" s="36"/>
      <c r="F513" s="44"/>
      <c r="G513" s="97">
        <f t="shared" si="13"/>
        <v>43861</v>
      </c>
      <c r="H513" s="196"/>
      <c r="I513" s="196"/>
      <c r="J513" s="192"/>
      <c r="K513" s="192"/>
      <c r="L513" s="65"/>
      <c r="M513" s="49"/>
      <c r="N513" s="79" t="s">
        <v>379</v>
      </c>
      <c r="O513" s="147"/>
      <c r="P513" s="43"/>
      <c r="Q513" s="43"/>
      <c r="R513" s="43"/>
      <c r="S513" s="43"/>
      <c r="T513" s="43"/>
      <c r="U513" s="43"/>
      <c r="V513" s="43"/>
      <c r="W513" s="66"/>
      <c r="Y513" s="8"/>
      <c r="Z513" s="8"/>
      <c r="AA513" s="8"/>
      <c r="AC513" s="8"/>
      <c r="AD513" s="153"/>
      <c r="AE513" s="153"/>
      <c r="AF513" s="153"/>
      <c r="AG513" s="153"/>
      <c r="AH513" s="153"/>
    </row>
    <row r="514" spans="1:34" x14ac:dyDescent="0.25">
      <c r="A514" s="197" t="s">
        <v>380</v>
      </c>
      <c r="B514" s="198"/>
      <c r="C514" s="198"/>
      <c r="D514" s="36"/>
      <c r="E514" s="36"/>
      <c r="F514" s="44"/>
      <c r="G514" s="97">
        <f t="shared" si="13"/>
        <v>43861</v>
      </c>
      <c r="H514" s="196"/>
      <c r="I514" s="196"/>
      <c r="J514" s="192"/>
      <c r="K514" s="192"/>
      <c r="L514" s="65"/>
      <c r="M514" s="49"/>
      <c r="N514" s="79" t="s">
        <v>381</v>
      </c>
      <c r="O514" s="147"/>
      <c r="P514" s="43"/>
      <c r="Q514" s="43"/>
      <c r="R514" s="43"/>
      <c r="S514" s="43"/>
      <c r="T514" s="43"/>
      <c r="U514" s="43"/>
      <c r="V514" s="43"/>
      <c r="W514" s="66"/>
      <c r="Y514" s="8"/>
      <c r="Z514" s="8"/>
      <c r="AA514" s="8"/>
      <c r="AC514" s="8"/>
      <c r="AD514" s="153"/>
      <c r="AE514" s="153"/>
      <c r="AF514" s="153"/>
      <c r="AG514" s="153"/>
      <c r="AH514" s="153"/>
    </row>
    <row r="515" spans="1:34" x14ac:dyDescent="0.25">
      <c r="A515" s="197" t="s">
        <v>382</v>
      </c>
      <c r="B515" s="198"/>
      <c r="C515" s="198"/>
      <c r="D515" s="36"/>
      <c r="E515" s="36"/>
      <c r="F515" s="44"/>
      <c r="G515" s="97">
        <f t="shared" si="13"/>
        <v>43861</v>
      </c>
      <c r="H515" s="196"/>
      <c r="I515" s="196"/>
      <c r="J515" s="192"/>
      <c r="K515" s="192"/>
      <c r="L515" s="65"/>
      <c r="M515" s="49"/>
      <c r="N515" s="71" t="s">
        <v>383</v>
      </c>
      <c r="O515" s="67">
        <f>SUM(X508:AA508)</f>
        <v>0</v>
      </c>
      <c r="P515" s="43"/>
      <c r="Q515" s="43"/>
      <c r="R515" s="43"/>
      <c r="S515" s="43"/>
      <c r="T515" s="43"/>
      <c r="U515" s="43"/>
      <c r="V515" s="43"/>
      <c r="W515" s="66"/>
      <c r="Y515" s="8"/>
      <c r="Z515" s="8"/>
      <c r="AA515" s="8"/>
      <c r="AC515" s="8"/>
      <c r="AD515" s="153"/>
      <c r="AE515" s="153"/>
      <c r="AF515" s="153"/>
      <c r="AG515" s="153"/>
      <c r="AH515" s="153"/>
    </row>
    <row r="516" spans="1:34" x14ac:dyDescent="0.25">
      <c r="A516" s="197" t="s">
        <v>384</v>
      </c>
      <c r="B516" s="198"/>
      <c r="C516" s="198"/>
      <c r="D516" s="36"/>
      <c r="E516" s="36"/>
      <c r="F516" s="44"/>
      <c r="G516" s="97">
        <f t="shared" si="13"/>
        <v>43861</v>
      </c>
      <c r="H516" s="196"/>
      <c r="I516" s="196"/>
      <c r="J516" s="192"/>
      <c r="K516" s="192"/>
      <c r="L516" s="65"/>
      <c r="M516" s="49"/>
      <c r="N516" s="41"/>
      <c r="O516" s="49"/>
      <c r="P516" s="43"/>
      <c r="Q516" s="43"/>
      <c r="R516" s="43"/>
      <c r="S516" s="43"/>
      <c r="T516" s="43"/>
      <c r="U516" s="43"/>
      <c r="V516" s="41"/>
      <c r="W516" s="66"/>
      <c r="Y516" s="8"/>
      <c r="Z516" s="8"/>
      <c r="AA516" s="8"/>
      <c r="AB516" s="195"/>
      <c r="AC516" s="8"/>
      <c r="AD516" s="153"/>
      <c r="AE516" s="153"/>
      <c r="AF516" s="153"/>
      <c r="AG516" s="153"/>
      <c r="AH516" s="153"/>
    </row>
    <row r="517" spans="1:34" x14ac:dyDescent="0.25">
      <c r="A517" s="197" t="s">
        <v>385</v>
      </c>
      <c r="B517" s="198"/>
      <c r="C517" s="198"/>
      <c r="D517" s="36"/>
      <c r="E517" s="36"/>
      <c r="F517" s="44"/>
      <c r="G517" s="97">
        <f t="shared" si="13"/>
        <v>43861</v>
      </c>
      <c r="H517" s="196"/>
      <c r="I517" s="196"/>
      <c r="J517" s="192"/>
      <c r="K517" s="192"/>
      <c r="L517" s="65"/>
      <c r="M517" s="49"/>
      <c r="N517" s="73" t="s">
        <v>386</v>
      </c>
      <c r="O517" s="74"/>
      <c r="P517" s="75"/>
      <c r="Q517" s="43"/>
      <c r="R517" s="43"/>
      <c r="S517" s="43"/>
      <c r="T517" s="43"/>
      <c r="U517" s="43"/>
      <c r="V517" s="43"/>
      <c r="X517" s="8"/>
      <c r="Y517" s="8"/>
      <c r="Z517" s="8"/>
      <c r="AA517" s="8"/>
      <c r="AC517" s="8"/>
      <c r="AD517" s="153"/>
      <c r="AE517" s="153"/>
      <c r="AF517" s="153"/>
      <c r="AG517" s="153"/>
      <c r="AH517" s="153"/>
    </row>
    <row r="518" spans="1:34" x14ac:dyDescent="0.25">
      <c r="A518" s="197" t="s">
        <v>387</v>
      </c>
      <c r="B518" s="198"/>
      <c r="C518" s="198"/>
      <c r="D518" s="36"/>
      <c r="E518" s="36"/>
      <c r="F518" s="44"/>
      <c r="G518" s="97">
        <f t="shared" si="13"/>
        <v>43861</v>
      </c>
      <c r="H518" s="196" t="s">
        <v>44</v>
      </c>
      <c r="I518" s="196"/>
      <c r="J518" s="192"/>
      <c r="K518" s="192"/>
      <c r="L518" s="65"/>
      <c r="M518" s="49"/>
      <c r="N518" s="79" t="s">
        <v>388</v>
      </c>
      <c r="O518" s="76">
        <f>SUM(V508+W508+P508+Q508)</f>
        <v>31020.33</v>
      </c>
      <c r="P518" s="80" t="s">
        <v>366</v>
      </c>
      <c r="Q518" s="43"/>
      <c r="R518" s="43"/>
      <c r="S518" s="43"/>
      <c r="T518" s="43"/>
      <c r="U518" s="43"/>
      <c r="V518" s="43"/>
      <c r="Y518" s="8"/>
      <c r="Z518" s="8"/>
      <c r="AA518" s="8"/>
      <c r="AC518" s="8"/>
      <c r="AD518" s="153"/>
      <c r="AE518" s="153"/>
      <c r="AF518" s="153"/>
      <c r="AG518" s="153"/>
      <c r="AH518" s="153"/>
    </row>
    <row r="519" spans="1:34" ht="15.75" customHeight="1" x14ac:dyDescent="0.25">
      <c r="A519" s="197" t="s">
        <v>389</v>
      </c>
      <c r="B519" s="198"/>
      <c r="C519" s="198"/>
      <c r="D519" s="36"/>
      <c r="E519" s="36"/>
      <c r="F519" s="44"/>
      <c r="G519" s="97">
        <f t="shared" si="13"/>
        <v>43861</v>
      </c>
      <c r="H519" s="196"/>
      <c r="I519" s="196"/>
      <c r="J519" s="192"/>
      <c r="K519" s="192"/>
      <c r="L519" s="65"/>
      <c r="M519" s="49"/>
      <c r="N519" s="79" t="s">
        <v>390</v>
      </c>
      <c r="O519" s="76">
        <f>SUM(W508+Q508+R508)</f>
        <v>25120.33</v>
      </c>
      <c r="P519" s="80" t="s">
        <v>373</v>
      </c>
      <c r="Q519" s="43"/>
      <c r="R519" s="43"/>
      <c r="S519" s="43"/>
      <c r="T519" s="43"/>
      <c r="U519" s="43"/>
      <c r="V519" s="43"/>
      <c r="Y519" s="8"/>
      <c r="Z519" s="8"/>
      <c r="AA519" s="8"/>
      <c r="AC519" s="8"/>
      <c r="AD519" s="153"/>
      <c r="AE519" s="153"/>
      <c r="AF519" s="153"/>
      <c r="AG519" s="153"/>
      <c r="AH519" s="153"/>
    </row>
    <row r="520" spans="1:34" ht="15.75" customHeight="1" x14ac:dyDescent="0.25">
      <c r="A520" s="50"/>
      <c r="B520" s="41"/>
      <c r="C520" s="41"/>
      <c r="D520" s="41"/>
      <c r="E520" s="41"/>
      <c r="F520" s="51"/>
      <c r="G520" s="97">
        <f t="shared" si="13"/>
        <v>43861</v>
      </c>
      <c r="H520" s="196"/>
      <c r="I520" s="196"/>
      <c r="J520" s="192"/>
      <c r="K520" s="192"/>
      <c r="L520" s="65"/>
      <c r="M520" s="49"/>
      <c r="N520" s="79" t="s">
        <v>19</v>
      </c>
      <c r="O520" s="76">
        <f>SUM(Z508+T508)</f>
        <v>0</v>
      </c>
      <c r="P520" s="80" t="s">
        <v>368</v>
      </c>
      <c r="Q520" s="43"/>
      <c r="R520" s="43"/>
      <c r="S520" s="43"/>
      <c r="T520" s="43"/>
      <c r="U520" s="43"/>
      <c r="V520" s="43"/>
      <c r="Y520" s="8"/>
      <c r="Z520" s="8"/>
      <c r="AA520" s="8"/>
      <c r="AC520" s="8"/>
      <c r="AD520" s="153"/>
      <c r="AE520" s="153"/>
      <c r="AF520" s="153"/>
      <c r="AG520" s="153"/>
      <c r="AH520" s="153"/>
    </row>
    <row r="521" spans="1:34" ht="15" customHeight="1" x14ac:dyDescent="0.25">
      <c r="A521" s="50"/>
      <c r="B521" s="41"/>
      <c r="C521" s="41"/>
      <c r="D521" s="41"/>
      <c r="E521" s="41"/>
      <c r="F521" s="51"/>
      <c r="G521" s="97">
        <f t="shared" si="13"/>
        <v>43861</v>
      </c>
      <c r="H521" s="196"/>
      <c r="I521" s="196"/>
      <c r="J521" s="192"/>
      <c r="K521" s="192"/>
      <c r="L521" s="65"/>
      <c r="M521" s="49"/>
      <c r="N521" s="79" t="s">
        <v>391</v>
      </c>
      <c r="O521" s="76">
        <f>SUM(Y508+S508)</f>
        <v>0</v>
      </c>
      <c r="P521" s="80" t="s">
        <v>167</v>
      </c>
      <c r="Q521" s="43"/>
      <c r="R521" s="43"/>
      <c r="S521" s="43"/>
      <c r="T521" s="43"/>
      <c r="U521" s="43"/>
      <c r="V521" s="43"/>
      <c r="Y521" s="8"/>
      <c r="Z521" s="8"/>
      <c r="AA521" s="8"/>
      <c r="AC521" s="8"/>
      <c r="AD521" s="153"/>
      <c r="AE521" s="153"/>
      <c r="AF521" s="153"/>
      <c r="AG521" s="153"/>
      <c r="AH521" s="153"/>
    </row>
    <row r="522" spans="1:34" ht="15.75" customHeight="1" x14ac:dyDescent="0.25">
      <c r="A522" s="50"/>
      <c r="B522" s="41"/>
      <c r="C522" s="41"/>
      <c r="D522" s="41"/>
      <c r="E522" s="41"/>
      <c r="F522" s="51"/>
      <c r="G522" s="97">
        <f t="shared" si="13"/>
        <v>43861</v>
      </c>
      <c r="H522" s="196"/>
      <c r="I522" s="196"/>
      <c r="J522" s="192"/>
      <c r="K522" s="192"/>
      <c r="L522" s="65"/>
      <c r="M522" s="49"/>
      <c r="N522" s="79" t="s">
        <v>392</v>
      </c>
      <c r="O522" s="76">
        <f>SUM(X508+AA508+R508+U508)</f>
        <v>0</v>
      </c>
      <c r="P522" s="80" t="s">
        <v>367</v>
      </c>
      <c r="Q522" s="43"/>
      <c r="R522" s="43"/>
      <c r="S522" s="43"/>
      <c r="T522" s="43"/>
      <c r="U522" s="43"/>
      <c r="V522" s="43"/>
      <c r="Y522" s="8"/>
      <c r="Z522" s="8"/>
      <c r="AA522" s="8"/>
      <c r="AC522" s="8"/>
      <c r="AD522" s="153"/>
      <c r="AE522" s="153"/>
      <c r="AF522" s="153"/>
      <c r="AG522" s="153"/>
      <c r="AH522" s="153"/>
    </row>
    <row r="523" spans="1:34" x14ac:dyDescent="0.25">
      <c r="A523" s="50"/>
      <c r="B523" s="41"/>
      <c r="C523" s="41"/>
      <c r="D523" s="41"/>
      <c r="E523" s="41"/>
      <c r="F523" s="51"/>
      <c r="G523" s="97">
        <f t="shared" si="13"/>
        <v>43861</v>
      </c>
      <c r="H523" s="196"/>
      <c r="I523" s="196"/>
      <c r="J523" s="192"/>
      <c r="K523" s="192"/>
      <c r="L523" s="65"/>
      <c r="M523" s="49"/>
      <c r="N523" s="79" t="s">
        <v>393</v>
      </c>
      <c r="O523" s="76">
        <f>SUM(AB508)</f>
        <v>0</v>
      </c>
      <c r="P523" s="80" t="s">
        <v>369</v>
      </c>
      <c r="Q523" s="43"/>
      <c r="R523" s="43"/>
      <c r="S523" s="43"/>
      <c r="T523" s="43"/>
      <c r="U523" s="43"/>
      <c r="V523" s="43"/>
      <c r="Y523" s="8"/>
      <c r="Z523" s="8"/>
      <c r="AA523" s="8"/>
      <c r="AC523" s="8"/>
      <c r="AD523" s="153"/>
      <c r="AE523" s="153"/>
      <c r="AF523" s="153"/>
      <c r="AG523" s="153"/>
      <c r="AH523" s="153"/>
    </row>
    <row r="524" spans="1:34" x14ac:dyDescent="0.25">
      <c r="A524" s="50"/>
      <c r="B524" s="41"/>
      <c r="C524" s="41"/>
      <c r="D524" s="41"/>
      <c r="E524" s="41"/>
      <c r="F524" s="51"/>
      <c r="G524" s="97">
        <f t="shared" si="13"/>
        <v>43861</v>
      </c>
      <c r="H524" s="196"/>
      <c r="I524" s="196"/>
      <c r="J524" s="192"/>
      <c r="K524" s="192"/>
      <c r="L524" s="65"/>
      <c r="M524" s="49"/>
      <c r="N524" s="79" t="s">
        <v>394</v>
      </c>
      <c r="O524" s="76">
        <f>SUM(V508+P508+U508)</f>
        <v>5900</v>
      </c>
      <c r="P524" s="80" t="s">
        <v>372</v>
      </c>
      <c r="Q524" s="43"/>
      <c r="R524" s="43"/>
      <c r="S524" s="43"/>
      <c r="T524" s="43"/>
      <c r="U524" s="43"/>
      <c r="V524" s="43"/>
      <c r="Y524" s="8"/>
      <c r="Z524" s="8"/>
      <c r="AA524" s="8"/>
      <c r="AC524" s="8"/>
      <c r="AD524" s="153"/>
      <c r="AE524" s="153"/>
      <c r="AF524" s="153"/>
      <c r="AG524" s="153"/>
      <c r="AH524" s="153"/>
    </row>
    <row r="525" spans="1:34" x14ac:dyDescent="0.25">
      <c r="A525" s="50"/>
      <c r="B525" s="41"/>
      <c r="C525" s="41"/>
      <c r="D525" s="41"/>
      <c r="E525" s="41"/>
      <c r="F525" s="51"/>
      <c r="G525" s="97">
        <f t="shared" si="13"/>
        <v>43861</v>
      </c>
      <c r="H525" s="64"/>
      <c r="I525" s="64"/>
      <c r="J525" s="64"/>
      <c r="K525" s="64"/>
      <c r="L525" s="65"/>
      <c r="M525" s="49"/>
      <c r="N525" s="71" t="s">
        <v>395</v>
      </c>
      <c r="O525" s="77">
        <f>SUM(V508:AA508)</f>
        <v>0</v>
      </c>
      <c r="P525" s="81" t="s">
        <v>376</v>
      </c>
      <c r="Q525" s="43"/>
      <c r="R525" s="43"/>
      <c r="S525" s="43"/>
      <c r="T525" s="43"/>
      <c r="U525" s="43"/>
      <c r="V525" s="43"/>
      <c r="Y525" s="8"/>
      <c r="Z525" s="8"/>
      <c r="AA525" s="8"/>
      <c r="AC525" s="8"/>
      <c r="AD525" s="153"/>
      <c r="AE525" s="153"/>
      <c r="AF525" s="153"/>
      <c r="AG525" s="153"/>
      <c r="AH525" s="153"/>
    </row>
    <row r="526" spans="1:34" x14ac:dyDescent="0.25">
      <c r="A526" s="8"/>
      <c r="B526" s="8"/>
      <c r="C526" s="8"/>
      <c r="E526" s="8"/>
      <c r="F526" s="8"/>
      <c r="H526" s="8"/>
      <c r="I526" s="8"/>
      <c r="J526" s="8"/>
      <c r="K526" s="8"/>
      <c r="L526" s="8"/>
      <c r="M526" s="8"/>
      <c r="P526" s="8"/>
      <c r="Q526" s="8"/>
      <c r="R526" s="8"/>
      <c r="S526" s="8"/>
      <c r="T526" s="8"/>
      <c r="U526" s="8"/>
      <c r="Y526" s="8"/>
      <c r="Z526" s="8"/>
      <c r="AA526" s="8"/>
      <c r="AC526" s="8"/>
      <c r="AD526" s="153"/>
      <c r="AE526" s="153"/>
      <c r="AF526" s="153"/>
      <c r="AG526" s="153"/>
      <c r="AH526" s="153"/>
    </row>
    <row r="527" spans="1:34" ht="15.75" customHeight="1" x14ac:dyDescent="0.25">
      <c r="B527" s="193"/>
      <c r="C527" s="193"/>
      <c r="D527" s="111"/>
      <c r="E527" s="193"/>
      <c r="F527" s="193"/>
      <c r="G527" s="66"/>
      <c r="H527" s="8"/>
      <c r="I527" s="8"/>
      <c r="J527" s="8"/>
      <c r="K527" s="8"/>
      <c r="L527" s="8"/>
      <c r="M527" s="8"/>
      <c r="P527" s="8"/>
      <c r="Q527" s="8"/>
      <c r="R527" s="8"/>
      <c r="S527" s="8"/>
      <c r="T527" s="8"/>
      <c r="U527" s="8"/>
      <c r="Y527" s="8"/>
      <c r="Z527" s="8"/>
      <c r="AA527" s="8"/>
      <c r="AC527" s="8"/>
      <c r="AD527" s="153"/>
      <c r="AE527" s="153"/>
      <c r="AF527" s="153"/>
      <c r="AG527" s="153"/>
      <c r="AH527" s="153"/>
    </row>
    <row r="528" spans="1:34" ht="15.75" customHeight="1" x14ac:dyDescent="0.25">
      <c r="B528" s="193"/>
      <c r="C528" s="193"/>
      <c r="D528" s="111"/>
      <c r="E528" s="193"/>
      <c r="F528" s="193"/>
      <c r="G528" s="66"/>
      <c r="H528" s="8"/>
      <c r="I528" s="8"/>
      <c r="J528" s="8"/>
      <c r="K528" s="8"/>
      <c r="L528" s="8"/>
      <c r="M528" s="8"/>
    </row>
    <row r="529" spans="1:13" ht="15.75" customHeight="1" x14ac:dyDescent="0.25">
      <c r="B529" s="193"/>
      <c r="C529" s="193"/>
      <c r="D529" s="111"/>
      <c r="E529" s="193"/>
      <c r="F529" s="193"/>
      <c r="G529" s="66"/>
      <c r="H529" s="8"/>
      <c r="I529" s="8"/>
      <c r="J529" s="8"/>
      <c r="K529" s="8"/>
      <c r="L529" s="8"/>
      <c r="M529" s="8"/>
    </row>
    <row r="530" spans="1:13" ht="15.75" customHeight="1" x14ac:dyDescent="0.25">
      <c r="B530" s="193"/>
      <c r="C530" s="193"/>
      <c r="D530" s="111"/>
      <c r="E530" s="193"/>
      <c r="F530" s="193"/>
      <c r="G530" s="66"/>
    </row>
    <row r="531" spans="1:13" ht="15.75" customHeight="1" x14ac:dyDescent="0.25">
      <c r="B531" s="193"/>
      <c r="C531" s="193"/>
      <c r="D531" s="111"/>
      <c r="E531" s="193"/>
      <c r="F531" s="193"/>
      <c r="G531" s="66"/>
    </row>
    <row r="532" spans="1:13" ht="15.75" customHeight="1" x14ac:dyDescent="0.25">
      <c r="B532" s="193"/>
      <c r="C532" s="193"/>
      <c r="D532" s="111"/>
      <c r="E532" s="193"/>
      <c r="F532" s="193"/>
      <c r="G532" s="66"/>
    </row>
    <row r="533" spans="1:13" ht="15.75" customHeight="1" x14ac:dyDescent="0.25">
      <c r="B533" s="193"/>
      <c r="C533" s="193"/>
      <c r="D533" s="111"/>
      <c r="E533" s="193"/>
      <c r="F533" s="193"/>
      <c r="G533" s="66"/>
    </row>
    <row r="534" spans="1:13" ht="15.75" customHeight="1" x14ac:dyDescent="0.25">
      <c r="B534" s="193"/>
      <c r="C534" s="193"/>
      <c r="D534" s="111"/>
      <c r="E534" s="193"/>
      <c r="F534" s="193"/>
      <c r="G534" s="66"/>
    </row>
    <row r="535" spans="1:13" ht="15.75" customHeight="1" x14ac:dyDescent="0.25">
      <c r="B535" s="193"/>
      <c r="C535" s="193"/>
      <c r="D535" s="111"/>
      <c r="E535" s="193"/>
      <c r="F535" s="193"/>
      <c r="G535" s="66"/>
    </row>
    <row r="536" spans="1:13" ht="15.75" customHeight="1" x14ac:dyDescent="0.25">
      <c r="B536" s="193"/>
      <c r="C536" s="193"/>
      <c r="D536" s="111"/>
      <c r="E536" s="193"/>
      <c r="F536" s="193"/>
      <c r="G536" s="66"/>
    </row>
    <row r="537" spans="1:13" ht="15.75" customHeight="1" x14ac:dyDescent="0.25">
      <c r="B537" s="193"/>
      <c r="C537" s="193"/>
      <c r="D537" s="111"/>
      <c r="E537" s="193"/>
      <c r="F537" s="193"/>
      <c r="G537" s="66"/>
    </row>
    <row r="538" spans="1:13" x14ac:dyDescent="0.25">
      <c r="A538" s="50"/>
      <c r="B538" s="41"/>
      <c r="C538" s="41"/>
      <c r="D538" s="41"/>
      <c r="E538" s="41"/>
      <c r="F538" s="51"/>
    </row>
  </sheetData>
  <autoFilter ref="A1:AH529" xr:uid="{00000000-0009-0000-0000-000001000000}">
    <sortState xmlns:xlrd2="http://schemas.microsoft.com/office/spreadsheetml/2017/richdata2" ref="A2:AG15">
      <sortCondition ref="G1:G824"/>
    </sortState>
  </autoFilter>
  <mergeCells count="25">
    <mergeCell ref="H524:I524"/>
    <mergeCell ref="A519:C519"/>
    <mergeCell ref="H519:I519"/>
    <mergeCell ref="H520:I520"/>
    <mergeCell ref="H521:I521"/>
    <mergeCell ref="H522:I522"/>
    <mergeCell ref="H523:I523"/>
    <mergeCell ref="A516:C516"/>
    <mergeCell ref="H516:I516"/>
    <mergeCell ref="A517:C517"/>
    <mergeCell ref="H517:I517"/>
    <mergeCell ref="A518:C518"/>
    <mergeCell ref="H518:I518"/>
    <mergeCell ref="A513:C513"/>
    <mergeCell ref="H513:I513"/>
    <mergeCell ref="A514:C514"/>
    <mergeCell ref="H514:I514"/>
    <mergeCell ref="A515:C515"/>
    <mergeCell ref="H515:I515"/>
    <mergeCell ref="A509:C509"/>
    <mergeCell ref="A510:C510"/>
    <mergeCell ref="H510:I510"/>
    <mergeCell ref="A511:C511"/>
    <mergeCell ref="A512:C512"/>
    <mergeCell ref="H512:I512"/>
  </mergeCells>
  <printOptions horizontalCentered="1" gridLines="1"/>
  <pageMargins left="0" right="0" top="0.75" bottom="0.75" header="0.3" footer="0.3"/>
  <pageSetup scale="7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P472"/>
  <sheetViews>
    <sheetView zoomScaleNormal="100" workbookViewId="0">
      <pane ySplit="1" topLeftCell="A2" activePane="bottomLeft" state="frozen"/>
      <selection pane="bottomLeft" activeCell="H316" sqref="H316"/>
    </sheetView>
  </sheetViews>
  <sheetFormatPr defaultColWidth="9.140625" defaultRowHeight="15.75" x14ac:dyDescent="0.25"/>
  <cols>
    <col min="1" max="1" width="5.7109375" style="25" customWidth="1"/>
    <col min="2" max="3" width="7.140625" style="25" customWidth="1"/>
    <col min="4" max="4" width="7.5703125" style="25" customWidth="1"/>
    <col min="5" max="5" width="14.7109375" style="25" customWidth="1"/>
    <col min="6" max="6" width="5.85546875" style="26" customWidth="1"/>
    <col min="7" max="7" width="8.5703125" style="8" customWidth="1"/>
    <col min="8" max="8" width="6.85546875" style="25" customWidth="1"/>
    <col min="9" max="9" width="9.5703125" style="25" bestFit="1" customWidth="1"/>
    <col min="10" max="10" width="15.5703125" style="25" customWidth="1"/>
    <col min="11" max="11" width="11.140625" style="25" bestFit="1" customWidth="1"/>
    <col min="12" max="12" width="7.28515625" style="25" customWidth="1"/>
    <col min="13" max="13" width="8.140625" style="25" customWidth="1"/>
    <col min="14" max="14" width="15.7109375" style="25" customWidth="1"/>
    <col min="15" max="15" width="13.5703125" style="8" bestFit="1" customWidth="1"/>
    <col min="16" max="16" width="10.7109375" style="27" bestFit="1" customWidth="1"/>
    <col min="17" max="17" width="10.85546875" style="27" bestFit="1" customWidth="1"/>
    <col min="18" max="18" width="6.5703125" style="27" customWidth="1"/>
    <col min="19" max="20" width="3.85546875" style="27" customWidth="1"/>
    <col min="21" max="21" width="8.5703125" style="27" bestFit="1" customWidth="1"/>
    <col min="22" max="22" width="11.85546875" style="8" bestFit="1" customWidth="1"/>
    <col min="23" max="23" width="9.42578125" style="8" customWidth="1"/>
    <col min="24" max="24" width="5.7109375" style="27" bestFit="1" customWidth="1"/>
    <col min="25" max="25" width="8.42578125" style="25" customWidth="1"/>
    <col min="26" max="26" width="10.42578125" style="27" customWidth="1"/>
    <col min="27" max="27" width="9.5703125" style="27" customWidth="1"/>
    <col min="28" max="28" width="10" style="25" customWidth="1"/>
    <col min="29" max="29" width="48.42578125" style="27" customWidth="1"/>
    <col min="30" max="33" width="3.140625" style="150" customWidth="1"/>
    <col min="34" max="34" width="3.140625" style="151" customWidth="1"/>
    <col min="35" max="35" width="3.140625" style="153" customWidth="1"/>
    <col min="36" max="36" width="6" style="153" customWidth="1"/>
    <col min="37" max="67" width="9.140625" style="153"/>
    <col min="68" max="16384" width="9.140625" style="8"/>
  </cols>
  <sheetData>
    <row r="1" spans="1:68" s="110" customFormat="1" ht="45" x14ac:dyDescent="0.25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2" t="s">
        <v>7</v>
      </c>
      <c r="I1" s="112" t="s">
        <v>8</v>
      </c>
      <c r="J1" s="112" t="s">
        <v>9</v>
      </c>
      <c r="K1" s="112" t="s">
        <v>10</v>
      </c>
      <c r="L1" s="109" t="s">
        <v>11</v>
      </c>
      <c r="M1" s="109" t="s">
        <v>12</v>
      </c>
      <c r="N1" s="109" t="s">
        <v>13</v>
      </c>
      <c r="O1" s="109" t="s">
        <v>14</v>
      </c>
      <c r="P1" s="109" t="s">
        <v>15</v>
      </c>
      <c r="Q1" s="109" t="s">
        <v>16</v>
      </c>
      <c r="R1" s="109" t="s">
        <v>17</v>
      </c>
      <c r="S1" s="109" t="s">
        <v>18</v>
      </c>
      <c r="T1" s="109" t="s">
        <v>19</v>
      </c>
      <c r="U1" s="109" t="s">
        <v>20</v>
      </c>
      <c r="V1" s="109" t="s">
        <v>21</v>
      </c>
      <c r="W1" s="109" t="s">
        <v>22</v>
      </c>
      <c r="X1" s="109" t="s">
        <v>23</v>
      </c>
      <c r="Y1" s="109" t="s">
        <v>24</v>
      </c>
      <c r="Z1" s="109" t="s">
        <v>25</v>
      </c>
      <c r="AA1" s="109" t="s">
        <v>26</v>
      </c>
      <c r="AB1" s="109" t="s">
        <v>27</v>
      </c>
      <c r="AC1" s="154" t="s">
        <v>28</v>
      </c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</row>
    <row r="2" spans="1:68" s="103" customFormat="1" ht="12" x14ac:dyDescent="0.2">
      <c r="A2" s="132" t="s">
        <v>428</v>
      </c>
      <c r="B2" s="133"/>
      <c r="C2" s="134"/>
      <c r="D2" s="134"/>
      <c r="E2" s="134" t="s">
        <v>468</v>
      </c>
      <c r="F2" s="47">
        <v>81250</v>
      </c>
      <c r="G2" s="135"/>
      <c r="H2" s="134"/>
      <c r="I2" s="134"/>
      <c r="J2" s="134"/>
      <c r="K2" s="136"/>
      <c r="L2" s="137"/>
      <c r="M2" s="137"/>
      <c r="N2" s="55">
        <f t="shared" ref="N2:N5" si="0">SUM(K2:L2)</f>
        <v>0</v>
      </c>
      <c r="O2" s="137"/>
      <c r="P2" s="138"/>
      <c r="Q2" s="139"/>
      <c r="R2" s="139"/>
      <c r="S2" s="139"/>
      <c r="T2" s="139"/>
      <c r="U2" s="139"/>
      <c r="V2" s="140"/>
      <c r="W2" s="140"/>
      <c r="X2" s="140"/>
      <c r="Y2" s="140"/>
      <c r="Z2" s="140"/>
      <c r="AA2" s="140"/>
      <c r="AB2" s="139"/>
      <c r="AC2" s="158"/>
      <c r="BP2" s="161"/>
    </row>
    <row r="3" spans="1:68" s="103" customFormat="1" ht="12" x14ac:dyDescent="0.2">
      <c r="A3" s="132" t="s">
        <v>41</v>
      </c>
      <c r="B3" s="133" t="s">
        <v>34</v>
      </c>
      <c r="C3" s="134" t="s">
        <v>99</v>
      </c>
      <c r="D3" s="134" t="s">
        <v>36</v>
      </c>
      <c r="E3" s="134" t="s">
        <v>469</v>
      </c>
      <c r="F3" s="47">
        <v>81253</v>
      </c>
      <c r="G3" s="135">
        <v>43866</v>
      </c>
      <c r="H3" s="134">
        <v>0</v>
      </c>
      <c r="I3" s="134">
        <v>0</v>
      </c>
      <c r="J3" s="134"/>
      <c r="K3" s="136">
        <v>72485.88</v>
      </c>
      <c r="L3" s="137"/>
      <c r="M3" s="137"/>
      <c r="N3" s="55">
        <f t="shared" si="0"/>
        <v>72485.88</v>
      </c>
      <c r="O3" s="137"/>
      <c r="P3" s="138"/>
      <c r="Q3" s="139"/>
      <c r="R3" s="139"/>
      <c r="S3" s="139"/>
      <c r="T3" s="139"/>
      <c r="U3" s="139"/>
      <c r="V3" s="140"/>
      <c r="W3" s="140"/>
      <c r="X3" s="140"/>
      <c r="Y3" s="140"/>
      <c r="Z3" s="140">
        <v>21835.63</v>
      </c>
      <c r="AA3" s="140">
        <v>50650.25</v>
      </c>
      <c r="AB3" s="139"/>
      <c r="AC3" s="158"/>
      <c r="BP3" s="161"/>
    </row>
    <row r="4" spans="1:68" s="103" customFormat="1" ht="12" x14ac:dyDescent="0.2">
      <c r="A4" s="132" t="s">
        <v>33</v>
      </c>
      <c r="B4" s="133">
        <v>43858</v>
      </c>
      <c r="C4" s="134" t="s">
        <v>90</v>
      </c>
      <c r="D4" s="134" t="s">
        <v>39</v>
      </c>
      <c r="E4" s="134" t="s">
        <v>43</v>
      </c>
      <c r="F4" s="47">
        <v>81256</v>
      </c>
      <c r="G4" s="135">
        <v>43864</v>
      </c>
      <c r="H4" s="134">
        <v>12</v>
      </c>
      <c r="I4" s="134"/>
      <c r="J4" s="134"/>
      <c r="K4" s="136">
        <v>3078.25</v>
      </c>
      <c r="L4" s="137"/>
      <c r="M4" s="137"/>
      <c r="N4" s="55">
        <f t="shared" si="0"/>
        <v>3078.25</v>
      </c>
      <c r="O4" s="137"/>
      <c r="P4" s="138"/>
      <c r="Q4" s="139">
        <v>3078.25</v>
      </c>
      <c r="R4" s="139"/>
      <c r="S4" s="139"/>
      <c r="T4" s="139"/>
      <c r="U4" s="139"/>
      <c r="V4" s="140"/>
      <c r="W4" s="140"/>
      <c r="X4" s="140"/>
      <c r="Y4" s="140"/>
      <c r="Z4" s="140"/>
      <c r="AA4" s="140"/>
      <c r="AB4" s="139"/>
      <c r="AC4" s="158"/>
      <c r="BP4" s="161"/>
    </row>
    <row r="5" spans="1:68" s="103" customFormat="1" ht="12" x14ac:dyDescent="0.2">
      <c r="A5" s="132" t="s">
        <v>33</v>
      </c>
      <c r="B5" s="133">
        <v>43858</v>
      </c>
      <c r="C5" s="134" t="s">
        <v>38</v>
      </c>
      <c r="D5" s="134" t="s">
        <v>39</v>
      </c>
      <c r="E5" s="134" t="s">
        <v>40</v>
      </c>
      <c r="F5" s="47">
        <v>81257</v>
      </c>
      <c r="G5" s="135">
        <v>43864</v>
      </c>
      <c r="H5" s="134">
        <v>1</v>
      </c>
      <c r="I5" s="134">
        <v>1</v>
      </c>
      <c r="J5" s="134" t="s">
        <v>47</v>
      </c>
      <c r="K5" s="136">
        <v>34000</v>
      </c>
      <c r="L5" s="137"/>
      <c r="M5" s="137"/>
      <c r="N5" s="55">
        <f t="shared" si="0"/>
        <v>34000</v>
      </c>
      <c r="O5" s="137"/>
      <c r="P5" s="138">
        <v>34000</v>
      </c>
      <c r="Q5" s="139" t="s">
        <v>59</v>
      </c>
      <c r="R5" s="139"/>
      <c r="S5" s="139"/>
      <c r="T5" s="139"/>
      <c r="U5" s="139"/>
      <c r="V5" s="140"/>
      <c r="W5" s="140"/>
      <c r="X5" s="140"/>
      <c r="Y5" s="140"/>
      <c r="Z5" s="140"/>
      <c r="AA5" s="140"/>
      <c r="AB5" s="139"/>
      <c r="AC5" s="158"/>
      <c r="BP5" s="161"/>
    </row>
    <row r="6" spans="1:68" s="103" customFormat="1" ht="12" x14ac:dyDescent="0.2">
      <c r="A6" s="132" t="s">
        <v>33</v>
      </c>
      <c r="B6" s="133">
        <v>43858</v>
      </c>
      <c r="C6" s="134" t="s">
        <v>90</v>
      </c>
      <c r="D6" s="134" t="s">
        <v>39</v>
      </c>
      <c r="E6" s="134" t="s">
        <v>43</v>
      </c>
      <c r="F6" s="47">
        <v>81259</v>
      </c>
      <c r="G6" s="135">
        <v>43864</v>
      </c>
      <c r="H6" s="134">
        <v>5</v>
      </c>
      <c r="I6" s="134">
        <v>1</v>
      </c>
      <c r="J6" s="134" t="s">
        <v>61</v>
      </c>
      <c r="K6" s="136">
        <v>6525</v>
      </c>
      <c r="L6" s="137"/>
      <c r="M6" s="137"/>
      <c r="N6" s="55">
        <f>SUM(K6:L6)</f>
        <v>6525</v>
      </c>
      <c r="O6" s="137"/>
      <c r="P6" s="138"/>
      <c r="Q6" s="139">
        <v>6525</v>
      </c>
      <c r="R6" s="139"/>
      <c r="S6" s="139"/>
      <c r="T6" s="139"/>
      <c r="U6" s="139"/>
      <c r="V6" s="140"/>
      <c r="W6" s="140"/>
      <c r="X6" s="140"/>
      <c r="Y6" s="140"/>
      <c r="Z6" s="140"/>
      <c r="AA6" s="140"/>
      <c r="AB6" s="139"/>
      <c r="AC6" s="158"/>
      <c r="BP6" s="161"/>
    </row>
    <row r="7" spans="1:68" s="103" customFormat="1" ht="12" x14ac:dyDescent="0.2">
      <c r="A7" s="132" t="s">
        <v>33</v>
      </c>
      <c r="B7" s="133">
        <v>43861</v>
      </c>
      <c r="C7" s="134" t="s">
        <v>77</v>
      </c>
      <c r="D7" s="134" t="s">
        <v>78</v>
      </c>
      <c r="E7" s="134" t="s">
        <v>79</v>
      </c>
      <c r="F7" s="47">
        <v>81285</v>
      </c>
      <c r="G7" s="135">
        <v>43864</v>
      </c>
      <c r="H7" s="134">
        <v>0</v>
      </c>
      <c r="I7" s="134">
        <v>0</v>
      </c>
      <c r="J7" s="134"/>
      <c r="K7" s="136">
        <v>354</v>
      </c>
      <c r="L7" s="137"/>
      <c r="M7" s="137"/>
      <c r="N7" s="55">
        <f t="shared" ref="N7:N52" si="1">SUM(K7:L7)</f>
        <v>354</v>
      </c>
      <c r="O7" s="137"/>
      <c r="P7" s="138"/>
      <c r="Q7" s="139">
        <v>354</v>
      </c>
      <c r="R7" s="139"/>
      <c r="S7" s="139"/>
      <c r="T7" s="139"/>
      <c r="U7" s="139"/>
      <c r="V7" s="140"/>
      <c r="W7" s="140"/>
      <c r="X7" s="140"/>
      <c r="Y7" s="140"/>
      <c r="Z7" s="140"/>
      <c r="AA7" s="140"/>
      <c r="AB7" s="139"/>
      <c r="AC7" s="158"/>
      <c r="BP7" s="161"/>
    </row>
    <row r="8" spans="1:68" s="103" customFormat="1" ht="12" x14ac:dyDescent="0.2">
      <c r="A8" s="132" t="s">
        <v>62</v>
      </c>
      <c r="B8" s="133">
        <v>43851</v>
      </c>
      <c r="C8" s="134" t="s">
        <v>45</v>
      </c>
      <c r="D8" s="134" t="s">
        <v>170</v>
      </c>
      <c r="E8" s="134" t="s">
        <v>43</v>
      </c>
      <c r="F8" s="47">
        <v>81286</v>
      </c>
      <c r="G8" s="135">
        <v>43866</v>
      </c>
      <c r="H8" s="134">
        <v>0</v>
      </c>
      <c r="I8" s="134">
        <v>0</v>
      </c>
      <c r="J8" s="134"/>
      <c r="K8" s="136">
        <v>5730.3</v>
      </c>
      <c r="L8" s="137"/>
      <c r="M8" s="137"/>
      <c r="N8" s="55">
        <f t="shared" si="1"/>
        <v>5730.3</v>
      </c>
      <c r="O8" s="137"/>
      <c r="P8" s="138"/>
      <c r="Q8" s="139">
        <v>395.7</v>
      </c>
      <c r="R8" s="139"/>
      <c r="S8" s="139"/>
      <c r="T8" s="139"/>
      <c r="U8" s="139">
        <v>5334.6</v>
      </c>
      <c r="V8" s="140"/>
      <c r="W8" s="140"/>
      <c r="X8" s="140"/>
      <c r="Y8" s="140"/>
      <c r="Z8" s="140"/>
      <c r="AA8" s="140"/>
      <c r="AB8" s="139"/>
      <c r="AC8" s="158"/>
      <c r="BP8" s="161"/>
    </row>
    <row r="9" spans="1:68" s="103" customFormat="1" ht="12" x14ac:dyDescent="0.2">
      <c r="A9" s="132" t="s">
        <v>33</v>
      </c>
      <c r="B9" s="133">
        <v>43860</v>
      </c>
      <c r="C9" s="134" t="s">
        <v>90</v>
      </c>
      <c r="D9" s="134" t="s">
        <v>39</v>
      </c>
      <c r="E9" s="134" t="s">
        <v>43</v>
      </c>
      <c r="F9" s="47">
        <v>81289</v>
      </c>
      <c r="G9" s="135">
        <v>43865</v>
      </c>
      <c r="H9" s="134">
        <v>14</v>
      </c>
      <c r="I9" s="134">
        <v>0</v>
      </c>
      <c r="J9" s="134"/>
      <c r="K9" s="136">
        <v>1093</v>
      </c>
      <c r="L9" s="137"/>
      <c r="M9" s="137"/>
      <c r="N9" s="55">
        <f t="shared" si="1"/>
        <v>1093</v>
      </c>
      <c r="O9" s="137"/>
      <c r="P9" s="138"/>
      <c r="Q9" s="139">
        <v>1093</v>
      </c>
      <c r="R9" s="139"/>
      <c r="S9" s="139"/>
      <c r="T9" s="139"/>
      <c r="U9" s="139"/>
      <c r="V9" s="140"/>
      <c r="W9" s="140"/>
      <c r="X9" s="140"/>
      <c r="Y9" s="140"/>
      <c r="Z9" s="140"/>
      <c r="AA9" s="140"/>
      <c r="AB9" s="139"/>
      <c r="AC9" s="158"/>
      <c r="BP9" s="161"/>
    </row>
    <row r="10" spans="1:68" s="103" customFormat="1" ht="12" x14ac:dyDescent="0.2">
      <c r="A10" s="132" t="s">
        <v>33</v>
      </c>
      <c r="B10" s="133">
        <v>43861</v>
      </c>
      <c r="C10" s="134" t="s">
        <v>77</v>
      </c>
      <c r="D10" s="134" t="s">
        <v>78</v>
      </c>
      <c r="E10" s="134" t="s">
        <v>79</v>
      </c>
      <c r="F10" s="47">
        <v>81293</v>
      </c>
      <c r="G10" s="135">
        <v>43865</v>
      </c>
      <c r="H10" s="134">
        <v>0</v>
      </c>
      <c r="I10" s="134">
        <v>0</v>
      </c>
      <c r="J10" s="134"/>
      <c r="K10" s="136">
        <v>192</v>
      </c>
      <c r="L10" s="137"/>
      <c r="M10" s="137"/>
      <c r="N10" s="55">
        <f t="shared" si="1"/>
        <v>192</v>
      </c>
      <c r="O10" s="137"/>
      <c r="P10" s="138"/>
      <c r="Q10" s="139">
        <v>192</v>
      </c>
      <c r="R10" s="139"/>
      <c r="S10" s="139"/>
      <c r="T10" s="139"/>
      <c r="U10" s="139"/>
      <c r="V10" s="140"/>
      <c r="W10" s="140"/>
      <c r="X10" s="140"/>
      <c r="Y10" s="140"/>
      <c r="Z10" s="140"/>
      <c r="AA10" s="140"/>
      <c r="AB10" s="139"/>
      <c r="AC10" s="158"/>
      <c r="BP10" s="161"/>
    </row>
    <row r="11" spans="1:68" s="103" customFormat="1" ht="12" x14ac:dyDescent="0.2">
      <c r="A11" s="132"/>
      <c r="B11" s="133"/>
      <c r="C11" s="134"/>
      <c r="D11" s="134"/>
      <c r="E11" s="134"/>
      <c r="F11" s="47">
        <v>81297</v>
      </c>
      <c r="G11" s="135"/>
      <c r="H11" s="134"/>
      <c r="I11" s="134"/>
      <c r="J11" s="134"/>
      <c r="K11" s="136"/>
      <c r="L11" s="137"/>
      <c r="M11" s="137"/>
      <c r="N11" s="55">
        <f t="shared" si="1"/>
        <v>0</v>
      </c>
      <c r="O11" s="137"/>
      <c r="P11" s="138"/>
      <c r="Q11" s="139"/>
      <c r="R11" s="139"/>
      <c r="S11" s="139"/>
      <c r="T11" s="139"/>
      <c r="U11" s="139"/>
      <c r="V11" s="140"/>
      <c r="W11" s="140"/>
      <c r="X11" s="140"/>
      <c r="Y11" s="140"/>
      <c r="Z11" s="140"/>
      <c r="AA11" s="140"/>
      <c r="AB11" s="139"/>
      <c r="AC11" s="158"/>
      <c r="BP11" s="161"/>
    </row>
    <row r="12" spans="1:68" s="103" customFormat="1" ht="12" x14ac:dyDescent="0.2">
      <c r="A12" s="132" t="s">
        <v>33</v>
      </c>
      <c r="B12" s="133">
        <v>43861</v>
      </c>
      <c r="C12" s="134" t="s">
        <v>77</v>
      </c>
      <c r="D12" s="134" t="s">
        <v>78</v>
      </c>
      <c r="E12" s="134" t="s">
        <v>79</v>
      </c>
      <c r="F12" s="47">
        <v>81300</v>
      </c>
      <c r="G12" s="135">
        <v>43865</v>
      </c>
      <c r="H12" s="134">
        <v>0</v>
      </c>
      <c r="I12" s="134">
        <v>0</v>
      </c>
      <c r="J12" s="134"/>
      <c r="K12" s="136">
        <v>48</v>
      </c>
      <c r="L12" s="137"/>
      <c r="M12" s="137"/>
      <c r="N12" s="55">
        <f t="shared" si="1"/>
        <v>48</v>
      </c>
      <c r="O12" s="137"/>
      <c r="P12" s="138"/>
      <c r="Q12" s="139">
        <v>48</v>
      </c>
      <c r="R12" s="139"/>
      <c r="S12" s="139"/>
      <c r="T12" s="139"/>
      <c r="U12" s="139"/>
      <c r="V12" s="140"/>
      <c r="W12" s="140"/>
      <c r="X12" s="140"/>
      <c r="Y12" s="140"/>
      <c r="Z12" s="140"/>
      <c r="AA12" s="140"/>
      <c r="AB12" s="139"/>
      <c r="AC12" s="158"/>
      <c r="BP12" s="161"/>
    </row>
    <row r="13" spans="1:68" s="103" customFormat="1" ht="12" x14ac:dyDescent="0.2">
      <c r="A13" s="132" t="s">
        <v>33</v>
      </c>
      <c r="B13" s="133">
        <v>43861</v>
      </c>
      <c r="C13" s="134" t="s">
        <v>90</v>
      </c>
      <c r="D13" s="134" t="s">
        <v>39</v>
      </c>
      <c r="E13" s="134" t="s">
        <v>43</v>
      </c>
      <c r="F13" s="47">
        <v>81301</v>
      </c>
      <c r="G13" s="135">
        <v>43866</v>
      </c>
      <c r="H13" s="134">
        <v>6</v>
      </c>
      <c r="I13" s="134">
        <v>6</v>
      </c>
      <c r="J13" s="134" t="s">
        <v>470</v>
      </c>
      <c r="K13" s="136">
        <v>395</v>
      </c>
      <c r="L13" s="137"/>
      <c r="M13" s="137"/>
      <c r="N13" s="55">
        <f t="shared" si="1"/>
        <v>395</v>
      </c>
      <c r="O13" s="137"/>
      <c r="P13" s="138"/>
      <c r="Q13" s="139">
        <v>395</v>
      </c>
      <c r="R13" s="139"/>
      <c r="S13" s="139"/>
      <c r="T13" s="139"/>
      <c r="U13" s="139"/>
      <c r="V13" s="140"/>
      <c r="W13" s="140"/>
      <c r="X13" s="140"/>
      <c r="Y13" s="140"/>
      <c r="Z13" s="140"/>
      <c r="AA13" s="140"/>
      <c r="AB13" s="139"/>
      <c r="AC13" s="158"/>
      <c r="BP13" s="161"/>
    </row>
    <row r="14" spans="1:68" s="103" customFormat="1" ht="12" x14ac:dyDescent="0.2">
      <c r="A14" s="132" t="s">
        <v>33</v>
      </c>
      <c r="B14" s="133">
        <v>43861</v>
      </c>
      <c r="C14" s="134" t="s">
        <v>90</v>
      </c>
      <c r="D14" s="134" t="s">
        <v>39</v>
      </c>
      <c r="E14" s="134" t="s">
        <v>43</v>
      </c>
      <c r="F14" s="47">
        <v>81302</v>
      </c>
      <c r="G14" s="135">
        <v>43864</v>
      </c>
      <c r="H14" s="134">
        <v>8</v>
      </c>
      <c r="I14" s="134">
        <v>1</v>
      </c>
      <c r="J14" s="134" t="s">
        <v>61</v>
      </c>
      <c r="K14" s="136">
        <v>1795</v>
      </c>
      <c r="L14" s="137"/>
      <c r="M14" s="137"/>
      <c r="N14" s="55">
        <f t="shared" si="1"/>
        <v>1795</v>
      </c>
      <c r="O14" s="137"/>
      <c r="P14" s="138"/>
      <c r="Q14" s="139">
        <v>1795</v>
      </c>
      <c r="R14" s="139"/>
      <c r="S14" s="139"/>
      <c r="T14" s="139"/>
      <c r="U14" s="139"/>
      <c r="V14" s="140"/>
      <c r="W14" s="140"/>
      <c r="X14" s="140"/>
      <c r="Y14" s="140"/>
      <c r="Z14" s="140"/>
      <c r="AA14" s="140"/>
      <c r="AB14" s="139"/>
      <c r="AC14" s="158"/>
      <c r="BP14" s="161"/>
    </row>
    <row r="15" spans="1:68" s="103" customFormat="1" ht="12" x14ac:dyDescent="0.2">
      <c r="A15" s="132" t="s">
        <v>41</v>
      </c>
      <c r="B15" s="163">
        <v>43858</v>
      </c>
      <c r="C15" s="132" t="s">
        <v>68</v>
      </c>
      <c r="D15" s="132" t="s">
        <v>93</v>
      </c>
      <c r="E15" s="132" t="s">
        <v>471</v>
      </c>
      <c r="F15" s="47">
        <v>81303</v>
      </c>
      <c r="G15" s="135">
        <v>43864</v>
      </c>
      <c r="H15" s="134">
        <v>4</v>
      </c>
      <c r="I15" s="134">
        <v>1</v>
      </c>
      <c r="J15" s="134" t="s">
        <v>47</v>
      </c>
      <c r="K15" s="136">
        <v>13250</v>
      </c>
      <c r="L15" s="137"/>
      <c r="M15" s="137"/>
      <c r="N15" s="55">
        <f t="shared" si="1"/>
        <v>13250</v>
      </c>
      <c r="O15" s="137"/>
      <c r="P15" s="138"/>
      <c r="Q15" s="139">
        <v>13250</v>
      </c>
      <c r="R15" s="139"/>
      <c r="S15" s="139"/>
      <c r="T15" s="139"/>
      <c r="U15" s="139"/>
      <c r="V15" s="140"/>
      <c r="W15" s="140"/>
      <c r="X15" s="140"/>
      <c r="Y15" s="140"/>
      <c r="Z15" s="140"/>
      <c r="AA15" s="140"/>
      <c r="AB15" s="139"/>
      <c r="AC15" s="158" t="s">
        <v>472</v>
      </c>
      <c r="BP15" s="161"/>
    </row>
    <row r="16" spans="1:68" s="103" customFormat="1" ht="12" x14ac:dyDescent="0.2">
      <c r="A16" s="132" t="s">
        <v>41</v>
      </c>
      <c r="B16" s="133"/>
      <c r="C16" s="134" t="s">
        <v>68</v>
      </c>
      <c r="D16" s="134" t="s">
        <v>93</v>
      </c>
      <c r="E16" s="134" t="s">
        <v>473</v>
      </c>
      <c r="F16" s="47">
        <v>81304</v>
      </c>
      <c r="G16" s="135">
        <v>43865</v>
      </c>
      <c r="H16" s="134">
        <v>8</v>
      </c>
      <c r="I16" s="134">
        <v>2</v>
      </c>
      <c r="J16" s="134" t="s">
        <v>431</v>
      </c>
      <c r="K16" s="136">
        <v>2386.39</v>
      </c>
      <c r="L16" s="137"/>
      <c r="M16" s="137"/>
      <c r="N16" s="55">
        <f t="shared" si="1"/>
        <v>2386.39</v>
      </c>
      <c r="O16" s="137"/>
      <c r="P16" s="138"/>
      <c r="Q16" s="139">
        <v>2386.39</v>
      </c>
      <c r="R16" s="139"/>
      <c r="S16" s="139"/>
      <c r="T16" s="139"/>
      <c r="U16" s="139"/>
      <c r="V16" s="140"/>
      <c r="W16" s="140"/>
      <c r="X16" s="140"/>
      <c r="Y16" s="140"/>
      <c r="Z16" s="140"/>
      <c r="AA16" s="140"/>
      <c r="AB16" s="139"/>
      <c r="AC16" s="158" t="s">
        <v>474</v>
      </c>
      <c r="BP16" s="161"/>
    </row>
    <row r="17" spans="1:68" s="103" customFormat="1" ht="12" x14ac:dyDescent="0.2">
      <c r="A17" s="132" t="s">
        <v>62</v>
      </c>
      <c r="B17" s="133">
        <v>43854</v>
      </c>
      <c r="C17" s="134" t="s">
        <v>45</v>
      </c>
      <c r="D17" s="134" t="s">
        <v>170</v>
      </c>
      <c r="E17" s="134" t="s">
        <v>43</v>
      </c>
      <c r="F17" s="47">
        <v>81305</v>
      </c>
      <c r="G17" s="135">
        <v>43866</v>
      </c>
      <c r="H17" s="134">
        <v>1</v>
      </c>
      <c r="I17" s="134">
        <v>0</v>
      </c>
      <c r="J17" s="134"/>
      <c r="K17" s="136">
        <v>50</v>
      </c>
      <c r="L17" s="137"/>
      <c r="M17" s="137"/>
      <c r="N17" s="55">
        <f t="shared" si="1"/>
        <v>50</v>
      </c>
      <c r="O17" s="137"/>
      <c r="P17" s="138"/>
      <c r="Q17" s="139">
        <v>50</v>
      </c>
      <c r="R17" s="139"/>
      <c r="S17" s="139"/>
      <c r="T17" s="139"/>
      <c r="U17" s="139"/>
      <c r="V17" s="140"/>
      <c r="W17" s="140"/>
      <c r="X17" s="140"/>
      <c r="Y17" s="140"/>
      <c r="Z17" s="140"/>
      <c r="AA17" s="140"/>
      <c r="AB17" s="139"/>
      <c r="AC17" s="158"/>
      <c r="BP17" s="161"/>
    </row>
    <row r="18" spans="1:68" s="103" customFormat="1" ht="12" x14ac:dyDescent="0.2">
      <c r="A18" s="132" t="s">
        <v>33</v>
      </c>
      <c r="B18" s="133">
        <v>43864</v>
      </c>
      <c r="C18" s="134" t="s">
        <v>53</v>
      </c>
      <c r="D18" s="134" t="s">
        <v>69</v>
      </c>
      <c r="E18" s="134" t="s">
        <v>475</v>
      </c>
      <c r="F18" s="47">
        <v>81306</v>
      </c>
      <c r="G18" s="135">
        <v>43864</v>
      </c>
      <c r="H18" s="134">
        <v>17</v>
      </c>
      <c r="I18" s="134">
        <v>1</v>
      </c>
      <c r="J18" s="134" t="s">
        <v>51</v>
      </c>
      <c r="K18" s="136">
        <v>2400</v>
      </c>
      <c r="L18" s="137"/>
      <c r="M18" s="137"/>
      <c r="N18" s="55">
        <f t="shared" si="1"/>
        <v>2400</v>
      </c>
      <c r="O18" s="137">
        <v>2400</v>
      </c>
      <c r="P18" s="138"/>
      <c r="Q18" s="139">
        <v>2400</v>
      </c>
      <c r="R18" s="139"/>
      <c r="S18" s="139"/>
      <c r="T18" s="139"/>
      <c r="U18" s="139"/>
      <c r="V18" s="140"/>
      <c r="W18" s="140"/>
      <c r="X18" s="140"/>
      <c r="Y18" s="140"/>
      <c r="Z18" s="140"/>
      <c r="AA18" s="140"/>
      <c r="AB18" s="139"/>
      <c r="AC18" s="158"/>
      <c r="BP18" s="161"/>
    </row>
    <row r="19" spans="1:68" s="103" customFormat="1" ht="12" x14ac:dyDescent="0.2">
      <c r="A19" s="132" t="s">
        <v>33</v>
      </c>
      <c r="B19" s="133" t="s">
        <v>55</v>
      </c>
      <c r="C19" s="134" t="s">
        <v>53</v>
      </c>
      <c r="D19" s="134" t="s">
        <v>36</v>
      </c>
      <c r="E19" s="134" t="s">
        <v>475</v>
      </c>
      <c r="F19" s="47">
        <v>81307</v>
      </c>
      <c r="G19" s="135">
        <v>43864</v>
      </c>
      <c r="H19" s="134">
        <v>0</v>
      </c>
      <c r="I19" s="134">
        <v>0</v>
      </c>
      <c r="J19" s="134"/>
      <c r="K19" s="136">
        <v>0</v>
      </c>
      <c r="L19" s="137"/>
      <c r="M19" s="137"/>
      <c r="N19" s="55">
        <f t="shared" si="1"/>
        <v>0</v>
      </c>
      <c r="O19" s="137">
        <v>2430</v>
      </c>
      <c r="P19" s="138"/>
      <c r="Q19" s="139"/>
      <c r="R19" s="139"/>
      <c r="S19" s="139"/>
      <c r="T19" s="139"/>
      <c r="U19" s="139"/>
      <c r="V19" s="140"/>
      <c r="W19" s="140"/>
      <c r="X19" s="140"/>
      <c r="Y19" s="140"/>
      <c r="Z19" s="140"/>
      <c r="AA19" s="140"/>
      <c r="AB19" s="139"/>
      <c r="AC19" s="158"/>
      <c r="BP19" s="161"/>
    </row>
    <row r="20" spans="1:68" s="103" customFormat="1" ht="12" x14ac:dyDescent="0.2">
      <c r="A20" s="132"/>
      <c r="B20" s="133"/>
      <c r="C20" s="134"/>
      <c r="D20" s="134"/>
      <c r="E20" s="134"/>
      <c r="F20" s="47">
        <v>81308</v>
      </c>
      <c r="G20" s="135"/>
      <c r="H20" s="134"/>
      <c r="I20" s="134"/>
      <c r="J20" s="134"/>
      <c r="K20" s="136"/>
      <c r="L20" s="137"/>
      <c r="M20" s="137"/>
      <c r="N20" s="55">
        <f t="shared" si="1"/>
        <v>0</v>
      </c>
      <c r="O20" s="137"/>
      <c r="P20" s="138"/>
      <c r="Q20" s="139"/>
      <c r="R20" s="139"/>
      <c r="S20" s="139"/>
      <c r="T20" s="139"/>
      <c r="U20" s="139"/>
      <c r="V20" s="140"/>
      <c r="W20" s="140"/>
      <c r="X20" s="140"/>
      <c r="Y20" s="140"/>
      <c r="Z20" s="140"/>
      <c r="AA20" s="140"/>
      <c r="AB20" s="139"/>
      <c r="AC20" s="158"/>
      <c r="BP20" s="161"/>
    </row>
    <row r="21" spans="1:68" s="103" customFormat="1" ht="12" x14ac:dyDescent="0.2">
      <c r="A21" s="132" t="s">
        <v>405</v>
      </c>
      <c r="B21" s="133">
        <v>43860</v>
      </c>
      <c r="C21" s="134" t="s">
        <v>68</v>
      </c>
      <c r="D21" s="134" t="s">
        <v>88</v>
      </c>
      <c r="E21" s="134" t="s">
        <v>476</v>
      </c>
      <c r="F21" s="47">
        <v>81309</v>
      </c>
      <c r="G21" s="135">
        <v>43866</v>
      </c>
      <c r="H21" s="134">
        <v>69</v>
      </c>
      <c r="I21" s="134"/>
      <c r="J21" s="134"/>
      <c r="K21" s="136">
        <v>2815.25</v>
      </c>
      <c r="L21" s="137"/>
      <c r="M21" s="137"/>
      <c r="N21" s="55">
        <f t="shared" si="1"/>
        <v>2815.25</v>
      </c>
      <c r="O21" s="137"/>
      <c r="P21" s="138"/>
      <c r="Q21" s="139">
        <v>2815.25</v>
      </c>
      <c r="R21" s="139"/>
      <c r="S21" s="139"/>
      <c r="T21" s="139"/>
      <c r="U21" s="139"/>
      <c r="V21" s="140"/>
      <c r="W21" s="140"/>
      <c r="X21" s="140"/>
      <c r="Y21" s="140"/>
      <c r="Z21" s="140"/>
      <c r="AA21" s="140"/>
      <c r="AB21" s="139"/>
      <c r="AC21" s="158"/>
      <c r="BP21" s="161"/>
    </row>
    <row r="22" spans="1:68" s="103" customFormat="1" ht="12" x14ac:dyDescent="0.2">
      <c r="A22" s="132" t="s">
        <v>62</v>
      </c>
      <c r="B22" s="133" t="s">
        <v>34</v>
      </c>
      <c r="C22" s="134" t="s">
        <v>85</v>
      </c>
      <c r="D22" s="134" t="s">
        <v>36</v>
      </c>
      <c r="E22" s="134" t="s">
        <v>95</v>
      </c>
      <c r="F22" s="47">
        <v>81310</v>
      </c>
      <c r="G22" s="135">
        <v>43864</v>
      </c>
      <c r="H22" s="134">
        <v>2</v>
      </c>
      <c r="I22" s="134">
        <v>2</v>
      </c>
      <c r="J22" s="134" t="s">
        <v>477</v>
      </c>
      <c r="K22" s="136">
        <v>125345.97</v>
      </c>
      <c r="L22" s="137"/>
      <c r="M22" s="137"/>
      <c r="N22" s="55">
        <f t="shared" si="1"/>
        <v>125345.97</v>
      </c>
      <c r="O22" s="137"/>
      <c r="P22" s="138"/>
      <c r="Q22" s="139"/>
      <c r="R22" s="139"/>
      <c r="S22" s="139"/>
      <c r="T22" s="139"/>
      <c r="U22" s="139"/>
      <c r="V22" s="140">
        <v>98738.59</v>
      </c>
      <c r="W22" s="140">
        <v>22710</v>
      </c>
      <c r="X22" s="140"/>
      <c r="Y22" s="140"/>
      <c r="Z22" s="140"/>
      <c r="AA22" s="140">
        <v>3897.38</v>
      </c>
      <c r="AB22" s="139"/>
      <c r="AC22" s="158"/>
      <c r="BP22" s="161"/>
    </row>
    <row r="23" spans="1:68" s="103" customFormat="1" ht="12" x14ac:dyDescent="0.2">
      <c r="A23" s="132" t="s">
        <v>33</v>
      </c>
      <c r="B23" s="133">
        <v>43864</v>
      </c>
      <c r="C23" s="134" t="s">
        <v>45</v>
      </c>
      <c r="D23" s="134" t="s">
        <v>39</v>
      </c>
      <c r="E23" s="134" t="s">
        <v>43</v>
      </c>
      <c r="F23" s="47">
        <v>81311</v>
      </c>
      <c r="G23" s="135">
        <v>43867</v>
      </c>
      <c r="H23" s="134">
        <v>9</v>
      </c>
      <c r="I23" s="134">
        <v>1</v>
      </c>
      <c r="J23" s="134" t="s">
        <v>51</v>
      </c>
      <c r="K23" s="136">
        <v>720</v>
      </c>
      <c r="L23" s="137"/>
      <c r="M23" s="137"/>
      <c r="N23" s="55">
        <f t="shared" si="1"/>
        <v>720</v>
      </c>
      <c r="O23" s="137"/>
      <c r="P23" s="138"/>
      <c r="Q23" s="139">
        <v>720</v>
      </c>
      <c r="R23" s="139"/>
      <c r="S23" s="139"/>
      <c r="T23" s="139"/>
      <c r="U23" s="139"/>
      <c r="V23" s="140"/>
      <c r="W23" s="140"/>
      <c r="X23" s="140"/>
      <c r="Y23" s="140"/>
      <c r="Z23" s="140"/>
      <c r="AA23" s="140"/>
      <c r="AB23" s="139"/>
      <c r="AC23" s="158"/>
      <c r="BP23" s="161"/>
    </row>
    <row r="24" spans="1:68" s="103" customFormat="1" ht="12" x14ac:dyDescent="0.2">
      <c r="A24" s="132" t="s">
        <v>33</v>
      </c>
      <c r="B24" s="133">
        <v>43860</v>
      </c>
      <c r="C24" s="134" t="s">
        <v>68</v>
      </c>
      <c r="D24" s="134" t="s">
        <v>93</v>
      </c>
      <c r="E24" s="134" t="s">
        <v>473</v>
      </c>
      <c r="F24" s="47">
        <v>81312</v>
      </c>
      <c r="G24" s="135">
        <v>43864</v>
      </c>
      <c r="H24" s="134">
        <v>1</v>
      </c>
      <c r="I24" s="134">
        <v>0</v>
      </c>
      <c r="J24" s="134"/>
      <c r="K24" s="136">
        <v>100</v>
      </c>
      <c r="L24" s="137"/>
      <c r="M24" s="137"/>
      <c r="N24" s="55">
        <f t="shared" si="1"/>
        <v>100</v>
      </c>
      <c r="O24" s="137"/>
      <c r="P24" s="138"/>
      <c r="Q24" s="139">
        <v>100</v>
      </c>
      <c r="R24" s="139"/>
      <c r="S24" s="139"/>
      <c r="T24" s="139"/>
      <c r="U24" s="139"/>
      <c r="V24" s="140"/>
      <c r="W24" s="140"/>
      <c r="X24" s="140"/>
      <c r="Y24" s="140"/>
      <c r="Z24" s="140"/>
      <c r="AA24" s="140"/>
      <c r="AB24" s="139"/>
      <c r="AC24" s="158"/>
      <c r="BP24" s="161"/>
    </row>
    <row r="25" spans="1:68" s="103" customFormat="1" ht="12" x14ac:dyDescent="0.2">
      <c r="A25" s="132" t="s">
        <v>33</v>
      </c>
      <c r="B25" s="133">
        <v>43861</v>
      </c>
      <c r="C25" s="134" t="s">
        <v>68</v>
      </c>
      <c r="D25" s="134" t="s">
        <v>93</v>
      </c>
      <c r="E25" s="134" t="s">
        <v>478</v>
      </c>
      <c r="F25" s="47">
        <v>81313</v>
      </c>
      <c r="G25" s="135">
        <v>43865</v>
      </c>
      <c r="H25" s="134">
        <v>3</v>
      </c>
      <c r="I25" s="134">
        <v>1</v>
      </c>
      <c r="J25" s="134" t="s">
        <v>51</v>
      </c>
      <c r="K25" s="136">
        <v>100</v>
      </c>
      <c r="L25" s="137"/>
      <c r="M25" s="137"/>
      <c r="N25" s="55">
        <f t="shared" si="1"/>
        <v>100</v>
      </c>
      <c r="O25" s="137"/>
      <c r="P25" s="138"/>
      <c r="Q25" s="139">
        <v>100</v>
      </c>
      <c r="R25" s="139"/>
      <c r="S25" s="139"/>
      <c r="T25" s="139"/>
      <c r="U25" s="139"/>
      <c r="V25" s="140"/>
      <c r="W25" s="140"/>
      <c r="X25" s="140"/>
      <c r="Y25" s="140"/>
      <c r="Z25" s="140"/>
      <c r="AA25" s="140"/>
      <c r="AB25" s="139"/>
      <c r="AC25" s="158"/>
      <c r="BP25" s="161"/>
    </row>
    <row r="26" spans="1:68" s="103" customFormat="1" ht="12" x14ac:dyDescent="0.2">
      <c r="A26" s="132" t="s">
        <v>33</v>
      </c>
      <c r="B26" s="133">
        <v>43864</v>
      </c>
      <c r="C26" s="134" t="s">
        <v>45</v>
      </c>
      <c r="D26" s="134" t="s">
        <v>39</v>
      </c>
      <c r="E26" s="134" t="s">
        <v>43</v>
      </c>
      <c r="F26" s="47">
        <v>81314</v>
      </c>
      <c r="G26" s="135">
        <v>43867</v>
      </c>
      <c r="H26" s="134">
        <v>3</v>
      </c>
      <c r="I26" s="134">
        <v>0</v>
      </c>
      <c r="J26" s="134"/>
      <c r="K26" s="136">
        <v>6500</v>
      </c>
      <c r="L26" s="137"/>
      <c r="M26" s="137"/>
      <c r="N26" s="55">
        <f t="shared" si="1"/>
        <v>6500</v>
      </c>
      <c r="O26" s="137"/>
      <c r="P26" s="138">
        <v>2500</v>
      </c>
      <c r="Q26" s="139">
        <v>4000</v>
      </c>
      <c r="R26" s="139"/>
      <c r="S26" s="139"/>
      <c r="T26" s="139"/>
      <c r="U26" s="139"/>
      <c r="V26" s="140"/>
      <c r="W26" s="140"/>
      <c r="X26" s="140"/>
      <c r="Y26" s="140"/>
      <c r="Z26" s="140"/>
      <c r="AA26" s="140"/>
      <c r="AB26" s="139"/>
      <c r="AC26" s="158"/>
      <c r="BP26" s="161"/>
    </row>
    <row r="27" spans="1:68" s="103" customFormat="1" ht="12" x14ac:dyDescent="0.2">
      <c r="A27" s="132" t="s">
        <v>33</v>
      </c>
      <c r="B27" s="133">
        <v>43864</v>
      </c>
      <c r="C27" s="134" t="s">
        <v>45</v>
      </c>
      <c r="D27" s="134" t="s">
        <v>39</v>
      </c>
      <c r="E27" s="134" t="s">
        <v>479</v>
      </c>
      <c r="F27" s="47">
        <v>81315</v>
      </c>
      <c r="G27" s="135">
        <v>43867</v>
      </c>
      <c r="H27" s="134">
        <v>1</v>
      </c>
      <c r="I27" s="134">
        <v>0</v>
      </c>
      <c r="J27" s="134"/>
      <c r="K27" s="136">
        <v>6850</v>
      </c>
      <c r="L27" s="137">
        <v>650</v>
      </c>
      <c r="M27" s="137" t="s">
        <v>205</v>
      </c>
      <c r="N27" s="55">
        <f t="shared" si="1"/>
        <v>7500</v>
      </c>
      <c r="O27" s="137"/>
      <c r="P27" s="138"/>
      <c r="Q27" s="139">
        <v>6850</v>
      </c>
      <c r="R27" s="139"/>
      <c r="S27" s="139"/>
      <c r="T27" s="139"/>
      <c r="U27" s="139"/>
      <c r="V27" s="140"/>
      <c r="W27" s="140"/>
      <c r="X27" s="140"/>
      <c r="Y27" s="140"/>
      <c r="Z27" s="140"/>
      <c r="AA27" s="140"/>
      <c r="AB27" s="139"/>
      <c r="AC27" s="158"/>
      <c r="BP27" s="161"/>
    </row>
    <row r="28" spans="1:68" s="103" customFormat="1" ht="12" x14ac:dyDescent="0.2">
      <c r="A28" s="132" t="s">
        <v>33</v>
      </c>
      <c r="B28" s="133">
        <v>43864</v>
      </c>
      <c r="C28" s="134" t="s">
        <v>45</v>
      </c>
      <c r="D28" s="134" t="s">
        <v>39</v>
      </c>
      <c r="E28" s="134" t="s">
        <v>43</v>
      </c>
      <c r="F28" s="47">
        <v>81316</v>
      </c>
      <c r="G28" s="135">
        <v>43867</v>
      </c>
      <c r="H28" s="134">
        <v>5</v>
      </c>
      <c r="I28" s="134">
        <v>1</v>
      </c>
      <c r="J28" s="134" t="s">
        <v>51</v>
      </c>
      <c r="K28" s="136">
        <v>2405.77</v>
      </c>
      <c r="L28" s="137"/>
      <c r="M28" s="137"/>
      <c r="N28" s="55">
        <f t="shared" si="1"/>
        <v>2405.77</v>
      </c>
      <c r="O28" s="137"/>
      <c r="P28" s="138">
        <v>83</v>
      </c>
      <c r="Q28" s="139">
        <v>2322.77</v>
      </c>
      <c r="R28" s="139"/>
      <c r="S28" s="139"/>
      <c r="T28" s="139"/>
      <c r="U28" s="139"/>
      <c r="V28" s="140"/>
      <c r="W28" s="140"/>
      <c r="X28" s="140"/>
      <c r="Y28" s="140"/>
      <c r="Z28" s="140"/>
      <c r="AA28" s="140"/>
      <c r="AB28" s="139"/>
      <c r="AC28" s="158"/>
      <c r="BP28" s="161"/>
    </row>
    <row r="29" spans="1:68" s="103" customFormat="1" ht="12" x14ac:dyDescent="0.2">
      <c r="A29" s="132" t="s">
        <v>33</v>
      </c>
      <c r="B29" s="133">
        <v>43864</v>
      </c>
      <c r="C29" s="134" t="s">
        <v>45</v>
      </c>
      <c r="D29" s="134" t="s">
        <v>39</v>
      </c>
      <c r="E29" s="134" t="s">
        <v>43</v>
      </c>
      <c r="F29" s="47">
        <v>81317</v>
      </c>
      <c r="G29" s="135">
        <v>43868</v>
      </c>
      <c r="H29" s="134">
        <v>0</v>
      </c>
      <c r="I29" s="134">
        <v>2</v>
      </c>
      <c r="J29" s="134" t="s">
        <v>300</v>
      </c>
      <c r="K29" s="136">
        <v>6000</v>
      </c>
      <c r="L29" s="137"/>
      <c r="M29" s="137"/>
      <c r="N29" s="55">
        <f t="shared" si="1"/>
        <v>6000</v>
      </c>
      <c r="O29" s="137"/>
      <c r="P29" s="138"/>
      <c r="Q29" s="139">
        <v>6000</v>
      </c>
      <c r="R29" s="139"/>
      <c r="S29" s="139"/>
      <c r="T29" s="139"/>
      <c r="U29" s="139"/>
      <c r="V29" s="140"/>
      <c r="W29" s="140"/>
      <c r="X29" s="140"/>
      <c r="Y29" s="140"/>
      <c r="Z29" s="140"/>
      <c r="AA29" s="140"/>
      <c r="AB29" s="139"/>
      <c r="AC29" s="158"/>
      <c r="BP29" s="161"/>
    </row>
    <row r="30" spans="1:68" s="103" customFormat="1" ht="12" x14ac:dyDescent="0.2">
      <c r="A30" s="132" t="s">
        <v>33</v>
      </c>
      <c r="B30" s="133">
        <v>43864</v>
      </c>
      <c r="C30" s="134" t="s">
        <v>38</v>
      </c>
      <c r="D30" s="134" t="s">
        <v>39</v>
      </c>
      <c r="E30" s="134" t="s">
        <v>480</v>
      </c>
      <c r="F30" s="47">
        <v>81318</v>
      </c>
      <c r="G30" s="135">
        <v>43867</v>
      </c>
      <c r="H30" s="134">
        <v>2</v>
      </c>
      <c r="I30" s="134">
        <v>2</v>
      </c>
      <c r="J30" s="134"/>
      <c r="K30" s="136">
        <v>34839.519999999997</v>
      </c>
      <c r="L30" s="137"/>
      <c r="M30" s="137"/>
      <c r="N30" s="55">
        <f t="shared" si="1"/>
        <v>34839.519999999997</v>
      </c>
      <c r="O30" s="137"/>
      <c r="P30" s="138"/>
      <c r="Q30" s="139">
        <v>34839.519999999997</v>
      </c>
      <c r="R30" s="139"/>
      <c r="S30" s="139"/>
      <c r="T30" s="139"/>
      <c r="U30" s="139"/>
      <c r="V30" s="140"/>
      <c r="W30" s="140"/>
      <c r="X30" s="140"/>
      <c r="Y30" s="140"/>
      <c r="Z30" s="140"/>
      <c r="AA30" s="140"/>
      <c r="AB30" s="139"/>
      <c r="AC30" s="158"/>
      <c r="BP30" s="161"/>
    </row>
    <row r="31" spans="1:68" s="103" customFormat="1" ht="12" x14ac:dyDescent="0.2">
      <c r="A31" s="132" t="s">
        <v>33</v>
      </c>
      <c r="B31" s="133">
        <v>43864</v>
      </c>
      <c r="C31" s="134" t="s">
        <v>45</v>
      </c>
      <c r="D31" s="134" t="s">
        <v>39</v>
      </c>
      <c r="E31" s="134" t="s">
        <v>479</v>
      </c>
      <c r="F31" s="47">
        <v>81319</v>
      </c>
      <c r="G31" s="135">
        <v>43868</v>
      </c>
      <c r="H31" s="134">
        <v>5</v>
      </c>
      <c r="I31" s="134">
        <v>5</v>
      </c>
      <c r="J31" s="134" t="s">
        <v>481</v>
      </c>
      <c r="K31" s="136">
        <v>370.45</v>
      </c>
      <c r="L31" s="137"/>
      <c r="M31" s="137"/>
      <c r="N31" s="55">
        <f t="shared" si="1"/>
        <v>370.45</v>
      </c>
      <c r="O31" s="137"/>
      <c r="P31" s="138"/>
      <c r="Q31" s="139">
        <v>370.45</v>
      </c>
      <c r="R31" s="139"/>
      <c r="S31" s="139"/>
      <c r="T31" s="139"/>
      <c r="U31" s="139"/>
      <c r="V31" s="140"/>
      <c r="W31" s="140"/>
      <c r="X31" s="140"/>
      <c r="Y31" s="140"/>
      <c r="Z31" s="140"/>
      <c r="AA31" s="140"/>
      <c r="AB31" s="139"/>
      <c r="AC31" s="158"/>
      <c r="BP31" s="161"/>
    </row>
    <row r="32" spans="1:68" s="103" customFormat="1" ht="12" x14ac:dyDescent="0.2">
      <c r="A32" s="132" t="s">
        <v>33</v>
      </c>
      <c r="B32" s="133">
        <v>43864</v>
      </c>
      <c r="C32" s="134" t="s">
        <v>77</v>
      </c>
      <c r="D32" s="134" t="s">
        <v>78</v>
      </c>
      <c r="E32" s="134" t="s">
        <v>79</v>
      </c>
      <c r="F32" s="47">
        <v>81320</v>
      </c>
      <c r="G32" s="135">
        <v>43867</v>
      </c>
      <c r="H32" s="134">
        <v>1</v>
      </c>
      <c r="I32" s="134">
        <v>0</v>
      </c>
      <c r="J32" s="134"/>
      <c r="K32" s="136">
        <v>85</v>
      </c>
      <c r="L32" s="137"/>
      <c r="M32" s="137"/>
      <c r="N32" s="55">
        <f t="shared" si="1"/>
        <v>85</v>
      </c>
      <c r="O32" s="137"/>
      <c r="P32" s="138"/>
      <c r="Q32" s="139">
        <v>85</v>
      </c>
      <c r="R32" s="139"/>
      <c r="S32" s="139"/>
      <c r="T32" s="139"/>
      <c r="U32" s="139"/>
      <c r="V32" s="140"/>
      <c r="W32" s="140"/>
      <c r="X32" s="140"/>
      <c r="Y32" s="140"/>
      <c r="Z32" s="140"/>
      <c r="AA32" s="140"/>
      <c r="AB32" s="139"/>
      <c r="AC32" s="158"/>
      <c r="BP32" s="161"/>
    </row>
    <row r="33" spans="1:68" s="103" customFormat="1" ht="12" x14ac:dyDescent="0.2">
      <c r="A33" s="132" t="s">
        <v>62</v>
      </c>
      <c r="B33" s="133">
        <v>43851</v>
      </c>
      <c r="C33" s="134" t="s">
        <v>45</v>
      </c>
      <c r="D33" s="134" t="s">
        <v>170</v>
      </c>
      <c r="E33" s="134" t="s">
        <v>43</v>
      </c>
      <c r="F33" s="47">
        <v>81321</v>
      </c>
      <c r="G33" s="135">
        <v>43864</v>
      </c>
      <c r="H33" s="134">
        <v>0</v>
      </c>
      <c r="I33" s="134">
        <v>0</v>
      </c>
      <c r="J33" s="134"/>
      <c r="K33" s="136">
        <v>1000</v>
      </c>
      <c r="L33" s="137"/>
      <c r="M33" s="137"/>
      <c r="N33" s="55">
        <f t="shared" si="1"/>
        <v>1000</v>
      </c>
      <c r="O33" s="137"/>
      <c r="P33" s="138" t="s">
        <v>44</v>
      </c>
      <c r="Q33" s="139"/>
      <c r="R33" s="139"/>
      <c r="S33" s="139"/>
      <c r="T33" s="139"/>
      <c r="U33" s="139">
        <v>1000</v>
      </c>
      <c r="V33" s="140"/>
      <c r="W33" s="140"/>
      <c r="X33" s="140"/>
      <c r="Y33" s="140"/>
      <c r="Z33" s="140"/>
      <c r="AA33" s="140"/>
      <c r="AB33" s="139"/>
      <c r="AC33" s="158" t="s">
        <v>482</v>
      </c>
      <c r="BP33" s="161"/>
    </row>
    <row r="34" spans="1:68" s="103" customFormat="1" ht="12" x14ac:dyDescent="0.2">
      <c r="A34" s="132" t="s">
        <v>62</v>
      </c>
      <c r="B34" s="133" t="s">
        <v>55</v>
      </c>
      <c r="C34" s="134" t="s">
        <v>63</v>
      </c>
      <c r="D34" s="134" t="s">
        <v>36</v>
      </c>
      <c r="E34" s="134" t="s">
        <v>180</v>
      </c>
      <c r="F34" s="47">
        <v>81322</v>
      </c>
      <c r="G34" s="135">
        <v>43865</v>
      </c>
      <c r="H34" s="134">
        <v>0</v>
      </c>
      <c r="I34" s="134">
        <v>0</v>
      </c>
      <c r="J34" s="134"/>
      <c r="K34" s="136">
        <v>0</v>
      </c>
      <c r="L34" s="137"/>
      <c r="M34" s="137"/>
      <c r="N34" s="55">
        <f t="shared" si="1"/>
        <v>0</v>
      </c>
      <c r="O34" s="137"/>
      <c r="P34" s="138"/>
      <c r="Q34" s="139"/>
      <c r="R34" s="139"/>
      <c r="S34" s="139"/>
      <c r="T34" s="139"/>
      <c r="U34" s="139"/>
      <c r="V34" s="140"/>
      <c r="W34" s="140"/>
      <c r="X34" s="140"/>
      <c r="Y34" s="140"/>
      <c r="Z34" s="140"/>
      <c r="AA34" s="140"/>
      <c r="AB34" s="139">
        <v>-500</v>
      </c>
      <c r="AC34" s="158"/>
      <c r="BP34" s="161"/>
    </row>
    <row r="35" spans="1:68" s="103" customFormat="1" ht="12" x14ac:dyDescent="0.2">
      <c r="A35" s="132" t="s">
        <v>62</v>
      </c>
      <c r="B35" s="133" t="s">
        <v>55</v>
      </c>
      <c r="C35" s="134" t="s">
        <v>63</v>
      </c>
      <c r="D35" s="134" t="s">
        <v>36</v>
      </c>
      <c r="E35" s="134" t="s">
        <v>180</v>
      </c>
      <c r="F35" s="47">
        <v>81323</v>
      </c>
      <c r="G35" s="135">
        <v>43864</v>
      </c>
      <c r="H35" s="134">
        <v>0</v>
      </c>
      <c r="I35" s="134">
        <v>0</v>
      </c>
      <c r="J35" s="134"/>
      <c r="K35" s="136">
        <v>0</v>
      </c>
      <c r="L35" s="137"/>
      <c r="M35" s="137"/>
      <c r="N35" s="55">
        <f t="shared" si="1"/>
        <v>0</v>
      </c>
      <c r="O35" s="137"/>
      <c r="P35" s="138"/>
      <c r="Q35" s="139"/>
      <c r="R35" s="139"/>
      <c r="S35" s="139"/>
      <c r="T35" s="139"/>
      <c r="U35" s="139"/>
      <c r="V35" s="140"/>
      <c r="W35" s="140"/>
      <c r="X35" s="140"/>
      <c r="Y35" s="140"/>
      <c r="Z35" s="140"/>
      <c r="AA35" s="140"/>
      <c r="AB35" s="139">
        <v>0</v>
      </c>
      <c r="AC35" s="158"/>
      <c r="BP35" s="161"/>
    </row>
    <row r="36" spans="1:68" s="103" customFormat="1" ht="12" x14ac:dyDescent="0.2">
      <c r="A36" s="132" t="s">
        <v>33</v>
      </c>
      <c r="B36" s="133" t="s">
        <v>55</v>
      </c>
      <c r="C36" s="134" t="s">
        <v>53</v>
      </c>
      <c r="D36" s="134" t="s">
        <v>36</v>
      </c>
      <c r="E36" s="134" t="s">
        <v>483</v>
      </c>
      <c r="F36" s="47">
        <v>81324</v>
      </c>
      <c r="G36" s="135">
        <v>43865</v>
      </c>
      <c r="H36" s="134">
        <v>0</v>
      </c>
      <c r="I36" s="134"/>
      <c r="J36" s="134"/>
      <c r="K36" s="136">
        <v>0</v>
      </c>
      <c r="L36" s="137"/>
      <c r="M36" s="137"/>
      <c r="N36" s="55">
        <f t="shared" si="1"/>
        <v>0</v>
      </c>
      <c r="O36" s="137">
        <v>1370</v>
      </c>
      <c r="P36" s="138"/>
      <c r="Q36" s="139"/>
      <c r="R36" s="139"/>
      <c r="S36" s="139"/>
      <c r="T36" s="139"/>
      <c r="U36" s="139"/>
      <c r="V36" s="140"/>
      <c r="W36" s="140"/>
      <c r="X36" s="140"/>
      <c r="Y36" s="140"/>
      <c r="Z36" s="140"/>
      <c r="AA36" s="140"/>
      <c r="AB36" s="139"/>
      <c r="AC36" s="158"/>
      <c r="BP36" s="161"/>
    </row>
    <row r="37" spans="1:68" s="103" customFormat="1" ht="12" x14ac:dyDescent="0.2">
      <c r="A37" s="132" t="s">
        <v>33</v>
      </c>
      <c r="B37" s="133">
        <v>43864</v>
      </c>
      <c r="C37" s="134" t="s">
        <v>53</v>
      </c>
      <c r="D37" s="134" t="s">
        <v>69</v>
      </c>
      <c r="E37" s="134" t="s">
        <v>483</v>
      </c>
      <c r="F37" s="47">
        <v>81325</v>
      </c>
      <c r="G37" s="135">
        <v>43865</v>
      </c>
      <c r="H37" s="134">
        <v>8</v>
      </c>
      <c r="I37" s="134">
        <v>0</v>
      </c>
      <c r="J37" s="134"/>
      <c r="K37" s="136">
        <v>875</v>
      </c>
      <c r="L37" s="137"/>
      <c r="M37" s="137"/>
      <c r="N37" s="55">
        <f t="shared" si="1"/>
        <v>875</v>
      </c>
      <c r="O37" s="137">
        <v>875</v>
      </c>
      <c r="P37" s="138"/>
      <c r="Q37" s="139">
        <v>875</v>
      </c>
      <c r="R37" s="139"/>
      <c r="S37" s="139"/>
      <c r="T37" s="139"/>
      <c r="U37" s="139"/>
      <c r="V37" s="140"/>
      <c r="W37" s="140"/>
      <c r="X37" s="140"/>
      <c r="Y37" s="140"/>
      <c r="Z37" s="140"/>
      <c r="AA37" s="140"/>
      <c r="AB37" s="139"/>
      <c r="AC37" s="158"/>
      <c r="BP37" s="161"/>
    </row>
    <row r="38" spans="1:68" s="103" customFormat="1" ht="12" x14ac:dyDescent="0.2">
      <c r="A38" s="132" t="s">
        <v>41</v>
      </c>
      <c r="B38" s="133">
        <v>43864</v>
      </c>
      <c r="C38" s="134" t="s">
        <v>68</v>
      </c>
      <c r="D38" s="134" t="s">
        <v>93</v>
      </c>
      <c r="E38" s="134" t="s">
        <v>484</v>
      </c>
      <c r="F38" s="47">
        <v>81326</v>
      </c>
      <c r="G38" s="135">
        <v>43865</v>
      </c>
      <c r="H38" s="134">
        <v>1</v>
      </c>
      <c r="I38" s="134">
        <v>1</v>
      </c>
      <c r="J38" s="134" t="s">
        <v>51</v>
      </c>
      <c r="K38" s="136">
        <v>25</v>
      </c>
      <c r="L38" s="137"/>
      <c r="M38" s="137"/>
      <c r="N38" s="55">
        <f t="shared" si="1"/>
        <v>25</v>
      </c>
      <c r="O38" s="137"/>
      <c r="P38" s="138"/>
      <c r="Q38" s="139">
        <v>25</v>
      </c>
      <c r="R38" s="139"/>
      <c r="S38" s="139"/>
      <c r="T38" s="139"/>
      <c r="U38" s="139"/>
      <c r="V38" s="140"/>
      <c r="W38" s="140"/>
      <c r="X38" s="140"/>
      <c r="Y38" s="140"/>
      <c r="Z38" s="140"/>
      <c r="AA38" s="140"/>
      <c r="AB38" s="139"/>
      <c r="AC38" s="158"/>
      <c r="BP38" s="161"/>
    </row>
    <row r="39" spans="1:68" s="103" customFormat="1" ht="12" x14ac:dyDescent="0.2">
      <c r="A39" s="132" t="s">
        <v>405</v>
      </c>
      <c r="B39" s="133">
        <v>43861</v>
      </c>
      <c r="C39" s="134" t="s">
        <v>68</v>
      </c>
      <c r="D39" s="134" t="s">
        <v>88</v>
      </c>
      <c r="E39" s="134" t="s">
        <v>476</v>
      </c>
      <c r="F39" s="47">
        <v>81327</v>
      </c>
      <c r="G39" s="135">
        <v>43866</v>
      </c>
      <c r="H39" s="134">
        <v>82</v>
      </c>
      <c r="I39" s="134"/>
      <c r="J39" s="134"/>
      <c r="K39" s="136">
        <v>4259.4799999999996</v>
      </c>
      <c r="L39" s="137"/>
      <c r="M39" s="137"/>
      <c r="N39" s="55">
        <f t="shared" si="1"/>
        <v>4259.4799999999996</v>
      </c>
      <c r="O39" s="137"/>
      <c r="P39" s="138"/>
      <c r="Q39" s="139">
        <v>4259.4799999999996</v>
      </c>
      <c r="R39" s="139"/>
      <c r="S39" s="139"/>
      <c r="T39" s="139"/>
      <c r="U39" s="139"/>
      <c r="V39" s="140"/>
      <c r="W39" s="140"/>
      <c r="X39" s="140"/>
      <c r="Y39" s="140"/>
      <c r="Z39" s="140"/>
      <c r="AA39" s="140"/>
      <c r="AB39" s="139"/>
      <c r="AC39" s="158"/>
      <c r="BP39" s="161"/>
    </row>
    <row r="40" spans="1:68" s="103" customFormat="1" ht="12" x14ac:dyDescent="0.2">
      <c r="A40" s="132" t="s">
        <v>405</v>
      </c>
      <c r="B40" s="133">
        <v>43864</v>
      </c>
      <c r="C40" s="134" t="s">
        <v>68</v>
      </c>
      <c r="D40" s="134" t="s">
        <v>88</v>
      </c>
      <c r="E40" s="134" t="s">
        <v>476</v>
      </c>
      <c r="F40" s="47">
        <v>81328</v>
      </c>
      <c r="G40" s="135">
        <v>43867</v>
      </c>
      <c r="H40" s="134">
        <v>70</v>
      </c>
      <c r="I40" s="134"/>
      <c r="J40" s="134"/>
      <c r="K40" s="136">
        <v>3631</v>
      </c>
      <c r="L40" s="137"/>
      <c r="M40" s="137"/>
      <c r="N40" s="55">
        <f t="shared" si="1"/>
        <v>3631</v>
      </c>
      <c r="O40" s="137"/>
      <c r="P40" s="138"/>
      <c r="Q40" s="139">
        <v>3631</v>
      </c>
      <c r="R40" s="139"/>
      <c r="S40" s="139"/>
      <c r="T40" s="139"/>
      <c r="U40" s="139"/>
      <c r="V40" s="140"/>
      <c r="W40" s="140"/>
      <c r="X40" s="140"/>
      <c r="Y40" s="140"/>
      <c r="Z40" s="140"/>
      <c r="AA40" s="140"/>
      <c r="AB40" s="139"/>
      <c r="AC40" s="158"/>
      <c r="BP40" s="161"/>
    </row>
    <row r="41" spans="1:68" s="103" customFormat="1" ht="12" x14ac:dyDescent="0.2">
      <c r="A41" s="132" t="s">
        <v>405</v>
      </c>
      <c r="B41" s="133">
        <v>43864</v>
      </c>
      <c r="C41" s="134" t="s">
        <v>68</v>
      </c>
      <c r="D41" s="134" t="s">
        <v>88</v>
      </c>
      <c r="E41" s="134" t="s">
        <v>476</v>
      </c>
      <c r="F41" s="47">
        <v>81329</v>
      </c>
      <c r="G41" s="135">
        <v>43867</v>
      </c>
      <c r="H41" s="134">
        <v>57</v>
      </c>
      <c r="I41" s="134"/>
      <c r="J41" s="134"/>
      <c r="K41" s="136">
        <v>3294.75</v>
      </c>
      <c r="L41" s="137"/>
      <c r="M41" s="137"/>
      <c r="N41" s="55">
        <f t="shared" si="1"/>
        <v>3294.75</v>
      </c>
      <c r="O41" s="137"/>
      <c r="P41" s="138"/>
      <c r="Q41" s="139">
        <v>3294.75</v>
      </c>
      <c r="R41" s="139"/>
      <c r="S41" s="139"/>
      <c r="T41" s="139"/>
      <c r="U41" s="139"/>
      <c r="V41" s="140"/>
      <c r="W41" s="140"/>
      <c r="X41" s="140"/>
      <c r="Y41" s="140"/>
      <c r="Z41" s="140"/>
      <c r="AA41" s="140"/>
      <c r="AB41" s="139"/>
      <c r="AC41" s="158"/>
      <c r="BP41" s="161"/>
    </row>
    <row r="42" spans="1:68" s="103" customFormat="1" ht="12" x14ac:dyDescent="0.2">
      <c r="A42" s="132" t="s">
        <v>405</v>
      </c>
      <c r="B42" s="133">
        <v>43864</v>
      </c>
      <c r="C42" s="134" t="s">
        <v>68</v>
      </c>
      <c r="D42" s="134" t="s">
        <v>88</v>
      </c>
      <c r="E42" s="134" t="s">
        <v>476</v>
      </c>
      <c r="F42" s="47">
        <v>81330</v>
      </c>
      <c r="G42" s="135">
        <v>43867</v>
      </c>
      <c r="H42" s="134">
        <v>55</v>
      </c>
      <c r="I42" s="134"/>
      <c r="J42" s="134"/>
      <c r="K42" s="136">
        <v>3938</v>
      </c>
      <c r="L42" s="137"/>
      <c r="M42" s="137"/>
      <c r="N42" s="55">
        <f t="shared" si="1"/>
        <v>3938</v>
      </c>
      <c r="O42" s="137"/>
      <c r="P42" s="138"/>
      <c r="Q42" s="139">
        <v>3938</v>
      </c>
      <c r="R42" s="139"/>
      <c r="S42" s="139"/>
      <c r="T42" s="139"/>
      <c r="U42" s="139"/>
      <c r="V42" s="140"/>
      <c r="W42" s="140"/>
      <c r="X42" s="140"/>
      <c r="Y42" s="140"/>
      <c r="Z42" s="140"/>
      <c r="AA42" s="140"/>
      <c r="AB42" s="139"/>
      <c r="AC42" s="158"/>
      <c r="BP42" s="161"/>
    </row>
    <row r="43" spans="1:68" s="103" customFormat="1" ht="12" x14ac:dyDescent="0.2">
      <c r="A43" s="132" t="s">
        <v>33</v>
      </c>
      <c r="B43" s="133">
        <v>43865</v>
      </c>
      <c r="C43" s="134" t="s">
        <v>77</v>
      </c>
      <c r="D43" s="134" t="s">
        <v>78</v>
      </c>
      <c r="E43" s="134" t="s">
        <v>79</v>
      </c>
      <c r="F43" s="47">
        <v>81331</v>
      </c>
      <c r="G43" s="135">
        <v>43867</v>
      </c>
      <c r="H43" s="134">
        <v>0</v>
      </c>
      <c r="I43" s="134">
        <v>0</v>
      </c>
      <c r="J43" s="134"/>
      <c r="K43" s="136">
        <v>48</v>
      </c>
      <c r="L43" s="137"/>
      <c r="M43" s="137"/>
      <c r="N43" s="55">
        <f t="shared" si="1"/>
        <v>48</v>
      </c>
      <c r="O43" s="137"/>
      <c r="P43" s="138"/>
      <c r="Q43" s="139">
        <v>48</v>
      </c>
      <c r="R43" s="139"/>
      <c r="S43" s="139"/>
      <c r="T43" s="139"/>
      <c r="U43" s="139"/>
      <c r="V43" s="140"/>
      <c r="W43" s="140"/>
      <c r="X43" s="140"/>
      <c r="Y43" s="140"/>
      <c r="Z43" s="140"/>
      <c r="AA43" s="140"/>
      <c r="AB43" s="139"/>
      <c r="AC43" s="158"/>
      <c r="BP43" s="161"/>
    </row>
    <row r="44" spans="1:68" s="103" customFormat="1" ht="12" x14ac:dyDescent="0.2">
      <c r="A44" s="132" t="s">
        <v>33</v>
      </c>
      <c r="B44" s="133">
        <v>43865</v>
      </c>
      <c r="C44" s="134" t="s">
        <v>90</v>
      </c>
      <c r="D44" s="134" t="s">
        <v>39</v>
      </c>
      <c r="E44" s="134" t="s">
        <v>43</v>
      </c>
      <c r="F44" s="47">
        <v>81332</v>
      </c>
      <c r="G44" s="135">
        <v>43871</v>
      </c>
      <c r="H44" s="134">
        <v>2</v>
      </c>
      <c r="I44" s="134">
        <v>0</v>
      </c>
      <c r="J44" s="134"/>
      <c r="K44" s="136">
        <v>125</v>
      </c>
      <c r="L44" s="137"/>
      <c r="M44" s="137"/>
      <c r="N44" s="55">
        <f t="shared" si="1"/>
        <v>125</v>
      </c>
      <c r="O44" s="137"/>
      <c r="P44" s="138"/>
      <c r="Q44" s="139">
        <v>125</v>
      </c>
      <c r="R44" s="139"/>
      <c r="S44" s="139"/>
      <c r="T44" s="139"/>
      <c r="U44" s="139"/>
      <c r="V44" s="140"/>
      <c r="W44" s="140"/>
      <c r="X44" s="140"/>
      <c r="Y44" s="140"/>
      <c r="Z44" s="140"/>
      <c r="AA44" s="140"/>
      <c r="AB44" s="139"/>
      <c r="AC44" s="158"/>
      <c r="BP44" s="161"/>
    </row>
    <row r="45" spans="1:68" s="103" customFormat="1" ht="12" x14ac:dyDescent="0.2">
      <c r="A45" s="132" t="s">
        <v>41</v>
      </c>
      <c r="B45" s="133" t="s">
        <v>485</v>
      </c>
      <c r="C45" s="134" t="s">
        <v>101</v>
      </c>
      <c r="D45" s="134" t="s">
        <v>36</v>
      </c>
      <c r="E45" s="134" t="s">
        <v>486</v>
      </c>
      <c r="F45" s="47">
        <v>81333</v>
      </c>
      <c r="G45" s="135">
        <v>43872</v>
      </c>
      <c r="H45" s="134">
        <v>0</v>
      </c>
      <c r="I45" s="134">
        <v>0</v>
      </c>
      <c r="J45" s="134"/>
      <c r="K45" s="136">
        <v>477878.65</v>
      </c>
      <c r="L45" s="137"/>
      <c r="M45" s="137"/>
      <c r="N45" s="55">
        <f t="shared" si="1"/>
        <v>477878.65</v>
      </c>
      <c r="O45" s="137"/>
      <c r="P45" s="138"/>
      <c r="Q45" s="139"/>
      <c r="R45" s="139"/>
      <c r="S45" s="139"/>
      <c r="T45" s="139"/>
      <c r="U45" s="139"/>
      <c r="V45" s="140"/>
      <c r="W45" s="140"/>
      <c r="X45" s="140"/>
      <c r="Y45" s="140">
        <v>36940</v>
      </c>
      <c r="Z45" s="140">
        <v>40815</v>
      </c>
      <c r="AA45" s="140">
        <v>400123.65</v>
      </c>
      <c r="AB45" s="139"/>
      <c r="AC45" s="158"/>
      <c r="BP45" s="161"/>
    </row>
    <row r="46" spans="1:68" s="103" customFormat="1" ht="12" x14ac:dyDescent="0.2">
      <c r="A46" s="132" t="s">
        <v>62</v>
      </c>
      <c r="B46" s="133" t="s">
        <v>55</v>
      </c>
      <c r="C46" s="134" t="s">
        <v>63</v>
      </c>
      <c r="D46" s="134" t="s">
        <v>36</v>
      </c>
      <c r="E46" s="134" t="s">
        <v>180</v>
      </c>
      <c r="F46" s="47">
        <v>81334</v>
      </c>
      <c r="G46" s="135">
        <v>43865</v>
      </c>
      <c r="H46" s="134">
        <v>0</v>
      </c>
      <c r="I46" s="134">
        <v>2</v>
      </c>
      <c r="J46" s="134" t="s">
        <v>487</v>
      </c>
      <c r="K46" s="136">
        <v>0</v>
      </c>
      <c r="L46" s="137"/>
      <c r="M46" s="137"/>
      <c r="N46" s="55">
        <f t="shared" si="1"/>
        <v>0</v>
      </c>
      <c r="O46" s="137"/>
      <c r="P46" s="138"/>
      <c r="Q46" s="139"/>
      <c r="R46" s="139"/>
      <c r="S46" s="139"/>
      <c r="T46" s="139"/>
      <c r="U46" s="139"/>
      <c r="V46" s="140"/>
      <c r="W46" s="140"/>
      <c r="X46" s="140"/>
      <c r="Y46" s="140"/>
      <c r="Z46" s="140"/>
      <c r="AA46" s="140"/>
      <c r="AB46" s="139">
        <v>-1125</v>
      </c>
      <c r="AC46" s="158" t="s">
        <v>488</v>
      </c>
      <c r="BP46" s="161"/>
    </row>
    <row r="47" spans="1:68" s="103" customFormat="1" ht="12" x14ac:dyDescent="0.2">
      <c r="A47" s="132" t="s">
        <v>33</v>
      </c>
      <c r="B47" s="133" t="s">
        <v>55</v>
      </c>
      <c r="C47" s="134" t="s">
        <v>53</v>
      </c>
      <c r="D47" s="134" t="s">
        <v>36</v>
      </c>
      <c r="E47" s="134" t="s">
        <v>489</v>
      </c>
      <c r="F47" s="47">
        <v>81335</v>
      </c>
      <c r="G47" s="135">
        <v>43866</v>
      </c>
      <c r="H47" s="134">
        <v>0</v>
      </c>
      <c r="I47" s="134">
        <v>0</v>
      </c>
      <c r="J47" s="134"/>
      <c r="K47" s="136">
        <v>0</v>
      </c>
      <c r="L47" s="137"/>
      <c r="M47" s="137"/>
      <c r="N47" s="55">
        <f t="shared" si="1"/>
        <v>0</v>
      </c>
      <c r="O47" s="137">
        <v>1835</v>
      </c>
      <c r="P47" s="138"/>
      <c r="Q47" s="139"/>
      <c r="R47" s="139"/>
      <c r="S47" s="139"/>
      <c r="T47" s="139"/>
      <c r="U47" s="139"/>
      <c r="V47" s="140"/>
      <c r="W47" s="140"/>
      <c r="X47" s="140"/>
      <c r="Y47" s="140"/>
      <c r="Z47" s="140"/>
      <c r="AA47" s="140"/>
      <c r="AB47" s="139"/>
      <c r="AC47" s="158"/>
      <c r="BP47" s="161"/>
    </row>
    <row r="48" spans="1:68" s="103" customFormat="1" ht="12" x14ac:dyDescent="0.2">
      <c r="A48" s="132" t="s">
        <v>33</v>
      </c>
      <c r="B48" s="133">
        <v>43866</v>
      </c>
      <c r="C48" s="134" t="s">
        <v>53</v>
      </c>
      <c r="D48" s="134" t="s">
        <v>69</v>
      </c>
      <c r="E48" s="134" t="s">
        <v>489</v>
      </c>
      <c r="F48" s="47">
        <v>81336</v>
      </c>
      <c r="G48" s="135">
        <v>43866</v>
      </c>
      <c r="H48" s="134">
        <v>16</v>
      </c>
      <c r="I48" s="134">
        <v>0</v>
      </c>
      <c r="J48" s="134"/>
      <c r="K48" s="136">
        <v>2400</v>
      </c>
      <c r="L48" s="137"/>
      <c r="M48" s="137"/>
      <c r="N48" s="55">
        <f t="shared" si="1"/>
        <v>2400</v>
      </c>
      <c r="O48" s="137">
        <v>2400</v>
      </c>
      <c r="P48" s="138"/>
      <c r="Q48" s="139">
        <v>2400</v>
      </c>
      <c r="R48" s="139"/>
      <c r="S48" s="139"/>
      <c r="T48" s="139"/>
      <c r="U48" s="139"/>
      <c r="V48" s="140"/>
      <c r="W48" s="140"/>
      <c r="X48" s="140"/>
      <c r="Y48" s="140"/>
      <c r="Z48" s="140"/>
      <c r="AA48" s="140"/>
      <c r="AB48" s="139"/>
      <c r="AC48" s="158" t="s">
        <v>490</v>
      </c>
      <c r="BP48" s="161"/>
    </row>
    <row r="49" spans="1:68" s="103" customFormat="1" ht="12" x14ac:dyDescent="0.2">
      <c r="A49" s="132" t="s">
        <v>33</v>
      </c>
      <c r="B49" s="133">
        <v>43864</v>
      </c>
      <c r="C49" s="134" t="s">
        <v>68</v>
      </c>
      <c r="D49" s="134" t="s">
        <v>93</v>
      </c>
      <c r="E49" s="134" t="s">
        <v>491</v>
      </c>
      <c r="F49" s="47">
        <v>81337</v>
      </c>
      <c r="G49" s="135">
        <v>43866</v>
      </c>
      <c r="H49" s="134">
        <v>8</v>
      </c>
      <c r="I49" s="134">
        <v>1</v>
      </c>
      <c r="J49" s="134" t="s">
        <v>51</v>
      </c>
      <c r="K49" s="136">
        <v>2396.9</v>
      </c>
      <c r="L49" s="137"/>
      <c r="M49" s="137"/>
      <c r="N49" s="55">
        <f t="shared" si="1"/>
        <v>2396.9</v>
      </c>
      <c r="O49" s="137"/>
      <c r="P49" s="138">
        <v>566.9</v>
      </c>
      <c r="Q49" s="139">
        <v>1830</v>
      </c>
      <c r="R49" s="139"/>
      <c r="S49" s="139"/>
      <c r="T49" s="139"/>
      <c r="U49" s="139"/>
      <c r="V49" s="140"/>
      <c r="W49" s="140"/>
      <c r="X49" s="140"/>
      <c r="Y49" s="140"/>
      <c r="Z49" s="140"/>
      <c r="AA49" s="140"/>
      <c r="AB49" s="139"/>
      <c r="AC49" s="158"/>
      <c r="BP49" s="161"/>
    </row>
    <row r="50" spans="1:68" s="103" customFormat="1" ht="12" x14ac:dyDescent="0.2">
      <c r="A50" s="132" t="s">
        <v>33</v>
      </c>
      <c r="B50" s="133">
        <v>43866</v>
      </c>
      <c r="C50" s="134" t="s">
        <v>68</v>
      </c>
      <c r="D50" s="134" t="s">
        <v>74</v>
      </c>
      <c r="E50" s="134" t="s">
        <v>492</v>
      </c>
      <c r="F50" s="47">
        <v>81338</v>
      </c>
      <c r="G50" s="135">
        <v>43866</v>
      </c>
      <c r="H50" s="134">
        <v>1</v>
      </c>
      <c r="I50" s="134">
        <v>0</v>
      </c>
      <c r="J50" s="134"/>
      <c r="K50" s="136">
        <v>10</v>
      </c>
      <c r="L50" s="137"/>
      <c r="M50" s="137"/>
      <c r="N50" s="55">
        <f t="shared" si="1"/>
        <v>10</v>
      </c>
      <c r="O50" s="137"/>
      <c r="P50" s="138"/>
      <c r="Q50" s="139">
        <v>10</v>
      </c>
      <c r="R50" s="139"/>
      <c r="S50" s="139"/>
      <c r="T50" s="139"/>
      <c r="U50" s="139"/>
      <c r="V50" s="140"/>
      <c r="W50" s="140"/>
      <c r="X50" s="140"/>
      <c r="Y50" s="140"/>
      <c r="Z50" s="140"/>
      <c r="AA50" s="140"/>
      <c r="AB50" s="139"/>
      <c r="AC50" s="158"/>
      <c r="BP50" s="161"/>
    </row>
    <row r="51" spans="1:68" s="103" customFormat="1" ht="12" x14ac:dyDescent="0.2">
      <c r="A51" s="132" t="s">
        <v>33</v>
      </c>
      <c r="B51" s="133" t="s">
        <v>55</v>
      </c>
      <c r="C51" s="134" t="s">
        <v>188</v>
      </c>
      <c r="D51" s="134" t="s">
        <v>36</v>
      </c>
      <c r="E51" s="134" t="s">
        <v>493</v>
      </c>
      <c r="F51" s="47">
        <v>81339</v>
      </c>
      <c r="G51" s="135">
        <v>43867</v>
      </c>
      <c r="H51" s="134">
        <v>0</v>
      </c>
      <c r="I51" s="134">
        <v>0</v>
      </c>
      <c r="J51" s="134"/>
      <c r="K51" s="136">
        <v>229.28</v>
      </c>
      <c r="L51" s="137"/>
      <c r="M51" s="137"/>
      <c r="N51" s="55">
        <f t="shared" si="1"/>
        <v>229.28</v>
      </c>
      <c r="O51" s="137">
        <v>143</v>
      </c>
      <c r="P51" s="138"/>
      <c r="Q51" s="139">
        <v>229.28</v>
      </c>
      <c r="R51" s="139"/>
      <c r="S51" s="139"/>
      <c r="T51" s="139"/>
      <c r="U51" s="139"/>
      <c r="V51" s="140"/>
      <c r="W51" s="140"/>
      <c r="X51" s="140"/>
      <c r="Y51" s="140"/>
      <c r="Z51" s="140"/>
      <c r="AA51" s="140"/>
      <c r="AB51" s="139"/>
      <c r="AC51" s="158"/>
      <c r="BP51" s="161"/>
    </row>
    <row r="52" spans="1:68" s="103" customFormat="1" ht="12" x14ac:dyDescent="0.2">
      <c r="A52" s="132" t="s">
        <v>33</v>
      </c>
      <c r="B52" s="133">
        <v>43864</v>
      </c>
      <c r="C52" s="134" t="s">
        <v>53</v>
      </c>
      <c r="D52" s="134" t="s">
        <v>93</v>
      </c>
      <c r="E52" s="134" t="s">
        <v>494</v>
      </c>
      <c r="F52" s="47">
        <v>81340</v>
      </c>
      <c r="G52" s="135">
        <v>43866</v>
      </c>
      <c r="H52" s="134">
        <v>3</v>
      </c>
      <c r="I52" s="134">
        <v>0</v>
      </c>
      <c r="J52" s="134"/>
      <c r="K52" s="136">
        <v>450</v>
      </c>
      <c r="L52" s="137"/>
      <c r="M52" s="137"/>
      <c r="N52" s="55">
        <f t="shared" si="1"/>
        <v>450</v>
      </c>
      <c r="O52" s="137"/>
      <c r="P52" s="138"/>
      <c r="Q52" s="139">
        <v>450</v>
      </c>
      <c r="R52" s="139"/>
      <c r="S52" s="139"/>
      <c r="T52" s="139"/>
      <c r="U52" s="139"/>
      <c r="V52" s="140"/>
      <c r="W52" s="140"/>
      <c r="X52" s="140"/>
      <c r="Y52" s="140"/>
      <c r="Z52" s="140"/>
      <c r="AA52" s="140"/>
      <c r="AB52" s="139"/>
      <c r="AC52" s="158" t="s">
        <v>495</v>
      </c>
      <c r="BP52" s="161"/>
    </row>
    <row r="53" spans="1:68" s="103" customFormat="1" ht="12" x14ac:dyDescent="0.2">
      <c r="A53" s="132" t="s">
        <v>62</v>
      </c>
      <c r="B53" s="133">
        <v>43861</v>
      </c>
      <c r="C53" s="134" t="s">
        <v>85</v>
      </c>
      <c r="D53" s="134" t="s">
        <v>36</v>
      </c>
      <c r="E53" s="134" t="s">
        <v>95</v>
      </c>
      <c r="F53" s="47">
        <v>81341</v>
      </c>
      <c r="G53" s="135">
        <v>43866</v>
      </c>
      <c r="H53" s="134">
        <v>0</v>
      </c>
      <c r="I53" s="134">
        <v>0</v>
      </c>
      <c r="J53" s="134"/>
      <c r="K53" s="136">
        <v>8388.6200000000008</v>
      </c>
      <c r="L53" s="137"/>
      <c r="M53" s="137"/>
      <c r="N53" s="55">
        <f t="shared" ref="N53:N116" si="2">SUM(K53:L53)</f>
        <v>8388.6200000000008</v>
      </c>
      <c r="O53" s="137"/>
      <c r="P53" s="138"/>
      <c r="Q53" s="139"/>
      <c r="R53" s="139"/>
      <c r="S53" s="139"/>
      <c r="T53" s="139"/>
      <c r="U53" s="139"/>
      <c r="V53" s="140"/>
      <c r="W53" s="140"/>
      <c r="X53" s="140"/>
      <c r="Y53" s="140"/>
      <c r="Z53" s="140"/>
      <c r="AA53" s="140">
        <v>8388.6200000000008</v>
      </c>
      <c r="AB53" s="139"/>
      <c r="AC53" s="158"/>
      <c r="BP53" s="161"/>
    </row>
    <row r="54" spans="1:68" s="103" customFormat="1" ht="12" x14ac:dyDescent="0.2">
      <c r="A54" s="132" t="s">
        <v>33</v>
      </c>
      <c r="B54" s="133">
        <v>43866</v>
      </c>
      <c r="C54" s="134" t="s">
        <v>90</v>
      </c>
      <c r="D54" s="134" t="s">
        <v>39</v>
      </c>
      <c r="E54" s="134" t="s">
        <v>43</v>
      </c>
      <c r="F54" s="47">
        <v>81342</v>
      </c>
      <c r="G54" s="135">
        <v>43871</v>
      </c>
      <c r="H54" s="134">
        <v>6</v>
      </c>
      <c r="I54" s="134">
        <v>1</v>
      </c>
      <c r="J54" s="134" t="s">
        <v>61</v>
      </c>
      <c r="K54" s="136">
        <v>700</v>
      </c>
      <c r="L54" s="137"/>
      <c r="M54" s="137"/>
      <c r="N54" s="55">
        <f t="shared" si="2"/>
        <v>700</v>
      </c>
      <c r="O54" s="137"/>
      <c r="P54" s="138"/>
      <c r="Q54" s="139">
        <v>700</v>
      </c>
      <c r="R54" s="139"/>
      <c r="S54" s="139"/>
      <c r="T54" s="139"/>
      <c r="U54" s="139"/>
      <c r="V54" s="140"/>
      <c r="W54" s="140"/>
      <c r="X54" s="140"/>
      <c r="Y54" s="140"/>
      <c r="Z54" s="140"/>
      <c r="AA54" s="140"/>
      <c r="AB54" s="139"/>
      <c r="AC54" s="158"/>
      <c r="BP54" s="161"/>
    </row>
    <row r="55" spans="1:68" s="103" customFormat="1" ht="12" x14ac:dyDescent="0.2">
      <c r="A55" s="132" t="s">
        <v>33</v>
      </c>
      <c r="B55" s="133">
        <v>43865</v>
      </c>
      <c r="C55" s="134" t="s">
        <v>53</v>
      </c>
      <c r="D55" s="134" t="s">
        <v>93</v>
      </c>
      <c r="E55" s="134" t="s">
        <v>496</v>
      </c>
      <c r="F55" s="47">
        <v>81343</v>
      </c>
      <c r="G55" s="135">
        <v>43866</v>
      </c>
      <c r="H55" s="134">
        <v>3</v>
      </c>
      <c r="I55" s="134">
        <v>0</v>
      </c>
      <c r="J55" s="134"/>
      <c r="K55" s="136">
        <v>1100</v>
      </c>
      <c r="L55" s="137"/>
      <c r="M55" s="137"/>
      <c r="N55" s="55">
        <f t="shared" si="2"/>
        <v>1100</v>
      </c>
      <c r="O55" s="137"/>
      <c r="P55" s="138"/>
      <c r="Q55" s="139">
        <v>1100</v>
      </c>
      <c r="R55" s="139"/>
      <c r="S55" s="139"/>
      <c r="T55" s="139"/>
      <c r="U55" s="139"/>
      <c r="V55" s="140"/>
      <c r="W55" s="140"/>
      <c r="X55" s="140"/>
      <c r="Y55" s="140"/>
      <c r="Z55" s="140"/>
      <c r="AA55" s="140"/>
      <c r="AB55" s="139"/>
      <c r="AC55" s="158" t="s">
        <v>497</v>
      </c>
      <c r="BP55" s="161"/>
    </row>
    <row r="56" spans="1:68" s="103" customFormat="1" ht="12" x14ac:dyDescent="0.2">
      <c r="A56" s="132" t="s">
        <v>33</v>
      </c>
      <c r="B56" s="133">
        <v>43866</v>
      </c>
      <c r="C56" s="134" t="s">
        <v>77</v>
      </c>
      <c r="D56" s="134" t="s">
        <v>78</v>
      </c>
      <c r="E56" s="134" t="s">
        <v>79</v>
      </c>
      <c r="F56" s="47">
        <v>81344</v>
      </c>
      <c r="G56" s="135">
        <v>43871</v>
      </c>
      <c r="H56" s="134">
        <v>1</v>
      </c>
      <c r="I56" s="134">
        <v>1</v>
      </c>
      <c r="J56" s="134" t="s">
        <v>51</v>
      </c>
      <c r="K56" s="136">
        <v>25</v>
      </c>
      <c r="L56" s="137"/>
      <c r="M56" s="137"/>
      <c r="N56" s="55">
        <f t="shared" si="2"/>
        <v>25</v>
      </c>
      <c r="O56" s="137"/>
      <c r="P56" s="138"/>
      <c r="Q56" s="139">
        <v>25</v>
      </c>
      <c r="R56" s="139"/>
      <c r="S56" s="139"/>
      <c r="T56" s="139"/>
      <c r="U56" s="139"/>
      <c r="V56" s="140"/>
      <c r="W56" s="140"/>
      <c r="X56" s="140"/>
      <c r="Y56" s="140"/>
      <c r="Z56" s="140"/>
      <c r="AA56" s="140"/>
      <c r="AB56" s="139"/>
      <c r="AC56" s="158"/>
      <c r="BP56" s="161"/>
    </row>
    <row r="57" spans="1:68" s="103" customFormat="1" ht="12" x14ac:dyDescent="0.2">
      <c r="A57" s="132" t="s">
        <v>33</v>
      </c>
      <c r="B57" s="133">
        <v>43867</v>
      </c>
      <c r="C57" s="134" t="s">
        <v>45</v>
      </c>
      <c r="D57" s="134" t="s">
        <v>39</v>
      </c>
      <c r="E57" s="134" t="s">
        <v>479</v>
      </c>
      <c r="F57" s="47">
        <v>81345</v>
      </c>
      <c r="G57" s="135">
        <v>43871</v>
      </c>
      <c r="H57" s="134">
        <v>35</v>
      </c>
      <c r="I57" s="134">
        <v>0</v>
      </c>
      <c r="J57" s="134"/>
      <c r="K57" s="136">
        <v>7830</v>
      </c>
      <c r="L57" s="137"/>
      <c r="M57" s="137"/>
      <c r="N57" s="55">
        <f t="shared" si="2"/>
        <v>7830</v>
      </c>
      <c r="O57" s="137"/>
      <c r="P57" s="138"/>
      <c r="Q57" s="139">
        <v>7830</v>
      </c>
      <c r="R57" s="139"/>
      <c r="S57" s="139"/>
      <c r="T57" s="139"/>
      <c r="U57" s="139"/>
      <c r="V57" s="140"/>
      <c r="W57" s="140"/>
      <c r="X57" s="140"/>
      <c r="Y57" s="140"/>
      <c r="Z57" s="140"/>
      <c r="AA57" s="140"/>
      <c r="AB57" s="139"/>
      <c r="AC57" s="158"/>
      <c r="BP57" s="161"/>
    </row>
    <row r="58" spans="1:68" s="103" customFormat="1" ht="12" x14ac:dyDescent="0.2">
      <c r="A58" s="132" t="s">
        <v>33</v>
      </c>
      <c r="B58" s="133">
        <v>43867</v>
      </c>
      <c r="C58" s="134" t="s">
        <v>77</v>
      </c>
      <c r="D58" s="134" t="s">
        <v>78</v>
      </c>
      <c r="E58" s="134" t="s">
        <v>79</v>
      </c>
      <c r="F58" s="47">
        <v>81346</v>
      </c>
      <c r="G58" s="135">
        <v>43871</v>
      </c>
      <c r="H58" s="134">
        <v>1</v>
      </c>
      <c r="I58" s="134">
        <v>0</v>
      </c>
      <c r="J58" s="134"/>
      <c r="K58" s="136">
        <v>60</v>
      </c>
      <c r="L58" s="137"/>
      <c r="M58" s="137"/>
      <c r="N58" s="55">
        <f t="shared" si="2"/>
        <v>60</v>
      </c>
      <c r="O58" s="137"/>
      <c r="P58" s="138"/>
      <c r="Q58" s="139">
        <v>60</v>
      </c>
      <c r="R58" s="139"/>
      <c r="S58" s="139"/>
      <c r="T58" s="139"/>
      <c r="U58" s="139"/>
      <c r="V58" s="140"/>
      <c r="W58" s="140"/>
      <c r="X58" s="140"/>
      <c r="Y58" s="140"/>
      <c r="Z58" s="140"/>
      <c r="AA58" s="140"/>
      <c r="AB58" s="139"/>
      <c r="AC58" s="158"/>
      <c r="BP58" s="161"/>
    </row>
    <row r="59" spans="1:68" s="103" customFormat="1" ht="12" x14ac:dyDescent="0.2">
      <c r="A59" s="132" t="s">
        <v>33</v>
      </c>
      <c r="B59" s="133" t="s">
        <v>55</v>
      </c>
      <c r="C59" s="134" t="s">
        <v>53</v>
      </c>
      <c r="D59" s="134" t="s">
        <v>36</v>
      </c>
      <c r="E59" s="134" t="s">
        <v>498</v>
      </c>
      <c r="F59" s="47">
        <v>81347</v>
      </c>
      <c r="G59" s="135">
        <v>43868</v>
      </c>
      <c r="H59" s="134">
        <v>0</v>
      </c>
      <c r="I59" s="134">
        <v>0</v>
      </c>
      <c r="J59" s="134"/>
      <c r="K59" s="136">
        <v>0</v>
      </c>
      <c r="L59" s="137"/>
      <c r="M59" s="137"/>
      <c r="N59" s="55">
        <f t="shared" si="2"/>
        <v>0</v>
      </c>
      <c r="O59" s="137">
        <v>1245</v>
      </c>
      <c r="P59" s="138"/>
      <c r="Q59" s="139"/>
      <c r="R59" s="139"/>
      <c r="S59" s="139"/>
      <c r="T59" s="139"/>
      <c r="U59" s="139"/>
      <c r="V59" s="140"/>
      <c r="W59" s="140"/>
      <c r="X59" s="140"/>
      <c r="Y59" s="140"/>
      <c r="Z59" s="140"/>
      <c r="AA59" s="140"/>
      <c r="AB59" s="139"/>
      <c r="AC59" s="158"/>
      <c r="BP59" s="161"/>
    </row>
    <row r="60" spans="1:68" s="103" customFormat="1" ht="12" x14ac:dyDescent="0.2">
      <c r="A60" s="132" t="s">
        <v>33</v>
      </c>
      <c r="B60" s="133"/>
      <c r="C60" s="134" t="s">
        <v>53</v>
      </c>
      <c r="D60" s="134" t="s">
        <v>69</v>
      </c>
      <c r="E60" s="134" t="s">
        <v>498</v>
      </c>
      <c r="F60" s="47">
        <v>81348</v>
      </c>
      <c r="G60" s="135">
        <v>43868</v>
      </c>
      <c r="H60" s="134">
        <v>10</v>
      </c>
      <c r="I60" s="134">
        <v>0</v>
      </c>
      <c r="J60" s="134"/>
      <c r="K60" s="136">
        <v>510</v>
      </c>
      <c r="L60" s="137"/>
      <c r="M60" s="137"/>
      <c r="N60" s="55">
        <f t="shared" si="2"/>
        <v>510</v>
      </c>
      <c r="O60" s="137">
        <v>510</v>
      </c>
      <c r="P60" s="138"/>
      <c r="Q60" s="139">
        <v>510</v>
      </c>
      <c r="R60" s="139"/>
      <c r="S60" s="139"/>
      <c r="T60" s="139"/>
      <c r="U60" s="139"/>
      <c r="V60" s="140"/>
      <c r="W60" s="140"/>
      <c r="X60" s="140"/>
      <c r="Y60" s="140"/>
      <c r="Z60" s="140"/>
      <c r="AA60" s="140"/>
      <c r="AB60" s="139"/>
      <c r="AC60" s="158"/>
      <c r="BP60" s="161"/>
    </row>
    <row r="61" spans="1:68" s="103" customFormat="1" ht="12" x14ac:dyDescent="0.2">
      <c r="A61" s="132" t="s">
        <v>62</v>
      </c>
      <c r="B61" s="133" t="s">
        <v>55</v>
      </c>
      <c r="C61" s="134" t="s">
        <v>63</v>
      </c>
      <c r="D61" s="134" t="s">
        <v>36</v>
      </c>
      <c r="E61" s="134" t="s">
        <v>180</v>
      </c>
      <c r="F61" s="47">
        <v>81349</v>
      </c>
      <c r="G61" s="135">
        <v>43874</v>
      </c>
      <c r="H61" s="134">
        <v>0</v>
      </c>
      <c r="I61" s="134">
        <v>0</v>
      </c>
      <c r="J61" s="134"/>
      <c r="K61" s="136">
        <v>0</v>
      </c>
      <c r="L61" s="137"/>
      <c r="M61" s="137"/>
      <c r="N61" s="55">
        <f t="shared" si="2"/>
        <v>0</v>
      </c>
      <c r="O61" s="137"/>
      <c r="P61" s="138"/>
      <c r="Q61" s="139"/>
      <c r="R61" s="139"/>
      <c r="S61" s="139"/>
      <c r="T61" s="139"/>
      <c r="U61" s="139"/>
      <c r="V61" s="140"/>
      <c r="W61" s="140"/>
      <c r="X61" s="140"/>
      <c r="Y61" s="140"/>
      <c r="Z61" s="140"/>
      <c r="AA61" s="140"/>
      <c r="AB61" s="139">
        <v>0</v>
      </c>
      <c r="AC61" s="158"/>
      <c r="BP61" s="161"/>
    </row>
    <row r="62" spans="1:68" s="103" customFormat="1" ht="12" x14ac:dyDescent="0.2">
      <c r="A62" s="132" t="s">
        <v>33</v>
      </c>
      <c r="B62" s="133">
        <v>43867</v>
      </c>
      <c r="C62" s="134" t="s">
        <v>77</v>
      </c>
      <c r="D62" s="134" t="s">
        <v>78</v>
      </c>
      <c r="E62" s="134" t="s">
        <v>79</v>
      </c>
      <c r="F62" s="47">
        <v>81350</v>
      </c>
      <c r="G62" s="135">
        <v>43871</v>
      </c>
      <c r="H62" s="134">
        <v>0</v>
      </c>
      <c r="I62" s="134">
        <v>0</v>
      </c>
      <c r="J62" s="134"/>
      <c r="K62" s="136">
        <v>103</v>
      </c>
      <c r="L62" s="137"/>
      <c r="M62" s="137"/>
      <c r="N62" s="55">
        <f t="shared" si="2"/>
        <v>103</v>
      </c>
      <c r="O62" s="137"/>
      <c r="P62" s="138"/>
      <c r="Q62" s="139">
        <v>103</v>
      </c>
      <c r="R62" s="139"/>
      <c r="S62" s="139"/>
      <c r="T62" s="139"/>
      <c r="U62" s="139"/>
      <c r="V62" s="140"/>
      <c r="W62" s="140"/>
      <c r="X62" s="140"/>
      <c r="Y62" s="140"/>
      <c r="Z62" s="140"/>
      <c r="AA62" s="140"/>
      <c r="AB62" s="139"/>
      <c r="AC62" s="158"/>
      <c r="BP62" s="161"/>
    </row>
    <row r="63" spans="1:68" s="103" customFormat="1" ht="12" x14ac:dyDescent="0.2">
      <c r="A63" s="132" t="s">
        <v>33</v>
      </c>
      <c r="B63" s="133">
        <v>43867</v>
      </c>
      <c r="C63" s="134" t="s">
        <v>45</v>
      </c>
      <c r="D63" s="134" t="s">
        <v>39</v>
      </c>
      <c r="E63" s="134" t="s">
        <v>43</v>
      </c>
      <c r="F63" s="47">
        <v>81351</v>
      </c>
      <c r="G63" s="135">
        <v>43867</v>
      </c>
      <c r="H63" s="134">
        <v>0</v>
      </c>
      <c r="I63" s="134">
        <v>0</v>
      </c>
      <c r="J63" s="134"/>
      <c r="K63" s="136">
        <v>9586.76</v>
      </c>
      <c r="L63" s="137"/>
      <c r="M63" s="137"/>
      <c r="N63" s="55">
        <f t="shared" si="2"/>
        <v>9586.76</v>
      </c>
      <c r="O63" s="137"/>
      <c r="P63" s="138"/>
      <c r="Q63" s="139">
        <v>9586.76</v>
      </c>
      <c r="R63" s="139"/>
      <c r="S63" s="139"/>
      <c r="T63" s="139"/>
      <c r="U63" s="139"/>
      <c r="V63" s="140"/>
      <c r="W63" s="140"/>
      <c r="X63" s="140"/>
      <c r="Y63" s="140"/>
      <c r="Z63" s="140"/>
      <c r="AA63" s="140"/>
      <c r="AB63" s="139"/>
      <c r="AC63" s="158"/>
      <c r="BP63" s="161"/>
    </row>
    <row r="64" spans="1:68" s="103" customFormat="1" ht="12" x14ac:dyDescent="0.2">
      <c r="A64" s="132" t="s">
        <v>62</v>
      </c>
      <c r="B64" s="133">
        <v>43859</v>
      </c>
      <c r="C64" s="134" t="s">
        <v>90</v>
      </c>
      <c r="D64" s="134" t="s">
        <v>170</v>
      </c>
      <c r="E64" s="134" t="s">
        <v>43</v>
      </c>
      <c r="F64" s="47">
        <v>81352</v>
      </c>
      <c r="G64" s="135">
        <v>43867</v>
      </c>
      <c r="H64" s="134">
        <v>1</v>
      </c>
      <c r="I64" s="134">
        <v>1</v>
      </c>
      <c r="J64" s="134" t="s">
        <v>499</v>
      </c>
      <c r="K64" s="136">
        <v>122.06</v>
      </c>
      <c r="L64" s="137"/>
      <c r="M64" s="137"/>
      <c r="N64" s="55">
        <f t="shared" si="2"/>
        <v>122.06</v>
      </c>
      <c r="O64" s="137"/>
      <c r="P64" s="138"/>
      <c r="Q64" s="139">
        <v>122.06</v>
      </c>
      <c r="R64" s="139"/>
      <c r="S64" s="139"/>
      <c r="T64" s="139"/>
      <c r="U64" s="139"/>
      <c r="V64" s="140"/>
      <c r="W64" s="140"/>
      <c r="X64" s="140"/>
      <c r="Y64" s="140"/>
      <c r="Z64" s="140"/>
      <c r="AA64" s="140"/>
      <c r="AB64" s="139"/>
      <c r="AC64" s="158"/>
      <c r="BP64" s="161"/>
    </row>
    <row r="65" spans="1:68" s="103" customFormat="1" ht="12" x14ac:dyDescent="0.2">
      <c r="A65" s="176" t="s">
        <v>33</v>
      </c>
      <c r="B65" s="177">
        <v>43867</v>
      </c>
      <c r="C65" s="176" t="s">
        <v>90</v>
      </c>
      <c r="D65" s="176" t="s">
        <v>39</v>
      </c>
      <c r="E65" s="176" t="s">
        <v>479</v>
      </c>
      <c r="F65" s="178">
        <v>81353</v>
      </c>
      <c r="G65" s="179">
        <v>43872</v>
      </c>
      <c r="H65" s="176">
        <v>17</v>
      </c>
      <c r="I65" s="176">
        <v>0</v>
      </c>
      <c r="J65" s="176"/>
      <c r="K65" s="180">
        <v>2061.5500000000002</v>
      </c>
      <c r="L65" s="176"/>
      <c r="M65" s="176"/>
      <c r="N65" s="181">
        <v>2061.5500000000002</v>
      </c>
      <c r="O65" s="176"/>
      <c r="P65" s="182"/>
      <c r="Q65" s="183">
        <v>2061.5500000000002</v>
      </c>
      <c r="R65" s="176"/>
      <c r="S65" s="176"/>
      <c r="T65" s="176"/>
      <c r="U65" s="176"/>
      <c r="V65" s="184"/>
      <c r="W65" s="184"/>
      <c r="X65" s="184"/>
      <c r="Y65" s="184"/>
      <c r="Z65" s="184"/>
      <c r="AA65" s="184"/>
      <c r="AB65" s="176"/>
      <c r="AC65" s="185"/>
      <c r="AD65" s="186"/>
      <c r="AE65" s="186"/>
      <c r="AF65" s="186"/>
      <c r="AG65" s="186"/>
      <c r="AH65" s="186"/>
      <c r="AI65" s="186"/>
      <c r="AJ65" s="186"/>
      <c r="AK65" s="186"/>
      <c r="AL65" s="186"/>
      <c r="AM65" s="186"/>
      <c r="AN65" s="186"/>
      <c r="AO65" s="186"/>
      <c r="AP65" s="186"/>
      <c r="AQ65" s="186"/>
      <c r="AR65" s="186"/>
      <c r="AS65" s="186"/>
      <c r="AT65" s="186"/>
      <c r="AU65" s="186"/>
      <c r="AV65" s="186"/>
      <c r="AW65" s="186"/>
      <c r="AX65" s="186"/>
      <c r="AY65" s="186"/>
      <c r="AZ65" s="186"/>
      <c r="BA65" s="186"/>
      <c r="BB65" s="186"/>
      <c r="BC65" s="186"/>
      <c r="BD65" s="186"/>
      <c r="BE65" s="186"/>
      <c r="BF65" s="186"/>
      <c r="BG65" s="186"/>
      <c r="BH65" s="186"/>
      <c r="BI65" s="186"/>
      <c r="BJ65" s="186"/>
      <c r="BK65" s="186"/>
      <c r="BL65" s="186"/>
      <c r="BM65" s="186"/>
      <c r="BN65" s="186"/>
      <c r="BO65" s="186"/>
      <c r="BP65" s="187"/>
    </row>
    <row r="66" spans="1:68" s="103" customFormat="1" ht="12" x14ac:dyDescent="0.2">
      <c r="A66" s="132" t="s">
        <v>33</v>
      </c>
      <c r="B66" s="133">
        <v>43867</v>
      </c>
      <c r="C66" s="134" t="s">
        <v>90</v>
      </c>
      <c r="D66" s="134" t="s">
        <v>39</v>
      </c>
      <c r="E66" s="134" t="s">
        <v>479</v>
      </c>
      <c r="F66" s="47">
        <v>81354</v>
      </c>
      <c r="G66" s="135">
        <v>43872</v>
      </c>
      <c r="H66" s="134">
        <v>0</v>
      </c>
      <c r="I66" s="134">
        <v>0</v>
      </c>
      <c r="J66" s="134"/>
      <c r="K66" s="136">
        <v>93.75</v>
      </c>
      <c r="L66" s="137"/>
      <c r="M66" s="137"/>
      <c r="N66" s="55">
        <f t="shared" si="2"/>
        <v>93.75</v>
      </c>
      <c r="O66" s="137"/>
      <c r="P66" s="138"/>
      <c r="Q66" s="139">
        <v>93.75</v>
      </c>
      <c r="R66" s="139"/>
      <c r="S66" s="139"/>
      <c r="T66" s="139"/>
      <c r="U66" s="139"/>
      <c r="V66" s="140"/>
      <c r="W66" s="140"/>
      <c r="X66" s="140"/>
      <c r="Y66" s="140"/>
      <c r="Z66" s="140"/>
      <c r="AA66" s="140"/>
      <c r="AB66" s="139"/>
      <c r="AC66" s="158"/>
      <c r="BP66" s="161"/>
    </row>
    <row r="67" spans="1:68" s="103" customFormat="1" ht="12" x14ac:dyDescent="0.2">
      <c r="A67" s="132" t="s">
        <v>33</v>
      </c>
      <c r="B67" s="133">
        <v>43867</v>
      </c>
      <c r="C67" s="134" t="s">
        <v>90</v>
      </c>
      <c r="D67" s="134" t="s">
        <v>39</v>
      </c>
      <c r="E67" s="134" t="s">
        <v>43</v>
      </c>
      <c r="F67" s="47">
        <v>81355</v>
      </c>
      <c r="G67" s="135">
        <v>43872</v>
      </c>
      <c r="H67" s="134">
        <v>5</v>
      </c>
      <c r="I67" s="134">
        <v>4</v>
      </c>
      <c r="J67" s="134" t="s">
        <v>212</v>
      </c>
      <c r="K67" s="136">
        <v>175</v>
      </c>
      <c r="L67" s="137"/>
      <c r="M67" s="137"/>
      <c r="N67" s="55">
        <f t="shared" si="2"/>
        <v>175</v>
      </c>
      <c r="O67" s="137"/>
      <c r="P67" s="138"/>
      <c r="Q67" s="139">
        <v>175</v>
      </c>
      <c r="R67" s="139"/>
      <c r="S67" s="139"/>
      <c r="T67" s="139"/>
      <c r="U67" s="139"/>
      <c r="V67" s="140"/>
      <c r="W67" s="140"/>
      <c r="X67" s="140"/>
      <c r="Y67" s="140"/>
      <c r="Z67" s="140"/>
      <c r="AA67" s="140"/>
      <c r="AB67" s="139"/>
      <c r="AC67" s="158"/>
      <c r="BP67" s="161"/>
    </row>
    <row r="68" spans="1:68" s="103" customFormat="1" ht="12" x14ac:dyDescent="0.2">
      <c r="A68" s="164" t="s">
        <v>33</v>
      </c>
      <c r="B68" s="133">
        <v>43867</v>
      </c>
      <c r="C68" s="134" t="s">
        <v>45</v>
      </c>
      <c r="D68" s="134" t="s">
        <v>39</v>
      </c>
      <c r="E68" s="134" t="s">
        <v>43</v>
      </c>
      <c r="F68" s="47">
        <v>81356</v>
      </c>
      <c r="G68" s="135">
        <v>43872</v>
      </c>
      <c r="H68" s="134">
        <v>0</v>
      </c>
      <c r="I68" s="134">
        <v>3</v>
      </c>
      <c r="J68" s="134" t="s">
        <v>500</v>
      </c>
      <c r="K68" s="136">
        <v>4300</v>
      </c>
      <c r="L68" s="137"/>
      <c r="M68" s="137"/>
      <c r="N68" s="55">
        <f t="shared" si="2"/>
        <v>4300</v>
      </c>
      <c r="O68" s="137"/>
      <c r="P68" s="138"/>
      <c r="Q68" s="139">
        <v>4300</v>
      </c>
      <c r="R68" s="139"/>
      <c r="S68" s="139"/>
      <c r="T68" s="139"/>
      <c r="U68" s="139"/>
      <c r="V68" s="140"/>
      <c r="W68" s="140"/>
      <c r="X68" s="140"/>
      <c r="Y68" s="140"/>
      <c r="Z68" s="140"/>
      <c r="AA68" s="140"/>
      <c r="AB68" s="139"/>
      <c r="AC68" s="158"/>
      <c r="BP68" s="161"/>
    </row>
    <row r="69" spans="1:68" s="103" customFormat="1" ht="12" x14ac:dyDescent="0.2">
      <c r="A69" s="132" t="s">
        <v>33</v>
      </c>
      <c r="B69" s="133">
        <v>43867</v>
      </c>
      <c r="C69" s="134" t="s">
        <v>45</v>
      </c>
      <c r="D69" s="134" t="s">
        <v>39</v>
      </c>
      <c r="E69" s="134" t="s">
        <v>479</v>
      </c>
      <c r="F69" s="47">
        <v>81357</v>
      </c>
      <c r="G69" s="135">
        <v>43873</v>
      </c>
      <c r="H69" s="134">
        <v>0</v>
      </c>
      <c r="I69" s="134">
        <v>3</v>
      </c>
      <c r="J69" s="134" t="s">
        <v>501</v>
      </c>
      <c r="K69" s="136">
        <v>6500</v>
      </c>
      <c r="L69" s="137"/>
      <c r="M69" s="137"/>
      <c r="N69" s="55">
        <f t="shared" si="2"/>
        <v>6500</v>
      </c>
      <c r="O69" s="137"/>
      <c r="P69" s="138"/>
      <c r="Q69" s="139">
        <v>6500</v>
      </c>
      <c r="R69" s="139"/>
      <c r="S69" s="139"/>
      <c r="T69" s="139"/>
      <c r="U69" s="139"/>
      <c r="V69" s="140"/>
      <c r="W69" s="140"/>
      <c r="X69" s="140"/>
      <c r="Y69" s="140"/>
      <c r="Z69" s="140"/>
      <c r="AA69" s="140"/>
      <c r="AB69" s="139"/>
      <c r="AC69" s="158"/>
      <c r="BP69" s="161"/>
    </row>
    <row r="70" spans="1:68" s="103" customFormat="1" ht="12" x14ac:dyDescent="0.2">
      <c r="A70" s="132" t="s">
        <v>33</v>
      </c>
      <c r="B70" s="133">
        <v>43867</v>
      </c>
      <c r="C70" s="134" t="s">
        <v>38</v>
      </c>
      <c r="D70" s="134" t="s">
        <v>39</v>
      </c>
      <c r="E70" s="134" t="s">
        <v>480</v>
      </c>
      <c r="F70" s="47">
        <v>81358</v>
      </c>
      <c r="G70" s="135">
        <v>43873</v>
      </c>
      <c r="H70" s="134">
        <v>3</v>
      </c>
      <c r="I70" s="134">
        <v>1</v>
      </c>
      <c r="J70" s="134" t="s">
        <v>51</v>
      </c>
      <c r="K70" s="136">
        <v>514.25</v>
      </c>
      <c r="L70" s="137"/>
      <c r="M70" s="137"/>
      <c r="N70" s="55">
        <f t="shared" si="2"/>
        <v>514.25</v>
      </c>
      <c r="O70" s="137"/>
      <c r="P70" s="138"/>
      <c r="Q70" s="139">
        <v>514.25</v>
      </c>
      <c r="R70" s="139"/>
      <c r="S70" s="139"/>
      <c r="T70" s="139"/>
      <c r="U70" s="139"/>
      <c r="V70" s="140"/>
      <c r="W70" s="140"/>
      <c r="X70" s="140"/>
      <c r="Y70" s="140"/>
      <c r="Z70" s="140"/>
      <c r="AA70" s="140"/>
      <c r="AB70" s="139"/>
      <c r="AC70" s="158"/>
      <c r="BP70" s="161"/>
    </row>
    <row r="71" spans="1:68" s="103" customFormat="1" ht="12" x14ac:dyDescent="0.2">
      <c r="A71" s="132" t="s">
        <v>33</v>
      </c>
      <c r="B71" s="133">
        <v>43867</v>
      </c>
      <c r="C71" s="134" t="s">
        <v>38</v>
      </c>
      <c r="D71" s="134" t="s">
        <v>39</v>
      </c>
      <c r="E71" s="134" t="s">
        <v>480</v>
      </c>
      <c r="F71" s="47">
        <v>81359</v>
      </c>
      <c r="G71" s="135">
        <v>43872</v>
      </c>
      <c r="H71" s="134">
        <v>2</v>
      </c>
      <c r="I71" s="134">
        <v>2</v>
      </c>
      <c r="J71" s="134" t="s">
        <v>502</v>
      </c>
      <c r="K71" s="136">
        <v>1150000</v>
      </c>
      <c r="L71" s="137"/>
      <c r="M71" s="137"/>
      <c r="N71" s="55">
        <f t="shared" si="2"/>
        <v>1150000</v>
      </c>
      <c r="O71" s="137"/>
      <c r="P71" s="138">
        <v>1150000</v>
      </c>
      <c r="Q71" s="139"/>
      <c r="R71" s="139"/>
      <c r="S71" s="139"/>
      <c r="T71" s="139"/>
      <c r="U71" s="139"/>
      <c r="V71" s="140"/>
      <c r="W71" s="140"/>
      <c r="X71" s="140"/>
      <c r="Y71" s="140"/>
      <c r="Z71" s="140"/>
      <c r="AA71" s="140"/>
      <c r="AB71" s="139"/>
      <c r="AC71" s="158"/>
      <c r="BP71" s="161"/>
    </row>
    <row r="72" spans="1:68" s="103" customFormat="1" ht="12" x14ac:dyDescent="0.2">
      <c r="A72" s="132" t="s">
        <v>33</v>
      </c>
      <c r="B72" s="133">
        <v>43867</v>
      </c>
      <c r="C72" s="134" t="s">
        <v>51</v>
      </c>
      <c r="D72" s="134" t="s">
        <v>39</v>
      </c>
      <c r="E72" s="134" t="s">
        <v>503</v>
      </c>
      <c r="F72" s="47">
        <v>81360</v>
      </c>
      <c r="G72" s="135">
        <v>43873</v>
      </c>
      <c r="H72" s="134">
        <v>0</v>
      </c>
      <c r="I72" s="134">
        <v>2</v>
      </c>
      <c r="J72" s="134" t="s">
        <v>504</v>
      </c>
      <c r="K72" s="136">
        <v>232.5</v>
      </c>
      <c r="L72" s="137"/>
      <c r="M72" s="137"/>
      <c r="N72" s="55">
        <f t="shared" si="2"/>
        <v>232.5</v>
      </c>
      <c r="O72" s="137"/>
      <c r="P72" s="138"/>
      <c r="Q72" s="139">
        <v>232.5</v>
      </c>
      <c r="R72" s="139"/>
      <c r="S72" s="139"/>
      <c r="T72" s="139"/>
      <c r="U72" s="139"/>
      <c r="V72" s="140"/>
      <c r="W72" s="140"/>
      <c r="X72" s="140"/>
      <c r="Y72" s="140"/>
      <c r="Z72" s="140"/>
      <c r="AA72" s="140"/>
      <c r="AB72" s="139"/>
      <c r="AC72" s="158"/>
      <c r="BP72" s="161"/>
    </row>
    <row r="73" spans="1:68" s="103" customFormat="1" ht="12" x14ac:dyDescent="0.2">
      <c r="A73" s="132" t="s">
        <v>33</v>
      </c>
      <c r="B73" s="133">
        <v>43867</v>
      </c>
      <c r="C73" s="134" t="s">
        <v>51</v>
      </c>
      <c r="D73" s="134" t="s">
        <v>39</v>
      </c>
      <c r="E73" s="134" t="s">
        <v>503</v>
      </c>
      <c r="F73" s="47">
        <v>81361</v>
      </c>
      <c r="G73" s="135">
        <v>43873</v>
      </c>
      <c r="H73" s="134">
        <v>0</v>
      </c>
      <c r="I73" s="134">
        <v>1</v>
      </c>
      <c r="J73" s="134" t="s">
        <v>398</v>
      </c>
      <c r="K73" s="136">
        <v>500</v>
      </c>
      <c r="L73" s="137"/>
      <c r="M73" s="137"/>
      <c r="N73" s="55">
        <f t="shared" si="2"/>
        <v>500</v>
      </c>
      <c r="O73" s="137"/>
      <c r="P73" s="138"/>
      <c r="Q73" s="139">
        <v>500</v>
      </c>
      <c r="R73" s="139"/>
      <c r="S73" s="139"/>
      <c r="T73" s="139"/>
      <c r="U73" s="139"/>
      <c r="V73" s="140"/>
      <c r="W73" s="140"/>
      <c r="X73" s="140"/>
      <c r="Y73" s="140"/>
      <c r="Z73" s="140"/>
      <c r="AA73" s="140"/>
      <c r="AB73" s="139"/>
      <c r="AC73" s="158"/>
      <c r="BP73" s="161"/>
    </row>
    <row r="74" spans="1:68" s="103" customFormat="1" ht="12" x14ac:dyDescent="0.2">
      <c r="A74" s="132" t="s">
        <v>33</v>
      </c>
      <c r="B74" s="133">
        <v>43867</v>
      </c>
      <c r="C74" s="134" t="s">
        <v>45</v>
      </c>
      <c r="D74" s="134" t="s">
        <v>39</v>
      </c>
      <c r="E74" s="134" t="s">
        <v>479</v>
      </c>
      <c r="F74" s="47">
        <v>81362</v>
      </c>
      <c r="G74" s="135">
        <v>43873</v>
      </c>
      <c r="H74" s="134">
        <v>5</v>
      </c>
      <c r="I74" s="134">
        <v>1</v>
      </c>
      <c r="J74" s="134" t="s">
        <v>51</v>
      </c>
      <c r="K74" s="136">
        <v>850</v>
      </c>
      <c r="L74" s="137"/>
      <c r="M74" s="137"/>
      <c r="N74" s="55">
        <f t="shared" si="2"/>
        <v>850</v>
      </c>
      <c r="O74" s="137"/>
      <c r="P74" s="138"/>
      <c r="Q74" s="139">
        <v>850</v>
      </c>
      <c r="R74" s="139"/>
      <c r="S74" s="139"/>
      <c r="T74" s="139"/>
      <c r="U74" s="139"/>
      <c r="V74" s="140"/>
      <c r="W74" s="140"/>
      <c r="X74" s="140"/>
      <c r="Y74" s="140"/>
      <c r="Z74" s="140"/>
      <c r="AA74" s="140"/>
      <c r="AB74" s="139"/>
      <c r="AC74" s="158"/>
      <c r="BP74" s="161"/>
    </row>
    <row r="75" spans="1:68" s="103" customFormat="1" ht="12" x14ac:dyDescent="0.2">
      <c r="A75" s="132" t="s">
        <v>33</v>
      </c>
      <c r="B75" s="133">
        <v>43867</v>
      </c>
      <c r="C75" s="134" t="s">
        <v>45</v>
      </c>
      <c r="D75" s="134" t="s">
        <v>39</v>
      </c>
      <c r="E75" s="134" t="s">
        <v>479</v>
      </c>
      <c r="F75" s="47">
        <v>81363</v>
      </c>
      <c r="G75" s="135">
        <v>43874</v>
      </c>
      <c r="H75" s="134">
        <v>0</v>
      </c>
      <c r="I75" s="134">
        <v>0</v>
      </c>
      <c r="J75" s="134"/>
      <c r="K75" s="136">
        <v>40</v>
      </c>
      <c r="L75" s="137"/>
      <c r="M75" s="137"/>
      <c r="N75" s="55">
        <f t="shared" si="2"/>
        <v>40</v>
      </c>
      <c r="O75" s="137"/>
      <c r="P75" s="138"/>
      <c r="Q75" s="139">
        <v>40</v>
      </c>
      <c r="R75" s="139"/>
      <c r="S75" s="139"/>
      <c r="T75" s="139"/>
      <c r="U75" s="139"/>
      <c r="V75" s="140"/>
      <c r="W75" s="140"/>
      <c r="X75" s="140"/>
      <c r="Y75" s="140"/>
      <c r="Z75" s="140"/>
      <c r="AA75" s="140"/>
      <c r="AB75" s="139"/>
      <c r="AC75" s="158"/>
      <c r="BP75" s="161"/>
    </row>
    <row r="76" spans="1:68" s="103" customFormat="1" ht="12" x14ac:dyDescent="0.2">
      <c r="A76" s="132" t="s">
        <v>62</v>
      </c>
      <c r="B76" s="133" t="s">
        <v>55</v>
      </c>
      <c r="C76" s="134" t="s">
        <v>63</v>
      </c>
      <c r="D76" s="134" t="s">
        <v>36</v>
      </c>
      <c r="E76" s="134" t="s">
        <v>180</v>
      </c>
      <c r="F76" s="47">
        <v>81364</v>
      </c>
      <c r="G76" s="135">
        <v>43868</v>
      </c>
      <c r="H76" s="134">
        <v>0</v>
      </c>
      <c r="I76" s="134">
        <v>0</v>
      </c>
      <c r="J76" s="134"/>
      <c r="K76" s="136">
        <v>0</v>
      </c>
      <c r="L76" s="137" t="s">
        <v>44</v>
      </c>
      <c r="M76" s="137"/>
      <c r="N76" s="55">
        <f t="shared" si="2"/>
        <v>0</v>
      </c>
      <c r="O76" s="137" t="s">
        <v>44</v>
      </c>
      <c r="P76" s="138"/>
      <c r="Q76" s="139"/>
      <c r="R76" s="139"/>
      <c r="S76" s="139"/>
      <c r="T76" s="139"/>
      <c r="U76" s="139"/>
      <c r="V76" s="140"/>
      <c r="W76" s="140"/>
      <c r="X76" s="140"/>
      <c r="Y76" s="140"/>
      <c r="Z76" s="140"/>
      <c r="AA76" s="140"/>
      <c r="AB76" s="139">
        <v>-1000</v>
      </c>
      <c r="AC76" s="158" t="s">
        <v>430</v>
      </c>
      <c r="BP76" s="161"/>
    </row>
    <row r="77" spans="1:68" s="149" customFormat="1" ht="12" x14ac:dyDescent="0.2">
      <c r="A77" s="165" t="s">
        <v>72</v>
      </c>
      <c r="B77" s="166" t="s">
        <v>265</v>
      </c>
      <c r="C77" s="167" t="s">
        <v>265</v>
      </c>
      <c r="D77" s="167" t="s">
        <v>265</v>
      </c>
      <c r="E77" s="167" t="s">
        <v>265</v>
      </c>
      <c r="F77" s="122">
        <v>81365</v>
      </c>
      <c r="G77" s="168"/>
      <c r="H77" s="167" t="s">
        <v>59</v>
      </c>
      <c r="I77" s="167"/>
      <c r="J77" s="167" t="s">
        <v>72</v>
      </c>
      <c r="K77" s="169" t="s">
        <v>59</v>
      </c>
      <c r="L77" s="170"/>
      <c r="M77" s="170"/>
      <c r="N77" s="126">
        <f t="shared" si="2"/>
        <v>0</v>
      </c>
      <c r="O77" s="170"/>
      <c r="P77" s="171"/>
      <c r="Q77" s="172"/>
      <c r="R77" s="172"/>
      <c r="S77" s="172"/>
      <c r="T77" s="172"/>
      <c r="U77" s="172"/>
      <c r="V77" s="173"/>
      <c r="W77" s="173"/>
      <c r="X77" s="173"/>
      <c r="Y77" s="173"/>
      <c r="Z77" s="173"/>
      <c r="AA77" s="173"/>
      <c r="AB77" s="172"/>
      <c r="AC77" s="174"/>
      <c r="BP77" s="175"/>
    </row>
    <row r="78" spans="1:68" s="103" customFormat="1" ht="12" x14ac:dyDescent="0.2">
      <c r="A78" s="132" t="s">
        <v>33</v>
      </c>
      <c r="B78" s="133" t="s">
        <v>34</v>
      </c>
      <c r="C78" s="134" t="s">
        <v>35</v>
      </c>
      <c r="D78" s="134" t="s">
        <v>36</v>
      </c>
      <c r="E78" s="134" t="s">
        <v>505</v>
      </c>
      <c r="F78" s="47">
        <v>81366</v>
      </c>
      <c r="G78" s="135">
        <v>43874</v>
      </c>
      <c r="H78" s="134">
        <v>1</v>
      </c>
      <c r="I78" s="134">
        <v>1</v>
      </c>
      <c r="J78" s="134" t="s">
        <v>506</v>
      </c>
      <c r="K78" s="136">
        <v>16373</v>
      </c>
      <c r="L78" s="137"/>
      <c r="M78" s="137"/>
      <c r="N78" s="55">
        <f t="shared" si="2"/>
        <v>16373</v>
      </c>
      <c r="O78" s="137"/>
      <c r="P78" s="138"/>
      <c r="Q78" s="139"/>
      <c r="R78" s="139"/>
      <c r="S78" s="139"/>
      <c r="T78" s="139"/>
      <c r="U78" s="139"/>
      <c r="V78" s="140">
        <v>16373</v>
      </c>
      <c r="W78" s="140"/>
      <c r="X78" s="140"/>
      <c r="Y78" s="140"/>
      <c r="Z78" s="140"/>
      <c r="AA78" s="140"/>
      <c r="AB78" s="139"/>
      <c r="AC78" s="158"/>
      <c r="BP78" s="161"/>
    </row>
    <row r="79" spans="1:68" s="103" customFormat="1" ht="12" x14ac:dyDescent="0.2">
      <c r="A79" s="132" t="s">
        <v>33</v>
      </c>
      <c r="B79" s="133">
        <v>43868</v>
      </c>
      <c r="C79" s="134" t="s">
        <v>53</v>
      </c>
      <c r="D79" s="134" t="s">
        <v>69</v>
      </c>
      <c r="E79" s="134" t="s">
        <v>507</v>
      </c>
      <c r="F79" s="47">
        <v>81367</v>
      </c>
      <c r="G79" s="135">
        <v>43871</v>
      </c>
      <c r="H79" s="134">
        <v>10</v>
      </c>
      <c r="I79" s="134">
        <v>0</v>
      </c>
      <c r="J79" s="134"/>
      <c r="K79" s="136">
        <v>1200</v>
      </c>
      <c r="L79" s="137"/>
      <c r="M79" s="137"/>
      <c r="N79" s="55">
        <f t="shared" si="2"/>
        <v>1200</v>
      </c>
      <c r="O79" s="137">
        <v>1200</v>
      </c>
      <c r="P79" s="138"/>
      <c r="Q79" s="139">
        <v>1200</v>
      </c>
      <c r="R79" s="139"/>
      <c r="S79" s="139"/>
      <c r="T79" s="139"/>
      <c r="U79" s="139"/>
      <c r="V79" s="140"/>
      <c r="W79" s="140"/>
      <c r="X79" s="140"/>
      <c r="Y79" s="140"/>
      <c r="Z79" s="140"/>
      <c r="AA79" s="140"/>
      <c r="AB79" s="139"/>
      <c r="AC79" s="158" t="s">
        <v>508</v>
      </c>
      <c r="BP79" s="161"/>
    </row>
    <row r="80" spans="1:68" s="103" customFormat="1" ht="12" x14ac:dyDescent="0.2">
      <c r="A80" s="132" t="s">
        <v>33</v>
      </c>
      <c r="B80" s="133" t="s">
        <v>55</v>
      </c>
      <c r="C80" s="134" t="s">
        <v>53</v>
      </c>
      <c r="D80" s="134" t="s">
        <v>36</v>
      </c>
      <c r="E80" s="134" t="s">
        <v>507</v>
      </c>
      <c r="F80" s="47">
        <v>81368</v>
      </c>
      <c r="G80" s="135">
        <v>43868</v>
      </c>
      <c r="H80" s="134">
        <v>0</v>
      </c>
      <c r="I80" s="134">
        <v>0</v>
      </c>
      <c r="J80" s="134"/>
      <c r="K80" s="136">
        <v>0</v>
      </c>
      <c r="L80" s="137"/>
      <c r="M80" s="137"/>
      <c r="N80" s="55">
        <f t="shared" si="2"/>
        <v>0</v>
      </c>
      <c r="O80" s="137">
        <v>3325</v>
      </c>
      <c r="P80" s="138"/>
      <c r="Q80" s="139"/>
      <c r="R80" s="139"/>
      <c r="S80" s="139"/>
      <c r="T80" s="139"/>
      <c r="U80" s="139"/>
      <c r="V80" s="140"/>
      <c r="W80" s="140"/>
      <c r="X80" s="140"/>
      <c r="Y80" s="140"/>
      <c r="Z80" s="140"/>
      <c r="AA80" s="140"/>
      <c r="AB80" s="139"/>
      <c r="AC80" s="158"/>
      <c r="BP80" s="161"/>
    </row>
    <row r="81" spans="1:68" s="103" customFormat="1" ht="12" x14ac:dyDescent="0.2">
      <c r="A81" s="132" t="s">
        <v>62</v>
      </c>
      <c r="B81" s="133" t="s">
        <v>55</v>
      </c>
      <c r="C81" s="134" t="s">
        <v>63</v>
      </c>
      <c r="D81" s="134" t="s">
        <v>36</v>
      </c>
      <c r="E81" s="134" t="s">
        <v>180</v>
      </c>
      <c r="F81" s="47">
        <v>81369</v>
      </c>
      <c r="G81" s="135">
        <v>43868</v>
      </c>
      <c r="H81" s="134">
        <v>0</v>
      </c>
      <c r="I81" s="134">
        <v>1</v>
      </c>
      <c r="J81" s="134" t="s">
        <v>44</v>
      </c>
      <c r="K81" s="136">
        <v>0</v>
      </c>
      <c r="L81" s="137"/>
      <c r="M81" s="137"/>
      <c r="N81" s="55">
        <f t="shared" si="2"/>
        <v>0</v>
      </c>
      <c r="O81" s="137"/>
      <c r="P81" s="138"/>
      <c r="Q81" s="139"/>
      <c r="R81" s="139"/>
      <c r="S81" s="139"/>
      <c r="T81" s="139"/>
      <c r="U81" s="139"/>
      <c r="V81" s="140"/>
      <c r="W81" s="140"/>
      <c r="X81" s="140"/>
      <c r="Y81" s="140"/>
      <c r="Z81" s="140"/>
      <c r="AA81" s="140"/>
      <c r="AB81" s="139">
        <v>1500</v>
      </c>
      <c r="AC81" s="158" t="s">
        <v>432</v>
      </c>
      <c r="BP81" s="161"/>
    </row>
    <row r="82" spans="1:68" s="103" customFormat="1" ht="12" x14ac:dyDescent="0.2">
      <c r="A82" s="132" t="s">
        <v>62</v>
      </c>
      <c r="B82" s="133" t="s">
        <v>55</v>
      </c>
      <c r="C82" s="134" t="s">
        <v>63</v>
      </c>
      <c r="D82" s="134" t="s">
        <v>36</v>
      </c>
      <c r="E82" s="134" t="s">
        <v>180</v>
      </c>
      <c r="F82" s="47">
        <v>81370</v>
      </c>
      <c r="G82" s="135">
        <v>43868</v>
      </c>
      <c r="H82" s="134">
        <v>0</v>
      </c>
      <c r="I82" s="134">
        <v>1</v>
      </c>
      <c r="J82" s="134" t="s">
        <v>509</v>
      </c>
      <c r="K82" s="136"/>
      <c r="L82" s="137"/>
      <c r="M82" s="137"/>
      <c r="N82" s="55">
        <f t="shared" si="2"/>
        <v>0</v>
      </c>
      <c r="O82" s="137"/>
      <c r="P82" s="138"/>
      <c r="Q82" s="139"/>
      <c r="R82" s="139"/>
      <c r="S82" s="139"/>
      <c r="T82" s="139"/>
      <c r="U82" s="139"/>
      <c r="V82" s="140"/>
      <c r="W82" s="140"/>
      <c r="X82" s="140"/>
      <c r="Y82" s="140"/>
      <c r="Z82" s="140"/>
      <c r="AA82" s="140"/>
      <c r="AB82" s="139">
        <v>2500</v>
      </c>
      <c r="AC82" s="158" t="s">
        <v>510</v>
      </c>
      <c r="BP82" s="161"/>
    </row>
    <row r="83" spans="1:68" s="103" customFormat="1" ht="12" x14ac:dyDescent="0.2">
      <c r="A83" s="132" t="s">
        <v>33</v>
      </c>
      <c r="B83" s="133">
        <v>43867</v>
      </c>
      <c r="C83" s="134" t="s">
        <v>45</v>
      </c>
      <c r="D83" s="134" t="s">
        <v>39</v>
      </c>
      <c r="E83" s="134" t="s">
        <v>43</v>
      </c>
      <c r="F83" s="47">
        <v>81371</v>
      </c>
      <c r="G83" s="135">
        <v>43868</v>
      </c>
      <c r="H83" s="134">
        <v>28</v>
      </c>
      <c r="I83" s="134">
        <v>0</v>
      </c>
      <c r="J83" s="134"/>
      <c r="K83" s="136">
        <v>1835</v>
      </c>
      <c r="L83" s="137"/>
      <c r="M83" s="137"/>
      <c r="N83" s="55">
        <f t="shared" si="2"/>
        <v>1835</v>
      </c>
      <c r="O83" s="137"/>
      <c r="P83" s="138"/>
      <c r="Q83" s="139">
        <v>1835</v>
      </c>
      <c r="R83" s="139"/>
      <c r="S83" s="139"/>
      <c r="T83" s="139"/>
      <c r="U83" s="139"/>
      <c r="V83" s="140"/>
      <c r="W83" s="140"/>
      <c r="X83" s="140"/>
      <c r="Y83" s="140"/>
      <c r="Z83" s="140"/>
      <c r="AA83" s="140"/>
      <c r="AB83" s="139"/>
      <c r="AC83" s="158"/>
      <c r="BP83" s="161"/>
    </row>
    <row r="84" spans="1:68" s="103" customFormat="1" ht="12" x14ac:dyDescent="0.2">
      <c r="A84" s="132" t="s">
        <v>62</v>
      </c>
      <c r="B84" s="133" t="s">
        <v>55</v>
      </c>
      <c r="C84" s="134" t="s">
        <v>63</v>
      </c>
      <c r="D84" s="134" t="s">
        <v>36</v>
      </c>
      <c r="E84" s="134" t="s">
        <v>180</v>
      </c>
      <c r="F84" s="47">
        <v>81372</v>
      </c>
      <c r="G84" s="135">
        <v>43874</v>
      </c>
      <c r="H84" s="134">
        <v>0</v>
      </c>
      <c r="I84" s="134">
        <v>0</v>
      </c>
      <c r="J84" s="134"/>
      <c r="K84" s="136">
        <v>0</v>
      </c>
      <c r="L84" s="137"/>
      <c r="M84" s="137"/>
      <c r="N84" s="55">
        <f t="shared" si="2"/>
        <v>0</v>
      </c>
      <c r="O84" s="137"/>
      <c r="P84" s="138"/>
      <c r="Q84" s="139"/>
      <c r="R84" s="139"/>
      <c r="S84" s="139"/>
      <c r="T84" s="139"/>
      <c r="U84" s="139"/>
      <c r="V84" s="140"/>
      <c r="W84" s="140"/>
      <c r="X84" s="140"/>
      <c r="Y84" s="140"/>
      <c r="Z84" s="140"/>
      <c r="AA84" s="140"/>
      <c r="AB84" s="139">
        <v>0</v>
      </c>
      <c r="AC84" s="158"/>
      <c r="BP84" s="161"/>
    </row>
    <row r="85" spans="1:68" s="103" customFormat="1" ht="12" x14ac:dyDescent="0.2">
      <c r="A85" s="132" t="s">
        <v>62</v>
      </c>
      <c r="B85" s="133" t="s">
        <v>55</v>
      </c>
      <c r="C85" s="134" t="s">
        <v>63</v>
      </c>
      <c r="D85" s="134" t="s">
        <v>36</v>
      </c>
      <c r="E85" s="134" t="s">
        <v>180</v>
      </c>
      <c r="F85" s="47">
        <v>81373</v>
      </c>
      <c r="G85" s="135">
        <v>43868</v>
      </c>
      <c r="H85" s="134">
        <v>0</v>
      </c>
      <c r="I85" s="134">
        <v>0</v>
      </c>
      <c r="J85" s="134"/>
      <c r="K85" s="136">
        <v>1000</v>
      </c>
      <c r="L85" s="137"/>
      <c r="M85" s="137"/>
      <c r="N85" s="55">
        <v>1000</v>
      </c>
      <c r="O85" s="137"/>
      <c r="P85" s="138"/>
      <c r="Q85" s="139">
        <v>1000</v>
      </c>
      <c r="R85" s="139"/>
      <c r="S85" s="139"/>
      <c r="T85" s="139"/>
      <c r="U85" s="139"/>
      <c r="V85" s="140"/>
      <c r="W85" s="140"/>
      <c r="X85" s="140"/>
      <c r="Y85" s="140"/>
      <c r="Z85" s="140"/>
      <c r="AA85" s="140"/>
      <c r="AB85" s="139"/>
      <c r="AC85" s="158"/>
      <c r="BP85" s="161"/>
    </row>
    <row r="86" spans="1:68" s="103" customFormat="1" ht="12" x14ac:dyDescent="0.2">
      <c r="A86" s="132" t="s">
        <v>33</v>
      </c>
      <c r="B86" s="133" t="s">
        <v>55</v>
      </c>
      <c r="C86" s="134" t="s">
        <v>56</v>
      </c>
      <c r="D86" s="134" t="s">
        <v>36</v>
      </c>
      <c r="E86" s="134" t="s">
        <v>511</v>
      </c>
      <c r="F86" s="47">
        <v>81374</v>
      </c>
      <c r="G86" s="135">
        <v>43874</v>
      </c>
      <c r="H86" s="134">
        <v>0</v>
      </c>
      <c r="I86" s="134">
        <v>0</v>
      </c>
      <c r="J86" s="134"/>
      <c r="K86" s="136">
        <v>0</v>
      </c>
      <c r="L86" s="137"/>
      <c r="M86" s="137"/>
      <c r="N86" s="55">
        <f t="shared" si="2"/>
        <v>0</v>
      </c>
      <c r="O86" s="137">
        <v>305000</v>
      </c>
      <c r="P86" s="138"/>
      <c r="Q86" s="139"/>
      <c r="R86" s="139"/>
      <c r="S86" s="139"/>
      <c r="T86" s="139"/>
      <c r="U86" s="139"/>
      <c r="V86" s="140"/>
      <c r="W86" s="140"/>
      <c r="X86" s="140"/>
      <c r="Y86" s="140"/>
      <c r="Z86" s="140"/>
      <c r="AA86" s="140"/>
      <c r="AB86" s="139"/>
      <c r="AC86" s="158"/>
      <c r="BP86" s="161"/>
    </row>
    <row r="87" spans="1:68" s="103" customFormat="1" ht="12" x14ac:dyDescent="0.2">
      <c r="A87" s="132" t="s">
        <v>33</v>
      </c>
      <c r="B87" s="133">
        <v>43868</v>
      </c>
      <c r="C87" s="134" t="s">
        <v>45</v>
      </c>
      <c r="D87" s="134" t="s">
        <v>39</v>
      </c>
      <c r="E87" s="134" t="s">
        <v>43</v>
      </c>
      <c r="F87" s="47">
        <v>81375</v>
      </c>
      <c r="G87" s="135">
        <v>43874</v>
      </c>
      <c r="H87" s="134">
        <v>5</v>
      </c>
      <c r="I87" s="134">
        <v>0</v>
      </c>
      <c r="J87" s="134"/>
      <c r="K87" s="136">
        <v>409.84</v>
      </c>
      <c r="L87" s="137"/>
      <c r="M87" s="137"/>
      <c r="N87" s="55">
        <f t="shared" si="2"/>
        <v>409.84</v>
      </c>
      <c r="O87" s="137"/>
      <c r="P87" s="138"/>
      <c r="Q87" s="139">
        <v>409.84</v>
      </c>
      <c r="R87" s="139"/>
      <c r="S87" s="139"/>
      <c r="T87" s="139"/>
      <c r="U87" s="139"/>
      <c r="V87" s="140"/>
      <c r="W87" s="140"/>
      <c r="X87" s="140"/>
      <c r="Y87" s="140"/>
      <c r="Z87" s="140"/>
      <c r="AA87" s="140"/>
      <c r="AB87" s="139"/>
      <c r="AC87" s="158"/>
      <c r="BP87" s="161"/>
    </row>
    <row r="88" spans="1:68" s="103" customFormat="1" ht="12" x14ac:dyDescent="0.2">
      <c r="A88" s="132" t="s">
        <v>33</v>
      </c>
      <c r="B88" s="133">
        <v>43868</v>
      </c>
      <c r="C88" s="134" t="s">
        <v>45</v>
      </c>
      <c r="D88" s="134" t="s">
        <v>39</v>
      </c>
      <c r="E88" s="134" t="s">
        <v>43</v>
      </c>
      <c r="F88" s="47">
        <v>81376</v>
      </c>
      <c r="G88" s="135">
        <v>43881</v>
      </c>
      <c r="H88" s="134">
        <v>0</v>
      </c>
      <c r="I88" s="134">
        <v>0</v>
      </c>
      <c r="J88" s="134"/>
      <c r="K88" s="136">
        <v>5000</v>
      </c>
      <c r="L88" s="137"/>
      <c r="M88" s="137"/>
      <c r="N88" s="55">
        <f t="shared" si="2"/>
        <v>5000</v>
      </c>
      <c r="O88" s="137"/>
      <c r="P88" s="138"/>
      <c r="Q88" s="139">
        <v>5000</v>
      </c>
      <c r="R88" s="139"/>
      <c r="S88" s="139"/>
      <c r="T88" s="139"/>
      <c r="U88" s="139"/>
      <c r="V88" s="140"/>
      <c r="W88" s="140"/>
      <c r="X88" s="140"/>
      <c r="Y88" s="140"/>
      <c r="Z88" s="140"/>
      <c r="AA88" s="140"/>
      <c r="AB88" s="139"/>
      <c r="AC88" s="158"/>
      <c r="BP88" s="161"/>
    </row>
    <row r="89" spans="1:68" s="103" customFormat="1" ht="12" x14ac:dyDescent="0.2">
      <c r="A89" s="132" t="s">
        <v>33</v>
      </c>
      <c r="B89" s="133">
        <v>43868</v>
      </c>
      <c r="C89" s="134" t="s">
        <v>45</v>
      </c>
      <c r="D89" s="134" t="s">
        <v>39</v>
      </c>
      <c r="E89" s="134" t="s">
        <v>43</v>
      </c>
      <c r="F89" s="47">
        <v>81377</v>
      </c>
      <c r="G89" s="135">
        <v>43878</v>
      </c>
      <c r="H89" s="134">
        <v>2</v>
      </c>
      <c r="I89" s="134">
        <v>4</v>
      </c>
      <c r="J89" s="134" t="s">
        <v>512</v>
      </c>
      <c r="K89" s="136">
        <v>17125</v>
      </c>
      <c r="L89" s="137"/>
      <c r="M89" s="137"/>
      <c r="N89" s="55">
        <f t="shared" si="2"/>
        <v>17125</v>
      </c>
      <c r="O89" s="137"/>
      <c r="P89" s="138"/>
      <c r="Q89" s="139">
        <v>17125</v>
      </c>
      <c r="R89" s="139"/>
      <c r="S89" s="139"/>
      <c r="T89" s="139"/>
      <c r="U89" s="139"/>
      <c r="V89" s="140"/>
      <c r="W89" s="140"/>
      <c r="X89" s="140"/>
      <c r="Y89" s="140"/>
      <c r="Z89" s="140"/>
      <c r="AA89" s="140"/>
      <c r="AB89" s="139"/>
      <c r="AC89" s="158"/>
      <c r="BP89" s="161"/>
    </row>
    <row r="90" spans="1:68" s="103" customFormat="1" ht="12" x14ac:dyDescent="0.2">
      <c r="A90" s="132" t="s">
        <v>33</v>
      </c>
      <c r="B90" s="133">
        <v>43868</v>
      </c>
      <c r="C90" s="134" t="s">
        <v>45</v>
      </c>
      <c r="D90" s="134" t="s">
        <v>39</v>
      </c>
      <c r="E90" s="134" t="s">
        <v>43</v>
      </c>
      <c r="F90" s="47">
        <v>81378</v>
      </c>
      <c r="G90" s="135">
        <v>43879</v>
      </c>
      <c r="H90" s="134">
        <v>0</v>
      </c>
      <c r="I90" s="134">
        <v>1</v>
      </c>
      <c r="J90" s="134" t="s">
        <v>398</v>
      </c>
      <c r="K90" s="136">
        <v>2600</v>
      </c>
      <c r="L90" s="137"/>
      <c r="M90" s="137"/>
      <c r="N90" s="55">
        <f t="shared" si="2"/>
        <v>2600</v>
      </c>
      <c r="O90" s="137"/>
      <c r="P90" s="138"/>
      <c r="Q90" s="139">
        <v>2600</v>
      </c>
      <c r="R90" s="139"/>
      <c r="S90" s="139"/>
      <c r="T90" s="139"/>
      <c r="U90" s="139"/>
      <c r="V90" s="140"/>
      <c r="W90" s="140"/>
      <c r="X90" s="140"/>
      <c r="Y90" s="140"/>
      <c r="Z90" s="140"/>
      <c r="AA90" s="140"/>
      <c r="AB90" s="139"/>
      <c r="AC90" s="158"/>
      <c r="BP90" s="161"/>
    </row>
    <row r="91" spans="1:68" s="103" customFormat="1" ht="12" x14ac:dyDescent="0.2">
      <c r="A91" s="132" t="s">
        <v>33</v>
      </c>
      <c r="B91" s="133">
        <v>43868</v>
      </c>
      <c r="C91" s="134" t="s">
        <v>45</v>
      </c>
      <c r="D91" s="134" t="s">
        <v>39</v>
      </c>
      <c r="E91" s="134" t="s">
        <v>43</v>
      </c>
      <c r="F91" s="47">
        <v>81379</v>
      </c>
      <c r="G91" s="135">
        <v>43881</v>
      </c>
      <c r="H91" s="134">
        <v>0</v>
      </c>
      <c r="I91" s="134">
        <v>1</v>
      </c>
      <c r="J91" s="134" t="s">
        <v>85</v>
      </c>
      <c r="K91" s="136">
        <v>1455.45</v>
      </c>
      <c r="L91" s="137"/>
      <c r="M91" s="137"/>
      <c r="N91" s="55">
        <f t="shared" si="2"/>
        <v>1455.45</v>
      </c>
      <c r="O91" s="137"/>
      <c r="P91" s="138"/>
      <c r="Q91" s="139">
        <v>1455.45</v>
      </c>
      <c r="R91" s="139"/>
      <c r="S91" s="139"/>
      <c r="T91" s="139"/>
      <c r="U91" s="139"/>
      <c r="V91" s="140"/>
      <c r="W91" s="140"/>
      <c r="X91" s="140"/>
      <c r="Y91" s="140"/>
      <c r="Z91" s="140"/>
      <c r="AA91" s="140"/>
      <c r="AB91" s="139"/>
      <c r="AC91" s="158"/>
      <c r="BP91" s="161"/>
    </row>
    <row r="92" spans="1:68" s="103" customFormat="1" ht="12" x14ac:dyDescent="0.2">
      <c r="A92" s="132" t="s">
        <v>405</v>
      </c>
      <c r="B92" s="133">
        <v>43865</v>
      </c>
      <c r="C92" s="134" t="s">
        <v>68</v>
      </c>
      <c r="D92" s="134" t="s">
        <v>88</v>
      </c>
      <c r="E92" s="134" t="s">
        <v>476</v>
      </c>
      <c r="F92" s="47">
        <v>81380</v>
      </c>
      <c r="G92" s="135">
        <v>43872</v>
      </c>
      <c r="H92" s="134">
        <v>177</v>
      </c>
      <c r="I92" s="134"/>
      <c r="J92" s="134"/>
      <c r="K92" s="136">
        <v>9790.5</v>
      </c>
      <c r="L92" s="137"/>
      <c r="M92" s="137"/>
      <c r="N92" s="55">
        <f t="shared" si="2"/>
        <v>9790.5</v>
      </c>
      <c r="O92" s="137"/>
      <c r="P92" s="138"/>
      <c r="Q92" s="139">
        <v>9790.5</v>
      </c>
      <c r="R92" s="139"/>
      <c r="S92" s="139"/>
      <c r="T92" s="139"/>
      <c r="U92" s="139"/>
      <c r="V92" s="140"/>
      <c r="W92" s="140"/>
      <c r="X92" s="140"/>
      <c r="Y92" s="140"/>
      <c r="Z92" s="140"/>
      <c r="AA92" s="140"/>
      <c r="AB92" s="139"/>
      <c r="AC92" s="158"/>
      <c r="BP92" s="161"/>
    </row>
    <row r="93" spans="1:68" s="103" customFormat="1" ht="12" x14ac:dyDescent="0.2">
      <c r="A93" s="132" t="s">
        <v>405</v>
      </c>
      <c r="B93" s="133">
        <v>43872</v>
      </c>
      <c r="C93" s="134" t="s">
        <v>68</v>
      </c>
      <c r="D93" s="134" t="s">
        <v>88</v>
      </c>
      <c r="E93" s="134" t="s">
        <v>476</v>
      </c>
      <c r="F93" s="47">
        <v>81381</v>
      </c>
      <c r="G93" s="135">
        <v>43872</v>
      </c>
      <c r="H93" s="134">
        <v>167</v>
      </c>
      <c r="I93" s="134"/>
      <c r="J93" s="134"/>
      <c r="K93" s="136">
        <v>7785.4</v>
      </c>
      <c r="L93" s="137"/>
      <c r="M93" s="137"/>
      <c r="N93" s="55">
        <f t="shared" si="2"/>
        <v>7785.4</v>
      </c>
      <c r="O93" s="137"/>
      <c r="P93" s="138"/>
      <c r="Q93" s="139">
        <v>7785.4</v>
      </c>
      <c r="R93" s="139"/>
      <c r="S93" s="139"/>
      <c r="T93" s="139"/>
      <c r="U93" s="139"/>
      <c r="V93" s="140"/>
      <c r="W93" s="140"/>
      <c r="X93" s="140"/>
      <c r="Y93" s="140"/>
      <c r="Z93" s="140"/>
      <c r="AA93" s="140"/>
      <c r="AB93" s="139"/>
      <c r="AC93" s="158"/>
      <c r="BP93" s="161"/>
    </row>
    <row r="94" spans="1:68" s="103" customFormat="1" ht="12" x14ac:dyDescent="0.2">
      <c r="A94" s="132" t="s">
        <v>33</v>
      </c>
      <c r="B94" s="133">
        <v>43871</v>
      </c>
      <c r="C94" s="134" t="s">
        <v>53</v>
      </c>
      <c r="D94" s="134" t="s">
        <v>69</v>
      </c>
      <c r="E94" s="134" t="s">
        <v>513</v>
      </c>
      <c r="F94" s="47">
        <v>81382</v>
      </c>
      <c r="G94" s="135">
        <v>43872</v>
      </c>
      <c r="H94" s="134">
        <v>7</v>
      </c>
      <c r="I94" s="134">
        <v>0</v>
      </c>
      <c r="J94" s="134"/>
      <c r="K94" s="136">
        <v>530</v>
      </c>
      <c r="L94" s="137"/>
      <c r="M94" s="137"/>
      <c r="N94" s="55">
        <f t="shared" si="2"/>
        <v>530</v>
      </c>
      <c r="O94" s="137">
        <v>530</v>
      </c>
      <c r="P94" s="138"/>
      <c r="Q94" s="139">
        <v>530</v>
      </c>
      <c r="R94" s="139"/>
      <c r="S94" s="139"/>
      <c r="T94" s="139"/>
      <c r="U94" s="139"/>
      <c r="V94" s="140"/>
      <c r="W94" s="140"/>
      <c r="X94" s="140"/>
      <c r="Y94" s="140"/>
      <c r="Z94" s="140"/>
      <c r="AA94" s="140"/>
      <c r="AB94" s="139"/>
      <c r="AC94" s="158"/>
      <c r="BP94" s="161"/>
    </row>
    <row r="95" spans="1:68" s="103" customFormat="1" ht="12" x14ac:dyDescent="0.2">
      <c r="A95" s="132" t="s">
        <v>33</v>
      </c>
      <c r="B95" s="133" t="s">
        <v>55</v>
      </c>
      <c r="C95" s="134" t="s">
        <v>53</v>
      </c>
      <c r="D95" s="134" t="s">
        <v>36</v>
      </c>
      <c r="E95" s="134" t="s">
        <v>513</v>
      </c>
      <c r="F95" s="47">
        <v>81383</v>
      </c>
      <c r="G95" s="135">
        <v>43871</v>
      </c>
      <c r="H95" s="134">
        <v>0</v>
      </c>
      <c r="I95" s="134">
        <v>0</v>
      </c>
      <c r="J95" s="134"/>
      <c r="K95" s="136">
        <v>0</v>
      </c>
      <c r="L95" s="137"/>
      <c r="M95" s="137"/>
      <c r="N95" s="55">
        <f t="shared" si="2"/>
        <v>0</v>
      </c>
      <c r="O95" s="137">
        <v>2375</v>
      </c>
      <c r="P95" s="138"/>
      <c r="Q95" s="139"/>
      <c r="R95" s="139"/>
      <c r="S95" s="139"/>
      <c r="T95" s="139"/>
      <c r="U95" s="139"/>
      <c r="V95" s="140"/>
      <c r="W95" s="140"/>
      <c r="X95" s="140"/>
      <c r="Y95" s="140"/>
      <c r="Z95" s="140"/>
      <c r="AA95" s="140"/>
      <c r="AB95" s="139"/>
      <c r="AC95" s="158"/>
      <c r="BP95" s="161"/>
    </row>
    <row r="96" spans="1:68" s="103" customFormat="1" ht="12" x14ac:dyDescent="0.2">
      <c r="A96" s="132" t="s">
        <v>405</v>
      </c>
      <c r="B96" s="133">
        <v>43867</v>
      </c>
      <c r="C96" s="134" t="s">
        <v>68</v>
      </c>
      <c r="D96" s="134" t="s">
        <v>88</v>
      </c>
      <c r="E96" s="134" t="s">
        <v>476</v>
      </c>
      <c r="F96" s="47">
        <v>81384</v>
      </c>
      <c r="G96" s="135">
        <v>43872</v>
      </c>
      <c r="H96" s="134">
        <v>147</v>
      </c>
      <c r="I96" s="134"/>
      <c r="J96" s="134"/>
      <c r="K96" s="136">
        <v>8391.26</v>
      </c>
      <c r="L96" s="137"/>
      <c r="M96" s="137"/>
      <c r="N96" s="55">
        <f t="shared" si="2"/>
        <v>8391.26</v>
      </c>
      <c r="O96" s="137"/>
      <c r="P96" s="138"/>
      <c r="Q96" s="139">
        <v>8391.26</v>
      </c>
      <c r="R96" s="139"/>
      <c r="S96" s="139"/>
      <c r="T96" s="139"/>
      <c r="U96" s="139"/>
      <c r="V96" s="140"/>
      <c r="W96" s="140"/>
      <c r="X96" s="140"/>
      <c r="Y96" s="140"/>
      <c r="Z96" s="140"/>
      <c r="AA96" s="140"/>
      <c r="AB96" s="139"/>
      <c r="AC96" s="158"/>
      <c r="BP96" s="161"/>
    </row>
    <row r="97" spans="1:68" s="103" customFormat="1" ht="12" x14ac:dyDescent="0.2">
      <c r="A97" s="132" t="s">
        <v>33</v>
      </c>
      <c r="B97" s="133">
        <v>43871</v>
      </c>
      <c r="C97" s="134" t="s">
        <v>77</v>
      </c>
      <c r="D97" s="134" t="s">
        <v>78</v>
      </c>
      <c r="E97" s="134" t="s">
        <v>79</v>
      </c>
      <c r="F97" s="47">
        <v>81385</v>
      </c>
      <c r="G97" s="135">
        <v>43879</v>
      </c>
      <c r="H97" s="134">
        <v>0</v>
      </c>
      <c r="I97" s="134">
        <v>0</v>
      </c>
      <c r="J97" s="134"/>
      <c r="K97" s="136">
        <v>48</v>
      </c>
      <c r="L97" s="137"/>
      <c r="M97" s="137"/>
      <c r="N97" s="55">
        <f t="shared" si="2"/>
        <v>48</v>
      </c>
      <c r="O97" s="137"/>
      <c r="P97" s="138"/>
      <c r="Q97" s="139">
        <v>48</v>
      </c>
      <c r="R97" s="139"/>
      <c r="S97" s="139"/>
      <c r="T97" s="139"/>
      <c r="U97" s="139"/>
      <c r="V97" s="140"/>
      <c r="W97" s="140"/>
      <c r="X97" s="140"/>
      <c r="Y97" s="140"/>
      <c r="Z97" s="140"/>
      <c r="AA97" s="140"/>
      <c r="AB97" s="139"/>
      <c r="AC97" s="158"/>
      <c r="BP97" s="161"/>
    </row>
    <row r="98" spans="1:68" s="103" customFormat="1" ht="12" x14ac:dyDescent="0.2">
      <c r="A98" s="132" t="s">
        <v>41</v>
      </c>
      <c r="B98" s="133" t="s">
        <v>34</v>
      </c>
      <c r="C98" s="134" t="s">
        <v>99</v>
      </c>
      <c r="D98" s="134" t="s">
        <v>36</v>
      </c>
      <c r="E98" s="134" t="s">
        <v>514</v>
      </c>
      <c r="F98" s="47">
        <v>81386</v>
      </c>
      <c r="G98" s="135">
        <v>43872</v>
      </c>
      <c r="H98" s="134">
        <v>0</v>
      </c>
      <c r="I98" s="134">
        <v>0</v>
      </c>
      <c r="J98" s="134"/>
      <c r="K98" s="136">
        <v>89548.99</v>
      </c>
      <c r="L98" s="137"/>
      <c r="M98" s="137"/>
      <c r="N98" s="55">
        <f t="shared" si="2"/>
        <v>89548.99</v>
      </c>
      <c r="O98" s="137"/>
      <c r="P98" s="138"/>
      <c r="Q98" s="139"/>
      <c r="R98" s="139"/>
      <c r="S98" s="139"/>
      <c r="T98" s="139"/>
      <c r="U98" s="139"/>
      <c r="V98" s="140"/>
      <c r="W98" s="140"/>
      <c r="X98" s="140"/>
      <c r="Y98" s="140">
        <v>1000</v>
      </c>
      <c r="Z98" s="140">
        <v>59463.99</v>
      </c>
      <c r="AA98" s="140">
        <v>29085</v>
      </c>
      <c r="AB98" s="139"/>
      <c r="AC98" s="158"/>
      <c r="BP98" s="161"/>
    </row>
    <row r="99" spans="1:68" s="103" customFormat="1" ht="12" x14ac:dyDescent="0.2">
      <c r="A99" s="132" t="s">
        <v>33</v>
      </c>
      <c r="B99" s="133">
        <v>43871</v>
      </c>
      <c r="C99" s="134" t="s">
        <v>45</v>
      </c>
      <c r="D99" s="134" t="s">
        <v>39</v>
      </c>
      <c r="E99" s="134" t="s">
        <v>43</v>
      </c>
      <c r="F99" s="47">
        <v>81387</v>
      </c>
      <c r="G99" s="135">
        <v>43879</v>
      </c>
      <c r="H99" s="134">
        <v>2</v>
      </c>
      <c r="I99" s="134">
        <v>1</v>
      </c>
      <c r="J99" s="134" t="s">
        <v>85</v>
      </c>
      <c r="K99" s="136">
        <v>8250</v>
      </c>
      <c r="L99" s="137"/>
      <c r="M99" s="137"/>
      <c r="N99" s="55">
        <f t="shared" si="2"/>
        <v>8250</v>
      </c>
      <c r="O99" s="137"/>
      <c r="P99" s="138">
        <v>6250</v>
      </c>
      <c r="Q99" s="139">
        <v>2000</v>
      </c>
      <c r="R99" s="139"/>
      <c r="S99" s="139"/>
      <c r="T99" s="139"/>
      <c r="U99" s="139"/>
      <c r="V99" s="140"/>
      <c r="W99" s="140"/>
      <c r="X99" s="140"/>
      <c r="Y99" s="140"/>
      <c r="Z99" s="140"/>
      <c r="AA99" s="140"/>
      <c r="AB99" s="139"/>
      <c r="AC99" s="158"/>
      <c r="BP99" s="161"/>
    </row>
    <row r="100" spans="1:68" s="103" customFormat="1" ht="12" x14ac:dyDescent="0.2">
      <c r="A100" s="132" t="s">
        <v>33</v>
      </c>
      <c r="B100" s="133">
        <v>43871</v>
      </c>
      <c r="C100" s="134" t="s">
        <v>90</v>
      </c>
      <c r="D100" s="134" t="s">
        <v>39</v>
      </c>
      <c r="E100" s="134" t="s">
        <v>40</v>
      </c>
      <c r="F100" s="47">
        <v>81388</v>
      </c>
      <c r="G100" s="135">
        <v>43880</v>
      </c>
      <c r="H100" s="134">
        <v>5</v>
      </c>
      <c r="I100" s="134">
        <v>0</v>
      </c>
      <c r="J100" s="134"/>
      <c r="K100" s="136">
        <v>691</v>
      </c>
      <c r="L100" s="137"/>
      <c r="M100" s="137"/>
      <c r="N100" s="55">
        <f t="shared" si="2"/>
        <v>691</v>
      </c>
      <c r="O100" s="137"/>
      <c r="P100" s="138"/>
      <c r="Q100" s="139">
        <v>691</v>
      </c>
      <c r="R100" s="139"/>
      <c r="S100" s="139"/>
      <c r="T100" s="139"/>
      <c r="U100" s="139"/>
      <c r="V100" s="140"/>
      <c r="W100" s="140"/>
      <c r="X100" s="140"/>
      <c r="Y100" s="140"/>
      <c r="Z100" s="140"/>
      <c r="AA100" s="140"/>
      <c r="AB100" s="139"/>
      <c r="AC100" s="158"/>
      <c r="BP100" s="161"/>
    </row>
    <row r="101" spans="1:68" s="103" customFormat="1" ht="12" x14ac:dyDescent="0.2">
      <c r="A101" s="132" t="s">
        <v>67</v>
      </c>
      <c r="B101" s="133">
        <v>43871</v>
      </c>
      <c r="C101" s="134" t="s">
        <v>38</v>
      </c>
      <c r="D101" s="134" t="s">
        <v>39</v>
      </c>
      <c r="E101" s="134" t="s">
        <v>40</v>
      </c>
      <c r="F101" s="47">
        <v>81389</v>
      </c>
      <c r="G101" s="135">
        <v>43879</v>
      </c>
      <c r="H101" s="134">
        <v>1</v>
      </c>
      <c r="I101" s="134">
        <v>2</v>
      </c>
      <c r="J101" s="134" t="s">
        <v>515</v>
      </c>
      <c r="K101" s="136">
        <v>42000</v>
      </c>
      <c r="L101" s="137"/>
      <c r="M101" s="137"/>
      <c r="N101" s="55">
        <f t="shared" si="2"/>
        <v>42000</v>
      </c>
      <c r="O101" s="137"/>
      <c r="P101" s="138">
        <v>40000</v>
      </c>
      <c r="Q101" s="139">
        <v>2000</v>
      </c>
      <c r="R101" s="139"/>
      <c r="S101" s="139"/>
      <c r="T101" s="139"/>
      <c r="U101" s="139"/>
      <c r="V101" s="140"/>
      <c r="W101" s="140"/>
      <c r="X101" s="140"/>
      <c r="Y101" s="140"/>
      <c r="Z101" s="140"/>
      <c r="AA101" s="140"/>
      <c r="AB101" s="139"/>
      <c r="AC101" s="158"/>
      <c r="BP101" s="161"/>
    </row>
    <row r="102" spans="1:68" s="103" customFormat="1" ht="12" x14ac:dyDescent="0.2">
      <c r="A102" s="132" t="s">
        <v>33</v>
      </c>
      <c r="B102" s="133" t="s">
        <v>55</v>
      </c>
      <c r="C102" s="134" t="s">
        <v>53</v>
      </c>
      <c r="D102" s="134" t="s">
        <v>36</v>
      </c>
      <c r="E102" s="134" t="s">
        <v>516</v>
      </c>
      <c r="F102" s="47">
        <v>81390</v>
      </c>
      <c r="G102" s="135">
        <v>43872</v>
      </c>
      <c r="H102" s="134">
        <v>0</v>
      </c>
      <c r="I102" s="134">
        <v>0</v>
      </c>
      <c r="J102" s="134"/>
      <c r="K102" s="136">
        <v>0</v>
      </c>
      <c r="L102" s="137"/>
      <c r="M102" s="137"/>
      <c r="N102" s="55">
        <f t="shared" si="2"/>
        <v>0</v>
      </c>
      <c r="O102" s="137">
        <v>1356</v>
      </c>
      <c r="P102" s="138"/>
      <c r="Q102" s="139"/>
      <c r="R102" s="139"/>
      <c r="S102" s="139"/>
      <c r="T102" s="139"/>
      <c r="U102" s="139"/>
      <c r="V102" s="140"/>
      <c r="W102" s="140"/>
      <c r="X102" s="140"/>
      <c r="Y102" s="140"/>
      <c r="Z102" s="140"/>
      <c r="AA102" s="140"/>
      <c r="AB102" s="139"/>
      <c r="AC102" s="158"/>
      <c r="BP102" s="161"/>
    </row>
    <row r="103" spans="1:68" s="103" customFormat="1" ht="12" x14ac:dyDescent="0.2">
      <c r="A103" s="132" t="s">
        <v>33</v>
      </c>
      <c r="B103" s="133">
        <v>43871</v>
      </c>
      <c r="C103" s="134" t="s">
        <v>53</v>
      </c>
      <c r="D103" s="134" t="s">
        <v>69</v>
      </c>
      <c r="E103" s="134" t="s">
        <v>516</v>
      </c>
      <c r="F103" s="47">
        <v>81391</v>
      </c>
      <c r="G103" s="135">
        <v>43872</v>
      </c>
      <c r="H103" s="134">
        <v>7</v>
      </c>
      <c r="I103" s="134">
        <v>0</v>
      </c>
      <c r="J103" s="134"/>
      <c r="K103" s="136">
        <v>1465</v>
      </c>
      <c r="L103" s="137"/>
      <c r="M103" s="137"/>
      <c r="N103" s="55">
        <f t="shared" si="2"/>
        <v>1465</v>
      </c>
      <c r="O103" s="137">
        <v>1465</v>
      </c>
      <c r="P103" s="138"/>
      <c r="Q103" s="139">
        <v>1465</v>
      </c>
      <c r="R103" s="139"/>
      <c r="S103" s="139"/>
      <c r="T103" s="139"/>
      <c r="U103" s="139"/>
      <c r="V103" s="140"/>
      <c r="W103" s="140"/>
      <c r="X103" s="140"/>
      <c r="Y103" s="140"/>
      <c r="Z103" s="140"/>
      <c r="AA103" s="140"/>
      <c r="AB103" s="139"/>
      <c r="AC103" s="158"/>
      <c r="BP103" s="161"/>
    </row>
    <row r="104" spans="1:68" s="103" customFormat="1" ht="12" x14ac:dyDescent="0.2">
      <c r="A104" s="132" t="s">
        <v>33</v>
      </c>
      <c r="B104" s="133">
        <v>43872</v>
      </c>
      <c r="C104" s="134" t="s">
        <v>53</v>
      </c>
      <c r="D104" s="134" t="s">
        <v>69</v>
      </c>
      <c r="E104" s="134" t="s">
        <v>517</v>
      </c>
      <c r="F104" s="47">
        <v>81392</v>
      </c>
      <c r="G104" s="135">
        <v>43873</v>
      </c>
      <c r="H104" s="134">
        <v>5</v>
      </c>
      <c r="I104" s="134">
        <v>0</v>
      </c>
      <c r="J104" s="134"/>
      <c r="K104" s="136">
        <v>275</v>
      </c>
      <c r="L104" s="137"/>
      <c r="M104" s="137"/>
      <c r="N104" s="55">
        <f t="shared" si="2"/>
        <v>275</v>
      </c>
      <c r="O104" s="137">
        <v>275</v>
      </c>
      <c r="P104" s="138"/>
      <c r="Q104" s="139">
        <v>275</v>
      </c>
      <c r="R104" s="139"/>
      <c r="S104" s="139"/>
      <c r="T104" s="139"/>
      <c r="U104" s="139"/>
      <c r="V104" s="140"/>
      <c r="W104" s="140"/>
      <c r="X104" s="140"/>
      <c r="Y104" s="140"/>
      <c r="Z104" s="140"/>
      <c r="AA104" s="140"/>
      <c r="AB104" s="139"/>
      <c r="AC104" s="158" t="s">
        <v>518</v>
      </c>
      <c r="BP104" s="161"/>
    </row>
    <row r="105" spans="1:68" s="103" customFormat="1" ht="12" x14ac:dyDescent="0.2">
      <c r="A105" s="132" t="s">
        <v>33</v>
      </c>
      <c r="B105" s="133" t="s">
        <v>55</v>
      </c>
      <c r="C105" s="134" t="s">
        <v>53</v>
      </c>
      <c r="D105" s="134" t="s">
        <v>36</v>
      </c>
      <c r="E105" s="134" t="s">
        <v>517</v>
      </c>
      <c r="F105" s="47">
        <v>81393</v>
      </c>
      <c r="G105" s="135">
        <v>43873</v>
      </c>
      <c r="H105" s="134">
        <v>0</v>
      </c>
      <c r="I105" s="134">
        <v>0</v>
      </c>
      <c r="J105" s="134"/>
      <c r="K105" s="136">
        <v>0</v>
      </c>
      <c r="L105" s="137"/>
      <c r="M105" s="137"/>
      <c r="N105" s="55">
        <f t="shared" si="2"/>
        <v>0</v>
      </c>
      <c r="O105" s="137">
        <v>1425</v>
      </c>
      <c r="P105" s="138"/>
      <c r="Q105" s="139"/>
      <c r="R105" s="139"/>
      <c r="S105" s="139"/>
      <c r="T105" s="139"/>
      <c r="U105" s="139"/>
      <c r="V105" s="140"/>
      <c r="W105" s="140"/>
      <c r="X105" s="140"/>
      <c r="Y105" s="140"/>
      <c r="Z105" s="140"/>
      <c r="AA105" s="140"/>
      <c r="AB105" s="139"/>
      <c r="AC105" s="158"/>
      <c r="BP105" s="161"/>
    </row>
    <row r="106" spans="1:68" s="103" customFormat="1" ht="12" x14ac:dyDescent="0.2">
      <c r="A106" s="132" t="s">
        <v>62</v>
      </c>
      <c r="B106" s="133">
        <v>43868</v>
      </c>
      <c r="C106" s="134" t="s">
        <v>90</v>
      </c>
      <c r="D106" s="134" t="s">
        <v>170</v>
      </c>
      <c r="E106" s="134" t="s">
        <v>43</v>
      </c>
      <c r="F106" s="47">
        <v>81394</v>
      </c>
      <c r="G106" s="135">
        <v>43872</v>
      </c>
      <c r="H106" s="134">
        <v>1</v>
      </c>
      <c r="I106" s="134">
        <v>0</v>
      </c>
      <c r="J106" s="134"/>
      <c r="K106" s="136">
        <v>50</v>
      </c>
      <c r="L106" s="137"/>
      <c r="M106" s="137"/>
      <c r="N106" s="55">
        <f t="shared" si="2"/>
        <v>50</v>
      </c>
      <c r="O106" s="137"/>
      <c r="P106" s="138"/>
      <c r="Q106" s="139">
        <v>50</v>
      </c>
      <c r="R106" s="139"/>
      <c r="S106" s="139"/>
      <c r="T106" s="139"/>
      <c r="U106" s="139"/>
      <c r="V106" s="140"/>
      <c r="W106" s="140"/>
      <c r="X106" s="140"/>
      <c r="Y106" s="140"/>
      <c r="Z106" s="140"/>
      <c r="AA106" s="140"/>
      <c r="AB106" s="139"/>
      <c r="AC106" s="158"/>
      <c r="BP106" s="161"/>
    </row>
    <row r="107" spans="1:68" s="103" customFormat="1" ht="12" x14ac:dyDescent="0.2">
      <c r="A107" s="132" t="s">
        <v>265</v>
      </c>
      <c r="B107" s="133" t="s">
        <v>265</v>
      </c>
      <c r="C107" s="134" t="s">
        <v>265</v>
      </c>
      <c r="D107" s="134" t="s">
        <v>265</v>
      </c>
      <c r="E107" s="134" t="s">
        <v>265</v>
      </c>
      <c r="F107" s="47">
        <v>81395</v>
      </c>
      <c r="G107" s="135"/>
      <c r="H107" s="134"/>
      <c r="I107" s="134"/>
      <c r="J107" s="134"/>
      <c r="K107" s="136"/>
      <c r="L107" s="137"/>
      <c r="M107" s="137"/>
      <c r="N107" s="55">
        <f t="shared" si="2"/>
        <v>0</v>
      </c>
      <c r="O107" s="137"/>
      <c r="P107" s="138"/>
      <c r="Q107" s="139"/>
      <c r="R107" s="139"/>
      <c r="S107" s="139"/>
      <c r="T107" s="139"/>
      <c r="U107" s="139"/>
      <c r="V107" s="140"/>
      <c r="W107" s="140"/>
      <c r="X107" s="140"/>
      <c r="Y107" s="140"/>
      <c r="Z107" s="140"/>
      <c r="AA107" s="140"/>
      <c r="AB107" s="139"/>
      <c r="AC107" s="158"/>
      <c r="BP107" s="161"/>
    </row>
    <row r="108" spans="1:68" s="103" customFormat="1" ht="12" x14ac:dyDescent="0.2">
      <c r="A108" s="132" t="s">
        <v>67</v>
      </c>
      <c r="B108" s="133" t="s">
        <v>55</v>
      </c>
      <c r="C108" s="134" t="s">
        <v>56</v>
      </c>
      <c r="D108" s="134" t="s">
        <v>36</v>
      </c>
      <c r="E108" s="134" t="s">
        <v>519</v>
      </c>
      <c r="F108" s="47">
        <v>81396</v>
      </c>
      <c r="G108" s="135">
        <v>43880</v>
      </c>
      <c r="H108" s="134">
        <v>0</v>
      </c>
      <c r="I108" s="134">
        <v>0</v>
      </c>
      <c r="J108" s="134"/>
      <c r="K108" s="136"/>
      <c r="L108" s="137"/>
      <c r="M108" s="137"/>
      <c r="N108" s="55">
        <f t="shared" si="2"/>
        <v>0</v>
      </c>
      <c r="O108" s="137">
        <v>164000</v>
      </c>
      <c r="P108" s="138"/>
      <c r="Q108" s="139"/>
      <c r="R108" s="139"/>
      <c r="S108" s="139"/>
      <c r="T108" s="139"/>
      <c r="U108" s="139"/>
      <c r="V108" s="140"/>
      <c r="W108" s="140"/>
      <c r="X108" s="140"/>
      <c r="Y108" s="140"/>
      <c r="Z108" s="140"/>
      <c r="AA108" s="140"/>
      <c r="AB108" s="139"/>
      <c r="AC108" s="158"/>
      <c r="BP108" s="161"/>
    </row>
    <row r="109" spans="1:68" s="103" customFormat="1" ht="12" x14ac:dyDescent="0.2">
      <c r="A109" s="132" t="s">
        <v>41</v>
      </c>
      <c r="B109" s="133">
        <v>43865</v>
      </c>
      <c r="C109" s="134" t="s">
        <v>68</v>
      </c>
      <c r="D109" s="134" t="s">
        <v>93</v>
      </c>
      <c r="E109" s="134" t="s">
        <v>520</v>
      </c>
      <c r="F109" s="47">
        <v>81397</v>
      </c>
      <c r="G109" s="135">
        <v>43872</v>
      </c>
      <c r="H109" s="134">
        <v>3</v>
      </c>
      <c r="I109" s="134">
        <v>0</v>
      </c>
      <c r="J109" s="134"/>
      <c r="K109" s="136">
        <v>2775</v>
      </c>
      <c r="L109" s="137"/>
      <c r="M109" s="137"/>
      <c r="N109" s="55">
        <f t="shared" si="2"/>
        <v>2775</v>
      </c>
      <c r="O109" s="137"/>
      <c r="P109" s="138"/>
      <c r="Q109" s="139">
        <v>2775</v>
      </c>
      <c r="R109" s="139"/>
      <c r="S109" s="139"/>
      <c r="T109" s="139"/>
      <c r="U109" s="139"/>
      <c r="V109" s="140"/>
      <c r="W109" s="140"/>
      <c r="X109" s="140"/>
      <c r="Y109" s="140"/>
      <c r="Z109" s="140"/>
      <c r="AA109" s="140"/>
      <c r="AB109" s="139"/>
      <c r="AC109" s="158"/>
      <c r="BP109" s="161"/>
    </row>
    <row r="110" spans="1:68" s="103" customFormat="1" ht="12" x14ac:dyDescent="0.2">
      <c r="A110" s="132" t="s">
        <v>33</v>
      </c>
      <c r="B110" s="133">
        <v>43872</v>
      </c>
      <c r="C110" s="134" t="s">
        <v>45</v>
      </c>
      <c r="D110" s="134" t="s">
        <v>39</v>
      </c>
      <c r="E110" s="134" t="s">
        <v>43</v>
      </c>
      <c r="F110" s="47">
        <v>81398</v>
      </c>
      <c r="G110" s="135">
        <v>43879</v>
      </c>
      <c r="H110" s="134">
        <v>6</v>
      </c>
      <c r="I110" s="134"/>
      <c r="J110" s="134"/>
      <c r="K110" s="136">
        <v>1130</v>
      </c>
      <c r="L110" s="137"/>
      <c r="M110" s="137"/>
      <c r="N110" s="55">
        <f t="shared" si="2"/>
        <v>1130</v>
      </c>
      <c r="O110" s="137"/>
      <c r="P110" s="138"/>
      <c r="Q110" s="139">
        <v>1130</v>
      </c>
      <c r="R110" s="139"/>
      <c r="S110" s="139"/>
      <c r="T110" s="139"/>
      <c r="U110" s="139"/>
      <c r="V110" s="140"/>
      <c r="W110" s="140"/>
      <c r="X110" s="140"/>
      <c r="Y110" s="140"/>
      <c r="Z110" s="140"/>
      <c r="AA110" s="140"/>
      <c r="AB110" s="139"/>
      <c r="AC110" s="158"/>
      <c r="BP110" s="161"/>
    </row>
    <row r="111" spans="1:68" s="103" customFormat="1" ht="12" x14ac:dyDescent="0.2">
      <c r="A111" s="132" t="s">
        <v>41</v>
      </c>
      <c r="B111" s="133">
        <v>43872</v>
      </c>
      <c r="C111" s="134" t="s">
        <v>45</v>
      </c>
      <c r="D111" s="134" t="s">
        <v>39</v>
      </c>
      <c r="E111" s="134" t="s">
        <v>43</v>
      </c>
      <c r="F111" s="47">
        <v>81399</v>
      </c>
      <c r="G111" s="135">
        <v>43880</v>
      </c>
      <c r="H111" s="134">
        <v>22</v>
      </c>
      <c r="I111" s="134">
        <v>0</v>
      </c>
      <c r="J111" s="134"/>
      <c r="K111" s="136">
        <v>3045</v>
      </c>
      <c r="L111" s="137"/>
      <c r="M111" s="137"/>
      <c r="N111" s="55">
        <f t="shared" si="2"/>
        <v>3045</v>
      </c>
      <c r="O111" s="137"/>
      <c r="P111" s="138"/>
      <c r="Q111" s="139">
        <v>3045</v>
      </c>
      <c r="R111" s="139"/>
      <c r="S111" s="139"/>
      <c r="T111" s="139"/>
      <c r="U111" s="139"/>
      <c r="V111" s="140"/>
      <c r="W111" s="140"/>
      <c r="X111" s="140"/>
      <c r="Y111" s="140"/>
      <c r="Z111" s="140"/>
      <c r="AA111" s="140"/>
      <c r="AB111" s="139"/>
      <c r="AC111" s="158"/>
      <c r="BP111" s="161"/>
    </row>
    <row r="112" spans="1:68" s="103" customFormat="1" ht="12" x14ac:dyDescent="0.2">
      <c r="A112" s="132" t="s">
        <v>33</v>
      </c>
      <c r="B112" s="133">
        <v>43872</v>
      </c>
      <c r="C112" s="134" t="s">
        <v>90</v>
      </c>
      <c r="D112" s="134" t="s">
        <v>39</v>
      </c>
      <c r="E112" s="134" t="s">
        <v>43</v>
      </c>
      <c r="F112" s="47">
        <v>81400</v>
      </c>
      <c r="G112" s="135">
        <v>43880</v>
      </c>
      <c r="H112" s="134">
        <v>0</v>
      </c>
      <c r="I112" s="134"/>
      <c r="J112" s="134"/>
      <c r="K112" s="136">
        <v>90</v>
      </c>
      <c r="L112" s="137"/>
      <c r="M112" s="137"/>
      <c r="N112" s="55">
        <f t="shared" si="2"/>
        <v>90</v>
      </c>
      <c r="O112" s="137"/>
      <c r="P112" s="138"/>
      <c r="Q112" s="139">
        <v>90</v>
      </c>
      <c r="R112" s="139"/>
      <c r="S112" s="139"/>
      <c r="T112" s="139"/>
      <c r="U112" s="139"/>
      <c r="V112" s="140"/>
      <c r="W112" s="140"/>
      <c r="X112" s="140"/>
      <c r="Y112" s="140"/>
      <c r="Z112" s="140"/>
      <c r="AA112" s="140"/>
      <c r="AB112" s="139"/>
      <c r="AC112" s="158"/>
      <c r="BP112" s="161"/>
    </row>
    <row r="113" spans="1:68" s="103" customFormat="1" ht="12" x14ac:dyDescent="0.2">
      <c r="A113" s="132" t="s">
        <v>33</v>
      </c>
      <c r="B113" s="133">
        <v>43872</v>
      </c>
      <c r="C113" s="134" t="s">
        <v>77</v>
      </c>
      <c r="D113" s="134" t="s">
        <v>78</v>
      </c>
      <c r="E113" s="134" t="s">
        <v>79</v>
      </c>
      <c r="F113" s="47">
        <v>81401</v>
      </c>
      <c r="G113" s="135">
        <v>43880</v>
      </c>
      <c r="H113" s="134">
        <v>1</v>
      </c>
      <c r="I113" s="134">
        <v>0</v>
      </c>
      <c r="J113" s="134"/>
      <c r="K113" s="136">
        <v>345</v>
      </c>
      <c r="L113" s="137"/>
      <c r="M113" s="137"/>
      <c r="N113" s="55">
        <f t="shared" si="2"/>
        <v>345</v>
      </c>
      <c r="O113" s="137"/>
      <c r="P113" s="138"/>
      <c r="Q113" s="139">
        <v>345</v>
      </c>
      <c r="R113" s="139"/>
      <c r="S113" s="139"/>
      <c r="T113" s="139"/>
      <c r="U113" s="139"/>
      <c r="V113" s="140"/>
      <c r="W113" s="140"/>
      <c r="X113" s="140"/>
      <c r="Y113" s="140"/>
      <c r="Z113" s="140"/>
      <c r="AA113" s="140"/>
      <c r="AB113" s="139"/>
      <c r="AC113" s="158"/>
      <c r="BP113" s="161"/>
    </row>
    <row r="114" spans="1:68" s="103" customFormat="1" ht="12" x14ac:dyDescent="0.2">
      <c r="A114" s="132" t="s">
        <v>33</v>
      </c>
      <c r="B114" s="133">
        <v>43872</v>
      </c>
      <c r="C114" s="134" t="s">
        <v>90</v>
      </c>
      <c r="D114" s="134" t="s">
        <v>39</v>
      </c>
      <c r="E114" s="134" t="s">
        <v>43</v>
      </c>
      <c r="F114" s="47">
        <v>81402</v>
      </c>
      <c r="G114" s="135">
        <v>43880</v>
      </c>
      <c r="H114" s="134">
        <v>2</v>
      </c>
      <c r="I114" s="134">
        <v>5</v>
      </c>
      <c r="J114" s="134" t="s">
        <v>521</v>
      </c>
      <c r="K114" s="136">
        <v>10675</v>
      </c>
      <c r="L114" s="137"/>
      <c r="M114" s="137"/>
      <c r="N114" s="55">
        <f t="shared" si="2"/>
        <v>10675</v>
      </c>
      <c r="O114" s="137"/>
      <c r="P114" s="138"/>
      <c r="Q114" s="139">
        <v>5675</v>
      </c>
      <c r="R114" s="139"/>
      <c r="S114" s="139"/>
      <c r="T114" s="139"/>
      <c r="U114" s="139">
        <v>5000</v>
      </c>
      <c r="V114" s="140"/>
      <c r="W114" s="140"/>
      <c r="X114" s="140"/>
      <c r="Y114" s="140"/>
      <c r="Z114" s="140"/>
      <c r="AA114" s="140"/>
      <c r="AB114" s="139"/>
      <c r="AC114" s="158"/>
      <c r="BP114" s="161"/>
    </row>
    <row r="115" spans="1:68" s="103" customFormat="1" ht="12" x14ac:dyDescent="0.2">
      <c r="A115" s="132" t="s">
        <v>67</v>
      </c>
      <c r="B115" s="133" t="s">
        <v>55</v>
      </c>
      <c r="C115" s="134" t="s">
        <v>56</v>
      </c>
      <c r="D115" s="134" t="s">
        <v>36</v>
      </c>
      <c r="E115" s="134" t="s">
        <v>57</v>
      </c>
      <c r="F115" s="47">
        <v>81403</v>
      </c>
      <c r="G115" s="135">
        <v>43881</v>
      </c>
      <c r="H115" s="134">
        <v>0</v>
      </c>
      <c r="I115" s="134">
        <v>1</v>
      </c>
      <c r="J115" s="134" t="s">
        <v>522</v>
      </c>
      <c r="K115" s="136"/>
      <c r="L115" s="137"/>
      <c r="M115" s="137"/>
      <c r="N115" s="55">
        <f t="shared" si="2"/>
        <v>0</v>
      </c>
      <c r="O115" s="137">
        <v>100000</v>
      </c>
      <c r="P115" s="138"/>
      <c r="Q115" s="139"/>
      <c r="R115" s="139"/>
      <c r="S115" s="139"/>
      <c r="T115" s="139"/>
      <c r="U115" s="139"/>
      <c r="V115" s="140"/>
      <c r="W115" s="140"/>
      <c r="X115" s="140"/>
      <c r="Y115" s="140"/>
      <c r="Z115" s="140"/>
      <c r="AA115" s="140"/>
      <c r="AB115" s="139"/>
      <c r="AC115" s="158"/>
      <c r="BP115" s="161"/>
    </row>
    <row r="116" spans="1:68" s="103" customFormat="1" ht="12" x14ac:dyDescent="0.2">
      <c r="A116" s="132" t="s">
        <v>41</v>
      </c>
      <c r="B116" s="133" t="s">
        <v>34</v>
      </c>
      <c r="C116" s="134" t="s">
        <v>99</v>
      </c>
      <c r="D116" s="134" t="s">
        <v>36</v>
      </c>
      <c r="E116" s="134" t="s">
        <v>523</v>
      </c>
      <c r="F116" s="47">
        <v>81404</v>
      </c>
      <c r="G116" s="135">
        <v>43873</v>
      </c>
      <c r="H116" s="134">
        <v>0</v>
      </c>
      <c r="I116" s="134">
        <v>0</v>
      </c>
      <c r="J116" s="134"/>
      <c r="K116" s="136">
        <v>67120.5</v>
      </c>
      <c r="L116" s="137"/>
      <c r="M116" s="137"/>
      <c r="N116" s="55">
        <f t="shared" si="2"/>
        <v>67120.5</v>
      </c>
      <c r="O116" s="137"/>
      <c r="P116" s="138"/>
      <c r="Q116" s="139"/>
      <c r="R116" s="139"/>
      <c r="S116" s="139"/>
      <c r="T116" s="139"/>
      <c r="U116" s="139"/>
      <c r="V116" s="140"/>
      <c r="W116" s="140"/>
      <c r="X116" s="140"/>
      <c r="Y116" s="140"/>
      <c r="Z116" s="140">
        <v>61789.25</v>
      </c>
      <c r="AA116" s="140">
        <v>5331.25</v>
      </c>
      <c r="AB116" s="139"/>
      <c r="AC116" s="158"/>
      <c r="BP116" s="161"/>
    </row>
    <row r="117" spans="1:68" s="103" customFormat="1" ht="12" x14ac:dyDescent="0.2">
      <c r="A117" s="132" t="s">
        <v>33</v>
      </c>
      <c r="B117" s="133" t="s">
        <v>55</v>
      </c>
      <c r="C117" s="134" t="s">
        <v>53</v>
      </c>
      <c r="D117" s="134" t="s">
        <v>36</v>
      </c>
      <c r="E117" s="134" t="s">
        <v>524</v>
      </c>
      <c r="F117" s="47">
        <v>81405</v>
      </c>
      <c r="G117" s="135">
        <v>43873</v>
      </c>
      <c r="H117" s="134">
        <v>0</v>
      </c>
      <c r="I117" s="134">
        <v>0</v>
      </c>
      <c r="J117" s="134"/>
      <c r="K117" s="136">
        <v>0</v>
      </c>
      <c r="L117" s="137"/>
      <c r="M117" s="137"/>
      <c r="N117" s="55">
        <f t="shared" ref="N117:N137" si="3">SUM(K117:L117)</f>
        <v>0</v>
      </c>
      <c r="O117" s="137">
        <v>1990</v>
      </c>
      <c r="P117" s="138"/>
      <c r="Q117" s="139"/>
      <c r="R117" s="139"/>
      <c r="S117" s="139"/>
      <c r="T117" s="139"/>
      <c r="U117" s="139"/>
      <c r="V117" s="140"/>
      <c r="W117" s="140"/>
      <c r="X117" s="140"/>
      <c r="Y117" s="140"/>
      <c r="Z117" s="140"/>
      <c r="AA117" s="140"/>
      <c r="AB117" s="139"/>
      <c r="AC117" s="158"/>
      <c r="BP117" s="161"/>
    </row>
    <row r="118" spans="1:68" s="103" customFormat="1" ht="12" x14ac:dyDescent="0.2">
      <c r="A118" s="132" t="s">
        <v>33</v>
      </c>
      <c r="B118" s="133">
        <v>43873</v>
      </c>
      <c r="C118" s="134" t="s">
        <v>53</v>
      </c>
      <c r="D118" s="134" t="s">
        <v>69</v>
      </c>
      <c r="E118" s="134" t="s">
        <v>524</v>
      </c>
      <c r="F118" s="47">
        <v>81406</v>
      </c>
      <c r="G118" s="135">
        <v>43873</v>
      </c>
      <c r="H118" s="134">
        <v>9</v>
      </c>
      <c r="I118" s="134">
        <v>0</v>
      </c>
      <c r="J118" s="134"/>
      <c r="K118" s="136">
        <v>1105</v>
      </c>
      <c r="L118" s="137"/>
      <c r="M118" s="137"/>
      <c r="N118" s="55">
        <f t="shared" si="3"/>
        <v>1105</v>
      </c>
      <c r="O118" s="137">
        <v>1105</v>
      </c>
      <c r="P118" s="138"/>
      <c r="Q118" s="139">
        <v>1105</v>
      </c>
      <c r="R118" s="139"/>
      <c r="S118" s="139"/>
      <c r="T118" s="139"/>
      <c r="U118" s="139"/>
      <c r="V118" s="140"/>
      <c r="W118" s="140"/>
      <c r="X118" s="140"/>
      <c r="Y118" s="140"/>
      <c r="Z118" s="140"/>
      <c r="AA118" s="140"/>
      <c r="AB118" s="139"/>
      <c r="AC118" s="158" t="s">
        <v>525</v>
      </c>
      <c r="BP118" s="161"/>
    </row>
    <row r="119" spans="1:68" s="103" customFormat="1" ht="12" x14ac:dyDescent="0.2">
      <c r="A119" s="132" t="s">
        <v>62</v>
      </c>
      <c r="B119" s="133" t="s">
        <v>55</v>
      </c>
      <c r="C119" s="134" t="s">
        <v>63</v>
      </c>
      <c r="D119" s="134" t="s">
        <v>36</v>
      </c>
      <c r="E119" s="134" t="s">
        <v>180</v>
      </c>
      <c r="F119" s="47">
        <v>81407</v>
      </c>
      <c r="G119" s="135">
        <v>43873</v>
      </c>
      <c r="H119" s="134">
        <v>0</v>
      </c>
      <c r="I119" s="134">
        <v>1</v>
      </c>
      <c r="J119" s="134" t="s">
        <v>526</v>
      </c>
      <c r="K119" s="136">
        <v>25000</v>
      </c>
      <c r="L119" s="137"/>
      <c r="M119" s="137"/>
      <c r="N119" s="55">
        <f t="shared" si="3"/>
        <v>25000</v>
      </c>
      <c r="O119" s="137"/>
      <c r="P119" s="138"/>
      <c r="Q119" s="139"/>
      <c r="R119" s="139"/>
      <c r="S119" s="139"/>
      <c r="T119" s="139"/>
      <c r="U119" s="139"/>
      <c r="V119" s="140"/>
      <c r="W119" s="140"/>
      <c r="X119" s="140"/>
      <c r="Y119" s="140"/>
      <c r="Z119" s="140"/>
      <c r="AA119" s="140"/>
      <c r="AB119" s="139">
        <v>25000</v>
      </c>
      <c r="AC119" s="158" t="s">
        <v>527</v>
      </c>
      <c r="BP119" s="161"/>
    </row>
    <row r="120" spans="1:68" s="103" customFormat="1" ht="12" x14ac:dyDescent="0.2">
      <c r="A120" s="132" t="s">
        <v>405</v>
      </c>
      <c r="B120" s="133">
        <v>43868</v>
      </c>
      <c r="C120" s="134" t="s">
        <v>68</v>
      </c>
      <c r="D120" s="134" t="s">
        <v>88</v>
      </c>
      <c r="E120" s="134" t="s">
        <v>476</v>
      </c>
      <c r="F120" s="47">
        <v>81408</v>
      </c>
      <c r="G120" s="135">
        <v>43875</v>
      </c>
      <c r="H120" s="134">
        <v>134</v>
      </c>
      <c r="I120" s="134"/>
      <c r="J120" s="134"/>
      <c r="K120" s="136">
        <v>5810</v>
      </c>
      <c r="L120" s="137"/>
      <c r="M120" s="137"/>
      <c r="N120" s="55">
        <f t="shared" si="3"/>
        <v>5810</v>
      </c>
      <c r="O120" s="137"/>
      <c r="P120" s="138"/>
      <c r="Q120" s="139">
        <v>5810</v>
      </c>
      <c r="R120" s="139"/>
      <c r="S120" s="139"/>
      <c r="T120" s="139"/>
      <c r="U120" s="139"/>
      <c r="V120" s="140"/>
      <c r="W120" s="140"/>
      <c r="X120" s="140"/>
      <c r="Y120" s="140"/>
      <c r="Z120" s="140"/>
      <c r="AA120" s="140"/>
      <c r="AB120" s="139"/>
      <c r="AC120" s="158"/>
      <c r="BP120" s="161"/>
    </row>
    <row r="121" spans="1:68" s="103" customFormat="1" ht="12" x14ac:dyDescent="0.2">
      <c r="A121" s="132" t="s">
        <v>41</v>
      </c>
      <c r="B121" s="133">
        <v>43873</v>
      </c>
      <c r="C121" s="134" t="s">
        <v>45</v>
      </c>
      <c r="D121" s="134" t="s">
        <v>39</v>
      </c>
      <c r="E121" s="134" t="s">
        <v>479</v>
      </c>
      <c r="F121" s="47">
        <v>81409</v>
      </c>
      <c r="G121" s="135">
        <v>43880</v>
      </c>
      <c r="H121" s="134">
        <v>14</v>
      </c>
      <c r="I121" s="134">
        <v>0</v>
      </c>
      <c r="J121" s="134"/>
      <c r="K121" s="136">
        <v>730</v>
      </c>
      <c r="L121" s="137"/>
      <c r="M121" s="137"/>
      <c r="N121" s="55">
        <f t="shared" si="3"/>
        <v>730</v>
      </c>
      <c r="O121" s="137"/>
      <c r="P121" s="138"/>
      <c r="Q121" s="139">
        <v>730</v>
      </c>
      <c r="R121" s="139"/>
      <c r="S121" s="139"/>
      <c r="T121" s="139"/>
      <c r="U121" s="139"/>
      <c r="V121" s="140"/>
      <c r="W121" s="140"/>
      <c r="X121" s="140"/>
      <c r="Y121" s="140"/>
      <c r="Z121" s="140"/>
      <c r="AA121" s="140"/>
      <c r="AB121" s="139"/>
      <c r="AC121" s="158"/>
      <c r="BP121" s="161"/>
    </row>
    <row r="122" spans="1:68" s="103" customFormat="1" ht="12" x14ac:dyDescent="0.2">
      <c r="A122" s="132" t="s">
        <v>33</v>
      </c>
      <c r="B122" s="133">
        <v>43873</v>
      </c>
      <c r="C122" s="134" t="s">
        <v>90</v>
      </c>
      <c r="D122" s="134" t="s">
        <v>39</v>
      </c>
      <c r="E122" s="134" t="s">
        <v>43</v>
      </c>
      <c r="F122" s="47">
        <v>81410</v>
      </c>
      <c r="G122" s="135">
        <v>43880</v>
      </c>
      <c r="H122" s="134">
        <v>4</v>
      </c>
      <c r="I122" s="134">
        <v>2</v>
      </c>
      <c r="J122" s="134" t="s">
        <v>528</v>
      </c>
      <c r="K122" s="136">
        <v>11280</v>
      </c>
      <c r="L122" s="137"/>
      <c r="M122" s="137"/>
      <c r="N122" s="55">
        <f t="shared" si="3"/>
        <v>11280</v>
      </c>
      <c r="O122" s="137"/>
      <c r="P122" s="138"/>
      <c r="Q122" s="139">
        <v>11280</v>
      </c>
      <c r="R122" s="139"/>
      <c r="S122" s="139"/>
      <c r="T122" s="139"/>
      <c r="U122" s="139"/>
      <c r="V122" s="140"/>
      <c r="W122" s="140"/>
      <c r="X122" s="140"/>
      <c r="Y122" s="140"/>
      <c r="Z122" s="140"/>
      <c r="AA122" s="140"/>
      <c r="AB122" s="139"/>
      <c r="AC122" s="158"/>
      <c r="BP122" s="161"/>
    </row>
    <row r="123" spans="1:68" s="103" customFormat="1" ht="12" x14ac:dyDescent="0.2">
      <c r="A123" s="132" t="s">
        <v>33</v>
      </c>
      <c r="B123" s="133" t="s">
        <v>55</v>
      </c>
      <c r="C123" s="134" t="s">
        <v>53</v>
      </c>
      <c r="D123" s="134" t="s">
        <v>36</v>
      </c>
      <c r="E123" s="134" t="s">
        <v>529</v>
      </c>
      <c r="F123" s="47">
        <v>81411</v>
      </c>
      <c r="G123" s="135">
        <v>43874</v>
      </c>
      <c r="H123" s="134">
        <v>0</v>
      </c>
      <c r="I123" s="134">
        <v>0</v>
      </c>
      <c r="J123" s="134"/>
      <c r="K123" s="136">
        <v>0</v>
      </c>
      <c r="L123" s="137"/>
      <c r="M123" s="137"/>
      <c r="N123" s="55">
        <f t="shared" si="3"/>
        <v>0</v>
      </c>
      <c r="O123" s="137">
        <v>275</v>
      </c>
      <c r="P123" s="138"/>
      <c r="Q123" s="139"/>
      <c r="R123" s="139"/>
      <c r="S123" s="139"/>
      <c r="T123" s="139"/>
      <c r="U123" s="139"/>
      <c r="V123" s="140"/>
      <c r="W123" s="140"/>
      <c r="X123" s="140"/>
      <c r="Y123" s="140"/>
      <c r="Z123" s="140"/>
      <c r="AA123" s="140"/>
      <c r="AB123" s="139"/>
      <c r="AC123" s="158"/>
      <c r="BP123" s="161"/>
    </row>
    <row r="124" spans="1:68" s="103" customFormat="1" ht="12" x14ac:dyDescent="0.2">
      <c r="A124" s="132" t="s">
        <v>33</v>
      </c>
      <c r="B124" s="133">
        <v>43874</v>
      </c>
      <c r="C124" s="134" t="s">
        <v>53</v>
      </c>
      <c r="D124" s="134" t="s">
        <v>69</v>
      </c>
      <c r="E124" s="134" t="s">
        <v>529</v>
      </c>
      <c r="F124" s="47">
        <v>81412</v>
      </c>
      <c r="G124" s="135">
        <v>43878</v>
      </c>
      <c r="H124" s="134">
        <v>6</v>
      </c>
      <c r="I124" s="134">
        <v>0</v>
      </c>
      <c r="J124" s="134"/>
      <c r="K124" s="136">
        <v>170</v>
      </c>
      <c r="L124" s="137"/>
      <c r="M124" s="137"/>
      <c r="N124" s="55">
        <f t="shared" si="3"/>
        <v>170</v>
      </c>
      <c r="O124" s="137">
        <v>170</v>
      </c>
      <c r="P124" s="138"/>
      <c r="Q124" s="139">
        <v>170</v>
      </c>
      <c r="R124" s="139"/>
      <c r="S124" s="139"/>
      <c r="T124" s="139"/>
      <c r="U124" s="139"/>
      <c r="V124" s="140"/>
      <c r="W124" s="140"/>
      <c r="X124" s="140"/>
      <c r="Y124" s="140"/>
      <c r="Z124" s="140"/>
      <c r="AA124" s="140"/>
      <c r="AB124" s="139"/>
      <c r="AC124" s="158"/>
      <c r="BP124" s="161"/>
    </row>
    <row r="125" spans="1:68" s="103" customFormat="1" ht="12" x14ac:dyDescent="0.2">
      <c r="A125" s="132" t="s">
        <v>33</v>
      </c>
      <c r="B125" s="133">
        <v>43874</v>
      </c>
      <c r="C125" s="134" t="s">
        <v>68</v>
      </c>
      <c r="D125" s="134" t="s">
        <v>93</v>
      </c>
      <c r="E125" s="134" t="s">
        <v>530</v>
      </c>
      <c r="F125" s="47">
        <v>81413</v>
      </c>
      <c r="G125" s="135">
        <v>43874</v>
      </c>
      <c r="H125" s="134">
        <v>2</v>
      </c>
      <c r="I125" s="134">
        <v>0</v>
      </c>
      <c r="J125" s="134"/>
      <c r="K125" s="136">
        <v>60</v>
      </c>
      <c r="L125" s="137"/>
      <c r="M125" s="137"/>
      <c r="N125" s="55">
        <f t="shared" si="3"/>
        <v>60</v>
      </c>
      <c r="O125" s="137"/>
      <c r="P125" s="138"/>
      <c r="Q125" s="139">
        <v>60</v>
      </c>
      <c r="R125" s="139"/>
      <c r="S125" s="139"/>
      <c r="T125" s="139"/>
      <c r="U125" s="139"/>
      <c r="V125" s="140"/>
      <c r="W125" s="140"/>
      <c r="X125" s="140"/>
      <c r="Y125" s="140"/>
      <c r="Z125" s="140"/>
      <c r="AA125" s="140"/>
      <c r="AB125" s="139"/>
      <c r="AC125" s="158"/>
      <c r="BP125" s="161"/>
    </row>
    <row r="126" spans="1:68" s="103" customFormat="1" ht="12" x14ac:dyDescent="0.2">
      <c r="A126" s="132" t="s">
        <v>41</v>
      </c>
      <c r="B126" s="133" t="s">
        <v>34</v>
      </c>
      <c r="C126" s="134" t="s">
        <v>101</v>
      </c>
      <c r="D126" s="134" t="s">
        <v>36</v>
      </c>
      <c r="E126" s="134" t="s">
        <v>531</v>
      </c>
      <c r="F126" s="47">
        <v>81414</v>
      </c>
      <c r="G126" s="135">
        <v>43874</v>
      </c>
      <c r="H126" s="134">
        <v>0</v>
      </c>
      <c r="I126" s="134">
        <v>0</v>
      </c>
      <c r="J126" s="134"/>
      <c r="K126" s="136">
        <v>62644.5</v>
      </c>
      <c r="L126" s="137"/>
      <c r="M126" s="137"/>
      <c r="N126" s="55">
        <f t="shared" si="3"/>
        <v>62644.5</v>
      </c>
      <c r="O126" s="137"/>
      <c r="P126" s="138"/>
      <c r="Q126" s="139"/>
      <c r="R126" s="139"/>
      <c r="S126" s="139"/>
      <c r="T126" s="139"/>
      <c r="U126" s="139"/>
      <c r="V126" s="140"/>
      <c r="W126" s="140"/>
      <c r="X126" s="140"/>
      <c r="Y126" s="140">
        <v>7807</v>
      </c>
      <c r="Z126" s="140">
        <v>43687.5</v>
      </c>
      <c r="AA126" s="140">
        <v>11150</v>
      </c>
      <c r="AB126" s="139"/>
      <c r="AC126" s="158"/>
      <c r="BP126" s="161"/>
    </row>
    <row r="127" spans="1:68" s="103" customFormat="1" ht="12" x14ac:dyDescent="0.2">
      <c r="A127" s="132" t="s">
        <v>41</v>
      </c>
      <c r="B127" s="133" t="s">
        <v>34</v>
      </c>
      <c r="C127" s="134" t="s">
        <v>101</v>
      </c>
      <c r="D127" s="134" t="s">
        <v>36</v>
      </c>
      <c r="E127" s="134" t="s">
        <v>532</v>
      </c>
      <c r="F127" s="47">
        <v>81415</v>
      </c>
      <c r="G127" s="135">
        <v>43874</v>
      </c>
      <c r="H127" s="134">
        <v>0</v>
      </c>
      <c r="I127" s="134">
        <v>0</v>
      </c>
      <c r="J127" s="134"/>
      <c r="K127" s="136">
        <v>69530.5</v>
      </c>
      <c r="L127" s="137"/>
      <c r="M127" s="137"/>
      <c r="N127" s="55">
        <f t="shared" si="3"/>
        <v>69530.5</v>
      </c>
      <c r="O127" s="137"/>
      <c r="P127" s="138"/>
      <c r="Q127" s="139"/>
      <c r="R127" s="139"/>
      <c r="S127" s="139"/>
      <c r="T127" s="139"/>
      <c r="U127" s="139"/>
      <c r="V127" s="140"/>
      <c r="W127" s="140"/>
      <c r="X127" s="140"/>
      <c r="Y127" s="140">
        <v>520</v>
      </c>
      <c r="Z127" s="140">
        <v>18687.5</v>
      </c>
      <c r="AA127" s="140">
        <v>50323</v>
      </c>
      <c r="AB127" s="139"/>
      <c r="AC127" s="158"/>
      <c r="BP127" s="161"/>
    </row>
    <row r="128" spans="1:68" s="103" customFormat="1" ht="12" x14ac:dyDescent="0.2">
      <c r="A128" s="132" t="s">
        <v>41</v>
      </c>
      <c r="B128" s="133">
        <v>43871</v>
      </c>
      <c r="C128" s="134" t="s">
        <v>68</v>
      </c>
      <c r="D128" s="134" t="s">
        <v>93</v>
      </c>
      <c r="E128" s="134" t="s">
        <v>533</v>
      </c>
      <c r="F128" s="47">
        <v>81416</v>
      </c>
      <c r="G128" s="135">
        <v>43874</v>
      </c>
      <c r="H128" s="134">
        <v>2</v>
      </c>
      <c r="I128" s="134">
        <v>0</v>
      </c>
      <c r="J128" s="134"/>
      <c r="K128" s="136">
        <v>115</v>
      </c>
      <c r="L128" s="137"/>
      <c r="M128" s="137"/>
      <c r="N128" s="55">
        <f t="shared" si="3"/>
        <v>115</v>
      </c>
      <c r="O128" s="137"/>
      <c r="P128" s="138"/>
      <c r="Q128" s="139">
        <v>115</v>
      </c>
      <c r="R128" s="139"/>
      <c r="S128" s="139"/>
      <c r="T128" s="139"/>
      <c r="U128" s="139"/>
      <c r="V128" s="140"/>
      <c r="W128" s="140"/>
      <c r="X128" s="140"/>
      <c r="Y128" s="140"/>
      <c r="Z128" s="140"/>
      <c r="AA128" s="140"/>
      <c r="AB128" s="139"/>
      <c r="AC128" s="158"/>
      <c r="BP128" s="161"/>
    </row>
    <row r="129" spans="1:68" s="103" customFormat="1" ht="12" x14ac:dyDescent="0.2">
      <c r="A129" s="132" t="s">
        <v>41</v>
      </c>
      <c r="B129" s="133">
        <v>43871</v>
      </c>
      <c r="C129" s="134" t="s">
        <v>68</v>
      </c>
      <c r="D129" s="134" t="s">
        <v>93</v>
      </c>
      <c r="E129" s="134" t="s">
        <v>534</v>
      </c>
      <c r="F129" s="47">
        <v>81417</v>
      </c>
      <c r="G129" s="135">
        <v>43874</v>
      </c>
      <c r="H129" s="134">
        <v>4</v>
      </c>
      <c r="I129" s="134">
        <v>1</v>
      </c>
      <c r="J129" s="134" t="s">
        <v>460</v>
      </c>
      <c r="K129" s="136">
        <v>950</v>
      </c>
      <c r="L129" s="137"/>
      <c r="M129" s="137"/>
      <c r="N129" s="55">
        <f t="shared" si="3"/>
        <v>950</v>
      </c>
      <c r="O129" s="137">
        <v>5000</v>
      </c>
      <c r="P129" s="138"/>
      <c r="Q129" s="139">
        <v>950</v>
      </c>
      <c r="R129" s="139"/>
      <c r="S129" s="139"/>
      <c r="T129" s="139"/>
      <c r="U129" s="139"/>
      <c r="V129" s="140"/>
      <c r="W129" s="140"/>
      <c r="X129" s="140"/>
      <c r="Y129" s="140"/>
      <c r="Z129" s="140"/>
      <c r="AA129" s="140"/>
      <c r="AB129" s="139"/>
      <c r="AC129" s="158"/>
      <c r="BP129" s="161"/>
    </row>
    <row r="130" spans="1:68" s="103" customFormat="1" ht="12" x14ac:dyDescent="0.2">
      <c r="A130" s="132" t="s">
        <v>62</v>
      </c>
      <c r="B130" s="133" t="s">
        <v>55</v>
      </c>
      <c r="C130" s="134" t="s">
        <v>85</v>
      </c>
      <c r="D130" s="134" t="s">
        <v>36</v>
      </c>
      <c r="E130" s="134" t="s">
        <v>95</v>
      </c>
      <c r="F130" s="47">
        <v>81418</v>
      </c>
      <c r="G130" s="135">
        <v>43874</v>
      </c>
      <c r="H130" s="134">
        <v>1</v>
      </c>
      <c r="I130" s="134">
        <v>0</v>
      </c>
      <c r="J130" s="134"/>
      <c r="K130" s="136">
        <v>62395</v>
      </c>
      <c r="L130" s="137"/>
      <c r="M130" s="137"/>
      <c r="N130" s="55">
        <f t="shared" si="3"/>
        <v>62395</v>
      </c>
      <c r="O130" s="137"/>
      <c r="P130" s="138"/>
      <c r="Q130" s="139"/>
      <c r="R130" s="139"/>
      <c r="S130" s="139"/>
      <c r="T130" s="139"/>
      <c r="U130" s="139"/>
      <c r="V130" s="140">
        <v>62395</v>
      </c>
      <c r="W130" s="140"/>
      <c r="X130" s="140"/>
      <c r="Y130" s="140"/>
      <c r="Z130" s="140"/>
      <c r="AA130" s="140"/>
      <c r="AB130" s="139"/>
      <c r="AC130" s="158"/>
      <c r="BP130" s="161"/>
    </row>
    <row r="131" spans="1:68" s="103" customFormat="1" ht="12" x14ac:dyDescent="0.2">
      <c r="A131" s="132" t="s">
        <v>62</v>
      </c>
      <c r="B131" s="133">
        <v>43829</v>
      </c>
      <c r="C131" s="134" t="s">
        <v>535</v>
      </c>
      <c r="D131" s="134" t="s">
        <v>170</v>
      </c>
      <c r="E131" s="134" t="s">
        <v>43</v>
      </c>
      <c r="F131" s="47">
        <v>81419</v>
      </c>
      <c r="G131" s="135">
        <v>43874</v>
      </c>
      <c r="H131" s="134">
        <v>0</v>
      </c>
      <c r="I131" s="134">
        <v>0</v>
      </c>
      <c r="J131" s="134"/>
      <c r="K131" s="136">
        <v>45.65</v>
      </c>
      <c r="L131" s="137" t="s">
        <v>44</v>
      </c>
      <c r="M131" s="137"/>
      <c r="N131" s="55">
        <f t="shared" si="3"/>
        <v>45.65</v>
      </c>
      <c r="O131" s="137"/>
      <c r="P131" s="138"/>
      <c r="Q131" s="139">
        <v>45.65</v>
      </c>
      <c r="R131" s="139"/>
      <c r="S131" s="139"/>
      <c r="T131" s="139"/>
      <c r="U131" s="139"/>
      <c r="V131" s="140"/>
      <c r="W131" s="140"/>
      <c r="X131" s="140"/>
      <c r="Y131" s="140"/>
      <c r="Z131" s="140"/>
      <c r="AA131" s="140"/>
      <c r="AB131" s="139"/>
      <c r="AC131" s="158"/>
      <c r="BP131" s="161"/>
    </row>
    <row r="132" spans="1:68" s="103" customFormat="1" ht="12" x14ac:dyDescent="0.2">
      <c r="A132" s="132" t="s">
        <v>62</v>
      </c>
      <c r="B132" s="133">
        <v>43874</v>
      </c>
      <c r="C132" s="134" t="s">
        <v>77</v>
      </c>
      <c r="D132" s="134" t="s">
        <v>78</v>
      </c>
      <c r="E132" s="134" t="s">
        <v>79</v>
      </c>
      <c r="F132" s="47">
        <v>81420</v>
      </c>
      <c r="G132" s="135">
        <v>43880</v>
      </c>
      <c r="H132" s="134">
        <v>0</v>
      </c>
      <c r="I132" s="134">
        <v>0</v>
      </c>
      <c r="J132" s="134"/>
      <c r="K132" s="136">
        <v>981.07</v>
      </c>
      <c r="L132" s="137"/>
      <c r="M132" s="137"/>
      <c r="N132" s="55">
        <f t="shared" si="3"/>
        <v>981.07</v>
      </c>
      <c r="O132" s="137"/>
      <c r="P132" s="138"/>
      <c r="Q132" s="139">
        <v>981.07</v>
      </c>
      <c r="R132" s="139"/>
      <c r="S132" s="139"/>
      <c r="T132" s="139"/>
      <c r="U132" s="139"/>
      <c r="V132" s="140"/>
      <c r="W132" s="140"/>
      <c r="X132" s="140"/>
      <c r="Y132" s="140"/>
      <c r="Z132" s="140"/>
      <c r="AA132" s="140"/>
      <c r="AB132" s="139"/>
      <c r="AC132" s="158"/>
      <c r="BP132" s="161"/>
    </row>
    <row r="133" spans="1:68" s="103" customFormat="1" ht="12" x14ac:dyDescent="0.2">
      <c r="A133" s="132" t="s">
        <v>41</v>
      </c>
      <c r="B133" s="133">
        <v>43874</v>
      </c>
      <c r="C133" s="134" t="s">
        <v>45</v>
      </c>
      <c r="D133" s="134" t="s">
        <v>39</v>
      </c>
      <c r="E133" s="134" t="s">
        <v>43</v>
      </c>
      <c r="F133" s="47">
        <v>81421</v>
      </c>
      <c r="G133" s="135">
        <v>43880</v>
      </c>
      <c r="H133" s="134">
        <v>16</v>
      </c>
      <c r="I133" s="134">
        <v>0</v>
      </c>
      <c r="J133" s="134"/>
      <c r="K133" s="136">
        <v>1824</v>
      </c>
      <c r="L133" s="137"/>
      <c r="M133" s="137"/>
      <c r="N133" s="55">
        <f t="shared" si="3"/>
        <v>1824</v>
      </c>
      <c r="O133" s="137"/>
      <c r="P133" s="138"/>
      <c r="Q133" s="139">
        <v>1824</v>
      </c>
      <c r="R133" s="139"/>
      <c r="S133" s="139"/>
      <c r="T133" s="139"/>
      <c r="U133" s="139"/>
      <c r="V133" s="140"/>
      <c r="W133" s="140"/>
      <c r="X133" s="140"/>
      <c r="Y133" s="140"/>
      <c r="Z133" s="140"/>
      <c r="AA133" s="140"/>
      <c r="AB133" s="139"/>
      <c r="AC133" s="158"/>
      <c r="BP133" s="161"/>
    </row>
    <row r="134" spans="1:68" s="103" customFormat="1" ht="12" x14ac:dyDescent="0.2">
      <c r="A134" s="132" t="s">
        <v>67</v>
      </c>
      <c r="B134" s="133">
        <v>43874</v>
      </c>
      <c r="C134" s="134" t="s">
        <v>38</v>
      </c>
      <c r="D134" s="134" t="s">
        <v>39</v>
      </c>
      <c r="E134" s="134" t="s">
        <v>40</v>
      </c>
      <c r="F134" s="47">
        <v>81422</v>
      </c>
      <c r="G134" s="135">
        <v>43879</v>
      </c>
      <c r="H134" s="134">
        <v>1</v>
      </c>
      <c r="I134" s="134">
        <v>1</v>
      </c>
      <c r="J134" s="134" t="s">
        <v>526</v>
      </c>
      <c r="K134" s="136">
        <v>25000</v>
      </c>
      <c r="L134" s="137"/>
      <c r="M134" s="137"/>
      <c r="N134" s="55">
        <f t="shared" si="3"/>
        <v>25000</v>
      </c>
      <c r="O134" s="137"/>
      <c r="P134" s="138">
        <v>25000</v>
      </c>
      <c r="Q134" s="139"/>
      <c r="R134" s="139"/>
      <c r="S134" s="139"/>
      <c r="T134" s="139"/>
      <c r="U134" s="139"/>
      <c r="V134" s="140"/>
      <c r="W134" s="140"/>
      <c r="X134" s="140"/>
      <c r="Y134" s="140"/>
      <c r="Z134" s="140"/>
      <c r="AA134" s="140"/>
      <c r="AB134" s="139"/>
      <c r="AC134" s="158"/>
      <c r="BP134" s="161"/>
    </row>
    <row r="135" spans="1:68" s="103" customFormat="1" ht="12" x14ac:dyDescent="0.2">
      <c r="A135" s="132"/>
      <c r="B135" s="133">
        <v>43874</v>
      </c>
      <c r="C135" s="134" t="s">
        <v>535</v>
      </c>
      <c r="D135" s="134" t="s">
        <v>39</v>
      </c>
      <c r="E135" s="134" t="s">
        <v>43</v>
      </c>
      <c r="F135" s="47">
        <v>81423</v>
      </c>
      <c r="G135" s="135">
        <v>43881</v>
      </c>
      <c r="H135" s="134">
        <v>21</v>
      </c>
      <c r="I135" s="134">
        <v>2</v>
      </c>
      <c r="J135" s="134" t="s">
        <v>536</v>
      </c>
      <c r="K135" s="136">
        <v>1580</v>
      </c>
      <c r="L135" s="137"/>
      <c r="M135" s="137"/>
      <c r="N135" s="55">
        <f t="shared" si="3"/>
        <v>1580</v>
      </c>
      <c r="O135" s="137"/>
      <c r="P135" s="138"/>
      <c r="Q135" s="139">
        <v>1580</v>
      </c>
      <c r="R135" s="139"/>
      <c r="S135" s="139"/>
      <c r="T135" s="139"/>
      <c r="U135" s="139"/>
      <c r="V135" s="140"/>
      <c r="W135" s="140"/>
      <c r="X135" s="140"/>
      <c r="Y135" s="140"/>
      <c r="Z135" s="140"/>
      <c r="AA135" s="140"/>
      <c r="AB135" s="139"/>
      <c r="AC135" s="158"/>
      <c r="BP135" s="161"/>
    </row>
    <row r="136" spans="1:68" s="103" customFormat="1" ht="12" x14ac:dyDescent="0.2">
      <c r="A136" s="132" t="s">
        <v>33</v>
      </c>
      <c r="B136" s="133">
        <v>43872</v>
      </c>
      <c r="C136" s="134" t="s">
        <v>68</v>
      </c>
      <c r="D136" s="134" t="s">
        <v>93</v>
      </c>
      <c r="E136" s="134" t="s">
        <v>537</v>
      </c>
      <c r="F136" s="47">
        <v>81424</v>
      </c>
      <c r="G136" s="135">
        <v>43874</v>
      </c>
      <c r="H136" s="134">
        <v>1</v>
      </c>
      <c r="I136" s="134">
        <v>0</v>
      </c>
      <c r="J136" s="134"/>
      <c r="K136" s="136">
        <v>25</v>
      </c>
      <c r="L136" s="137"/>
      <c r="M136" s="137"/>
      <c r="N136" s="55">
        <f t="shared" si="3"/>
        <v>25</v>
      </c>
      <c r="O136" s="137"/>
      <c r="P136" s="138"/>
      <c r="Q136" s="139">
        <v>25</v>
      </c>
      <c r="R136" s="139"/>
      <c r="S136" s="139"/>
      <c r="T136" s="139"/>
      <c r="U136" s="139"/>
      <c r="V136" s="140"/>
      <c r="W136" s="140"/>
      <c r="X136" s="140"/>
      <c r="Y136" s="140"/>
      <c r="Z136" s="140"/>
      <c r="AA136" s="140"/>
      <c r="AB136" s="139"/>
      <c r="AC136" s="158"/>
      <c r="BP136" s="161"/>
    </row>
    <row r="137" spans="1:68" s="103" customFormat="1" ht="12" x14ac:dyDescent="0.2">
      <c r="A137" s="132" t="s">
        <v>405</v>
      </c>
      <c r="B137" s="133">
        <v>43871</v>
      </c>
      <c r="C137" s="134" t="s">
        <v>68</v>
      </c>
      <c r="D137" s="134" t="s">
        <v>88</v>
      </c>
      <c r="E137" s="134" t="s">
        <v>476</v>
      </c>
      <c r="F137" s="47">
        <v>81425</v>
      </c>
      <c r="G137" s="135">
        <v>43875</v>
      </c>
      <c r="H137" s="134">
        <v>127</v>
      </c>
      <c r="I137" s="134"/>
      <c r="J137" s="134"/>
      <c r="K137" s="136">
        <v>6217.2</v>
      </c>
      <c r="L137" s="137"/>
      <c r="M137" s="137"/>
      <c r="N137" s="55">
        <f t="shared" si="3"/>
        <v>6217.2</v>
      </c>
      <c r="O137" s="137"/>
      <c r="P137" s="138"/>
      <c r="Q137" s="139">
        <v>6217.2</v>
      </c>
      <c r="R137" s="139"/>
      <c r="S137" s="139"/>
      <c r="T137" s="139"/>
      <c r="U137" s="139"/>
      <c r="V137" s="140"/>
      <c r="W137" s="140"/>
      <c r="X137" s="140"/>
      <c r="Y137" s="140"/>
      <c r="Z137" s="140"/>
      <c r="AA137" s="140"/>
      <c r="AB137" s="139"/>
      <c r="AC137" s="158"/>
      <c r="BP137" s="161"/>
    </row>
    <row r="138" spans="1:68" s="103" customFormat="1" ht="12" x14ac:dyDescent="0.2">
      <c r="A138" s="132" t="s">
        <v>33</v>
      </c>
      <c r="B138" s="133" t="s">
        <v>55</v>
      </c>
      <c r="C138" s="134" t="s">
        <v>53</v>
      </c>
      <c r="D138" s="134" t="s">
        <v>36</v>
      </c>
      <c r="E138" s="134" t="s">
        <v>538</v>
      </c>
      <c r="F138" s="47">
        <v>81426</v>
      </c>
      <c r="G138" s="135">
        <v>43878</v>
      </c>
      <c r="H138" s="134">
        <v>0</v>
      </c>
      <c r="I138" s="134">
        <v>0</v>
      </c>
      <c r="J138" s="134"/>
      <c r="K138" s="136">
        <v>0</v>
      </c>
      <c r="L138" s="137"/>
      <c r="M138" s="137"/>
      <c r="N138" s="55">
        <f t="shared" ref="N138:N142" si="4">SUM(K138:L138)</f>
        <v>0</v>
      </c>
      <c r="O138" s="137">
        <v>2115</v>
      </c>
      <c r="P138" s="138"/>
      <c r="Q138" s="139"/>
      <c r="R138" s="139"/>
      <c r="S138" s="139"/>
      <c r="T138" s="139"/>
      <c r="U138" s="139"/>
      <c r="V138" s="140"/>
      <c r="W138" s="140"/>
      <c r="X138" s="140"/>
      <c r="Y138" s="140"/>
      <c r="Z138" s="140"/>
      <c r="AA138" s="140"/>
      <c r="AB138" s="139"/>
      <c r="AC138" s="158"/>
      <c r="BP138" s="161"/>
    </row>
    <row r="139" spans="1:68" s="103" customFormat="1" ht="12" x14ac:dyDescent="0.2">
      <c r="A139" s="132" t="s">
        <v>33</v>
      </c>
      <c r="B139" s="133">
        <v>43875</v>
      </c>
      <c r="C139" s="134" t="s">
        <v>53</v>
      </c>
      <c r="D139" s="134" t="s">
        <v>69</v>
      </c>
      <c r="E139" s="134" t="s">
        <v>539</v>
      </c>
      <c r="F139" s="47">
        <v>81427</v>
      </c>
      <c r="G139" s="135">
        <v>43878</v>
      </c>
      <c r="H139" s="134">
        <v>8</v>
      </c>
      <c r="I139" s="134">
        <v>0</v>
      </c>
      <c r="J139" s="134"/>
      <c r="K139" s="136">
        <v>860</v>
      </c>
      <c r="L139" s="137"/>
      <c r="M139" s="137"/>
      <c r="N139" s="55">
        <f t="shared" si="4"/>
        <v>860</v>
      </c>
      <c r="O139" s="137">
        <v>860</v>
      </c>
      <c r="P139" s="138"/>
      <c r="Q139" s="139">
        <v>860</v>
      </c>
      <c r="R139" s="139"/>
      <c r="S139" s="139"/>
      <c r="T139" s="139"/>
      <c r="U139" s="139"/>
      <c r="V139" s="140"/>
      <c r="W139" s="140"/>
      <c r="X139" s="140"/>
      <c r="Y139" s="140"/>
      <c r="Z139" s="140"/>
      <c r="AA139" s="140"/>
      <c r="AB139" s="139"/>
      <c r="AC139" s="158"/>
      <c r="BP139" s="161"/>
    </row>
    <row r="140" spans="1:68" s="103" customFormat="1" ht="12" x14ac:dyDescent="0.2">
      <c r="A140" s="132" t="s">
        <v>33</v>
      </c>
      <c r="B140" s="133">
        <v>43874</v>
      </c>
      <c r="C140" s="134" t="s">
        <v>53</v>
      </c>
      <c r="D140" s="134" t="s">
        <v>69</v>
      </c>
      <c r="E140" s="134" t="s">
        <v>529</v>
      </c>
      <c r="F140" s="47">
        <v>81428</v>
      </c>
      <c r="G140" s="135">
        <v>43878</v>
      </c>
      <c r="H140" s="134" t="s">
        <v>540</v>
      </c>
      <c r="I140" s="134">
        <v>0</v>
      </c>
      <c r="J140" s="134"/>
      <c r="K140" s="136">
        <v>15</v>
      </c>
      <c r="L140" s="137"/>
      <c r="M140" s="137"/>
      <c r="N140" s="55">
        <f t="shared" si="4"/>
        <v>15</v>
      </c>
      <c r="O140" s="137">
        <v>15</v>
      </c>
      <c r="P140" s="138"/>
      <c r="Q140" s="139">
        <v>15</v>
      </c>
      <c r="R140" s="139"/>
      <c r="S140" s="139"/>
      <c r="T140" s="139"/>
      <c r="U140" s="139"/>
      <c r="V140" s="140"/>
      <c r="W140" s="140"/>
      <c r="X140" s="140"/>
      <c r="Y140" s="140"/>
      <c r="Z140" s="140"/>
      <c r="AA140" s="140"/>
      <c r="AB140" s="139"/>
      <c r="AC140" s="158"/>
      <c r="BP140" s="161"/>
    </row>
    <row r="141" spans="1:68" s="103" customFormat="1" ht="12" x14ac:dyDescent="0.2">
      <c r="A141" s="132" t="s">
        <v>41</v>
      </c>
      <c r="B141" s="133" t="s">
        <v>34</v>
      </c>
      <c r="C141" s="134" t="s">
        <v>99</v>
      </c>
      <c r="D141" s="134" t="s">
        <v>36</v>
      </c>
      <c r="E141" s="134" t="s">
        <v>541</v>
      </c>
      <c r="F141" s="47">
        <v>81429</v>
      </c>
      <c r="G141" s="135">
        <v>43878</v>
      </c>
      <c r="H141" s="134">
        <v>0</v>
      </c>
      <c r="I141" s="134">
        <v>0</v>
      </c>
      <c r="J141" s="134"/>
      <c r="K141" s="136">
        <v>218489.42</v>
      </c>
      <c r="L141" s="137"/>
      <c r="M141" s="137"/>
      <c r="N141" s="55">
        <f t="shared" si="4"/>
        <v>218489.42</v>
      </c>
      <c r="O141" s="137"/>
      <c r="P141" s="138"/>
      <c r="Q141" s="139"/>
      <c r="R141" s="139"/>
      <c r="S141" s="139"/>
      <c r="T141" s="139"/>
      <c r="U141" s="139"/>
      <c r="V141" s="140"/>
      <c r="W141" s="140"/>
      <c r="X141" s="140"/>
      <c r="Y141" s="140"/>
      <c r="Z141" s="140">
        <v>215173.42</v>
      </c>
      <c r="AA141" s="140">
        <v>3316</v>
      </c>
      <c r="AB141" s="139"/>
      <c r="AC141" s="158"/>
      <c r="BP141" s="161"/>
    </row>
    <row r="142" spans="1:68" s="103" customFormat="1" ht="12" x14ac:dyDescent="0.2">
      <c r="A142" s="132" t="s">
        <v>41</v>
      </c>
      <c r="B142" s="133">
        <v>43872</v>
      </c>
      <c r="C142" s="134" t="s">
        <v>68</v>
      </c>
      <c r="D142" s="134" t="s">
        <v>93</v>
      </c>
      <c r="E142" s="134" t="s">
        <v>542</v>
      </c>
      <c r="F142" s="47">
        <v>81430</v>
      </c>
      <c r="G142" s="135">
        <v>43875</v>
      </c>
      <c r="H142" s="134">
        <v>3</v>
      </c>
      <c r="I142" s="134">
        <v>1</v>
      </c>
      <c r="J142" s="134" t="s">
        <v>51</v>
      </c>
      <c r="K142" s="136">
        <v>300</v>
      </c>
      <c r="L142" s="137"/>
      <c r="M142" s="137"/>
      <c r="N142" s="55">
        <f t="shared" si="4"/>
        <v>300</v>
      </c>
      <c r="O142" s="137"/>
      <c r="P142" s="138"/>
      <c r="Q142" s="139">
        <v>300</v>
      </c>
      <c r="R142" s="139"/>
      <c r="S142" s="139"/>
      <c r="T142" s="139"/>
      <c r="U142" s="139"/>
      <c r="V142" s="140"/>
      <c r="W142" s="140"/>
      <c r="X142" s="140"/>
      <c r="Y142" s="140"/>
      <c r="Z142" s="140"/>
      <c r="AA142" s="140"/>
      <c r="AB142" s="139"/>
      <c r="AC142" s="158"/>
      <c r="BP142" s="161"/>
    </row>
    <row r="143" spans="1:68" s="103" customFormat="1" ht="12" x14ac:dyDescent="0.2">
      <c r="A143" s="132" t="s">
        <v>41</v>
      </c>
      <c r="B143" s="133">
        <v>43873</v>
      </c>
      <c r="C143" s="134" t="s">
        <v>68</v>
      </c>
      <c r="D143" s="134" t="s">
        <v>93</v>
      </c>
      <c r="E143" s="134" t="s">
        <v>543</v>
      </c>
      <c r="F143" s="47">
        <v>81431</v>
      </c>
      <c r="G143" s="135">
        <v>43875</v>
      </c>
      <c r="H143" s="134">
        <v>5</v>
      </c>
      <c r="I143" s="134">
        <v>1</v>
      </c>
      <c r="J143" s="134" t="s">
        <v>51</v>
      </c>
      <c r="K143" s="136">
        <v>685</v>
      </c>
      <c r="L143" s="137"/>
      <c r="M143" s="137"/>
      <c r="N143" s="55">
        <f t="shared" ref="N143:N147" si="5">SUM(K143:L143)</f>
        <v>685</v>
      </c>
      <c r="O143" s="137"/>
      <c r="P143" s="138"/>
      <c r="Q143" s="139">
        <v>685</v>
      </c>
      <c r="R143" s="139"/>
      <c r="S143" s="139"/>
      <c r="T143" s="139"/>
      <c r="U143" s="139"/>
      <c r="V143" s="140"/>
      <c r="W143" s="140"/>
      <c r="X143" s="140"/>
      <c r="Y143" s="140"/>
      <c r="Z143" s="140"/>
      <c r="AA143" s="140"/>
      <c r="AB143" s="139"/>
      <c r="AC143" s="158"/>
      <c r="BP143" s="161"/>
    </row>
    <row r="144" spans="1:68" s="103" customFormat="1" ht="12" x14ac:dyDescent="0.2">
      <c r="A144" s="132" t="s">
        <v>62</v>
      </c>
      <c r="B144" s="133" t="s">
        <v>55</v>
      </c>
      <c r="C144" s="134" t="s">
        <v>63</v>
      </c>
      <c r="D144" s="134" t="s">
        <v>36</v>
      </c>
      <c r="E144" s="134" t="s">
        <v>180</v>
      </c>
      <c r="F144" s="47">
        <v>81432</v>
      </c>
      <c r="G144" s="135">
        <v>43875</v>
      </c>
      <c r="H144" s="134">
        <v>0</v>
      </c>
      <c r="I144" s="134">
        <v>1</v>
      </c>
      <c r="J144" s="134" t="s">
        <v>544</v>
      </c>
      <c r="K144" s="136">
        <v>0</v>
      </c>
      <c r="L144" s="137"/>
      <c r="M144" s="137"/>
      <c r="N144" s="55">
        <f t="shared" si="5"/>
        <v>0</v>
      </c>
      <c r="O144" s="137"/>
      <c r="P144" s="138"/>
      <c r="Q144" s="139"/>
      <c r="R144" s="139"/>
      <c r="S144" s="139"/>
      <c r="T144" s="139"/>
      <c r="U144" s="139"/>
      <c r="V144" s="140"/>
      <c r="W144" s="140"/>
      <c r="X144" s="140"/>
      <c r="Y144" s="140"/>
      <c r="Z144" s="140"/>
      <c r="AA144" s="140"/>
      <c r="AB144" s="139">
        <v>0</v>
      </c>
      <c r="AC144" s="158" t="s">
        <v>545</v>
      </c>
      <c r="BP144" s="161"/>
    </row>
    <row r="145" spans="1:68" s="103" customFormat="1" ht="12" x14ac:dyDescent="0.2">
      <c r="A145" s="132" t="s">
        <v>546</v>
      </c>
      <c r="B145" s="133" t="s">
        <v>55</v>
      </c>
      <c r="C145" s="134" t="s">
        <v>188</v>
      </c>
      <c r="D145" s="134" t="s">
        <v>36</v>
      </c>
      <c r="E145" s="134" t="s">
        <v>547</v>
      </c>
      <c r="F145" s="47">
        <v>81433</v>
      </c>
      <c r="G145" s="135">
        <v>43881</v>
      </c>
      <c r="H145" s="134">
        <v>0</v>
      </c>
      <c r="I145" s="134">
        <v>0</v>
      </c>
      <c r="J145" s="134"/>
      <c r="K145" s="136">
        <v>243.94</v>
      </c>
      <c r="L145" s="137"/>
      <c r="M145" s="137"/>
      <c r="N145" s="55">
        <f t="shared" si="5"/>
        <v>243.94</v>
      </c>
      <c r="O145" s="137"/>
      <c r="P145" s="138"/>
      <c r="Q145" s="139">
        <v>243.94</v>
      </c>
      <c r="R145" s="139"/>
      <c r="S145" s="139"/>
      <c r="T145" s="139"/>
      <c r="U145" s="139"/>
      <c r="V145" s="140"/>
      <c r="W145" s="140"/>
      <c r="X145" s="140"/>
      <c r="Y145" s="140"/>
      <c r="Z145" s="140"/>
      <c r="AA145" s="140"/>
      <c r="AB145" s="139"/>
      <c r="AC145" s="158"/>
      <c r="BP145" s="161"/>
    </row>
    <row r="146" spans="1:68" s="103" customFormat="1" ht="12" x14ac:dyDescent="0.2">
      <c r="A146" s="132" t="s">
        <v>405</v>
      </c>
      <c r="B146" s="133">
        <v>43873</v>
      </c>
      <c r="C146" s="134" t="s">
        <v>548</v>
      </c>
      <c r="D146" s="134" t="s">
        <v>88</v>
      </c>
      <c r="E146" s="134" t="s">
        <v>476</v>
      </c>
      <c r="F146" s="47">
        <v>81434</v>
      </c>
      <c r="G146" s="135">
        <v>43880</v>
      </c>
      <c r="H146" s="134">
        <v>212</v>
      </c>
      <c r="I146" s="134"/>
      <c r="J146" s="134"/>
      <c r="K146" s="136">
        <v>10444.66</v>
      </c>
      <c r="L146" s="137"/>
      <c r="M146" s="137"/>
      <c r="N146" s="55">
        <f t="shared" si="5"/>
        <v>10444.66</v>
      </c>
      <c r="O146" s="137"/>
      <c r="P146" s="138"/>
      <c r="Q146" s="139">
        <v>10444.66</v>
      </c>
      <c r="R146" s="139"/>
      <c r="S146" s="139"/>
      <c r="T146" s="139"/>
      <c r="U146" s="139"/>
      <c r="V146" s="140"/>
      <c r="W146" s="140"/>
      <c r="X146" s="140"/>
      <c r="Y146" s="140"/>
      <c r="Z146" s="140"/>
      <c r="AA146" s="140"/>
      <c r="AB146" s="139"/>
      <c r="AC146" s="158"/>
      <c r="BP146" s="161"/>
    </row>
    <row r="147" spans="1:68" s="103" customFormat="1" ht="12" x14ac:dyDescent="0.2">
      <c r="A147" s="132"/>
      <c r="B147" s="133"/>
      <c r="C147" s="134"/>
      <c r="D147" s="134"/>
      <c r="E147" s="134"/>
      <c r="F147" s="47">
        <v>81435</v>
      </c>
      <c r="G147" s="135"/>
      <c r="H147" s="134"/>
      <c r="I147" s="134"/>
      <c r="J147" s="134"/>
      <c r="K147" s="136"/>
      <c r="L147" s="137"/>
      <c r="M147" s="137"/>
      <c r="N147" s="55">
        <f t="shared" si="5"/>
        <v>0</v>
      </c>
      <c r="O147" s="137"/>
      <c r="P147" s="138"/>
      <c r="Q147" s="139"/>
      <c r="R147" s="139"/>
      <c r="S147" s="139"/>
      <c r="T147" s="139"/>
      <c r="U147" s="139"/>
      <c r="V147" s="140"/>
      <c r="W147" s="140"/>
      <c r="X147" s="140"/>
      <c r="Y147" s="140"/>
      <c r="Z147" s="140"/>
      <c r="AA147" s="140"/>
      <c r="AB147" s="139"/>
      <c r="AC147" s="158"/>
      <c r="BP147" s="161"/>
    </row>
    <row r="148" spans="1:68" s="103" customFormat="1" ht="12" x14ac:dyDescent="0.2">
      <c r="A148" s="132" t="s">
        <v>33</v>
      </c>
      <c r="B148" s="133">
        <v>43875</v>
      </c>
      <c r="C148" s="134" t="s">
        <v>90</v>
      </c>
      <c r="D148" s="134" t="s">
        <v>39</v>
      </c>
      <c r="E148" s="134" t="s">
        <v>43</v>
      </c>
      <c r="F148" s="47">
        <v>81436</v>
      </c>
      <c r="G148" s="135">
        <v>43880</v>
      </c>
      <c r="H148" s="134">
        <v>12</v>
      </c>
      <c r="I148" s="134">
        <v>0</v>
      </c>
      <c r="J148" s="134"/>
      <c r="K148" s="136">
        <v>645</v>
      </c>
      <c r="L148" s="137"/>
      <c r="M148" s="137"/>
      <c r="N148" s="55">
        <f t="shared" ref="N148:N152" si="6">SUM(K148:L148)</f>
        <v>645</v>
      </c>
      <c r="O148" s="137"/>
      <c r="P148" s="138"/>
      <c r="Q148" s="139">
        <v>645</v>
      </c>
      <c r="R148" s="139"/>
      <c r="S148" s="139"/>
      <c r="T148" s="139"/>
      <c r="U148" s="139"/>
      <c r="V148" s="140"/>
      <c r="W148" s="140"/>
      <c r="X148" s="140"/>
      <c r="Y148" s="140"/>
      <c r="Z148" s="140"/>
      <c r="AA148" s="140"/>
      <c r="AB148" s="139"/>
      <c r="AC148" s="158"/>
      <c r="BP148" s="161"/>
    </row>
    <row r="149" spans="1:68" s="103" customFormat="1" ht="12" x14ac:dyDescent="0.2">
      <c r="A149" s="132" t="s">
        <v>41</v>
      </c>
      <c r="B149" s="133">
        <v>43874</v>
      </c>
      <c r="C149" s="134" t="s">
        <v>68</v>
      </c>
      <c r="D149" s="134" t="s">
        <v>93</v>
      </c>
      <c r="E149" s="134" t="s">
        <v>549</v>
      </c>
      <c r="F149" s="47">
        <v>81437</v>
      </c>
      <c r="G149" s="135">
        <v>43875</v>
      </c>
      <c r="H149" s="134">
        <v>9</v>
      </c>
      <c r="I149" s="134">
        <v>2</v>
      </c>
      <c r="J149" s="134" t="s">
        <v>550</v>
      </c>
      <c r="K149" s="136">
        <v>11450</v>
      </c>
      <c r="L149" s="137"/>
      <c r="M149" s="137"/>
      <c r="N149" s="55">
        <f t="shared" si="6"/>
        <v>11450</v>
      </c>
      <c r="O149" s="137">
        <v>10000</v>
      </c>
      <c r="P149" s="138"/>
      <c r="Q149" s="139">
        <v>11450</v>
      </c>
      <c r="R149" s="139"/>
      <c r="S149" s="139"/>
      <c r="T149" s="139"/>
      <c r="U149" s="139"/>
      <c r="V149" s="140"/>
      <c r="W149" s="140"/>
      <c r="X149" s="140"/>
      <c r="Y149" s="140"/>
      <c r="Z149" s="140"/>
      <c r="AA149" s="140"/>
      <c r="AB149" s="139"/>
      <c r="AC149" s="158" t="s">
        <v>551</v>
      </c>
      <c r="BP149" s="161"/>
    </row>
    <row r="150" spans="1:68" s="103" customFormat="1" ht="12" x14ac:dyDescent="0.2">
      <c r="A150" s="132" t="s">
        <v>62</v>
      </c>
      <c r="B150" s="133" t="s">
        <v>55</v>
      </c>
      <c r="C150" s="134" t="s">
        <v>63</v>
      </c>
      <c r="D150" s="134" t="s">
        <v>36</v>
      </c>
      <c r="E150" s="134" t="s">
        <v>180</v>
      </c>
      <c r="F150" s="47">
        <v>81438</v>
      </c>
      <c r="G150" s="135">
        <v>43875</v>
      </c>
      <c r="H150" s="134">
        <v>0</v>
      </c>
      <c r="I150" s="134">
        <v>0</v>
      </c>
      <c r="J150" s="134" t="s">
        <v>552</v>
      </c>
      <c r="K150" s="136">
        <v>0</v>
      </c>
      <c r="L150" s="137"/>
      <c r="M150" s="137"/>
      <c r="N150" s="55">
        <f t="shared" si="6"/>
        <v>0</v>
      </c>
      <c r="O150" s="137"/>
      <c r="P150" s="138"/>
      <c r="Q150" s="139"/>
      <c r="R150" s="139"/>
      <c r="S150" s="139"/>
      <c r="T150" s="139"/>
      <c r="U150" s="139"/>
      <c r="V150" s="140"/>
      <c r="W150" s="140"/>
      <c r="X150" s="140"/>
      <c r="Y150" s="140"/>
      <c r="Z150" s="140"/>
      <c r="AA150" s="140"/>
      <c r="AB150" s="139">
        <v>0</v>
      </c>
      <c r="AC150" s="158" t="s">
        <v>553</v>
      </c>
      <c r="BP150" s="161"/>
    </row>
    <row r="151" spans="1:68" s="103" customFormat="1" ht="12" x14ac:dyDescent="0.2">
      <c r="A151" s="132" t="s">
        <v>62</v>
      </c>
      <c r="B151" s="133" t="s">
        <v>34</v>
      </c>
      <c r="C151" s="134" t="s">
        <v>85</v>
      </c>
      <c r="D151" s="134" t="s">
        <v>36</v>
      </c>
      <c r="E151" s="134" t="s">
        <v>95</v>
      </c>
      <c r="F151" s="47">
        <v>81439</v>
      </c>
      <c r="G151" s="135">
        <v>43880</v>
      </c>
      <c r="H151" s="134">
        <v>0</v>
      </c>
      <c r="I151" s="134">
        <v>0</v>
      </c>
      <c r="J151" s="134" t="s">
        <v>44</v>
      </c>
      <c r="K151" s="136">
        <v>4655258.0599999996</v>
      </c>
      <c r="L151" s="137"/>
      <c r="M151" s="137"/>
      <c r="N151" s="55">
        <f t="shared" si="6"/>
        <v>4655258.0599999996</v>
      </c>
      <c r="O151" s="137"/>
      <c r="P151" s="138"/>
      <c r="Q151" s="139"/>
      <c r="R151" s="139"/>
      <c r="S151" s="139"/>
      <c r="T151" s="139"/>
      <c r="U151" s="139"/>
      <c r="V151" s="140">
        <v>4655258.0599999996</v>
      </c>
      <c r="W151" s="140"/>
      <c r="X151" s="140"/>
      <c r="Y151" s="140"/>
      <c r="Z151" s="140"/>
      <c r="AA151" s="140"/>
      <c r="AB151" s="139">
        <v>0</v>
      </c>
      <c r="AC151" s="158" t="s">
        <v>554</v>
      </c>
      <c r="BP151" s="161"/>
    </row>
    <row r="152" spans="1:68" s="103" customFormat="1" ht="12" x14ac:dyDescent="0.2">
      <c r="A152" s="132" t="s">
        <v>33</v>
      </c>
      <c r="B152" s="133">
        <v>43879</v>
      </c>
      <c r="C152" s="134" t="s">
        <v>68</v>
      </c>
      <c r="D152" s="134" t="s">
        <v>74</v>
      </c>
      <c r="E152" s="134" t="s">
        <v>555</v>
      </c>
      <c r="F152" s="47">
        <v>81440</v>
      </c>
      <c r="G152" s="135">
        <v>43879</v>
      </c>
      <c r="H152" s="134">
        <v>8</v>
      </c>
      <c r="I152" s="134">
        <v>0</v>
      </c>
      <c r="J152" s="134"/>
      <c r="K152" s="136">
        <v>660</v>
      </c>
      <c r="L152" s="137" t="s">
        <v>44</v>
      </c>
      <c r="M152" s="137"/>
      <c r="N152" s="55">
        <f t="shared" si="6"/>
        <v>660</v>
      </c>
      <c r="O152" s="137"/>
      <c r="P152" s="138"/>
      <c r="Q152" s="139">
        <v>660</v>
      </c>
      <c r="R152" s="139"/>
      <c r="S152" s="139"/>
      <c r="T152" s="139"/>
      <c r="U152" s="139"/>
      <c r="V152" s="140"/>
      <c r="W152" s="140"/>
      <c r="X152" s="140"/>
      <c r="Y152" s="140"/>
      <c r="Z152" s="140"/>
      <c r="AA152" s="140"/>
      <c r="AB152" s="139"/>
      <c r="AC152" s="158"/>
      <c r="BP152" s="161"/>
    </row>
    <row r="153" spans="1:68" s="103" customFormat="1" ht="12" x14ac:dyDescent="0.2">
      <c r="A153" s="132" t="s">
        <v>33</v>
      </c>
      <c r="B153" s="133">
        <v>43879</v>
      </c>
      <c r="C153" s="134" t="s">
        <v>68</v>
      </c>
      <c r="D153" s="134" t="s">
        <v>74</v>
      </c>
      <c r="E153" s="134" t="s">
        <v>556</v>
      </c>
      <c r="F153" s="47">
        <v>81441</v>
      </c>
      <c r="G153" s="135">
        <v>43879</v>
      </c>
      <c r="H153" s="134">
        <v>12</v>
      </c>
      <c r="I153" s="134">
        <v>0</v>
      </c>
      <c r="J153" s="134"/>
      <c r="K153" s="136">
        <v>960</v>
      </c>
      <c r="L153" s="137"/>
      <c r="M153" s="137"/>
      <c r="N153" s="55">
        <f t="shared" ref="N153:N216" si="7">SUM(K153:L153)</f>
        <v>960</v>
      </c>
      <c r="O153" s="137"/>
      <c r="P153" s="138"/>
      <c r="Q153" s="139">
        <v>960</v>
      </c>
      <c r="R153" s="139"/>
      <c r="S153" s="139"/>
      <c r="T153" s="139"/>
      <c r="U153" s="139"/>
      <c r="V153" s="140"/>
      <c r="W153" s="140"/>
      <c r="X153" s="140"/>
      <c r="Y153" s="140"/>
      <c r="Z153" s="140"/>
      <c r="AA153" s="140"/>
      <c r="AB153" s="139"/>
      <c r="AC153" s="158"/>
      <c r="BP153" s="161"/>
    </row>
    <row r="154" spans="1:68" s="103" customFormat="1" ht="12" x14ac:dyDescent="0.2">
      <c r="A154" s="132" t="s">
        <v>33</v>
      </c>
      <c r="B154" s="133" t="s">
        <v>55</v>
      </c>
      <c r="C154" s="134" t="s">
        <v>53</v>
      </c>
      <c r="D154" s="134" t="s">
        <v>36</v>
      </c>
      <c r="E154" s="134" t="s">
        <v>557</v>
      </c>
      <c r="F154" s="47">
        <v>81442</v>
      </c>
      <c r="G154" s="135">
        <v>43878</v>
      </c>
      <c r="H154" s="134">
        <v>0</v>
      </c>
      <c r="I154" s="134">
        <v>0</v>
      </c>
      <c r="J154" s="134"/>
      <c r="K154" s="136">
        <v>0</v>
      </c>
      <c r="L154" s="137"/>
      <c r="M154" s="137"/>
      <c r="N154" s="55">
        <f t="shared" si="7"/>
        <v>0</v>
      </c>
      <c r="O154" s="137">
        <v>805</v>
      </c>
      <c r="P154" s="138"/>
      <c r="Q154" s="139"/>
      <c r="R154" s="139"/>
      <c r="S154" s="139"/>
      <c r="T154" s="139"/>
      <c r="U154" s="139"/>
      <c r="V154" s="140"/>
      <c r="W154" s="140"/>
      <c r="X154" s="140"/>
      <c r="Y154" s="140"/>
      <c r="Z154" s="140"/>
      <c r="AA154" s="140"/>
      <c r="AB154" s="139"/>
      <c r="AC154" s="158"/>
      <c r="BP154" s="161"/>
    </row>
    <row r="155" spans="1:68" s="103" customFormat="1" ht="12" x14ac:dyDescent="0.2">
      <c r="A155" s="132" t="s">
        <v>33</v>
      </c>
      <c r="B155" s="133">
        <v>43879</v>
      </c>
      <c r="C155" s="134" t="s">
        <v>53</v>
      </c>
      <c r="D155" s="134" t="s">
        <v>69</v>
      </c>
      <c r="E155" s="134" t="s">
        <v>557</v>
      </c>
      <c r="F155" s="47">
        <v>81443</v>
      </c>
      <c r="G155" s="135">
        <v>43878</v>
      </c>
      <c r="H155" s="134">
        <v>1</v>
      </c>
      <c r="I155" s="134">
        <v>0</v>
      </c>
      <c r="J155" s="134"/>
      <c r="K155" s="136">
        <v>2</v>
      </c>
      <c r="L155" s="137"/>
      <c r="M155" s="137"/>
      <c r="N155" s="55">
        <f t="shared" si="7"/>
        <v>2</v>
      </c>
      <c r="O155" s="137">
        <v>300</v>
      </c>
      <c r="P155" s="138"/>
      <c r="Q155" s="139">
        <v>2</v>
      </c>
      <c r="R155" s="139"/>
      <c r="S155" s="139"/>
      <c r="T155" s="139"/>
      <c r="U155" s="139"/>
      <c r="V155" s="140"/>
      <c r="W155" s="140"/>
      <c r="X155" s="140"/>
      <c r="Y155" s="140"/>
      <c r="Z155" s="140"/>
      <c r="AA155" s="140"/>
      <c r="AB155" s="139"/>
      <c r="AC155" s="158"/>
      <c r="BP155" s="161"/>
    </row>
    <row r="156" spans="1:68" s="103" customFormat="1" ht="12" x14ac:dyDescent="0.2">
      <c r="A156" s="132" t="s">
        <v>62</v>
      </c>
      <c r="B156" s="133" t="s">
        <v>55</v>
      </c>
      <c r="C156" s="134" t="s">
        <v>63</v>
      </c>
      <c r="D156" s="134" t="s">
        <v>36</v>
      </c>
      <c r="E156" s="134" t="s">
        <v>180</v>
      </c>
      <c r="F156" s="47">
        <v>81444</v>
      </c>
      <c r="G156" s="135">
        <v>43878</v>
      </c>
      <c r="H156" s="134">
        <v>0</v>
      </c>
      <c r="I156" s="134">
        <v>1</v>
      </c>
      <c r="J156" s="134" t="s">
        <v>558</v>
      </c>
      <c r="K156" s="136">
        <v>0</v>
      </c>
      <c r="L156" s="137"/>
      <c r="M156" s="137"/>
      <c r="N156" s="55">
        <f t="shared" si="7"/>
        <v>0</v>
      </c>
      <c r="O156" s="137"/>
      <c r="P156" s="138"/>
      <c r="Q156" s="139"/>
      <c r="R156" s="139"/>
      <c r="S156" s="139"/>
      <c r="T156" s="139"/>
      <c r="U156" s="139"/>
      <c r="V156" s="140"/>
      <c r="W156" s="140"/>
      <c r="X156" s="140"/>
      <c r="Y156" s="140"/>
      <c r="Z156" s="140"/>
      <c r="AA156" s="140"/>
      <c r="AB156" s="139">
        <v>0</v>
      </c>
      <c r="AC156" s="158" t="s">
        <v>559</v>
      </c>
      <c r="BP156" s="161"/>
    </row>
    <row r="157" spans="1:68" s="103" customFormat="1" ht="12" x14ac:dyDescent="0.2">
      <c r="A157" s="132" t="s">
        <v>33</v>
      </c>
      <c r="B157" s="133">
        <v>43879</v>
      </c>
      <c r="C157" s="134" t="s">
        <v>68</v>
      </c>
      <c r="D157" s="134" t="s">
        <v>74</v>
      </c>
      <c r="E157" s="134" t="s">
        <v>560</v>
      </c>
      <c r="F157" s="47">
        <v>81445</v>
      </c>
      <c r="G157" s="135">
        <v>43879</v>
      </c>
      <c r="H157" s="134">
        <v>3</v>
      </c>
      <c r="I157" s="134">
        <v>0</v>
      </c>
      <c r="J157" s="134"/>
      <c r="K157" s="136">
        <v>775</v>
      </c>
      <c r="L157" s="137"/>
      <c r="M157" s="137"/>
      <c r="N157" s="55">
        <f t="shared" si="7"/>
        <v>775</v>
      </c>
      <c r="O157" s="137"/>
      <c r="P157" s="138"/>
      <c r="Q157" s="139">
        <v>775</v>
      </c>
      <c r="R157" s="139"/>
      <c r="S157" s="139"/>
      <c r="T157" s="139"/>
      <c r="U157" s="139"/>
      <c r="V157" s="140"/>
      <c r="W157" s="140"/>
      <c r="X157" s="140"/>
      <c r="Y157" s="140"/>
      <c r="Z157" s="140"/>
      <c r="AA157" s="140"/>
      <c r="AB157" s="139"/>
      <c r="AC157" s="158"/>
      <c r="BP157" s="161"/>
    </row>
    <row r="158" spans="1:68" s="103" customFormat="1" ht="12" x14ac:dyDescent="0.2">
      <c r="A158" s="132" t="s">
        <v>33</v>
      </c>
      <c r="B158" s="133">
        <v>43879</v>
      </c>
      <c r="C158" s="134" t="s">
        <v>53</v>
      </c>
      <c r="D158" s="134" t="s">
        <v>69</v>
      </c>
      <c r="E158" s="134" t="s">
        <v>561</v>
      </c>
      <c r="F158" s="47">
        <v>81446</v>
      </c>
      <c r="G158" s="135">
        <v>43878</v>
      </c>
      <c r="H158" s="134">
        <v>1</v>
      </c>
      <c r="I158" s="134">
        <v>0</v>
      </c>
      <c r="J158" s="134"/>
      <c r="K158" s="136">
        <v>50</v>
      </c>
      <c r="L158" s="137"/>
      <c r="M158" s="137"/>
      <c r="N158" s="55">
        <f t="shared" si="7"/>
        <v>50</v>
      </c>
      <c r="O158" s="137">
        <v>50</v>
      </c>
      <c r="P158" s="138"/>
      <c r="Q158" s="139">
        <v>50</v>
      </c>
      <c r="R158" s="139"/>
      <c r="S158" s="139"/>
      <c r="T158" s="139"/>
      <c r="U158" s="139"/>
      <c r="V158" s="140"/>
      <c r="W158" s="140"/>
      <c r="X158" s="140"/>
      <c r="Y158" s="140"/>
      <c r="Z158" s="140"/>
      <c r="AA158" s="140"/>
      <c r="AB158" s="139"/>
      <c r="AC158" s="158"/>
      <c r="BP158" s="161"/>
    </row>
    <row r="159" spans="1:68" s="103" customFormat="1" ht="12" x14ac:dyDescent="0.2">
      <c r="A159" s="132" t="s">
        <v>33</v>
      </c>
      <c r="B159" s="133" t="s">
        <v>55</v>
      </c>
      <c r="C159" s="134" t="s">
        <v>53</v>
      </c>
      <c r="D159" s="134" t="s">
        <v>36</v>
      </c>
      <c r="E159" s="134" t="s">
        <v>562</v>
      </c>
      <c r="F159" s="47">
        <v>81447</v>
      </c>
      <c r="G159" s="135">
        <v>43879</v>
      </c>
      <c r="H159" s="134">
        <v>0</v>
      </c>
      <c r="I159" s="134">
        <v>0</v>
      </c>
      <c r="J159" s="134"/>
      <c r="K159" s="136">
        <v>0</v>
      </c>
      <c r="L159" s="137"/>
      <c r="M159" s="137"/>
      <c r="N159" s="55">
        <f t="shared" si="7"/>
        <v>0</v>
      </c>
      <c r="O159" s="137">
        <v>435</v>
      </c>
      <c r="P159" s="138"/>
      <c r="Q159" s="139"/>
      <c r="R159" s="139"/>
      <c r="S159" s="139"/>
      <c r="T159" s="139"/>
      <c r="U159" s="139"/>
      <c r="V159" s="140"/>
      <c r="W159" s="140"/>
      <c r="X159" s="140"/>
      <c r="Y159" s="140"/>
      <c r="Z159" s="140"/>
      <c r="AA159" s="140"/>
      <c r="AB159" s="139"/>
      <c r="AC159" s="158"/>
      <c r="BP159" s="161"/>
    </row>
    <row r="160" spans="1:68" s="103" customFormat="1" ht="12" x14ac:dyDescent="0.2">
      <c r="A160" s="132" t="s">
        <v>33</v>
      </c>
      <c r="B160" s="133">
        <v>43879</v>
      </c>
      <c r="C160" s="134" t="s">
        <v>535</v>
      </c>
      <c r="D160" s="134" t="s">
        <v>39</v>
      </c>
      <c r="E160" s="134" t="s">
        <v>43</v>
      </c>
      <c r="F160" s="47">
        <v>81448</v>
      </c>
      <c r="G160" s="135">
        <v>43881</v>
      </c>
      <c r="H160" s="134">
        <v>16</v>
      </c>
      <c r="I160" s="134">
        <v>1</v>
      </c>
      <c r="J160" s="134" t="s">
        <v>61</v>
      </c>
      <c r="K160" s="136">
        <v>3045</v>
      </c>
      <c r="L160" s="137"/>
      <c r="M160" s="137"/>
      <c r="N160" s="55">
        <f t="shared" si="7"/>
        <v>3045</v>
      </c>
      <c r="O160" s="137"/>
      <c r="P160" s="138"/>
      <c r="Q160" s="139">
        <v>3045</v>
      </c>
      <c r="R160" s="139"/>
      <c r="S160" s="139"/>
      <c r="T160" s="139"/>
      <c r="U160" s="139"/>
      <c r="V160" s="140"/>
      <c r="W160" s="140"/>
      <c r="X160" s="140"/>
      <c r="Y160" s="140"/>
      <c r="Z160" s="140"/>
      <c r="AA160" s="140"/>
      <c r="AB160" s="139"/>
      <c r="AC160" s="158"/>
      <c r="BP160" s="161"/>
    </row>
    <row r="161" spans="1:68" s="103" customFormat="1" ht="12" x14ac:dyDescent="0.2">
      <c r="A161" s="132" t="s">
        <v>62</v>
      </c>
      <c r="B161" s="133" t="s">
        <v>55</v>
      </c>
      <c r="C161" s="134" t="s">
        <v>63</v>
      </c>
      <c r="D161" s="134" t="s">
        <v>36</v>
      </c>
      <c r="E161" s="134" t="s">
        <v>180</v>
      </c>
      <c r="F161" s="47">
        <v>81449</v>
      </c>
      <c r="G161" s="135">
        <v>43878</v>
      </c>
      <c r="H161" s="134">
        <v>0</v>
      </c>
      <c r="I161" s="134">
        <v>0</v>
      </c>
      <c r="J161" s="134"/>
      <c r="K161" s="136">
        <v>0</v>
      </c>
      <c r="L161" s="137"/>
      <c r="M161" s="137"/>
      <c r="N161" s="55">
        <f t="shared" si="7"/>
        <v>0</v>
      </c>
      <c r="O161" s="137"/>
      <c r="P161" s="138"/>
      <c r="Q161" s="139"/>
      <c r="R161" s="139"/>
      <c r="S161" s="139"/>
      <c r="T161" s="139"/>
      <c r="U161" s="139"/>
      <c r="V161" s="140"/>
      <c r="W161" s="140"/>
      <c r="X161" s="140"/>
      <c r="Y161" s="140"/>
      <c r="Z161" s="140"/>
      <c r="AA161" s="140"/>
      <c r="AB161" s="139">
        <v>0</v>
      </c>
      <c r="AC161" s="158" t="s">
        <v>563</v>
      </c>
      <c r="BP161" s="161"/>
    </row>
    <row r="162" spans="1:68" s="103" customFormat="1" ht="12" x14ac:dyDescent="0.2">
      <c r="A162" s="132"/>
      <c r="B162" s="133" t="s">
        <v>55</v>
      </c>
      <c r="C162" s="134" t="s">
        <v>63</v>
      </c>
      <c r="D162" s="134" t="s">
        <v>36</v>
      </c>
      <c r="E162" s="134" t="s">
        <v>180</v>
      </c>
      <c r="F162" s="47">
        <v>81450</v>
      </c>
      <c r="G162" s="135"/>
      <c r="H162" s="134">
        <v>0</v>
      </c>
      <c r="I162" s="134">
        <v>0</v>
      </c>
      <c r="J162" s="134"/>
      <c r="K162" s="136">
        <v>0</v>
      </c>
      <c r="L162" s="137"/>
      <c r="M162" s="137"/>
      <c r="N162" s="55">
        <f t="shared" si="7"/>
        <v>0</v>
      </c>
      <c r="O162" s="137"/>
      <c r="P162" s="138"/>
      <c r="Q162" s="139"/>
      <c r="R162" s="139"/>
      <c r="S162" s="139"/>
      <c r="T162" s="139"/>
      <c r="U162" s="139"/>
      <c r="V162" s="140"/>
      <c r="W162" s="140"/>
      <c r="X162" s="140"/>
      <c r="Y162" s="140"/>
      <c r="Z162" s="140"/>
      <c r="AA162" s="140"/>
      <c r="AB162" s="139"/>
      <c r="AC162" s="158"/>
      <c r="BP162" s="161"/>
    </row>
    <row r="163" spans="1:68" s="103" customFormat="1" ht="12" x14ac:dyDescent="0.2">
      <c r="A163" s="132" t="s">
        <v>33</v>
      </c>
      <c r="B163" s="133">
        <v>43879</v>
      </c>
      <c r="C163" s="134" t="s">
        <v>53</v>
      </c>
      <c r="D163" s="134" t="s">
        <v>69</v>
      </c>
      <c r="E163" s="134" t="s">
        <v>564</v>
      </c>
      <c r="F163" s="47">
        <v>81451</v>
      </c>
      <c r="G163" s="135">
        <v>43881</v>
      </c>
      <c r="H163" s="134">
        <v>5</v>
      </c>
      <c r="I163" s="134">
        <v>0</v>
      </c>
      <c r="J163" s="134"/>
      <c r="K163" s="136">
        <v>450</v>
      </c>
      <c r="L163" s="137"/>
      <c r="M163" s="137"/>
      <c r="N163" s="55">
        <f t="shared" si="7"/>
        <v>450</v>
      </c>
      <c r="O163" s="137">
        <v>850</v>
      </c>
      <c r="P163" s="138"/>
      <c r="Q163" s="139">
        <v>450</v>
      </c>
      <c r="R163" s="139"/>
      <c r="S163" s="139"/>
      <c r="T163" s="139"/>
      <c r="U163" s="139"/>
      <c r="V163" s="140"/>
      <c r="W163" s="140"/>
      <c r="X163" s="140"/>
      <c r="Y163" s="140"/>
      <c r="Z163" s="140"/>
      <c r="AA163" s="140"/>
      <c r="AB163" s="139"/>
      <c r="AC163" s="158"/>
      <c r="BP163" s="161"/>
    </row>
    <row r="164" spans="1:68" s="103" customFormat="1" ht="12" x14ac:dyDescent="0.2">
      <c r="A164" s="132" t="s">
        <v>33</v>
      </c>
      <c r="B164" s="133" t="s">
        <v>55</v>
      </c>
      <c r="C164" s="134" t="s">
        <v>53</v>
      </c>
      <c r="D164" s="134" t="s">
        <v>36</v>
      </c>
      <c r="E164" s="134" t="s">
        <v>564</v>
      </c>
      <c r="F164" s="47">
        <v>81452</v>
      </c>
      <c r="G164" s="135">
        <v>43879</v>
      </c>
      <c r="H164" s="134">
        <v>0</v>
      </c>
      <c r="I164" s="134">
        <v>0</v>
      </c>
      <c r="J164" s="134"/>
      <c r="K164" s="136"/>
      <c r="L164" s="137"/>
      <c r="M164" s="137"/>
      <c r="N164" s="55">
        <f t="shared" si="7"/>
        <v>0</v>
      </c>
      <c r="O164" s="137">
        <v>1210</v>
      </c>
      <c r="P164" s="138"/>
      <c r="Q164" s="139"/>
      <c r="R164" s="139"/>
      <c r="S164" s="139"/>
      <c r="T164" s="139"/>
      <c r="U164" s="139"/>
      <c r="V164" s="140"/>
      <c r="W164" s="140"/>
      <c r="X164" s="140"/>
      <c r="Y164" s="140"/>
      <c r="Z164" s="140"/>
      <c r="AA164" s="140"/>
      <c r="AB164" s="139"/>
      <c r="AC164" s="158"/>
      <c r="BP164" s="161"/>
    </row>
    <row r="165" spans="1:68" s="103" customFormat="1" ht="12" x14ac:dyDescent="0.2">
      <c r="A165" s="132" t="s">
        <v>41</v>
      </c>
      <c r="B165" s="133">
        <v>43875</v>
      </c>
      <c r="C165" s="134" t="s">
        <v>68</v>
      </c>
      <c r="D165" s="134" t="s">
        <v>93</v>
      </c>
      <c r="E165" s="134" t="s">
        <v>565</v>
      </c>
      <c r="F165" s="47">
        <v>81453</v>
      </c>
      <c r="G165" s="135">
        <v>43879</v>
      </c>
      <c r="H165" s="134">
        <v>2</v>
      </c>
      <c r="I165" s="134">
        <v>0</v>
      </c>
      <c r="J165" s="134"/>
      <c r="K165" s="136">
        <v>66.67</v>
      </c>
      <c r="L165" s="137"/>
      <c r="M165" s="137"/>
      <c r="N165" s="55">
        <f t="shared" si="7"/>
        <v>66.67</v>
      </c>
      <c r="O165" s="137"/>
      <c r="P165" s="138"/>
      <c r="Q165" s="139">
        <v>66.67</v>
      </c>
      <c r="R165" s="139"/>
      <c r="S165" s="139"/>
      <c r="T165" s="139"/>
      <c r="U165" s="139"/>
      <c r="V165" s="140"/>
      <c r="W165" s="140"/>
      <c r="X165" s="140"/>
      <c r="Y165" s="140"/>
      <c r="Z165" s="140"/>
      <c r="AA165" s="140"/>
      <c r="AB165" s="139"/>
      <c r="AC165" s="158" t="s">
        <v>566</v>
      </c>
      <c r="BP165" s="161"/>
    </row>
    <row r="166" spans="1:68" s="103" customFormat="1" ht="12" x14ac:dyDescent="0.2">
      <c r="A166" s="132"/>
      <c r="B166" s="133"/>
      <c r="C166" s="134"/>
      <c r="D166" s="134"/>
      <c r="E166" s="134"/>
      <c r="F166" s="47">
        <v>81454</v>
      </c>
      <c r="G166" s="135"/>
      <c r="H166" s="134"/>
      <c r="I166" s="134"/>
      <c r="J166" s="134"/>
      <c r="K166" s="136"/>
      <c r="L166" s="137"/>
      <c r="M166" s="137"/>
      <c r="N166" s="55">
        <f t="shared" si="7"/>
        <v>0</v>
      </c>
      <c r="O166" s="137"/>
      <c r="P166" s="138"/>
      <c r="Q166" s="139"/>
      <c r="R166" s="139"/>
      <c r="S166" s="139"/>
      <c r="T166" s="139"/>
      <c r="U166" s="139"/>
      <c r="V166" s="140"/>
      <c r="W166" s="140"/>
      <c r="X166" s="140"/>
      <c r="Y166" s="140"/>
      <c r="Z166" s="140"/>
      <c r="AA166" s="140"/>
      <c r="AB166" s="139"/>
      <c r="AC166" s="158"/>
      <c r="BP166" s="161"/>
    </row>
    <row r="167" spans="1:68" s="103" customFormat="1" ht="12" x14ac:dyDescent="0.2">
      <c r="A167" s="132"/>
      <c r="B167" s="133"/>
      <c r="C167" s="134"/>
      <c r="D167" s="134"/>
      <c r="E167" s="134"/>
      <c r="F167" s="47">
        <v>81455</v>
      </c>
      <c r="G167" s="135"/>
      <c r="H167" s="134"/>
      <c r="I167" s="134"/>
      <c r="J167" s="134"/>
      <c r="K167" s="136"/>
      <c r="L167" s="137"/>
      <c r="M167" s="137"/>
      <c r="N167" s="55">
        <f t="shared" si="7"/>
        <v>0</v>
      </c>
      <c r="O167" s="137"/>
      <c r="P167" s="138"/>
      <c r="Q167" s="139"/>
      <c r="R167" s="139"/>
      <c r="S167" s="139"/>
      <c r="T167" s="139"/>
      <c r="U167" s="139"/>
      <c r="V167" s="140"/>
      <c r="W167" s="140"/>
      <c r="X167" s="140"/>
      <c r="Y167" s="140"/>
      <c r="Z167" s="140"/>
      <c r="AA167" s="140"/>
      <c r="AB167" s="139"/>
      <c r="AC167" s="158"/>
      <c r="BP167" s="161"/>
    </row>
    <row r="168" spans="1:68" s="103" customFormat="1" ht="12" x14ac:dyDescent="0.2">
      <c r="A168" s="132" t="s">
        <v>41</v>
      </c>
      <c r="B168" s="133" t="s">
        <v>55</v>
      </c>
      <c r="C168" s="134" t="s">
        <v>99</v>
      </c>
      <c r="D168" s="134" t="s">
        <v>36</v>
      </c>
      <c r="E168" s="134" t="s">
        <v>567</v>
      </c>
      <c r="F168" s="47">
        <v>81456</v>
      </c>
      <c r="G168" s="135">
        <v>43881</v>
      </c>
      <c r="H168" s="134">
        <v>0</v>
      </c>
      <c r="I168" s="134">
        <v>0</v>
      </c>
      <c r="J168" s="134"/>
      <c r="K168" s="136">
        <v>112532.17</v>
      </c>
      <c r="L168" s="137"/>
      <c r="M168" s="137"/>
      <c r="N168" s="55">
        <f t="shared" si="7"/>
        <v>112532.17</v>
      </c>
      <c r="O168" s="137"/>
      <c r="P168" s="138"/>
      <c r="Q168" s="139"/>
      <c r="R168" s="139"/>
      <c r="S168" s="139"/>
      <c r="T168" s="139"/>
      <c r="U168" s="139"/>
      <c r="V168" s="140"/>
      <c r="W168" s="140"/>
      <c r="X168" s="140"/>
      <c r="Y168" s="140"/>
      <c r="Z168" s="140">
        <v>110495.92</v>
      </c>
      <c r="AA168" s="140">
        <v>2036.25</v>
      </c>
      <c r="AB168" s="139"/>
      <c r="AC168" s="158"/>
      <c r="BP168" s="161"/>
    </row>
    <row r="169" spans="1:68" s="103" customFormat="1" ht="12" x14ac:dyDescent="0.2">
      <c r="A169" s="132" t="s">
        <v>33</v>
      </c>
      <c r="B169" s="133">
        <v>43879</v>
      </c>
      <c r="C169" s="134" t="s">
        <v>68</v>
      </c>
      <c r="D169" s="134" t="s">
        <v>74</v>
      </c>
      <c r="E169" s="134" t="s">
        <v>568</v>
      </c>
      <c r="F169" s="47">
        <v>81457</v>
      </c>
      <c r="G169" s="135">
        <v>43879</v>
      </c>
      <c r="H169" s="134">
        <v>3</v>
      </c>
      <c r="I169" s="134">
        <v>0</v>
      </c>
      <c r="J169" s="134"/>
      <c r="K169" s="136">
        <v>1135</v>
      </c>
      <c r="L169" s="137"/>
      <c r="M169" s="137"/>
      <c r="N169" s="55">
        <f t="shared" si="7"/>
        <v>1135</v>
      </c>
      <c r="O169" s="137"/>
      <c r="P169" s="138"/>
      <c r="Q169" s="139">
        <v>1135</v>
      </c>
      <c r="R169" s="139"/>
      <c r="S169" s="139"/>
      <c r="T169" s="139"/>
      <c r="U169" s="139"/>
      <c r="V169" s="140"/>
      <c r="W169" s="140"/>
      <c r="X169" s="140"/>
      <c r="Y169" s="140"/>
      <c r="Z169" s="140"/>
      <c r="AA169" s="140"/>
      <c r="AB169" s="139"/>
      <c r="AC169" s="158" t="s">
        <v>569</v>
      </c>
      <c r="BP169" s="161"/>
    </row>
    <row r="170" spans="1:68" s="103" customFormat="1" ht="12" x14ac:dyDescent="0.2">
      <c r="A170" s="132" t="s">
        <v>62</v>
      </c>
      <c r="B170" s="133">
        <v>43879</v>
      </c>
      <c r="C170" s="134" t="s">
        <v>77</v>
      </c>
      <c r="D170" s="134" t="s">
        <v>78</v>
      </c>
      <c r="E170" s="134" t="s">
        <v>79</v>
      </c>
      <c r="F170" s="47">
        <v>81458</v>
      </c>
      <c r="G170" s="135">
        <v>43880</v>
      </c>
      <c r="H170" s="134">
        <v>1</v>
      </c>
      <c r="I170" s="134">
        <v>0</v>
      </c>
      <c r="J170" s="134"/>
      <c r="K170" s="136">
        <v>268</v>
      </c>
      <c r="L170" s="137"/>
      <c r="M170" s="137"/>
      <c r="N170" s="55">
        <v>268</v>
      </c>
      <c r="O170" s="137"/>
      <c r="P170" s="138"/>
      <c r="Q170" s="139">
        <v>268</v>
      </c>
      <c r="R170" s="139"/>
      <c r="S170" s="139"/>
      <c r="T170" s="139"/>
      <c r="U170" s="139"/>
      <c r="V170" s="140"/>
      <c r="W170" s="140"/>
      <c r="X170" s="140"/>
      <c r="Y170" s="140"/>
      <c r="Z170" s="140"/>
      <c r="AA170" s="140"/>
      <c r="AB170" s="139"/>
      <c r="AC170" s="158"/>
      <c r="BP170" s="161"/>
    </row>
    <row r="171" spans="1:68" s="103" customFormat="1" ht="12" x14ac:dyDescent="0.2">
      <c r="A171" s="132" t="s">
        <v>405</v>
      </c>
      <c r="B171" s="133">
        <v>43871</v>
      </c>
      <c r="C171" s="134" t="s">
        <v>68</v>
      </c>
      <c r="D171" s="134" t="s">
        <v>88</v>
      </c>
      <c r="E171" s="134" t="s">
        <v>476</v>
      </c>
      <c r="F171" s="47">
        <v>81459</v>
      </c>
      <c r="G171" s="135">
        <v>43879</v>
      </c>
      <c r="H171" s="134">
        <v>75</v>
      </c>
      <c r="I171" s="134">
        <v>0</v>
      </c>
      <c r="J171" s="134"/>
      <c r="K171" s="136">
        <v>3645</v>
      </c>
      <c r="L171" s="137"/>
      <c r="M171" s="137"/>
      <c r="N171" s="55">
        <f t="shared" si="7"/>
        <v>3645</v>
      </c>
      <c r="O171" s="137"/>
      <c r="P171" s="138"/>
      <c r="Q171" s="139">
        <v>3645</v>
      </c>
      <c r="R171" s="139"/>
      <c r="S171" s="139"/>
      <c r="T171" s="139"/>
      <c r="U171" s="139"/>
      <c r="V171" s="140"/>
      <c r="W171" s="140"/>
      <c r="X171" s="140"/>
      <c r="Y171" s="140"/>
      <c r="Z171" s="140"/>
      <c r="AA171" s="140"/>
      <c r="AB171" s="139"/>
      <c r="AC171" s="158"/>
      <c r="BP171" s="161"/>
    </row>
    <row r="172" spans="1:68" s="103" customFormat="1" ht="12" x14ac:dyDescent="0.2">
      <c r="A172" s="132" t="s">
        <v>265</v>
      </c>
      <c r="B172" s="134" t="s">
        <v>265</v>
      </c>
      <c r="C172" s="134" t="s">
        <v>265</v>
      </c>
      <c r="D172" s="134" t="s">
        <v>265</v>
      </c>
      <c r="E172" s="134" t="s">
        <v>265</v>
      </c>
      <c r="F172" s="47">
        <v>81460</v>
      </c>
      <c r="G172" s="135"/>
      <c r="H172" s="134"/>
      <c r="I172" s="134"/>
      <c r="J172" s="134"/>
      <c r="K172" s="136"/>
      <c r="L172" s="137"/>
      <c r="M172" s="137"/>
      <c r="N172" s="55">
        <f t="shared" si="7"/>
        <v>0</v>
      </c>
      <c r="O172" s="137"/>
      <c r="P172" s="138"/>
      <c r="Q172" s="139"/>
      <c r="R172" s="139"/>
      <c r="S172" s="139"/>
      <c r="T172" s="139"/>
      <c r="U172" s="139"/>
      <c r="V172" s="140"/>
      <c r="W172" s="140"/>
      <c r="X172" s="140"/>
      <c r="Y172" s="140"/>
      <c r="Z172" s="140"/>
      <c r="AA172" s="140"/>
      <c r="AB172" s="139"/>
      <c r="AC172" s="158"/>
      <c r="BP172" s="161"/>
    </row>
    <row r="173" spans="1:68" s="103" customFormat="1" ht="12" x14ac:dyDescent="0.2">
      <c r="A173" s="132" t="s">
        <v>405</v>
      </c>
      <c r="B173" s="133">
        <v>43871</v>
      </c>
      <c r="C173" s="134" t="s">
        <v>68</v>
      </c>
      <c r="D173" s="134" t="s">
        <v>88</v>
      </c>
      <c r="E173" s="134" t="s">
        <v>476</v>
      </c>
      <c r="F173" s="47">
        <v>81461</v>
      </c>
      <c r="G173" s="135">
        <v>43879</v>
      </c>
      <c r="H173" s="134">
        <v>109</v>
      </c>
      <c r="I173" s="134">
        <v>0</v>
      </c>
      <c r="J173" s="134"/>
      <c r="K173" s="136">
        <v>5172</v>
      </c>
      <c r="L173" s="137"/>
      <c r="M173" s="137"/>
      <c r="N173" s="55">
        <f t="shared" si="7"/>
        <v>5172</v>
      </c>
      <c r="O173" s="137"/>
      <c r="P173" s="138"/>
      <c r="Q173" s="139">
        <v>5172</v>
      </c>
      <c r="R173" s="139"/>
      <c r="S173" s="139"/>
      <c r="T173" s="139"/>
      <c r="U173" s="139"/>
      <c r="V173" s="140"/>
      <c r="W173" s="140"/>
      <c r="X173" s="140"/>
      <c r="Y173" s="140"/>
      <c r="Z173" s="140"/>
      <c r="AA173" s="140"/>
      <c r="AB173" s="139"/>
      <c r="AC173" s="158"/>
      <c r="BP173" s="161"/>
    </row>
    <row r="174" spans="1:68" s="103" customFormat="1" ht="12" x14ac:dyDescent="0.2">
      <c r="A174" s="132" t="s">
        <v>41</v>
      </c>
      <c r="B174" s="133" t="s">
        <v>34</v>
      </c>
      <c r="C174" s="134" t="s">
        <v>101</v>
      </c>
      <c r="D174" s="134" t="s">
        <v>36</v>
      </c>
      <c r="E174" s="134" t="s">
        <v>570</v>
      </c>
      <c r="F174" s="47">
        <v>81462</v>
      </c>
      <c r="G174" s="135">
        <v>43879</v>
      </c>
      <c r="H174" s="134">
        <v>0</v>
      </c>
      <c r="I174" s="134">
        <v>0</v>
      </c>
      <c r="J174" s="134"/>
      <c r="K174" s="136">
        <v>71210.69</v>
      </c>
      <c r="L174" s="137"/>
      <c r="M174" s="137"/>
      <c r="N174" s="55">
        <f t="shared" si="7"/>
        <v>71210.69</v>
      </c>
      <c r="O174" s="137"/>
      <c r="P174" s="138"/>
      <c r="Q174" s="139"/>
      <c r="R174" s="139"/>
      <c r="S174" s="139"/>
      <c r="T174" s="139"/>
      <c r="U174" s="139"/>
      <c r="V174" s="140"/>
      <c r="W174" s="140"/>
      <c r="X174" s="140"/>
      <c r="Y174" s="140">
        <v>20964.439999999999</v>
      </c>
      <c r="Z174" s="140">
        <v>21750</v>
      </c>
      <c r="AA174" s="140">
        <v>28496.25</v>
      </c>
      <c r="AB174" s="139"/>
      <c r="AC174" s="158"/>
      <c r="BP174" s="161"/>
    </row>
    <row r="175" spans="1:68" s="103" customFormat="1" ht="12" x14ac:dyDescent="0.2">
      <c r="A175" s="132" t="s">
        <v>405</v>
      </c>
      <c r="B175" s="133">
        <v>43872</v>
      </c>
      <c r="C175" s="134" t="s">
        <v>68</v>
      </c>
      <c r="D175" s="134" t="s">
        <v>88</v>
      </c>
      <c r="E175" s="134" t="s">
        <v>476</v>
      </c>
      <c r="F175" s="47">
        <v>81463</v>
      </c>
      <c r="G175" s="135">
        <v>43880</v>
      </c>
      <c r="H175" s="134">
        <v>175</v>
      </c>
      <c r="I175" s="134"/>
      <c r="J175" s="134"/>
      <c r="K175" s="136">
        <v>8477.34</v>
      </c>
      <c r="L175" s="137"/>
      <c r="M175" s="137"/>
      <c r="N175" s="55">
        <f t="shared" si="7"/>
        <v>8477.34</v>
      </c>
      <c r="O175" s="137"/>
      <c r="P175" s="138"/>
      <c r="Q175" s="139">
        <v>8477.34</v>
      </c>
      <c r="R175" s="139"/>
      <c r="S175" s="139"/>
      <c r="T175" s="139"/>
      <c r="U175" s="139"/>
      <c r="V175" s="140"/>
      <c r="W175" s="140"/>
      <c r="X175" s="140"/>
      <c r="Y175" s="140"/>
      <c r="Z175" s="140"/>
      <c r="AA175" s="140"/>
      <c r="AB175" s="139"/>
      <c r="AC175" s="158"/>
      <c r="BP175" s="161"/>
    </row>
    <row r="176" spans="1:68" s="103" customFormat="1" ht="12" x14ac:dyDescent="0.2">
      <c r="A176" s="132" t="s">
        <v>41</v>
      </c>
      <c r="B176" s="133" t="s">
        <v>55</v>
      </c>
      <c r="C176" s="134" t="s">
        <v>101</v>
      </c>
      <c r="D176" s="134" t="s">
        <v>36</v>
      </c>
      <c r="E176" s="134" t="s">
        <v>571</v>
      </c>
      <c r="F176" s="47">
        <v>81464</v>
      </c>
      <c r="G176" s="135">
        <v>43881</v>
      </c>
      <c r="H176" s="134">
        <v>0</v>
      </c>
      <c r="I176" s="134">
        <v>0</v>
      </c>
      <c r="J176" s="134"/>
      <c r="K176" s="136">
        <v>133958.79</v>
      </c>
      <c r="L176" s="137"/>
      <c r="M176" s="137"/>
      <c r="N176" s="55">
        <f t="shared" si="7"/>
        <v>133958.79</v>
      </c>
      <c r="O176" s="137"/>
      <c r="P176" s="138"/>
      <c r="Q176" s="139"/>
      <c r="R176" s="139"/>
      <c r="S176" s="139"/>
      <c r="T176" s="139"/>
      <c r="U176" s="139"/>
      <c r="V176" s="140"/>
      <c r="W176" s="140"/>
      <c r="X176" s="140"/>
      <c r="Y176" s="140">
        <v>10411</v>
      </c>
      <c r="Z176" s="140">
        <v>18787.849999999999</v>
      </c>
      <c r="AA176" s="140">
        <v>104759.94</v>
      </c>
      <c r="AB176" s="139"/>
      <c r="AC176" s="158"/>
      <c r="BP176" s="161"/>
    </row>
    <row r="177" spans="1:68" s="103" customFormat="1" ht="12" x14ac:dyDescent="0.2">
      <c r="A177" s="132" t="s">
        <v>33</v>
      </c>
      <c r="B177" s="133">
        <v>43881</v>
      </c>
      <c r="C177" s="134" t="s">
        <v>535</v>
      </c>
      <c r="D177" s="134" t="s">
        <v>39</v>
      </c>
      <c r="E177" s="134" t="s">
        <v>43</v>
      </c>
      <c r="F177" s="47">
        <v>81465</v>
      </c>
      <c r="G177" s="135">
        <v>43882</v>
      </c>
      <c r="H177" s="134">
        <v>2</v>
      </c>
      <c r="I177" s="134">
        <v>0</v>
      </c>
      <c r="J177" s="134"/>
      <c r="K177" s="136">
        <v>5105</v>
      </c>
      <c r="L177" s="137"/>
      <c r="M177" s="137"/>
      <c r="N177" s="55">
        <f t="shared" si="7"/>
        <v>5105</v>
      </c>
      <c r="O177" s="137"/>
      <c r="P177" s="138"/>
      <c r="Q177" s="139">
        <v>5105</v>
      </c>
      <c r="R177" s="139"/>
      <c r="S177" s="139"/>
      <c r="T177" s="139"/>
      <c r="U177" s="139"/>
      <c r="V177" s="140"/>
      <c r="W177" s="140"/>
      <c r="X177" s="140"/>
      <c r="Y177" s="140"/>
      <c r="Z177" s="140"/>
      <c r="AA177" s="140"/>
      <c r="AB177" s="139"/>
      <c r="AC177" s="158"/>
      <c r="BP177" s="161"/>
    </row>
    <row r="178" spans="1:68" s="103" customFormat="1" ht="12" x14ac:dyDescent="0.2">
      <c r="A178" s="132" t="s">
        <v>33</v>
      </c>
      <c r="B178" s="133">
        <v>43881</v>
      </c>
      <c r="C178" s="134" t="s">
        <v>535</v>
      </c>
      <c r="D178" s="134" t="s">
        <v>39</v>
      </c>
      <c r="E178" s="134" t="s">
        <v>43</v>
      </c>
      <c r="F178" s="47">
        <v>81466</v>
      </c>
      <c r="G178" s="135">
        <v>43881</v>
      </c>
      <c r="H178" s="134">
        <v>5</v>
      </c>
      <c r="I178" s="134">
        <v>0</v>
      </c>
      <c r="J178" s="134"/>
      <c r="K178" s="136">
        <v>830</v>
      </c>
      <c r="L178" s="137"/>
      <c r="M178" s="137"/>
      <c r="N178" s="55">
        <f t="shared" si="7"/>
        <v>830</v>
      </c>
      <c r="O178" s="137"/>
      <c r="P178" s="138"/>
      <c r="Q178" s="139">
        <v>830</v>
      </c>
      <c r="R178" s="139"/>
      <c r="S178" s="139"/>
      <c r="T178" s="139"/>
      <c r="U178" s="139"/>
      <c r="V178" s="140"/>
      <c r="W178" s="140"/>
      <c r="X178" s="140"/>
      <c r="Y178" s="140"/>
      <c r="Z178" s="140"/>
      <c r="AA178" s="140"/>
      <c r="AB178" s="139"/>
      <c r="AC178" s="158"/>
      <c r="BP178" s="161"/>
    </row>
    <row r="179" spans="1:68" s="103" customFormat="1" ht="12" x14ac:dyDescent="0.2">
      <c r="A179" s="132" t="s">
        <v>405</v>
      </c>
      <c r="B179" s="133">
        <v>43875</v>
      </c>
      <c r="C179" s="134" t="s">
        <v>68</v>
      </c>
      <c r="D179" s="134" t="s">
        <v>88</v>
      </c>
      <c r="E179" s="134" t="s">
        <v>572</v>
      </c>
      <c r="F179" s="47">
        <v>81467</v>
      </c>
      <c r="G179" s="135">
        <v>43881</v>
      </c>
      <c r="H179" s="134">
        <v>242</v>
      </c>
      <c r="I179" s="134"/>
      <c r="J179" s="134"/>
      <c r="K179" s="136">
        <v>13568.28</v>
      </c>
      <c r="L179" s="137"/>
      <c r="M179" s="137"/>
      <c r="N179" s="55">
        <f t="shared" si="7"/>
        <v>13568.28</v>
      </c>
      <c r="O179" s="137"/>
      <c r="P179" s="138"/>
      <c r="Q179" s="139">
        <v>13568.28</v>
      </c>
      <c r="R179" s="139"/>
      <c r="S179" s="139"/>
      <c r="T179" s="139"/>
      <c r="U179" s="139"/>
      <c r="V179" s="140"/>
      <c r="W179" s="140"/>
      <c r="X179" s="140"/>
      <c r="Y179" s="140"/>
      <c r="Z179" s="140"/>
      <c r="AA179" s="140"/>
      <c r="AB179" s="139"/>
      <c r="AC179" s="158"/>
      <c r="BP179" s="161"/>
    </row>
    <row r="180" spans="1:68" s="103" customFormat="1" ht="12" x14ac:dyDescent="0.2">
      <c r="A180" s="132" t="s">
        <v>405</v>
      </c>
      <c r="B180" s="133">
        <v>43879</v>
      </c>
      <c r="C180" s="134" t="s">
        <v>68</v>
      </c>
      <c r="D180" s="134" t="s">
        <v>88</v>
      </c>
      <c r="E180" s="134" t="s">
        <v>476</v>
      </c>
      <c r="F180" s="47">
        <v>81468</v>
      </c>
      <c r="G180" s="135">
        <v>43881</v>
      </c>
      <c r="H180" s="134">
        <v>214</v>
      </c>
      <c r="I180" s="134"/>
      <c r="J180" s="134"/>
      <c r="K180" s="136">
        <v>11322.69</v>
      </c>
      <c r="L180" s="137"/>
      <c r="M180" s="137"/>
      <c r="N180" s="55">
        <f t="shared" si="7"/>
        <v>11322.69</v>
      </c>
      <c r="O180" s="137"/>
      <c r="P180" s="138"/>
      <c r="Q180" s="139">
        <v>11322.69</v>
      </c>
      <c r="R180" s="139"/>
      <c r="S180" s="139"/>
      <c r="T180" s="139"/>
      <c r="U180" s="139"/>
      <c r="V180" s="140"/>
      <c r="W180" s="140"/>
      <c r="X180" s="140"/>
      <c r="Y180" s="140"/>
      <c r="Z180" s="140"/>
      <c r="AA180" s="140"/>
      <c r="AB180" s="139"/>
      <c r="AC180" s="158"/>
      <c r="BP180" s="161"/>
    </row>
    <row r="181" spans="1:68" s="103" customFormat="1" ht="12" x14ac:dyDescent="0.2">
      <c r="A181" s="132" t="s">
        <v>41</v>
      </c>
      <c r="B181" s="133">
        <v>43879</v>
      </c>
      <c r="C181" s="134" t="s">
        <v>68</v>
      </c>
      <c r="D181" s="134" t="s">
        <v>93</v>
      </c>
      <c r="E181" s="134" t="s">
        <v>573</v>
      </c>
      <c r="F181" s="47">
        <v>81469</v>
      </c>
      <c r="G181" s="135">
        <v>43880</v>
      </c>
      <c r="H181" s="134">
        <v>3</v>
      </c>
      <c r="I181" s="134">
        <v>0</v>
      </c>
      <c r="J181" s="134"/>
      <c r="K181" s="136">
        <v>158.5</v>
      </c>
      <c r="L181" s="137"/>
      <c r="M181" s="137"/>
      <c r="N181" s="55">
        <f t="shared" si="7"/>
        <v>158.5</v>
      </c>
      <c r="O181" s="137"/>
      <c r="P181" s="138"/>
      <c r="Q181" s="139">
        <v>158.5</v>
      </c>
      <c r="R181" s="139"/>
      <c r="S181" s="139"/>
      <c r="T181" s="139"/>
      <c r="U181" s="139"/>
      <c r="V181" s="140"/>
      <c r="W181" s="140"/>
      <c r="X181" s="140"/>
      <c r="Y181" s="140"/>
      <c r="Z181" s="140"/>
      <c r="AA181" s="140"/>
      <c r="AB181" s="139"/>
      <c r="AC181" s="158"/>
      <c r="BP181" s="161"/>
    </row>
    <row r="182" spans="1:68" s="103" customFormat="1" ht="12" x14ac:dyDescent="0.2">
      <c r="A182" s="132" t="s">
        <v>405</v>
      </c>
      <c r="B182" s="133">
        <v>43879</v>
      </c>
      <c r="C182" s="134" t="s">
        <v>68</v>
      </c>
      <c r="D182" s="134" t="s">
        <v>88</v>
      </c>
      <c r="E182" s="134" t="s">
        <v>574</v>
      </c>
      <c r="F182" s="47">
        <v>81470</v>
      </c>
      <c r="G182" s="135">
        <v>43881</v>
      </c>
      <c r="H182" s="134">
        <v>131</v>
      </c>
      <c r="I182" s="134"/>
      <c r="J182" s="134"/>
      <c r="K182" s="136">
        <v>6791</v>
      </c>
      <c r="L182" s="137"/>
      <c r="M182" s="137"/>
      <c r="N182" s="55">
        <f t="shared" si="7"/>
        <v>6791</v>
      </c>
      <c r="O182" s="137"/>
      <c r="P182" s="138"/>
      <c r="Q182" s="139">
        <v>6791</v>
      </c>
      <c r="R182" s="139"/>
      <c r="S182" s="139"/>
      <c r="T182" s="139"/>
      <c r="U182" s="139"/>
      <c r="V182" s="140"/>
      <c r="W182" s="140"/>
      <c r="X182" s="140"/>
      <c r="Y182" s="140"/>
      <c r="Z182" s="140"/>
      <c r="AA182" s="140"/>
      <c r="AB182" s="139"/>
      <c r="AC182" s="158"/>
      <c r="BP182" s="161"/>
    </row>
    <row r="183" spans="1:68" s="103" customFormat="1" ht="12" x14ac:dyDescent="0.2">
      <c r="A183" s="132" t="s">
        <v>405</v>
      </c>
      <c r="B183" s="133">
        <v>43879</v>
      </c>
      <c r="C183" s="134" t="s">
        <v>68</v>
      </c>
      <c r="D183" s="134" t="s">
        <v>88</v>
      </c>
      <c r="E183" s="134" t="s">
        <v>476</v>
      </c>
      <c r="F183" s="47">
        <v>81471</v>
      </c>
      <c r="G183" s="135">
        <v>43882</v>
      </c>
      <c r="H183" s="134">
        <v>122</v>
      </c>
      <c r="I183" s="134"/>
      <c r="J183" s="134"/>
      <c r="K183" s="136">
        <v>8572.92</v>
      </c>
      <c r="L183" s="137"/>
      <c r="M183" s="137"/>
      <c r="N183" s="55">
        <f t="shared" si="7"/>
        <v>8572.92</v>
      </c>
      <c r="O183" s="137"/>
      <c r="P183" s="138"/>
      <c r="Q183" s="139">
        <v>8572.92</v>
      </c>
      <c r="R183" s="139"/>
      <c r="S183" s="139"/>
      <c r="T183" s="139"/>
      <c r="U183" s="139"/>
      <c r="V183" s="140"/>
      <c r="W183" s="140"/>
      <c r="X183" s="140"/>
      <c r="Y183" s="140"/>
      <c r="Z183" s="140"/>
      <c r="AA183" s="140"/>
      <c r="AB183" s="139"/>
      <c r="AC183" s="158"/>
      <c r="BP183" s="161"/>
    </row>
    <row r="184" spans="1:68" s="103" customFormat="1" ht="12" x14ac:dyDescent="0.2">
      <c r="A184" s="132" t="s">
        <v>33</v>
      </c>
      <c r="B184" s="133" t="s">
        <v>55</v>
      </c>
      <c r="C184" s="134" t="s">
        <v>53</v>
      </c>
      <c r="D184" s="134" t="s">
        <v>36</v>
      </c>
      <c r="E184" s="134" t="s">
        <v>575</v>
      </c>
      <c r="F184" s="47">
        <v>81472</v>
      </c>
      <c r="G184" s="135">
        <v>43881</v>
      </c>
      <c r="H184" s="134">
        <v>0</v>
      </c>
      <c r="I184" s="134">
        <v>0</v>
      </c>
      <c r="J184" s="134"/>
      <c r="K184" s="136">
        <v>0</v>
      </c>
      <c r="L184" s="137"/>
      <c r="M184" s="137"/>
      <c r="N184" s="55">
        <f t="shared" si="7"/>
        <v>0</v>
      </c>
      <c r="O184" s="137">
        <v>1150</v>
      </c>
      <c r="P184" s="138"/>
      <c r="Q184" s="139"/>
      <c r="R184" s="139"/>
      <c r="S184" s="139"/>
      <c r="T184" s="139"/>
      <c r="U184" s="139"/>
      <c r="V184" s="140"/>
      <c r="W184" s="140"/>
      <c r="X184" s="140"/>
      <c r="Y184" s="140"/>
      <c r="Z184" s="140"/>
      <c r="AA184" s="140"/>
      <c r="AB184" s="139"/>
      <c r="AC184" s="158"/>
      <c r="BP184" s="161"/>
    </row>
    <row r="185" spans="1:68" s="103" customFormat="1" ht="12" x14ac:dyDescent="0.2">
      <c r="A185" s="132" t="s">
        <v>33</v>
      </c>
      <c r="B185" s="133" t="s">
        <v>55</v>
      </c>
      <c r="C185" s="134" t="s">
        <v>53</v>
      </c>
      <c r="D185" s="134" t="s">
        <v>36</v>
      </c>
      <c r="E185" s="134" t="s">
        <v>575</v>
      </c>
      <c r="F185" s="47">
        <v>81473</v>
      </c>
      <c r="G185" s="135">
        <v>43881</v>
      </c>
      <c r="H185" s="134">
        <v>0</v>
      </c>
      <c r="I185" s="134">
        <v>0</v>
      </c>
      <c r="J185" s="134"/>
      <c r="K185" s="136">
        <v>0</v>
      </c>
      <c r="L185" s="137"/>
      <c r="M185" s="137"/>
      <c r="N185" s="55">
        <f t="shared" si="7"/>
        <v>0</v>
      </c>
      <c r="O185" s="137">
        <v>625</v>
      </c>
      <c r="P185" s="138"/>
      <c r="Q185" s="139"/>
      <c r="R185" s="139"/>
      <c r="S185" s="139"/>
      <c r="T185" s="139"/>
      <c r="U185" s="139"/>
      <c r="V185" s="140"/>
      <c r="W185" s="140"/>
      <c r="X185" s="140"/>
      <c r="Y185" s="140"/>
      <c r="Z185" s="140"/>
      <c r="AA185" s="140"/>
      <c r="AB185" s="139"/>
      <c r="AC185" s="158"/>
      <c r="BP185" s="161"/>
    </row>
    <row r="186" spans="1:68" s="103" customFormat="1" ht="12" x14ac:dyDescent="0.2">
      <c r="A186" s="132" t="s">
        <v>33</v>
      </c>
      <c r="B186" s="133">
        <v>43880</v>
      </c>
      <c r="C186" s="134" t="s">
        <v>68</v>
      </c>
      <c r="D186" s="134" t="s">
        <v>74</v>
      </c>
      <c r="E186" s="134" t="s">
        <v>576</v>
      </c>
      <c r="F186" s="47">
        <v>81474</v>
      </c>
      <c r="G186" s="135">
        <v>43881</v>
      </c>
      <c r="H186" s="134">
        <v>11</v>
      </c>
      <c r="I186" s="134">
        <v>0</v>
      </c>
      <c r="J186" s="134"/>
      <c r="K186" s="136">
        <v>960</v>
      </c>
      <c r="L186" s="137"/>
      <c r="M186" s="137"/>
      <c r="N186" s="55">
        <f t="shared" si="7"/>
        <v>960</v>
      </c>
      <c r="O186" s="137"/>
      <c r="P186" s="138"/>
      <c r="Q186" s="139">
        <v>960</v>
      </c>
      <c r="R186" s="139"/>
      <c r="S186" s="139"/>
      <c r="T186" s="139"/>
      <c r="U186" s="139"/>
      <c r="V186" s="140"/>
      <c r="W186" s="140"/>
      <c r="X186" s="140"/>
      <c r="Y186" s="140"/>
      <c r="Z186" s="140"/>
      <c r="AA186" s="140"/>
      <c r="AB186" s="139"/>
      <c r="AC186" s="158"/>
      <c r="BP186" s="161"/>
    </row>
    <row r="187" spans="1:68" s="103" customFormat="1" ht="12" x14ac:dyDescent="0.2">
      <c r="A187" s="132"/>
      <c r="B187" s="133"/>
      <c r="C187" s="134"/>
      <c r="D187" s="134"/>
      <c r="E187" s="134"/>
      <c r="F187" s="47">
        <v>81475</v>
      </c>
      <c r="G187" s="135"/>
      <c r="H187" s="134"/>
      <c r="I187" s="134"/>
      <c r="J187" s="134"/>
      <c r="K187" s="136"/>
      <c r="L187" s="137"/>
      <c r="M187" s="137"/>
      <c r="N187" s="55">
        <f t="shared" si="7"/>
        <v>0</v>
      </c>
      <c r="O187" s="137"/>
      <c r="P187" s="138"/>
      <c r="Q187" s="139"/>
      <c r="R187" s="139"/>
      <c r="S187" s="139"/>
      <c r="T187" s="139"/>
      <c r="U187" s="139"/>
      <c r="V187" s="140"/>
      <c r="W187" s="140"/>
      <c r="X187" s="140"/>
      <c r="Y187" s="140"/>
      <c r="Z187" s="140"/>
      <c r="AA187" s="140"/>
      <c r="AB187" s="139"/>
      <c r="AC187" s="158"/>
      <c r="BP187" s="161"/>
    </row>
    <row r="188" spans="1:68" s="103" customFormat="1" ht="12" x14ac:dyDescent="0.2">
      <c r="A188" s="132" t="s">
        <v>62</v>
      </c>
      <c r="B188" s="133">
        <v>43874</v>
      </c>
      <c r="C188" s="134" t="s">
        <v>68</v>
      </c>
      <c r="D188" s="134" t="s">
        <v>88</v>
      </c>
      <c r="E188" s="134" t="s">
        <v>577</v>
      </c>
      <c r="F188" s="47">
        <v>81476</v>
      </c>
      <c r="G188" s="135">
        <v>43881</v>
      </c>
      <c r="H188" s="134">
        <v>239</v>
      </c>
      <c r="I188" s="134">
        <v>0</v>
      </c>
      <c r="J188" s="134"/>
      <c r="K188" s="136">
        <v>10257.5</v>
      </c>
      <c r="L188" s="137"/>
      <c r="M188" s="137"/>
      <c r="N188" s="55">
        <f t="shared" si="7"/>
        <v>10257.5</v>
      </c>
      <c r="O188" s="137"/>
      <c r="P188" s="138"/>
      <c r="Q188" s="139">
        <v>10257.5</v>
      </c>
      <c r="R188" s="139"/>
      <c r="S188" s="139"/>
      <c r="T188" s="139"/>
      <c r="U188" s="139"/>
      <c r="V188" s="140"/>
      <c r="W188" s="140"/>
      <c r="X188" s="140"/>
      <c r="Y188" s="140"/>
      <c r="Z188" s="140"/>
      <c r="AA188" s="140"/>
      <c r="AB188" s="139"/>
      <c r="AC188" s="158" t="s">
        <v>578</v>
      </c>
      <c r="BP188" s="161"/>
    </row>
    <row r="189" spans="1:68" s="103" customFormat="1" ht="12" x14ac:dyDescent="0.2">
      <c r="A189" s="132" t="s">
        <v>62</v>
      </c>
      <c r="B189" s="133">
        <v>43879</v>
      </c>
      <c r="C189" s="134" t="s">
        <v>68</v>
      </c>
      <c r="D189" s="134" t="s">
        <v>88</v>
      </c>
      <c r="E189" s="134" t="s">
        <v>579</v>
      </c>
      <c r="F189" s="47">
        <v>81477</v>
      </c>
      <c r="G189" s="135">
        <v>43881</v>
      </c>
      <c r="H189" s="134">
        <v>456</v>
      </c>
      <c r="I189" s="134">
        <v>0</v>
      </c>
      <c r="J189" s="134"/>
      <c r="K189" s="136">
        <v>25628.14</v>
      </c>
      <c r="L189" s="137"/>
      <c r="M189" s="137"/>
      <c r="N189" s="55">
        <f t="shared" si="7"/>
        <v>25628.14</v>
      </c>
      <c r="O189" s="137"/>
      <c r="P189" s="138"/>
      <c r="Q189" s="139">
        <v>25628.14</v>
      </c>
      <c r="R189" s="139"/>
      <c r="S189" s="139"/>
      <c r="T189" s="139"/>
      <c r="U189" s="139"/>
      <c r="V189" s="140"/>
      <c r="W189" s="140"/>
      <c r="X189" s="140"/>
      <c r="Y189" s="140"/>
      <c r="Z189" s="140"/>
      <c r="AA189" s="140"/>
      <c r="AB189" s="139"/>
      <c r="AC189" s="158" t="s">
        <v>580</v>
      </c>
      <c r="BP189" s="161"/>
    </row>
    <row r="190" spans="1:68" s="103" customFormat="1" ht="12" x14ac:dyDescent="0.2">
      <c r="A190" s="132" t="s">
        <v>67</v>
      </c>
      <c r="B190" s="133">
        <v>43880</v>
      </c>
      <c r="C190" s="134" t="s">
        <v>38</v>
      </c>
      <c r="D190" s="134" t="s">
        <v>39</v>
      </c>
      <c r="E190" s="134" t="s">
        <v>40</v>
      </c>
      <c r="F190" s="47">
        <v>81478</v>
      </c>
      <c r="G190" s="135">
        <v>43881</v>
      </c>
      <c r="H190" s="134">
        <v>0</v>
      </c>
      <c r="I190" s="134">
        <v>1</v>
      </c>
      <c r="J190" s="134" t="s">
        <v>522</v>
      </c>
      <c r="K190" s="136">
        <v>100000</v>
      </c>
      <c r="L190" s="137"/>
      <c r="M190" s="137"/>
      <c r="N190" s="55">
        <f t="shared" si="7"/>
        <v>100000</v>
      </c>
      <c r="O190" s="137"/>
      <c r="P190" s="138">
        <v>100000</v>
      </c>
      <c r="Q190" s="139"/>
      <c r="R190" s="139"/>
      <c r="S190" s="139"/>
      <c r="T190" s="139"/>
      <c r="U190" s="139"/>
      <c r="V190" s="140"/>
      <c r="W190" s="140"/>
      <c r="X190" s="140"/>
      <c r="Y190" s="140"/>
      <c r="Z190" s="140"/>
      <c r="AA190" s="140"/>
      <c r="AB190" s="139"/>
      <c r="AC190" s="158"/>
      <c r="BP190" s="161"/>
    </row>
    <row r="191" spans="1:68" s="103" customFormat="1" ht="12" x14ac:dyDescent="0.2">
      <c r="A191" s="132" t="s">
        <v>33</v>
      </c>
      <c r="B191" s="133">
        <v>43880</v>
      </c>
      <c r="C191" s="134" t="s">
        <v>45</v>
      </c>
      <c r="D191" s="134" t="s">
        <v>39</v>
      </c>
      <c r="E191" s="134" t="s">
        <v>43</v>
      </c>
      <c r="F191" s="47">
        <v>81479</v>
      </c>
      <c r="G191" s="135">
        <v>43882</v>
      </c>
      <c r="H191" s="134">
        <v>20</v>
      </c>
      <c r="I191" s="134">
        <v>0</v>
      </c>
      <c r="J191" s="134"/>
      <c r="K191" s="136">
        <v>19081.72</v>
      </c>
      <c r="L191" s="137"/>
      <c r="M191" s="137"/>
      <c r="N191" s="55">
        <f t="shared" si="7"/>
        <v>19081.72</v>
      </c>
      <c r="O191" s="137"/>
      <c r="P191" s="138"/>
      <c r="Q191" s="139">
        <v>19081.72</v>
      </c>
      <c r="R191" s="139"/>
      <c r="S191" s="139"/>
      <c r="T191" s="139"/>
      <c r="U191" s="139"/>
      <c r="V191" s="140"/>
      <c r="W191" s="140"/>
      <c r="X191" s="140"/>
      <c r="Y191" s="140"/>
      <c r="Z191" s="140"/>
      <c r="AA191" s="140"/>
      <c r="AB191" s="139"/>
      <c r="AC191" s="158"/>
      <c r="BP191" s="161"/>
    </row>
    <row r="192" spans="1:68" s="103" customFormat="1" ht="12" x14ac:dyDescent="0.2">
      <c r="A192" s="132" t="s">
        <v>33</v>
      </c>
      <c r="B192" s="133">
        <v>43880</v>
      </c>
      <c r="C192" s="134" t="s">
        <v>45</v>
      </c>
      <c r="D192" s="134" t="s">
        <v>39</v>
      </c>
      <c r="E192" s="134" t="s">
        <v>43</v>
      </c>
      <c r="F192" s="47">
        <v>81480</v>
      </c>
      <c r="G192" s="135">
        <v>43885</v>
      </c>
      <c r="H192" s="134">
        <v>7</v>
      </c>
      <c r="I192" s="134">
        <v>0</v>
      </c>
      <c r="J192" s="134"/>
      <c r="K192" s="136">
        <v>1100</v>
      </c>
      <c r="L192" s="137"/>
      <c r="M192" s="137"/>
      <c r="N192" s="55">
        <f t="shared" si="7"/>
        <v>1100</v>
      </c>
      <c r="O192" s="137"/>
      <c r="P192" s="138"/>
      <c r="Q192" s="139">
        <v>1100</v>
      </c>
      <c r="R192" s="139"/>
      <c r="S192" s="139"/>
      <c r="T192" s="139"/>
      <c r="U192" s="139"/>
      <c r="V192" s="140"/>
      <c r="W192" s="140"/>
      <c r="X192" s="140"/>
      <c r="Y192" s="140"/>
      <c r="Z192" s="140"/>
      <c r="AA192" s="140"/>
      <c r="AB192" s="139"/>
      <c r="AC192" s="158"/>
      <c r="BP192" s="161"/>
    </row>
    <row r="193" spans="1:68" s="103" customFormat="1" ht="12" x14ac:dyDescent="0.2">
      <c r="A193" s="132" t="s">
        <v>41</v>
      </c>
      <c r="B193" s="133">
        <v>43880</v>
      </c>
      <c r="C193" s="134" t="s">
        <v>45</v>
      </c>
      <c r="D193" s="134" t="s">
        <v>39</v>
      </c>
      <c r="E193" s="134" t="s">
        <v>43</v>
      </c>
      <c r="F193" s="47">
        <v>81481</v>
      </c>
      <c r="G193" s="135">
        <v>43882</v>
      </c>
      <c r="H193" s="134">
        <v>20</v>
      </c>
      <c r="I193" s="134">
        <v>0</v>
      </c>
      <c r="J193" s="134"/>
      <c r="K193" s="136">
        <v>1935</v>
      </c>
      <c r="L193" s="137"/>
      <c r="M193" s="137"/>
      <c r="N193" s="55">
        <f t="shared" si="7"/>
        <v>1935</v>
      </c>
      <c r="O193" s="137"/>
      <c r="P193" s="138"/>
      <c r="Q193" s="139">
        <v>1935</v>
      </c>
      <c r="R193" s="139"/>
      <c r="S193" s="139"/>
      <c r="T193" s="139"/>
      <c r="U193" s="139"/>
      <c r="V193" s="140"/>
      <c r="W193" s="140"/>
      <c r="X193" s="140"/>
      <c r="Y193" s="140"/>
      <c r="Z193" s="140"/>
      <c r="AA193" s="140"/>
      <c r="AB193" s="139"/>
      <c r="AC193" s="158"/>
      <c r="BP193" s="161"/>
    </row>
    <row r="194" spans="1:68" s="103" customFormat="1" ht="12" x14ac:dyDescent="0.2">
      <c r="A194" s="132" t="s">
        <v>41</v>
      </c>
      <c r="B194" s="133">
        <v>43880</v>
      </c>
      <c r="C194" s="134" t="s">
        <v>535</v>
      </c>
      <c r="D194" s="134" t="s">
        <v>39</v>
      </c>
      <c r="E194" s="134" t="s">
        <v>43</v>
      </c>
      <c r="F194" s="47">
        <v>81482</v>
      </c>
      <c r="G194" s="135">
        <v>43885</v>
      </c>
      <c r="H194" s="134">
        <v>0</v>
      </c>
      <c r="I194" s="134">
        <v>9</v>
      </c>
      <c r="J194" s="134" t="s">
        <v>581</v>
      </c>
      <c r="K194" s="136">
        <v>14589.05</v>
      </c>
      <c r="L194" s="137"/>
      <c r="M194" s="137"/>
      <c r="N194" s="55">
        <f t="shared" si="7"/>
        <v>14589.05</v>
      </c>
      <c r="O194" s="137"/>
      <c r="P194" s="138"/>
      <c r="Q194" s="139">
        <v>14589.05</v>
      </c>
      <c r="R194" s="139"/>
      <c r="S194" s="139"/>
      <c r="T194" s="139"/>
      <c r="U194" s="139"/>
      <c r="V194" s="140"/>
      <c r="W194" s="140"/>
      <c r="X194" s="140"/>
      <c r="Y194" s="140"/>
      <c r="Z194" s="140"/>
      <c r="AA194" s="140"/>
      <c r="AB194" s="139"/>
      <c r="AC194" s="158"/>
      <c r="BP194" s="161"/>
    </row>
    <row r="195" spans="1:68" s="103" customFormat="1" ht="12" x14ac:dyDescent="0.2">
      <c r="A195" s="132" t="s">
        <v>33</v>
      </c>
      <c r="B195" s="133">
        <v>43880</v>
      </c>
      <c r="C195" s="134" t="s">
        <v>51</v>
      </c>
      <c r="D195" s="134" t="s">
        <v>39</v>
      </c>
      <c r="E195" s="134" t="s">
        <v>398</v>
      </c>
      <c r="F195" s="47">
        <v>81483</v>
      </c>
      <c r="G195" s="135">
        <v>43882</v>
      </c>
      <c r="H195" s="134">
        <v>1</v>
      </c>
      <c r="I195" s="134">
        <v>1</v>
      </c>
      <c r="J195" s="134" t="s">
        <v>398</v>
      </c>
      <c r="K195" s="136">
        <v>200</v>
      </c>
      <c r="L195" s="137"/>
      <c r="M195" s="137"/>
      <c r="N195" s="55">
        <f t="shared" si="7"/>
        <v>200</v>
      </c>
      <c r="O195" s="137"/>
      <c r="P195" s="138"/>
      <c r="Q195" s="139">
        <v>200</v>
      </c>
      <c r="R195" s="139"/>
      <c r="S195" s="139"/>
      <c r="T195" s="139"/>
      <c r="U195" s="139"/>
      <c r="V195" s="140"/>
      <c r="W195" s="140"/>
      <c r="X195" s="140"/>
      <c r="Y195" s="140"/>
      <c r="Z195" s="140"/>
      <c r="AA195" s="140"/>
      <c r="AB195" s="139"/>
      <c r="AC195" s="158"/>
      <c r="BP195" s="161"/>
    </row>
    <row r="196" spans="1:68" s="103" customFormat="1" ht="12" x14ac:dyDescent="0.2">
      <c r="A196" s="132" t="s">
        <v>33</v>
      </c>
      <c r="B196" s="133">
        <v>43880</v>
      </c>
      <c r="C196" s="134" t="s">
        <v>97</v>
      </c>
      <c r="D196" s="134" t="s">
        <v>39</v>
      </c>
      <c r="E196" s="134" t="s">
        <v>582</v>
      </c>
      <c r="F196" s="47">
        <v>81484</v>
      </c>
      <c r="G196" s="135">
        <v>43882</v>
      </c>
      <c r="H196" s="134">
        <v>5</v>
      </c>
      <c r="I196" s="134">
        <v>4</v>
      </c>
      <c r="J196" s="134" t="s">
        <v>51</v>
      </c>
      <c r="K196" s="136">
        <v>445</v>
      </c>
      <c r="L196" s="137"/>
      <c r="M196" s="137"/>
      <c r="N196" s="55">
        <f t="shared" si="7"/>
        <v>445</v>
      </c>
      <c r="O196" s="137"/>
      <c r="P196" s="138"/>
      <c r="Q196" s="139">
        <v>445</v>
      </c>
      <c r="R196" s="139"/>
      <c r="S196" s="139"/>
      <c r="T196" s="139"/>
      <c r="U196" s="139"/>
      <c r="V196" s="140"/>
      <c r="W196" s="140"/>
      <c r="X196" s="140"/>
      <c r="Y196" s="140"/>
      <c r="Z196" s="140"/>
      <c r="AA196" s="140"/>
      <c r="AB196" s="139"/>
      <c r="AC196" s="158"/>
      <c r="BP196" s="161"/>
    </row>
    <row r="197" spans="1:68" s="103" customFormat="1" ht="12" x14ac:dyDescent="0.2">
      <c r="A197" s="132" t="s">
        <v>67</v>
      </c>
      <c r="B197" s="133" t="s">
        <v>55</v>
      </c>
      <c r="C197" s="134" t="s">
        <v>35</v>
      </c>
      <c r="D197" s="134" t="s">
        <v>36</v>
      </c>
      <c r="E197" s="134" t="s">
        <v>37</v>
      </c>
      <c r="F197" s="47">
        <v>81485</v>
      </c>
      <c r="G197" s="135">
        <v>43881</v>
      </c>
      <c r="H197" s="134">
        <v>1</v>
      </c>
      <c r="I197" s="134">
        <v>1</v>
      </c>
      <c r="J197" s="134" t="s">
        <v>583</v>
      </c>
      <c r="K197" s="136">
        <v>10249.99</v>
      </c>
      <c r="L197" s="137"/>
      <c r="M197" s="137"/>
      <c r="N197" s="55">
        <f t="shared" si="7"/>
        <v>10249.99</v>
      </c>
      <c r="O197" s="137"/>
      <c r="P197" s="138"/>
      <c r="Q197" s="139"/>
      <c r="R197" s="139"/>
      <c r="S197" s="139"/>
      <c r="T197" s="139"/>
      <c r="U197" s="139"/>
      <c r="V197" s="140">
        <v>10249.99</v>
      </c>
      <c r="W197" s="140"/>
      <c r="X197" s="140"/>
      <c r="Y197" s="140"/>
      <c r="Z197" s="140"/>
      <c r="AA197" s="140"/>
      <c r="AB197" s="139"/>
      <c r="AC197" s="158"/>
      <c r="BP197" s="161"/>
    </row>
    <row r="198" spans="1:68" s="103" customFormat="1" ht="12" x14ac:dyDescent="0.2">
      <c r="A198" s="132" t="s">
        <v>62</v>
      </c>
      <c r="B198" s="133">
        <v>43880</v>
      </c>
      <c r="C198" s="134" t="s">
        <v>77</v>
      </c>
      <c r="D198" s="134" t="s">
        <v>78</v>
      </c>
      <c r="E198" s="134" t="s">
        <v>79</v>
      </c>
      <c r="F198" s="47">
        <v>81486</v>
      </c>
      <c r="G198" s="135">
        <v>43881</v>
      </c>
      <c r="H198" s="134">
        <v>0</v>
      </c>
      <c r="I198" s="134">
        <v>0</v>
      </c>
      <c r="J198" s="134"/>
      <c r="K198" s="136">
        <v>326</v>
      </c>
      <c r="L198" s="137"/>
      <c r="M198" s="137"/>
      <c r="N198" s="55">
        <f t="shared" si="7"/>
        <v>326</v>
      </c>
      <c r="O198" s="137"/>
      <c r="P198" s="138"/>
      <c r="Q198" s="139">
        <v>326</v>
      </c>
      <c r="R198" s="139"/>
      <c r="S198" s="139"/>
      <c r="T198" s="139"/>
      <c r="U198" s="139"/>
      <c r="V198" s="140"/>
      <c r="W198" s="140"/>
      <c r="X198" s="140"/>
      <c r="Y198" s="140"/>
      <c r="Z198" s="140"/>
      <c r="AA198" s="140"/>
      <c r="AB198" s="139"/>
      <c r="AC198" s="158"/>
      <c r="BP198" s="161"/>
    </row>
    <row r="199" spans="1:68" s="103" customFormat="1" ht="12" x14ac:dyDescent="0.2">
      <c r="A199" s="132" t="s">
        <v>62</v>
      </c>
      <c r="B199" s="133" t="s">
        <v>55</v>
      </c>
      <c r="C199" s="134" t="s">
        <v>63</v>
      </c>
      <c r="D199" s="134" t="s">
        <v>36</v>
      </c>
      <c r="E199" s="134" t="s">
        <v>180</v>
      </c>
      <c r="F199" s="47">
        <v>81487</v>
      </c>
      <c r="G199" s="135">
        <v>43881</v>
      </c>
      <c r="H199" s="134">
        <v>0</v>
      </c>
      <c r="I199" s="134">
        <v>0</v>
      </c>
      <c r="J199" s="134" t="s">
        <v>584</v>
      </c>
      <c r="K199" s="136">
        <v>0</v>
      </c>
      <c r="L199" s="137"/>
      <c r="M199" s="137"/>
      <c r="N199" s="55">
        <f t="shared" si="7"/>
        <v>0</v>
      </c>
      <c r="O199" s="137"/>
      <c r="P199" s="138"/>
      <c r="Q199" s="139"/>
      <c r="R199" s="139"/>
      <c r="S199" s="139"/>
      <c r="T199" s="139"/>
      <c r="U199" s="139"/>
      <c r="V199" s="140"/>
      <c r="W199" s="140"/>
      <c r="X199" s="140"/>
      <c r="Y199" s="140"/>
      <c r="Z199" s="140"/>
      <c r="AA199" s="140"/>
      <c r="AB199" s="139">
        <v>-87232.1</v>
      </c>
      <c r="AC199" s="158" t="s">
        <v>585</v>
      </c>
      <c r="BP199" s="161"/>
    </row>
    <row r="200" spans="1:68" s="103" customFormat="1" ht="12" x14ac:dyDescent="0.2">
      <c r="A200" s="132" t="s">
        <v>67</v>
      </c>
      <c r="B200" s="133">
        <v>43880</v>
      </c>
      <c r="C200" s="134" t="s">
        <v>38</v>
      </c>
      <c r="D200" s="134" t="s">
        <v>39</v>
      </c>
      <c r="E200" s="134" t="s">
        <v>40</v>
      </c>
      <c r="F200" s="47">
        <v>81488</v>
      </c>
      <c r="G200" s="135">
        <v>43881</v>
      </c>
      <c r="H200" s="134">
        <v>0</v>
      </c>
      <c r="I200" s="134">
        <v>0</v>
      </c>
      <c r="J200" s="134"/>
      <c r="K200" s="136">
        <v>356286.71</v>
      </c>
      <c r="L200" s="137"/>
      <c r="M200" s="137"/>
      <c r="N200" s="55">
        <f t="shared" si="7"/>
        <v>356286.71</v>
      </c>
      <c r="O200" s="137"/>
      <c r="P200" s="138">
        <v>356286.71</v>
      </c>
      <c r="Q200" s="139"/>
      <c r="R200" s="139"/>
      <c r="S200" s="139"/>
      <c r="T200" s="139"/>
      <c r="U200" s="139"/>
      <c r="V200" s="140"/>
      <c r="W200" s="140"/>
      <c r="X200" s="140"/>
      <c r="Y200" s="140"/>
      <c r="Z200" s="140"/>
      <c r="AA200" s="140"/>
      <c r="AB200" s="139"/>
      <c r="AC200" s="158"/>
      <c r="BP200" s="161"/>
    </row>
    <row r="201" spans="1:68" s="103" customFormat="1" ht="12" x14ac:dyDescent="0.2">
      <c r="A201" s="132" t="s">
        <v>33</v>
      </c>
      <c r="B201" s="133" t="s">
        <v>55</v>
      </c>
      <c r="C201" s="134" t="s">
        <v>53</v>
      </c>
      <c r="D201" s="134" t="s">
        <v>36</v>
      </c>
      <c r="E201" s="134" t="s">
        <v>586</v>
      </c>
      <c r="F201" s="47">
        <v>81489</v>
      </c>
      <c r="G201" s="135">
        <v>43881</v>
      </c>
      <c r="H201" s="134">
        <v>0</v>
      </c>
      <c r="I201" s="134">
        <v>0</v>
      </c>
      <c r="J201" s="134"/>
      <c r="K201" s="136">
        <v>0</v>
      </c>
      <c r="L201" s="137"/>
      <c r="M201" s="137"/>
      <c r="N201" s="55">
        <f t="shared" si="7"/>
        <v>0</v>
      </c>
      <c r="O201" s="137">
        <v>475</v>
      </c>
      <c r="P201" s="138"/>
      <c r="Q201" s="139"/>
      <c r="R201" s="139"/>
      <c r="S201" s="139"/>
      <c r="T201" s="139"/>
      <c r="U201" s="139"/>
      <c r="V201" s="140"/>
      <c r="W201" s="140"/>
      <c r="X201" s="140"/>
      <c r="Y201" s="140"/>
      <c r="Z201" s="140"/>
      <c r="AA201" s="140"/>
      <c r="AB201" s="139"/>
      <c r="AC201" s="158"/>
      <c r="BP201" s="161"/>
    </row>
    <row r="202" spans="1:68" s="103" customFormat="1" ht="12" x14ac:dyDescent="0.2">
      <c r="A202" s="132" t="s">
        <v>33</v>
      </c>
      <c r="B202" s="133" t="s">
        <v>55</v>
      </c>
      <c r="C202" s="134" t="s">
        <v>53</v>
      </c>
      <c r="D202" s="134" t="s">
        <v>36</v>
      </c>
      <c r="E202" s="134" t="s">
        <v>586</v>
      </c>
      <c r="F202" s="47">
        <v>81490</v>
      </c>
      <c r="G202" s="135">
        <v>43881</v>
      </c>
      <c r="H202" s="188"/>
      <c r="I202" s="134">
        <v>0</v>
      </c>
      <c r="J202" s="134"/>
      <c r="K202" s="136">
        <v>0</v>
      </c>
      <c r="L202" s="137"/>
      <c r="M202" s="137"/>
      <c r="N202" s="55">
        <f t="shared" si="7"/>
        <v>0</v>
      </c>
      <c r="O202" s="137">
        <v>1190</v>
      </c>
      <c r="P202" s="138"/>
      <c r="Q202" s="139"/>
      <c r="R202" s="139"/>
      <c r="S202" s="139"/>
      <c r="T202" s="139"/>
      <c r="U202" s="139"/>
      <c r="V202" s="140"/>
      <c r="W202" s="140"/>
      <c r="X202" s="140"/>
      <c r="Y202" s="140"/>
      <c r="Z202" s="140"/>
      <c r="AA202" s="140"/>
      <c r="AB202" s="139"/>
      <c r="AC202" s="158"/>
      <c r="BP202" s="161"/>
    </row>
    <row r="203" spans="1:68" s="103" customFormat="1" ht="12" x14ac:dyDescent="0.2">
      <c r="A203" s="132"/>
      <c r="B203" s="133"/>
      <c r="C203" s="134"/>
      <c r="D203" s="134"/>
      <c r="E203" s="134"/>
      <c r="F203" s="47">
        <v>81491</v>
      </c>
      <c r="G203" s="135"/>
      <c r="H203" s="134"/>
      <c r="I203" s="134"/>
      <c r="J203" s="134"/>
      <c r="K203" s="136"/>
      <c r="L203" s="137"/>
      <c r="M203" s="137"/>
      <c r="N203" s="55">
        <f t="shared" si="7"/>
        <v>0</v>
      </c>
      <c r="O203" s="137"/>
      <c r="P203" s="138"/>
      <c r="Q203" s="139"/>
      <c r="R203" s="139"/>
      <c r="S203" s="139"/>
      <c r="T203" s="139"/>
      <c r="U203" s="139"/>
      <c r="V203" s="140"/>
      <c r="W203" s="140"/>
      <c r="X203" s="140"/>
      <c r="Y203" s="140"/>
      <c r="Z203" s="140"/>
      <c r="AA203" s="140"/>
      <c r="AB203" s="139"/>
      <c r="AC203" s="158"/>
      <c r="BP203" s="161"/>
    </row>
    <row r="204" spans="1:68" s="103" customFormat="1" ht="12" x14ac:dyDescent="0.2">
      <c r="A204" s="132" t="s">
        <v>405</v>
      </c>
      <c r="B204" s="133">
        <v>43881</v>
      </c>
      <c r="C204" s="134" t="s">
        <v>68</v>
      </c>
      <c r="D204" s="134" t="s">
        <v>88</v>
      </c>
      <c r="E204" s="134" t="s">
        <v>587</v>
      </c>
      <c r="F204" s="47">
        <v>81492</v>
      </c>
      <c r="G204" s="135">
        <v>43882</v>
      </c>
      <c r="H204" s="134">
        <v>34</v>
      </c>
      <c r="I204" s="134">
        <v>0</v>
      </c>
      <c r="J204" s="134"/>
      <c r="K204" s="136">
        <v>2948</v>
      </c>
      <c r="L204" s="137"/>
      <c r="M204" s="137"/>
      <c r="N204" s="55">
        <f t="shared" si="7"/>
        <v>2948</v>
      </c>
      <c r="O204" s="137"/>
      <c r="P204" s="138"/>
      <c r="Q204" s="139">
        <v>2948</v>
      </c>
      <c r="R204" s="139"/>
      <c r="S204" s="139"/>
      <c r="T204" s="139"/>
      <c r="U204" s="139"/>
      <c r="V204" s="140"/>
      <c r="W204" s="140"/>
      <c r="X204" s="140"/>
      <c r="Y204" s="140"/>
      <c r="Z204" s="140"/>
      <c r="AA204" s="140"/>
      <c r="AB204" s="139"/>
      <c r="AC204" s="158"/>
      <c r="BP204" s="161"/>
    </row>
    <row r="205" spans="1:68" s="103" customFormat="1" ht="12" x14ac:dyDescent="0.2">
      <c r="A205" s="132" t="s">
        <v>405</v>
      </c>
      <c r="B205" s="133">
        <v>43880</v>
      </c>
      <c r="C205" s="134" t="s">
        <v>68</v>
      </c>
      <c r="D205" s="134" t="s">
        <v>88</v>
      </c>
      <c r="E205" s="134" t="s">
        <v>588</v>
      </c>
      <c r="F205" s="47">
        <v>81493</v>
      </c>
      <c r="G205" s="135">
        <v>43882</v>
      </c>
      <c r="H205" s="134">
        <v>609</v>
      </c>
      <c r="I205" s="134"/>
      <c r="J205" s="134"/>
      <c r="K205" s="136">
        <v>33386.75</v>
      </c>
      <c r="L205" s="137"/>
      <c r="M205" s="137"/>
      <c r="N205" s="55">
        <f t="shared" si="7"/>
        <v>33386.75</v>
      </c>
      <c r="O205" s="137"/>
      <c r="P205" s="138"/>
      <c r="Q205" s="139">
        <v>33386.75</v>
      </c>
      <c r="R205" s="139"/>
      <c r="S205" s="139"/>
      <c r="T205" s="139"/>
      <c r="U205" s="139"/>
      <c r="V205" s="140"/>
      <c r="W205" s="140"/>
      <c r="X205" s="140"/>
      <c r="Y205" s="140"/>
      <c r="Z205" s="140"/>
      <c r="AA205" s="140"/>
      <c r="AB205" s="139"/>
      <c r="AC205" s="158"/>
      <c r="BP205" s="161"/>
    </row>
    <row r="206" spans="1:68" s="103" customFormat="1" ht="12" x14ac:dyDescent="0.2">
      <c r="A206" s="132" t="s">
        <v>41</v>
      </c>
      <c r="B206" s="133">
        <v>43879</v>
      </c>
      <c r="C206" s="134" t="s">
        <v>68</v>
      </c>
      <c r="D206" s="134" t="s">
        <v>93</v>
      </c>
      <c r="E206" s="134" t="s">
        <v>589</v>
      </c>
      <c r="F206" s="47">
        <v>81494</v>
      </c>
      <c r="G206" s="135">
        <v>43881</v>
      </c>
      <c r="H206" s="134">
        <v>25</v>
      </c>
      <c r="I206" s="134">
        <v>2</v>
      </c>
      <c r="J206" s="134" t="s">
        <v>51</v>
      </c>
      <c r="K206" s="136">
        <v>4128.9799999999996</v>
      </c>
      <c r="L206" s="137"/>
      <c r="M206" s="137"/>
      <c r="N206" s="55">
        <f t="shared" si="7"/>
        <v>4128.9799999999996</v>
      </c>
      <c r="O206" s="137"/>
      <c r="P206" s="138"/>
      <c r="Q206" s="139">
        <v>4128.9799999999996</v>
      </c>
      <c r="R206" s="139"/>
      <c r="S206" s="139"/>
      <c r="T206" s="139"/>
      <c r="U206" s="139"/>
      <c r="V206" s="140"/>
      <c r="W206" s="140"/>
      <c r="X206" s="140"/>
      <c r="Y206" s="140"/>
      <c r="Z206" s="140"/>
      <c r="AA206" s="140"/>
      <c r="AB206" s="139"/>
      <c r="AC206" s="158"/>
      <c r="BP206" s="161"/>
    </row>
    <row r="207" spans="1:68" s="103" customFormat="1" ht="12" x14ac:dyDescent="0.2">
      <c r="A207" s="132" t="s">
        <v>33</v>
      </c>
      <c r="B207" s="133">
        <v>43881</v>
      </c>
      <c r="C207" s="134" t="s">
        <v>42</v>
      </c>
      <c r="D207" s="134" t="s">
        <v>39</v>
      </c>
      <c r="E207" s="134" t="s">
        <v>43</v>
      </c>
      <c r="F207" s="47">
        <v>81495</v>
      </c>
      <c r="G207" s="135">
        <v>43885</v>
      </c>
      <c r="H207" s="134">
        <v>4</v>
      </c>
      <c r="I207" s="134">
        <v>0</v>
      </c>
      <c r="J207" s="134"/>
      <c r="K207" s="136">
        <v>325</v>
      </c>
      <c r="L207" s="137"/>
      <c r="M207" s="137"/>
      <c r="N207" s="55">
        <f t="shared" si="7"/>
        <v>325</v>
      </c>
      <c r="O207" s="137"/>
      <c r="P207" s="138"/>
      <c r="Q207" s="139">
        <v>325</v>
      </c>
      <c r="R207" s="139"/>
      <c r="S207" s="139"/>
      <c r="T207" s="139"/>
      <c r="U207" s="139"/>
      <c r="V207" s="140"/>
      <c r="W207" s="140"/>
      <c r="X207" s="140"/>
      <c r="Y207" s="140"/>
      <c r="Z207" s="140"/>
      <c r="AA207" s="140"/>
      <c r="AB207" s="139"/>
      <c r="AC207" s="158"/>
      <c r="BP207" s="161"/>
    </row>
    <row r="208" spans="1:68" s="103" customFormat="1" ht="12" x14ac:dyDescent="0.2">
      <c r="A208" s="132" t="s">
        <v>67</v>
      </c>
      <c r="B208" s="133">
        <v>43881</v>
      </c>
      <c r="C208" s="134" t="s">
        <v>90</v>
      </c>
      <c r="D208" s="134" t="s">
        <v>39</v>
      </c>
      <c r="E208" s="134" t="s">
        <v>43</v>
      </c>
      <c r="F208" s="47">
        <v>81496</v>
      </c>
      <c r="G208" s="135">
        <v>43882</v>
      </c>
      <c r="H208" s="134">
        <v>8</v>
      </c>
      <c r="I208" s="134">
        <v>0</v>
      </c>
      <c r="J208" s="134"/>
      <c r="K208" s="136">
        <v>2561</v>
      </c>
      <c r="L208" s="137"/>
      <c r="M208" s="137"/>
      <c r="N208" s="55">
        <f t="shared" si="7"/>
        <v>2561</v>
      </c>
      <c r="O208" s="137"/>
      <c r="P208" s="138"/>
      <c r="Q208" s="139">
        <v>2561</v>
      </c>
      <c r="R208" s="139"/>
      <c r="S208" s="139"/>
      <c r="T208" s="139"/>
      <c r="U208" s="139"/>
      <c r="V208" s="140"/>
      <c r="W208" s="140"/>
      <c r="X208" s="140"/>
      <c r="Y208" s="140"/>
      <c r="Z208" s="140"/>
      <c r="AA208" s="140"/>
      <c r="AB208" s="139"/>
      <c r="AC208" s="158"/>
      <c r="BP208" s="161"/>
    </row>
    <row r="209" spans="1:68" s="103" customFormat="1" ht="12" x14ac:dyDescent="0.2">
      <c r="A209" s="132" t="s">
        <v>33</v>
      </c>
      <c r="B209" s="133">
        <v>43881</v>
      </c>
      <c r="C209" s="134" t="s">
        <v>77</v>
      </c>
      <c r="D209" s="134" t="s">
        <v>78</v>
      </c>
      <c r="E209" s="134" t="s">
        <v>79</v>
      </c>
      <c r="F209" s="47">
        <v>81497</v>
      </c>
      <c r="G209" s="135">
        <v>43886</v>
      </c>
      <c r="H209" s="134">
        <v>3</v>
      </c>
      <c r="I209" s="134">
        <v>0</v>
      </c>
      <c r="J209" s="134"/>
      <c r="K209" s="136">
        <v>76</v>
      </c>
      <c r="L209" s="137"/>
      <c r="M209" s="137"/>
      <c r="N209" s="55">
        <f t="shared" si="7"/>
        <v>76</v>
      </c>
      <c r="O209" s="137"/>
      <c r="P209" s="138"/>
      <c r="Q209" s="139">
        <v>76</v>
      </c>
      <c r="R209" s="139"/>
      <c r="S209" s="139"/>
      <c r="T209" s="139"/>
      <c r="U209" s="139"/>
      <c r="V209" s="140"/>
      <c r="W209" s="140"/>
      <c r="X209" s="140"/>
      <c r="Y209" s="140"/>
      <c r="Z209" s="140"/>
      <c r="AA209" s="140"/>
      <c r="AB209" s="139"/>
      <c r="AC209" s="158"/>
      <c r="BP209" s="161"/>
    </row>
    <row r="210" spans="1:68" s="103" customFormat="1" ht="12" x14ac:dyDescent="0.2">
      <c r="A210" s="132" t="s">
        <v>265</v>
      </c>
      <c r="B210" s="133"/>
      <c r="C210" s="134"/>
      <c r="D210" s="134"/>
      <c r="E210" s="134"/>
      <c r="F210" s="47">
        <v>81498</v>
      </c>
      <c r="G210" s="135"/>
      <c r="H210" s="134"/>
      <c r="I210" s="134"/>
      <c r="J210" s="134"/>
      <c r="K210" s="136"/>
      <c r="L210" s="137"/>
      <c r="M210" s="137"/>
      <c r="N210" s="55">
        <f t="shared" si="7"/>
        <v>0</v>
      </c>
      <c r="O210" s="137"/>
      <c r="P210" s="138"/>
      <c r="Q210" s="139"/>
      <c r="R210" s="139"/>
      <c r="S210" s="139"/>
      <c r="T210" s="139"/>
      <c r="U210" s="139"/>
      <c r="V210" s="140"/>
      <c r="W210" s="140"/>
      <c r="X210" s="140"/>
      <c r="Y210" s="140"/>
      <c r="Z210" s="140"/>
      <c r="AA210" s="140"/>
      <c r="AB210" s="139"/>
      <c r="AC210" s="158"/>
      <c r="BP210" s="161"/>
    </row>
    <row r="211" spans="1:68" s="103" customFormat="1" ht="12" x14ac:dyDescent="0.2">
      <c r="A211" s="132" t="s">
        <v>62</v>
      </c>
      <c r="B211" s="133">
        <v>43881</v>
      </c>
      <c r="C211" s="134" t="s">
        <v>42</v>
      </c>
      <c r="D211" s="134" t="s">
        <v>170</v>
      </c>
      <c r="E211" s="134" t="s">
        <v>43</v>
      </c>
      <c r="F211" s="47">
        <v>81499</v>
      </c>
      <c r="G211" s="135">
        <v>43885</v>
      </c>
      <c r="H211" s="134">
        <v>1</v>
      </c>
      <c r="I211" s="134">
        <v>0</v>
      </c>
      <c r="J211" s="134"/>
      <c r="K211" s="136">
        <v>19.39</v>
      </c>
      <c r="L211" s="137"/>
      <c r="M211" s="137"/>
      <c r="N211" s="55">
        <f t="shared" si="7"/>
        <v>19.39</v>
      </c>
      <c r="O211" s="137"/>
      <c r="P211" s="138"/>
      <c r="Q211" s="139">
        <v>19.39</v>
      </c>
      <c r="R211" s="139"/>
      <c r="S211" s="139"/>
      <c r="T211" s="139"/>
      <c r="U211" s="139"/>
      <c r="V211" s="140"/>
      <c r="W211" s="140"/>
      <c r="X211" s="140"/>
      <c r="Y211" s="140"/>
      <c r="Z211" s="140"/>
      <c r="AA211" s="140"/>
      <c r="AB211" s="139"/>
      <c r="AC211" s="158"/>
      <c r="BP211" s="161"/>
    </row>
    <row r="212" spans="1:68" s="103" customFormat="1" ht="12" x14ac:dyDescent="0.2">
      <c r="A212" s="132" t="s">
        <v>33</v>
      </c>
      <c r="B212" s="133" t="s">
        <v>55</v>
      </c>
      <c r="C212" s="134" t="s">
        <v>535</v>
      </c>
      <c r="D212" s="134" t="s">
        <v>36</v>
      </c>
      <c r="E212" s="134" t="s">
        <v>590</v>
      </c>
      <c r="F212" s="47">
        <v>81500</v>
      </c>
      <c r="G212" s="135">
        <v>43882</v>
      </c>
      <c r="H212" s="134">
        <v>0</v>
      </c>
      <c r="I212" s="134">
        <v>0</v>
      </c>
      <c r="J212" s="134"/>
      <c r="K212" s="136">
        <v>218.94</v>
      </c>
      <c r="L212" s="137"/>
      <c r="M212" s="137"/>
      <c r="N212" s="55">
        <f t="shared" si="7"/>
        <v>218.94</v>
      </c>
      <c r="O212" s="137"/>
      <c r="P212" s="138"/>
      <c r="Q212" s="139">
        <v>218.94</v>
      </c>
      <c r="R212" s="139"/>
      <c r="S212" s="139"/>
      <c r="T212" s="139"/>
      <c r="U212" s="139"/>
      <c r="V212" s="140"/>
      <c r="W212" s="140"/>
      <c r="X212" s="140"/>
      <c r="Y212" s="140"/>
      <c r="Z212" s="140"/>
      <c r="AA212" s="140"/>
      <c r="AB212" s="139"/>
      <c r="AC212" s="158"/>
      <c r="BP212" s="161"/>
    </row>
    <row r="213" spans="1:68" s="103" customFormat="1" ht="12" x14ac:dyDescent="0.2">
      <c r="A213" s="132" t="s">
        <v>67</v>
      </c>
      <c r="B213" s="133" t="s">
        <v>55</v>
      </c>
      <c r="C213" s="134" t="s">
        <v>188</v>
      </c>
      <c r="D213" s="134" t="s">
        <v>36</v>
      </c>
      <c r="E213" s="134" t="s">
        <v>591</v>
      </c>
      <c r="F213" s="47">
        <v>81501</v>
      </c>
      <c r="G213" s="135">
        <v>43889</v>
      </c>
      <c r="H213" s="134">
        <v>0</v>
      </c>
      <c r="I213" s="134">
        <v>0</v>
      </c>
      <c r="J213" s="134"/>
      <c r="K213" s="136">
        <v>14031.35</v>
      </c>
      <c r="L213" s="137"/>
      <c r="M213" s="137"/>
      <c r="N213" s="55">
        <f t="shared" si="7"/>
        <v>14031.35</v>
      </c>
      <c r="O213" s="137">
        <v>165</v>
      </c>
      <c r="P213" s="138"/>
      <c r="Q213" s="139">
        <v>14011.35</v>
      </c>
      <c r="R213" s="139"/>
      <c r="S213" s="139"/>
      <c r="T213" s="139"/>
      <c r="U213" s="139"/>
      <c r="V213" s="140"/>
      <c r="W213" s="140"/>
      <c r="X213" s="140">
        <v>20</v>
      </c>
      <c r="Y213" s="140"/>
      <c r="Z213" s="140"/>
      <c r="AA213" s="140"/>
      <c r="AB213" s="139"/>
      <c r="AC213" s="158"/>
      <c r="BP213" s="161"/>
    </row>
    <row r="214" spans="1:68" s="103" customFormat="1" ht="12" x14ac:dyDescent="0.2">
      <c r="A214" s="132"/>
      <c r="B214" s="133"/>
      <c r="C214" s="134"/>
      <c r="D214" s="134"/>
      <c r="E214" s="134"/>
      <c r="F214" s="47">
        <v>81502</v>
      </c>
      <c r="G214" s="135"/>
      <c r="H214" s="134"/>
      <c r="I214" s="134"/>
      <c r="J214" s="134"/>
      <c r="K214" s="136"/>
      <c r="L214" s="137"/>
      <c r="M214" s="137"/>
      <c r="N214" s="55">
        <f t="shared" si="7"/>
        <v>0</v>
      </c>
      <c r="O214" s="137"/>
      <c r="P214" s="138"/>
      <c r="Q214" s="139"/>
      <c r="R214" s="139"/>
      <c r="S214" s="139"/>
      <c r="T214" s="139"/>
      <c r="U214" s="139"/>
      <c r="V214" s="140"/>
      <c r="W214" s="140"/>
      <c r="X214" s="140"/>
      <c r="Y214" s="140"/>
      <c r="Z214" s="140"/>
      <c r="AA214" s="140"/>
      <c r="AB214" s="139"/>
      <c r="AC214" s="158"/>
      <c r="BP214" s="161"/>
    </row>
    <row r="215" spans="1:68" s="103" customFormat="1" ht="12" x14ac:dyDescent="0.2">
      <c r="A215" s="132" t="s">
        <v>33</v>
      </c>
      <c r="B215" s="133" t="s">
        <v>55</v>
      </c>
      <c r="C215" s="134" t="s">
        <v>53</v>
      </c>
      <c r="D215" s="134" t="s">
        <v>36</v>
      </c>
      <c r="E215" s="134" t="s">
        <v>592</v>
      </c>
      <c r="F215" s="47">
        <v>81503</v>
      </c>
      <c r="G215" s="135">
        <v>43882</v>
      </c>
      <c r="H215" s="134">
        <v>0</v>
      </c>
      <c r="I215" s="134">
        <v>0</v>
      </c>
      <c r="J215" s="134"/>
      <c r="K215" s="136">
        <v>0</v>
      </c>
      <c r="L215" s="137"/>
      <c r="M215" s="137"/>
      <c r="N215" s="55">
        <f t="shared" si="7"/>
        <v>0</v>
      </c>
      <c r="O215" s="137">
        <v>250</v>
      </c>
      <c r="P215" s="138"/>
      <c r="Q215" s="139"/>
      <c r="R215" s="139"/>
      <c r="S215" s="139"/>
      <c r="T215" s="139"/>
      <c r="U215" s="139"/>
      <c r="V215" s="140"/>
      <c r="W215" s="140"/>
      <c r="X215" s="140"/>
      <c r="Y215" s="140"/>
      <c r="Z215" s="140"/>
      <c r="AA215" s="140"/>
      <c r="AB215" s="139"/>
      <c r="AC215" s="158"/>
      <c r="BP215" s="161"/>
    </row>
    <row r="216" spans="1:68" s="103" customFormat="1" ht="12" x14ac:dyDescent="0.2">
      <c r="A216" s="132" t="s">
        <v>33</v>
      </c>
      <c r="B216" s="133" t="s">
        <v>55</v>
      </c>
      <c r="C216" s="134" t="s">
        <v>53</v>
      </c>
      <c r="D216" s="134" t="s">
        <v>36</v>
      </c>
      <c r="E216" s="134" t="s">
        <v>592</v>
      </c>
      <c r="F216" s="47">
        <v>81504</v>
      </c>
      <c r="G216" s="135">
        <v>43882</v>
      </c>
      <c r="H216" s="134">
        <v>0</v>
      </c>
      <c r="I216" s="134">
        <v>0</v>
      </c>
      <c r="J216" s="134"/>
      <c r="K216" s="136"/>
      <c r="L216" s="137"/>
      <c r="M216" s="137"/>
      <c r="N216" s="55">
        <f t="shared" si="7"/>
        <v>0</v>
      </c>
      <c r="O216" s="137">
        <v>305</v>
      </c>
      <c r="P216" s="138"/>
      <c r="Q216" s="139"/>
      <c r="R216" s="139"/>
      <c r="S216" s="139"/>
      <c r="T216" s="139"/>
      <c r="U216" s="139"/>
      <c r="V216" s="140"/>
      <c r="W216" s="140"/>
      <c r="X216" s="140"/>
      <c r="Y216" s="140"/>
      <c r="Z216" s="140"/>
      <c r="AA216" s="140"/>
      <c r="AB216" s="139"/>
      <c r="AC216" s="158"/>
      <c r="BP216" s="161"/>
    </row>
    <row r="217" spans="1:68" s="103" customFormat="1" ht="12" x14ac:dyDescent="0.2">
      <c r="A217" s="132"/>
      <c r="B217" s="133"/>
      <c r="C217" s="134"/>
      <c r="D217" s="134"/>
      <c r="E217" s="134"/>
      <c r="F217" s="47">
        <v>81505</v>
      </c>
      <c r="G217" s="135"/>
      <c r="H217" s="134"/>
      <c r="I217" s="134"/>
      <c r="J217" s="134"/>
      <c r="K217" s="136"/>
      <c r="L217" s="137"/>
      <c r="M217" s="137"/>
      <c r="N217" s="55">
        <f t="shared" ref="N217:N440" si="8">SUM(K217:L217)</f>
        <v>0</v>
      </c>
      <c r="O217" s="137"/>
      <c r="P217" s="138"/>
      <c r="Q217" s="139"/>
      <c r="R217" s="139"/>
      <c r="S217" s="139"/>
      <c r="T217" s="139"/>
      <c r="U217" s="139"/>
      <c r="V217" s="140"/>
      <c r="W217" s="140"/>
      <c r="X217" s="140"/>
      <c r="Y217" s="140"/>
      <c r="Z217" s="140"/>
      <c r="AA217" s="140"/>
      <c r="AB217" s="139"/>
      <c r="AC217" s="158"/>
      <c r="BP217" s="161"/>
    </row>
    <row r="218" spans="1:68" s="103" customFormat="1" ht="12" x14ac:dyDescent="0.2">
      <c r="A218" s="132" t="s">
        <v>405</v>
      </c>
      <c r="B218" s="133">
        <v>43882</v>
      </c>
      <c r="C218" s="134" t="s">
        <v>68</v>
      </c>
      <c r="D218" s="134" t="s">
        <v>88</v>
      </c>
      <c r="E218" s="134" t="s">
        <v>476</v>
      </c>
      <c r="F218" s="47">
        <v>81506</v>
      </c>
      <c r="G218" s="135">
        <v>43886</v>
      </c>
      <c r="H218" s="134">
        <v>31</v>
      </c>
      <c r="I218" s="134"/>
      <c r="J218" s="134"/>
      <c r="K218" s="136">
        <v>2158</v>
      </c>
      <c r="L218" s="137"/>
      <c r="M218" s="137"/>
      <c r="N218" s="55">
        <f t="shared" si="8"/>
        <v>2158</v>
      </c>
      <c r="O218" s="137"/>
      <c r="P218" s="138"/>
      <c r="Q218" s="139">
        <v>2158</v>
      </c>
      <c r="R218" s="139"/>
      <c r="S218" s="139"/>
      <c r="T218" s="139"/>
      <c r="U218" s="139"/>
      <c r="V218" s="140"/>
      <c r="W218" s="140"/>
      <c r="X218" s="140"/>
      <c r="Y218" s="140"/>
      <c r="Z218" s="140"/>
      <c r="AA218" s="140"/>
      <c r="AB218" s="139"/>
      <c r="AC218" s="158"/>
      <c r="BP218" s="161"/>
    </row>
    <row r="219" spans="1:68" s="103" customFormat="1" ht="12" x14ac:dyDescent="0.2">
      <c r="A219" s="132"/>
      <c r="B219" s="133"/>
      <c r="C219" s="134"/>
      <c r="D219" s="134"/>
      <c r="E219" s="134"/>
      <c r="F219" s="47">
        <v>81507</v>
      </c>
      <c r="G219" s="135"/>
      <c r="H219" s="134"/>
      <c r="I219" s="134"/>
      <c r="J219" s="134"/>
      <c r="K219" s="136"/>
      <c r="L219" s="137"/>
      <c r="M219" s="137"/>
      <c r="N219" s="55">
        <f t="shared" si="8"/>
        <v>0</v>
      </c>
      <c r="O219" s="137"/>
      <c r="P219" s="138"/>
      <c r="Q219" s="139"/>
      <c r="R219" s="139"/>
      <c r="S219" s="139"/>
      <c r="T219" s="139"/>
      <c r="U219" s="139"/>
      <c r="V219" s="140"/>
      <c r="W219" s="140"/>
      <c r="X219" s="140"/>
      <c r="Y219" s="140"/>
      <c r="Z219" s="140"/>
      <c r="AA219" s="140"/>
      <c r="AB219" s="139"/>
      <c r="AC219" s="158"/>
      <c r="BP219" s="161"/>
    </row>
    <row r="220" spans="1:68" s="103" customFormat="1" ht="12" x14ac:dyDescent="0.2">
      <c r="A220" s="132" t="s">
        <v>33</v>
      </c>
      <c r="B220" s="133">
        <v>43882</v>
      </c>
      <c r="C220" s="134" t="s">
        <v>90</v>
      </c>
      <c r="D220" s="134" t="s">
        <v>417</v>
      </c>
      <c r="E220" s="134" t="s">
        <v>43</v>
      </c>
      <c r="F220" s="47">
        <v>81508</v>
      </c>
      <c r="G220" s="135">
        <v>43885</v>
      </c>
      <c r="H220" s="134">
        <v>20</v>
      </c>
      <c r="I220" s="134">
        <v>0</v>
      </c>
      <c r="J220" s="134"/>
      <c r="K220" s="136">
        <v>2090</v>
      </c>
      <c r="L220" s="137"/>
      <c r="M220" s="137"/>
      <c r="N220" s="55">
        <f t="shared" si="8"/>
        <v>2090</v>
      </c>
      <c r="O220" s="137"/>
      <c r="P220" s="138"/>
      <c r="Q220" s="139">
        <v>2090</v>
      </c>
      <c r="R220" s="139"/>
      <c r="S220" s="139"/>
      <c r="T220" s="139"/>
      <c r="U220" s="139"/>
      <c r="V220" s="140"/>
      <c r="W220" s="140"/>
      <c r="X220" s="140"/>
      <c r="Y220" s="140"/>
      <c r="Z220" s="140"/>
      <c r="AA220" s="140"/>
      <c r="AB220" s="139"/>
      <c r="AC220" s="158"/>
      <c r="BP220" s="161"/>
    </row>
    <row r="221" spans="1:68" s="103" customFormat="1" ht="12" customHeight="1" x14ac:dyDescent="0.2">
      <c r="A221" s="132" t="s">
        <v>33</v>
      </c>
      <c r="B221" s="133">
        <v>43882</v>
      </c>
      <c r="C221" s="134" t="s">
        <v>45</v>
      </c>
      <c r="D221" s="134" t="s">
        <v>39</v>
      </c>
      <c r="E221" s="134" t="s">
        <v>43</v>
      </c>
      <c r="F221" s="47">
        <v>81509</v>
      </c>
      <c r="G221" s="135">
        <v>43885</v>
      </c>
      <c r="H221" s="134">
        <v>4</v>
      </c>
      <c r="I221" s="134">
        <v>1</v>
      </c>
      <c r="J221" s="134" t="s">
        <v>85</v>
      </c>
      <c r="K221" s="136">
        <v>1245</v>
      </c>
      <c r="L221" s="137"/>
      <c r="M221" s="137"/>
      <c r="N221" s="55">
        <f t="shared" si="8"/>
        <v>1245</v>
      </c>
      <c r="O221" s="137"/>
      <c r="P221" s="138"/>
      <c r="Q221" s="139">
        <v>1245</v>
      </c>
      <c r="R221" s="139"/>
      <c r="S221" s="139"/>
      <c r="T221" s="139"/>
      <c r="U221" s="139"/>
      <c r="V221" s="140"/>
      <c r="W221" s="140"/>
      <c r="X221" s="140"/>
      <c r="Y221" s="140"/>
      <c r="Z221" s="140"/>
      <c r="AA221" s="140"/>
      <c r="AB221" s="139"/>
      <c r="AC221" s="158"/>
      <c r="BP221" s="161"/>
    </row>
    <row r="222" spans="1:68" s="103" customFormat="1" ht="11.25" customHeight="1" x14ac:dyDescent="0.2">
      <c r="A222" s="132" t="s">
        <v>67</v>
      </c>
      <c r="B222" s="133">
        <v>43882</v>
      </c>
      <c r="C222" s="134" t="s">
        <v>77</v>
      </c>
      <c r="D222" s="134" t="s">
        <v>78</v>
      </c>
      <c r="E222" s="134" t="s">
        <v>79</v>
      </c>
      <c r="F222" s="47">
        <v>81510</v>
      </c>
      <c r="G222" s="135">
        <v>43885</v>
      </c>
      <c r="H222" s="134">
        <v>2</v>
      </c>
      <c r="I222" s="134">
        <v>0</v>
      </c>
      <c r="J222" s="134"/>
      <c r="K222" s="136">
        <v>180.17</v>
      </c>
      <c r="L222" s="137"/>
      <c r="M222" s="137"/>
      <c r="N222" s="55">
        <f t="shared" si="8"/>
        <v>180.17</v>
      </c>
      <c r="O222" s="137"/>
      <c r="P222" s="138"/>
      <c r="Q222" s="139">
        <v>180.17</v>
      </c>
      <c r="R222" s="139"/>
      <c r="S222" s="139"/>
      <c r="T222" s="139"/>
      <c r="U222" s="139"/>
      <c r="V222" s="140"/>
      <c r="W222" s="140"/>
      <c r="X222" s="140"/>
      <c r="Y222" s="140"/>
      <c r="Z222" s="140"/>
      <c r="AA222" s="140"/>
      <c r="AB222" s="139"/>
      <c r="AC222" s="158"/>
      <c r="BP222" s="161"/>
    </row>
    <row r="223" spans="1:68" s="103" customFormat="1" ht="11.25" customHeight="1" x14ac:dyDescent="0.2">
      <c r="A223" s="132" t="s">
        <v>33</v>
      </c>
      <c r="B223" s="133">
        <v>43882</v>
      </c>
      <c r="C223" s="134" t="s">
        <v>45</v>
      </c>
      <c r="D223" s="134" t="s">
        <v>417</v>
      </c>
      <c r="E223" s="134" t="s">
        <v>43</v>
      </c>
      <c r="F223" s="47">
        <v>81511</v>
      </c>
      <c r="G223" s="135">
        <v>43885</v>
      </c>
      <c r="H223" s="134">
        <v>20</v>
      </c>
      <c r="I223" s="134"/>
      <c r="J223" s="134"/>
      <c r="K223" s="136">
        <v>1900</v>
      </c>
      <c r="L223" s="137"/>
      <c r="M223" s="137"/>
      <c r="N223" s="55">
        <f t="shared" si="8"/>
        <v>1900</v>
      </c>
      <c r="O223" s="137"/>
      <c r="P223" s="138"/>
      <c r="Q223" s="139">
        <v>1800</v>
      </c>
      <c r="R223" s="139">
        <v>100</v>
      </c>
      <c r="S223" s="139"/>
      <c r="T223" s="139"/>
      <c r="U223" s="139"/>
      <c r="V223" s="140"/>
      <c r="W223" s="140"/>
      <c r="X223" s="140"/>
      <c r="Y223" s="140"/>
      <c r="Z223" s="140"/>
      <c r="AA223" s="140"/>
      <c r="AB223" s="139"/>
      <c r="AC223" s="158"/>
      <c r="BP223" s="161"/>
    </row>
    <row r="224" spans="1:68" s="103" customFormat="1" ht="11.25" customHeight="1" x14ac:dyDescent="0.2">
      <c r="A224" s="132" t="s">
        <v>33</v>
      </c>
      <c r="B224" s="133">
        <v>43882</v>
      </c>
      <c r="C224" s="134" t="s">
        <v>90</v>
      </c>
      <c r="D224" s="134" t="s">
        <v>39</v>
      </c>
      <c r="E224" s="134" t="s">
        <v>43</v>
      </c>
      <c r="F224" s="47">
        <v>81512</v>
      </c>
      <c r="G224" s="135">
        <v>43886</v>
      </c>
      <c r="H224" s="134">
        <v>9</v>
      </c>
      <c r="I224" s="134">
        <v>2</v>
      </c>
      <c r="J224" s="134" t="s">
        <v>593</v>
      </c>
      <c r="K224" s="136">
        <v>4175</v>
      </c>
      <c r="L224" s="137"/>
      <c r="M224" s="137"/>
      <c r="N224" s="55">
        <f t="shared" si="8"/>
        <v>4175</v>
      </c>
      <c r="O224" s="137"/>
      <c r="P224" s="138"/>
      <c r="Q224" s="139">
        <v>4175</v>
      </c>
      <c r="R224" s="139"/>
      <c r="S224" s="139"/>
      <c r="T224" s="139"/>
      <c r="U224" s="139"/>
      <c r="V224" s="140"/>
      <c r="W224" s="140"/>
      <c r="X224" s="140"/>
      <c r="Y224" s="140"/>
      <c r="Z224" s="140"/>
      <c r="AA224" s="140"/>
      <c r="AB224" s="139"/>
      <c r="AC224" s="158"/>
      <c r="BP224" s="161"/>
    </row>
    <row r="225" spans="1:68" s="103" customFormat="1" ht="12" x14ac:dyDescent="0.2">
      <c r="A225" s="132" t="s">
        <v>67</v>
      </c>
      <c r="B225" s="133">
        <v>43882</v>
      </c>
      <c r="C225" s="134" t="s">
        <v>56</v>
      </c>
      <c r="D225" s="134" t="s">
        <v>36</v>
      </c>
      <c r="E225" s="134" t="s">
        <v>57</v>
      </c>
      <c r="F225" s="47">
        <v>81513</v>
      </c>
      <c r="G225" s="135">
        <v>43885</v>
      </c>
      <c r="H225" s="134">
        <v>0</v>
      </c>
      <c r="I225" s="134">
        <v>0</v>
      </c>
      <c r="J225" s="134"/>
      <c r="K225" s="136"/>
      <c r="L225" s="137"/>
      <c r="M225" s="137"/>
      <c r="N225" s="55"/>
      <c r="O225" s="137">
        <v>150000</v>
      </c>
      <c r="P225" s="138"/>
      <c r="Q225" s="139"/>
      <c r="R225" s="139"/>
      <c r="S225" s="139"/>
      <c r="T225" s="139"/>
      <c r="U225" s="139"/>
      <c r="V225" s="140"/>
      <c r="W225" s="140"/>
      <c r="X225" s="140"/>
      <c r="Y225" s="140"/>
      <c r="Z225" s="140"/>
      <c r="AA225" s="140"/>
      <c r="AB225" s="139"/>
      <c r="AC225" s="158"/>
      <c r="BP225" s="161"/>
    </row>
    <row r="226" spans="1:68" s="103" customFormat="1" ht="11.25" customHeight="1" x14ac:dyDescent="0.2">
      <c r="A226" s="132" t="s">
        <v>41</v>
      </c>
      <c r="B226" s="133">
        <v>43879</v>
      </c>
      <c r="C226" s="134" t="s">
        <v>68</v>
      </c>
      <c r="D226" s="134" t="s">
        <v>93</v>
      </c>
      <c r="E226" s="134" t="s">
        <v>594</v>
      </c>
      <c r="F226" s="47">
        <v>81514</v>
      </c>
      <c r="G226" s="135">
        <v>43885</v>
      </c>
      <c r="H226" s="134">
        <v>8</v>
      </c>
      <c r="I226" s="134">
        <v>0</v>
      </c>
      <c r="J226" s="134"/>
      <c r="K226" s="136">
        <v>455</v>
      </c>
      <c r="L226" s="137"/>
      <c r="M226" s="137"/>
      <c r="N226" s="55">
        <f t="shared" si="8"/>
        <v>455</v>
      </c>
      <c r="O226" s="137"/>
      <c r="P226" s="138"/>
      <c r="Q226" s="139">
        <v>455</v>
      </c>
      <c r="R226" s="139"/>
      <c r="S226" s="139"/>
      <c r="T226" s="139"/>
      <c r="U226" s="139"/>
      <c r="V226" s="140"/>
      <c r="W226" s="140"/>
      <c r="X226" s="140"/>
      <c r="Y226" s="140"/>
      <c r="Z226" s="140"/>
      <c r="AA226" s="140"/>
      <c r="AB226" s="139"/>
      <c r="AC226" s="158" t="s">
        <v>595</v>
      </c>
      <c r="BP226" s="161"/>
    </row>
    <row r="227" spans="1:68" s="103" customFormat="1" ht="11.25" customHeight="1" x14ac:dyDescent="0.2">
      <c r="A227" s="132" t="s">
        <v>33</v>
      </c>
      <c r="B227" s="133">
        <v>43885</v>
      </c>
      <c r="C227" s="134" t="s">
        <v>68</v>
      </c>
      <c r="D227" s="134" t="s">
        <v>74</v>
      </c>
      <c r="E227" s="134" t="s">
        <v>596</v>
      </c>
      <c r="F227" s="47">
        <v>81515</v>
      </c>
      <c r="G227" s="135">
        <v>43886</v>
      </c>
      <c r="H227" s="134">
        <v>1</v>
      </c>
      <c r="I227" s="134">
        <v>0</v>
      </c>
      <c r="J227" s="134"/>
      <c r="K227" s="136">
        <v>100</v>
      </c>
      <c r="L227" s="137"/>
      <c r="M227" s="137"/>
      <c r="N227" s="55">
        <f t="shared" si="8"/>
        <v>100</v>
      </c>
      <c r="O227" s="137"/>
      <c r="P227" s="138"/>
      <c r="Q227" s="139">
        <v>100</v>
      </c>
      <c r="R227" s="139"/>
      <c r="S227" s="139"/>
      <c r="T227" s="139"/>
      <c r="U227" s="139"/>
      <c r="V227" s="140"/>
      <c r="W227" s="140"/>
      <c r="X227" s="140"/>
      <c r="Y227" s="140"/>
      <c r="Z227" s="140"/>
      <c r="AA227" s="140"/>
      <c r="AB227" s="139"/>
      <c r="AC227" s="158"/>
      <c r="BP227" s="161"/>
    </row>
    <row r="228" spans="1:68" s="103" customFormat="1" ht="11.25" customHeight="1" x14ac:dyDescent="0.2">
      <c r="A228" s="132" t="s">
        <v>33</v>
      </c>
      <c r="B228" s="133">
        <v>43885</v>
      </c>
      <c r="C228" s="134" t="s">
        <v>68</v>
      </c>
      <c r="D228" s="134" t="s">
        <v>74</v>
      </c>
      <c r="E228" s="134" t="s">
        <v>597</v>
      </c>
      <c r="F228" s="47">
        <v>81516</v>
      </c>
      <c r="G228" s="135">
        <v>43886</v>
      </c>
      <c r="H228" s="134">
        <v>1</v>
      </c>
      <c r="I228" s="134">
        <v>0</v>
      </c>
      <c r="J228" s="134"/>
      <c r="K228" s="136">
        <v>25</v>
      </c>
      <c r="L228" s="137"/>
      <c r="M228" s="137"/>
      <c r="N228" s="55">
        <f t="shared" si="8"/>
        <v>25</v>
      </c>
      <c r="O228" s="137"/>
      <c r="P228" s="138"/>
      <c r="Q228" s="139">
        <v>25</v>
      </c>
      <c r="R228" s="139"/>
      <c r="S228" s="139"/>
      <c r="T228" s="139"/>
      <c r="U228" s="139"/>
      <c r="V228" s="140"/>
      <c r="W228" s="140"/>
      <c r="X228" s="140"/>
      <c r="Y228" s="140"/>
      <c r="Z228" s="140"/>
      <c r="AA228" s="140"/>
      <c r="AB228" s="139"/>
      <c r="AC228" s="158"/>
      <c r="BP228" s="161"/>
    </row>
    <row r="229" spans="1:68" s="103" customFormat="1" ht="12" x14ac:dyDescent="0.2">
      <c r="A229" s="132" t="s">
        <v>33</v>
      </c>
      <c r="B229" s="133" t="s">
        <v>55</v>
      </c>
      <c r="C229" s="134" t="s">
        <v>53</v>
      </c>
      <c r="D229" s="134" t="s">
        <v>36</v>
      </c>
      <c r="E229" s="134" t="s">
        <v>598</v>
      </c>
      <c r="F229" s="47">
        <v>81517</v>
      </c>
      <c r="G229" s="135">
        <v>43886</v>
      </c>
      <c r="H229" s="134">
        <v>0</v>
      </c>
      <c r="I229" s="134">
        <v>0</v>
      </c>
      <c r="J229" s="134"/>
      <c r="K229" s="136">
        <v>0</v>
      </c>
      <c r="L229" s="137"/>
      <c r="M229" s="137"/>
      <c r="N229" s="55">
        <f t="shared" si="8"/>
        <v>0</v>
      </c>
      <c r="O229" s="137">
        <v>600</v>
      </c>
      <c r="P229" s="138"/>
      <c r="Q229" s="139"/>
      <c r="R229" s="139"/>
      <c r="S229" s="139"/>
      <c r="T229" s="139"/>
      <c r="U229" s="139"/>
      <c r="V229" s="140"/>
      <c r="W229" s="140"/>
      <c r="X229" s="140"/>
      <c r="Y229" s="140"/>
      <c r="Z229" s="140"/>
      <c r="AA229" s="140"/>
      <c r="AB229" s="139"/>
      <c r="AC229" s="158"/>
      <c r="BP229" s="161"/>
    </row>
    <row r="230" spans="1:68" s="103" customFormat="1" ht="11.25" customHeight="1" x14ac:dyDescent="0.2">
      <c r="A230" s="132" t="s">
        <v>33</v>
      </c>
      <c r="B230" s="133" t="s">
        <v>55</v>
      </c>
      <c r="C230" s="134" t="s">
        <v>53</v>
      </c>
      <c r="D230" s="134" t="s">
        <v>36</v>
      </c>
      <c r="E230" s="134" t="s">
        <v>598</v>
      </c>
      <c r="F230" s="47">
        <v>81518</v>
      </c>
      <c r="G230" s="135">
        <v>43886</v>
      </c>
      <c r="H230" s="134">
        <v>0</v>
      </c>
      <c r="I230" s="134">
        <v>0</v>
      </c>
      <c r="J230" s="134"/>
      <c r="K230" s="136">
        <v>0</v>
      </c>
      <c r="L230" s="137"/>
      <c r="M230" s="137"/>
      <c r="N230" s="55">
        <f t="shared" si="8"/>
        <v>0</v>
      </c>
      <c r="O230" s="137">
        <v>675</v>
      </c>
      <c r="P230" s="138"/>
      <c r="Q230" s="139"/>
      <c r="R230" s="139"/>
      <c r="S230" s="139"/>
      <c r="T230" s="139"/>
      <c r="U230" s="139"/>
      <c r="V230" s="140"/>
      <c r="W230" s="140"/>
      <c r="X230" s="140"/>
      <c r="Y230" s="140"/>
      <c r="Z230" s="140"/>
      <c r="AA230" s="140"/>
      <c r="AB230" s="139"/>
      <c r="AC230" s="158"/>
      <c r="BP230" s="161"/>
    </row>
    <row r="231" spans="1:68" s="103" customFormat="1" ht="11.25" customHeight="1" x14ac:dyDescent="0.2">
      <c r="A231" s="132" t="s">
        <v>41</v>
      </c>
      <c r="B231" s="133">
        <v>43879</v>
      </c>
      <c r="C231" s="134" t="s">
        <v>68</v>
      </c>
      <c r="D231" s="134" t="s">
        <v>93</v>
      </c>
      <c r="E231" s="134" t="s">
        <v>599</v>
      </c>
      <c r="F231" s="47">
        <v>81519</v>
      </c>
      <c r="G231" s="135">
        <v>43885</v>
      </c>
      <c r="H231" s="134">
        <v>8</v>
      </c>
      <c r="I231" s="134">
        <v>0</v>
      </c>
      <c r="J231" s="134"/>
      <c r="K231" s="136">
        <v>1095</v>
      </c>
      <c r="L231" s="137"/>
      <c r="M231" s="137"/>
      <c r="N231" s="55">
        <f t="shared" si="8"/>
        <v>1095</v>
      </c>
      <c r="O231" s="137"/>
      <c r="P231" s="138"/>
      <c r="Q231" s="139">
        <v>1095</v>
      </c>
      <c r="R231" s="139"/>
      <c r="S231" s="139"/>
      <c r="T231" s="139"/>
      <c r="U231" s="139"/>
      <c r="V231" s="140"/>
      <c r="W231" s="140"/>
      <c r="X231" s="140"/>
      <c r="Y231" s="140"/>
      <c r="Z231" s="140"/>
      <c r="AA231" s="140"/>
      <c r="AB231" s="139"/>
      <c r="AC231" s="158" t="s">
        <v>600</v>
      </c>
      <c r="BP231" s="161"/>
    </row>
    <row r="232" spans="1:68" s="103" customFormat="1" ht="11.25" customHeight="1" x14ac:dyDescent="0.2">
      <c r="A232" s="132" t="s">
        <v>33</v>
      </c>
      <c r="B232" s="133">
        <v>43885</v>
      </c>
      <c r="C232" s="134" t="s">
        <v>68</v>
      </c>
      <c r="D232" s="134" t="s">
        <v>74</v>
      </c>
      <c r="E232" s="134" t="s">
        <v>597</v>
      </c>
      <c r="F232" s="47">
        <v>81520</v>
      </c>
      <c r="G232" s="135">
        <v>43886</v>
      </c>
      <c r="H232" s="134">
        <v>1</v>
      </c>
      <c r="I232" s="134">
        <v>0</v>
      </c>
      <c r="J232" s="134"/>
      <c r="K232" s="136">
        <v>20</v>
      </c>
      <c r="L232" s="137"/>
      <c r="M232" s="137"/>
      <c r="N232" s="55">
        <f t="shared" si="8"/>
        <v>20</v>
      </c>
      <c r="O232" s="137"/>
      <c r="P232" s="138"/>
      <c r="Q232" s="139">
        <v>20</v>
      </c>
      <c r="R232" s="139"/>
      <c r="S232" s="139"/>
      <c r="T232" s="139"/>
      <c r="U232" s="139"/>
      <c r="V232" s="140"/>
      <c r="W232" s="140"/>
      <c r="X232" s="140"/>
      <c r="Y232" s="140"/>
      <c r="Z232" s="140"/>
      <c r="AA232" s="140"/>
      <c r="AB232" s="139"/>
      <c r="AC232" s="158"/>
      <c r="BP232" s="161"/>
    </row>
    <row r="233" spans="1:68" s="103" customFormat="1" ht="12" x14ac:dyDescent="0.2">
      <c r="A233" s="132" t="s">
        <v>62</v>
      </c>
      <c r="B233" s="133" t="s">
        <v>55</v>
      </c>
      <c r="C233" s="134" t="s">
        <v>63</v>
      </c>
      <c r="D233" s="134" t="s">
        <v>36</v>
      </c>
      <c r="E233" s="134" t="s">
        <v>180</v>
      </c>
      <c r="F233" s="47">
        <v>81521</v>
      </c>
      <c r="G233" s="135">
        <v>43885</v>
      </c>
      <c r="H233" s="134">
        <v>0</v>
      </c>
      <c r="I233" s="134">
        <v>0</v>
      </c>
      <c r="J233" s="134" t="s">
        <v>89</v>
      </c>
      <c r="K233" s="136">
        <v>0</v>
      </c>
      <c r="L233" s="137"/>
      <c r="M233" s="137"/>
      <c r="N233" s="55">
        <f t="shared" si="8"/>
        <v>0</v>
      </c>
      <c r="O233" s="137"/>
      <c r="P233" s="138"/>
      <c r="Q233" s="139"/>
      <c r="R233" s="139"/>
      <c r="S233" s="139"/>
      <c r="T233" s="139"/>
      <c r="U233" s="139"/>
      <c r="V233" s="140"/>
      <c r="W233" s="140"/>
      <c r="X233" s="140"/>
      <c r="Y233" s="140"/>
      <c r="Z233" s="140"/>
      <c r="AA233" s="140"/>
      <c r="AB233" s="190">
        <v>-1000000</v>
      </c>
      <c r="AC233" s="139" t="s">
        <v>601</v>
      </c>
      <c r="BP233" s="161"/>
    </row>
    <row r="234" spans="1:68" s="103" customFormat="1" ht="11.25" customHeight="1" x14ac:dyDescent="0.2">
      <c r="A234" s="132" t="s">
        <v>41</v>
      </c>
      <c r="B234" s="133">
        <v>43880</v>
      </c>
      <c r="C234" s="134" t="s">
        <v>68</v>
      </c>
      <c r="D234" s="134" t="s">
        <v>93</v>
      </c>
      <c r="E234" s="134" t="s">
        <v>602</v>
      </c>
      <c r="F234" s="47">
        <v>81522</v>
      </c>
      <c r="G234" s="135">
        <v>43885</v>
      </c>
      <c r="H234" s="134">
        <v>9</v>
      </c>
      <c r="I234" s="134">
        <v>3</v>
      </c>
      <c r="J234" s="134" t="s">
        <v>51</v>
      </c>
      <c r="K234" s="136">
        <v>1490</v>
      </c>
      <c r="L234" s="137"/>
      <c r="M234" s="137"/>
      <c r="N234" s="55">
        <f t="shared" si="8"/>
        <v>1490</v>
      </c>
      <c r="O234" s="137"/>
      <c r="P234" s="138"/>
      <c r="Q234" s="139">
        <v>1490</v>
      </c>
      <c r="R234" s="139"/>
      <c r="S234" s="139"/>
      <c r="T234" s="139"/>
      <c r="U234" s="139"/>
      <c r="V234" s="140"/>
      <c r="W234" s="140"/>
      <c r="X234" s="140"/>
      <c r="Y234" s="140"/>
      <c r="Z234" s="140"/>
      <c r="AA234" s="140"/>
      <c r="AB234" s="139"/>
      <c r="AC234" s="158" t="s">
        <v>603</v>
      </c>
      <c r="BP234" s="161"/>
    </row>
    <row r="235" spans="1:68" s="103" customFormat="1" ht="11.25" customHeight="1" x14ac:dyDescent="0.2">
      <c r="A235" s="132" t="s">
        <v>62</v>
      </c>
      <c r="B235" s="133" t="s">
        <v>55</v>
      </c>
      <c r="C235" s="134" t="s">
        <v>63</v>
      </c>
      <c r="D235" s="134" t="s">
        <v>36</v>
      </c>
      <c r="E235" s="134" t="s">
        <v>180</v>
      </c>
      <c r="F235" s="47">
        <v>81523</v>
      </c>
      <c r="G235" s="135">
        <v>43885</v>
      </c>
      <c r="H235" s="134">
        <v>0</v>
      </c>
      <c r="I235" s="134">
        <v>0</v>
      </c>
      <c r="J235" s="134"/>
      <c r="K235" s="136">
        <v>0</v>
      </c>
      <c r="L235" s="137"/>
      <c r="M235" s="137"/>
      <c r="N235" s="55">
        <f t="shared" si="8"/>
        <v>0</v>
      </c>
      <c r="O235" s="137"/>
      <c r="P235" s="138"/>
      <c r="Q235" s="139"/>
      <c r="R235" s="139"/>
      <c r="S235" s="139"/>
      <c r="T235" s="139"/>
      <c r="U235" s="139"/>
      <c r="V235" s="140"/>
      <c r="W235" s="140"/>
      <c r="X235" s="140"/>
      <c r="Y235" s="140"/>
      <c r="Z235" s="140"/>
      <c r="AA235" s="140"/>
      <c r="AB235" s="139">
        <v>0</v>
      </c>
      <c r="AC235" s="158" t="s">
        <v>604</v>
      </c>
      <c r="BP235" s="161"/>
    </row>
    <row r="236" spans="1:68" s="103" customFormat="1" ht="11.25" customHeight="1" x14ac:dyDescent="0.2">
      <c r="A236" s="132" t="s">
        <v>62</v>
      </c>
      <c r="B236" s="133" t="s">
        <v>55</v>
      </c>
      <c r="C236" s="134" t="s">
        <v>63</v>
      </c>
      <c r="D236" s="134" t="s">
        <v>36</v>
      </c>
      <c r="E236" s="134" t="s">
        <v>180</v>
      </c>
      <c r="F236" s="47">
        <v>81524</v>
      </c>
      <c r="G236" s="135">
        <v>43885</v>
      </c>
      <c r="H236" s="134">
        <v>0</v>
      </c>
      <c r="I236" s="134">
        <v>0</v>
      </c>
      <c r="J236" s="134"/>
      <c r="K236" s="136">
        <v>0</v>
      </c>
      <c r="L236" s="137"/>
      <c r="M236" s="137"/>
      <c r="N236" s="55">
        <f t="shared" si="8"/>
        <v>0</v>
      </c>
      <c r="O236" s="137"/>
      <c r="P236" s="138"/>
      <c r="Q236" s="139"/>
      <c r="R236" s="139"/>
      <c r="S236" s="139"/>
      <c r="T236" s="139"/>
      <c r="U236" s="139"/>
      <c r="V236" s="140"/>
      <c r="W236" s="140"/>
      <c r="X236" s="140"/>
      <c r="Y236" s="140"/>
      <c r="Z236" s="140"/>
      <c r="AA236" s="140"/>
      <c r="AB236" s="139"/>
      <c r="AC236" s="158" t="s">
        <v>605</v>
      </c>
      <c r="BP236" s="161"/>
    </row>
    <row r="237" spans="1:68" s="103" customFormat="1" ht="12" x14ac:dyDescent="0.2">
      <c r="A237" s="132" t="s">
        <v>33</v>
      </c>
      <c r="B237" s="133">
        <v>43889</v>
      </c>
      <c r="C237" s="134" t="s">
        <v>90</v>
      </c>
      <c r="D237" s="134" t="s">
        <v>39</v>
      </c>
      <c r="E237" s="134" t="s">
        <v>43</v>
      </c>
      <c r="F237" s="47">
        <v>81525</v>
      </c>
      <c r="G237" s="135">
        <v>43887</v>
      </c>
      <c r="H237" s="134">
        <v>3</v>
      </c>
      <c r="I237" s="134">
        <v>0</v>
      </c>
      <c r="J237" s="134"/>
      <c r="K237" s="136">
        <v>6550</v>
      </c>
      <c r="L237" s="137"/>
      <c r="M237" s="137"/>
      <c r="N237" s="55">
        <f t="shared" si="8"/>
        <v>6550</v>
      </c>
      <c r="O237" s="137"/>
      <c r="P237" s="138">
        <v>6250</v>
      </c>
      <c r="Q237" s="139">
        <v>300</v>
      </c>
      <c r="R237" s="139"/>
      <c r="S237" s="139"/>
      <c r="T237" s="139"/>
      <c r="U237" s="139"/>
      <c r="V237" s="140"/>
      <c r="W237" s="140"/>
      <c r="X237" s="140"/>
      <c r="Y237" s="140"/>
      <c r="Z237" s="140"/>
      <c r="AA237" s="140"/>
      <c r="AB237" s="139"/>
      <c r="AC237" s="158"/>
      <c r="BP237" s="161"/>
    </row>
    <row r="238" spans="1:68" s="103" customFormat="1" ht="11.25" customHeight="1" x14ac:dyDescent="0.2">
      <c r="A238" s="132" t="s">
        <v>33</v>
      </c>
      <c r="B238" s="133">
        <v>43885</v>
      </c>
      <c r="C238" s="134" t="s">
        <v>77</v>
      </c>
      <c r="D238" s="134" t="s">
        <v>78</v>
      </c>
      <c r="E238" s="134" t="s">
        <v>79</v>
      </c>
      <c r="F238" s="47">
        <v>81526</v>
      </c>
      <c r="G238" s="135">
        <v>43887</v>
      </c>
      <c r="H238" s="134">
        <v>0</v>
      </c>
      <c r="I238" s="134">
        <v>0</v>
      </c>
      <c r="J238" s="134"/>
      <c r="K238" s="136">
        <v>48</v>
      </c>
      <c r="L238" s="137"/>
      <c r="M238" s="137"/>
      <c r="N238" s="55">
        <f t="shared" si="8"/>
        <v>48</v>
      </c>
      <c r="O238" s="137"/>
      <c r="P238" s="138"/>
      <c r="Q238" s="139">
        <v>48</v>
      </c>
      <c r="R238" s="139"/>
      <c r="S238" s="139"/>
      <c r="T238" s="139"/>
      <c r="U238" s="139"/>
      <c r="V238" s="140"/>
      <c r="W238" s="140"/>
      <c r="X238" s="140"/>
      <c r="Y238" s="140"/>
      <c r="Z238" s="140"/>
      <c r="AA238" s="140"/>
      <c r="AB238" s="139"/>
      <c r="AC238" s="158"/>
      <c r="BP238" s="161"/>
    </row>
    <row r="239" spans="1:68" s="103" customFormat="1" ht="11.25" customHeight="1" x14ac:dyDescent="0.2">
      <c r="A239" s="132" t="s">
        <v>67</v>
      </c>
      <c r="B239" s="133" t="s">
        <v>55</v>
      </c>
      <c r="C239" s="134" t="s">
        <v>56</v>
      </c>
      <c r="D239" s="134" t="s">
        <v>36</v>
      </c>
      <c r="E239" s="134" t="s">
        <v>519</v>
      </c>
      <c r="F239" s="47">
        <v>81527</v>
      </c>
      <c r="G239" s="135">
        <v>43888</v>
      </c>
      <c r="H239" s="134">
        <v>0</v>
      </c>
      <c r="I239" s="134">
        <v>0</v>
      </c>
      <c r="J239" s="134"/>
      <c r="K239" s="136"/>
      <c r="L239" s="137"/>
      <c r="M239" s="137"/>
      <c r="N239" s="55">
        <f t="shared" si="8"/>
        <v>0</v>
      </c>
      <c r="O239" s="137">
        <v>135000</v>
      </c>
      <c r="P239" s="138"/>
      <c r="Q239" s="139"/>
      <c r="R239" s="139"/>
      <c r="S239" s="139"/>
      <c r="T239" s="139"/>
      <c r="U239" s="139"/>
      <c r="V239" s="140"/>
      <c r="W239" s="140"/>
      <c r="X239" s="140"/>
      <c r="Y239" s="140"/>
      <c r="Z239" s="140"/>
      <c r="AA239" s="140"/>
      <c r="AB239" s="139"/>
      <c r="AC239" s="158"/>
      <c r="BP239" s="161"/>
    </row>
    <row r="240" spans="1:68" s="103" customFormat="1" ht="11.25" customHeight="1" x14ac:dyDescent="0.2">
      <c r="A240" s="132" t="s">
        <v>62</v>
      </c>
      <c r="B240" s="133">
        <v>43882</v>
      </c>
      <c r="C240" s="134" t="s">
        <v>90</v>
      </c>
      <c r="D240" s="134" t="s">
        <v>170</v>
      </c>
      <c r="E240" s="134" t="s">
        <v>43</v>
      </c>
      <c r="F240" s="47">
        <v>81528</v>
      </c>
      <c r="G240" s="135">
        <v>43885</v>
      </c>
      <c r="H240" s="134">
        <v>1</v>
      </c>
      <c r="I240" s="134">
        <v>0</v>
      </c>
      <c r="J240" s="134"/>
      <c r="K240" s="136">
        <v>1895</v>
      </c>
      <c r="L240" s="137"/>
      <c r="M240" s="137"/>
      <c r="N240" s="55">
        <f t="shared" si="8"/>
        <v>1895</v>
      </c>
      <c r="O240" s="137"/>
      <c r="P240" s="138"/>
      <c r="Q240" s="139">
        <v>1895</v>
      </c>
      <c r="R240" s="139"/>
      <c r="S240" s="139"/>
      <c r="T240" s="139"/>
      <c r="U240" s="139"/>
      <c r="V240" s="140"/>
      <c r="W240" s="140"/>
      <c r="X240" s="140"/>
      <c r="Y240" s="140"/>
      <c r="Z240" s="140"/>
      <c r="AA240" s="140"/>
      <c r="AB240" s="139"/>
      <c r="AC240" s="158"/>
      <c r="BP240" s="161"/>
    </row>
    <row r="241" spans="1:68" s="103" customFormat="1" ht="12" x14ac:dyDescent="0.2">
      <c r="A241" s="132" t="s">
        <v>33</v>
      </c>
      <c r="B241" s="133">
        <v>43887</v>
      </c>
      <c r="C241" s="134" t="s">
        <v>45</v>
      </c>
      <c r="D241" s="134" t="s">
        <v>39</v>
      </c>
      <c r="E241" s="134" t="s">
        <v>43</v>
      </c>
      <c r="F241" s="47">
        <v>81529</v>
      </c>
      <c r="G241" s="135">
        <v>43888</v>
      </c>
      <c r="H241" s="134">
        <v>2</v>
      </c>
      <c r="I241" s="134">
        <v>0</v>
      </c>
      <c r="J241" s="134"/>
      <c r="K241" s="136">
        <v>1100</v>
      </c>
      <c r="L241" s="137"/>
      <c r="M241" s="137"/>
      <c r="N241" s="55">
        <f t="shared" si="8"/>
        <v>1100</v>
      </c>
      <c r="O241" s="137"/>
      <c r="P241" s="138"/>
      <c r="Q241" s="139">
        <v>1100</v>
      </c>
      <c r="R241" s="139"/>
      <c r="S241" s="139"/>
      <c r="T241" s="139"/>
      <c r="U241" s="139"/>
      <c r="V241" s="140"/>
      <c r="W241" s="140"/>
      <c r="X241" s="140"/>
      <c r="Y241" s="140"/>
      <c r="Z241" s="140"/>
      <c r="AA241" s="140"/>
      <c r="AB241" s="139"/>
      <c r="AC241" s="158"/>
      <c r="BP241" s="161"/>
    </row>
    <row r="242" spans="1:68" s="103" customFormat="1" ht="11.25" customHeight="1" x14ac:dyDescent="0.2">
      <c r="A242" s="132" t="s">
        <v>33</v>
      </c>
      <c r="B242" s="133">
        <v>43886</v>
      </c>
      <c r="C242" s="134" t="s">
        <v>53</v>
      </c>
      <c r="D242" s="134" t="s">
        <v>69</v>
      </c>
      <c r="E242" s="134" t="s">
        <v>606</v>
      </c>
      <c r="F242" s="47">
        <v>81530</v>
      </c>
      <c r="G242" s="135">
        <v>43886</v>
      </c>
      <c r="H242" s="134">
        <v>1</v>
      </c>
      <c r="I242" s="134">
        <v>0</v>
      </c>
      <c r="J242" s="134"/>
      <c r="K242" s="136">
        <v>25</v>
      </c>
      <c r="L242" s="137"/>
      <c r="M242" s="137"/>
      <c r="N242" s="55">
        <f t="shared" si="8"/>
        <v>25</v>
      </c>
      <c r="O242" s="137">
        <v>755</v>
      </c>
      <c r="P242" s="138"/>
      <c r="Q242" s="139">
        <v>25</v>
      </c>
      <c r="R242" s="139"/>
      <c r="S242" s="139"/>
      <c r="T242" s="139"/>
      <c r="U242" s="139"/>
      <c r="V242" s="140"/>
      <c r="W242" s="140"/>
      <c r="X242" s="140"/>
      <c r="Y242" s="140"/>
      <c r="Z242" s="140"/>
      <c r="AA242" s="140"/>
      <c r="AB242" s="139"/>
      <c r="AC242" s="158"/>
      <c r="BP242" s="161"/>
    </row>
    <row r="243" spans="1:68" s="103" customFormat="1" ht="11.25" customHeight="1" x14ac:dyDescent="0.2">
      <c r="A243" s="132" t="s">
        <v>33</v>
      </c>
      <c r="B243" s="133" t="s">
        <v>55</v>
      </c>
      <c r="C243" s="134" t="s">
        <v>53</v>
      </c>
      <c r="D243" s="134" t="s">
        <v>36</v>
      </c>
      <c r="E243" s="134" t="s">
        <v>606</v>
      </c>
      <c r="F243" s="47">
        <v>81531</v>
      </c>
      <c r="G243" s="135">
        <v>43886</v>
      </c>
      <c r="H243" s="134">
        <v>0</v>
      </c>
      <c r="I243" s="134">
        <v>0</v>
      </c>
      <c r="J243" s="134"/>
      <c r="K243" s="136">
        <v>0</v>
      </c>
      <c r="L243" s="137"/>
      <c r="M243" s="137"/>
      <c r="N243" s="55">
        <f t="shared" si="8"/>
        <v>0</v>
      </c>
      <c r="O243" s="137">
        <v>1335</v>
      </c>
      <c r="P243" s="138"/>
      <c r="Q243" s="139"/>
      <c r="R243" s="139"/>
      <c r="S243" s="139"/>
      <c r="T243" s="139"/>
      <c r="U243" s="139"/>
      <c r="V243" s="140"/>
      <c r="W243" s="140"/>
      <c r="X243" s="140"/>
      <c r="Y243" s="140"/>
      <c r="Z243" s="140"/>
      <c r="AA243" s="140"/>
      <c r="AB243" s="139"/>
      <c r="AC243" s="158"/>
      <c r="BP243" s="161"/>
    </row>
    <row r="244" spans="1:68" s="103" customFormat="1" ht="11.25" customHeight="1" x14ac:dyDescent="0.2">
      <c r="A244" s="132" t="s">
        <v>41</v>
      </c>
      <c r="B244" s="133">
        <v>43882</v>
      </c>
      <c r="C244" s="134" t="s">
        <v>68</v>
      </c>
      <c r="D244" s="134" t="s">
        <v>93</v>
      </c>
      <c r="E244" s="134" t="s">
        <v>607</v>
      </c>
      <c r="F244" s="47">
        <v>81532</v>
      </c>
      <c r="G244" s="135">
        <v>43886</v>
      </c>
      <c r="H244" s="134">
        <v>7</v>
      </c>
      <c r="I244" s="134">
        <v>3</v>
      </c>
      <c r="J244" s="134" t="s">
        <v>608</v>
      </c>
      <c r="K244" s="136">
        <v>2483.33</v>
      </c>
      <c r="L244" s="137"/>
      <c r="M244" s="137"/>
      <c r="N244" s="55">
        <f t="shared" si="8"/>
        <v>2483.33</v>
      </c>
      <c r="O244" s="137">
        <v>5000</v>
      </c>
      <c r="P244" s="138"/>
      <c r="Q244" s="139">
        <v>2483.33</v>
      </c>
      <c r="R244" s="139"/>
      <c r="S244" s="139"/>
      <c r="T244" s="139"/>
      <c r="U244" s="139"/>
      <c r="V244" s="140"/>
      <c r="W244" s="140"/>
      <c r="X244" s="140"/>
      <c r="Y244" s="140"/>
      <c r="Z244" s="140"/>
      <c r="AA244" s="140"/>
      <c r="AB244" s="139"/>
      <c r="AC244" s="158" t="s">
        <v>609</v>
      </c>
      <c r="BP244" s="161"/>
    </row>
    <row r="245" spans="1:68" s="103" customFormat="1" ht="12" x14ac:dyDescent="0.2">
      <c r="A245" s="132" t="s">
        <v>41</v>
      </c>
      <c r="B245" s="133">
        <v>43885</v>
      </c>
      <c r="C245" s="134" t="s">
        <v>68</v>
      </c>
      <c r="D245" s="134" t="s">
        <v>93</v>
      </c>
      <c r="E245" s="134" t="s">
        <v>610</v>
      </c>
      <c r="F245" s="47">
        <v>81533</v>
      </c>
      <c r="G245" s="135">
        <v>43886</v>
      </c>
      <c r="H245" s="134">
        <v>4</v>
      </c>
      <c r="I245" s="134">
        <v>0</v>
      </c>
      <c r="J245" s="134"/>
      <c r="K245" s="136">
        <v>500</v>
      </c>
      <c r="L245" s="137"/>
      <c r="M245" s="137"/>
      <c r="N245" s="55">
        <f t="shared" si="8"/>
        <v>500</v>
      </c>
      <c r="O245" s="137"/>
      <c r="P245" s="138"/>
      <c r="Q245" s="139">
        <v>500</v>
      </c>
      <c r="R245" s="139"/>
      <c r="S245" s="139"/>
      <c r="T245" s="139"/>
      <c r="U245" s="139"/>
      <c r="V245" s="140"/>
      <c r="W245" s="140"/>
      <c r="X245" s="140"/>
      <c r="Y245" s="140"/>
      <c r="Z245" s="140"/>
      <c r="AA245" s="140"/>
      <c r="AB245" s="139"/>
      <c r="AC245" s="158"/>
      <c r="BP245" s="161"/>
    </row>
    <row r="246" spans="1:68" s="103" customFormat="1" ht="11.25" customHeight="1" x14ac:dyDescent="0.2">
      <c r="A246" s="132" t="s">
        <v>41</v>
      </c>
      <c r="B246" s="133">
        <v>43885</v>
      </c>
      <c r="C246" s="134" t="s">
        <v>68</v>
      </c>
      <c r="D246" s="134" t="s">
        <v>93</v>
      </c>
      <c r="E246" s="134" t="s">
        <v>611</v>
      </c>
      <c r="F246" s="47">
        <v>81534</v>
      </c>
      <c r="G246" s="135">
        <v>43886</v>
      </c>
      <c r="H246" s="132">
        <v>4</v>
      </c>
      <c r="I246" s="132">
        <v>0</v>
      </c>
      <c r="J246" s="132"/>
      <c r="K246" s="136">
        <v>430</v>
      </c>
      <c r="L246" s="139"/>
      <c r="M246" s="139"/>
      <c r="N246" s="39">
        <f t="shared" si="8"/>
        <v>430</v>
      </c>
      <c r="O246" s="139"/>
      <c r="P246" s="138"/>
      <c r="Q246" s="139">
        <v>430</v>
      </c>
      <c r="R246" s="139"/>
      <c r="S246" s="139"/>
      <c r="T246" s="139"/>
      <c r="U246" s="139"/>
      <c r="V246" s="140"/>
      <c r="W246" s="140"/>
      <c r="X246" s="140"/>
      <c r="Y246" s="140"/>
      <c r="Z246" s="140"/>
      <c r="AA246" s="140"/>
      <c r="AB246" s="139"/>
      <c r="AC246" s="158"/>
      <c r="BP246" s="161"/>
    </row>
    <row r="247" spans="1:68" s="103" customFormat="1" ht="11.25" customHeight="1" x14ac:dyDescent="0.2">
      <c r="A247" s="132" t="s">
        <v>405</v>
      </c>
      <c r="B247" s="133">
        <v>43881</v>
      </c>
      <c r="C247" s="134" t="s">
        <v>68</v>
      </c>
      <c r="D247" s="134" t="s">
        <v>88</v>
      </c>
      <c r="E247" s="134" t="s">
        <v>476</v>
      </c>
      <c r="F247" s="47">
        <v>81535</v>
      </c>
      <c r="G247" s="135">
        <v>43886</v>
      </c>
      <c r="H247" s="134">
        <v>675</v>
      </c>
      <c r="I247" s="134"/>
      <c r="J247" s="134"/>
      <c r="K247" s="136">
        <v>36245.14</v>
      </c>
      <c r="L247" s="137"/>
      <c r="M247" s="137"/>
      <c r="N247" s="55">
        <f t="shared" si="8"/>
        <v>36245.14</v>
      </c>
      <c r="O247" s="137"/>
      <c r="P247" s="138"/>
      <c r="Q247" s="139">
        <v>36245.14</v>
      </c>
      <c r="R247" s="139"/>
      <c r="S247" s="139"/>
      <c r="T247" s="139"/>
      <c r="U247" s="139"/>
      <c r="V247" s="140"/>
      <c r="W247" s="140"/>
      <c r="X247" s="140"/>
      <c r="Y247" s="140"/>
      <c r="Z247" s="140"/>
      <c r="AA247" s="140"/>
      <c r="AB247" s="139"/>
      <c r="AC247" s="158"/>
      <c r="BP247" s="161"/>
    </row>
    <row r="248" spans="1:68" s="103" customFormat="1" ht="11.25" customHeight="1" x14ac:dyDescent="0.2">
      <c r="A248" s="132" t="s">
        <v>41</v>
      </c>
      <c r="B248" s="133" t="s">
        <v>34</v>
      </c>
      <c r="C248" s="134" t="s">
        <v>99</v>
      </c>
      <c r="D248" s="134" t="s">
        <v>36</v>
      </c>
      <c r="E248" s="134" t="s">
        <v>612</v>
      </c>
      <c r="F248" s="47">
        <v>81536</v>
      </c>
      <c r="G248" s="135">
        <v>43887</v>
      </c>
      <c r="H248" s="134">
        <v>0</v>
      </c>
      <c r="I248" s="134">
        <v>0</v>
      </c>
      <c r="J248" s="134"/>
      <c r="K248" s="136">
        <v>58105.24</v>
      </c>
      <c r="L248" s="137"/>
      <c r="M248" s="137"/>
      <c r="N248" s="55">
        <f t="shared" si="8"/>
        <v>58105.24</v>
      </c>
      <c r="O248" s="137"/>
      <c r="P248" s="138"/>
      <c r="Q248" s="139"/>
      <c r="R248" s="139"/>
      <c r="S248" s="139"/>
      <c r="T248" s="139"/>
      <c r="U248" s="139"/>
      <c r="V248" s="140"/>
      <c r="W248" s="140"/>
      <c r="X248" s="140"/>
      <c r="Y248" s="140"/>
      <c r="Z248" s="140">
        <v>57545.24</v>
      </c>
      <c r="AA248" s="140">
        <v>560</v>
      </c>
      <c r="AB248" s="139"/>
      <c r="AC248" s="158"/>
      <c r="BP248" s="161"/>
    </row>
    <row r="249" spans="1:68" s="103" customFormat="1" ht="11.25" customHeight="1" x14ac:dyDescent="0.2">
      <c r="A249" s="132" t="s">
        <v>41</v>
      </c>
      <c r="B249" s="133">
        <v>43881</v>
      </c>
      <c r="C249" s="134" t="s">
        <v>68</v>
      </c>
      <c r="D249" s="134" t="s">
        <v>93</v>
      </c>
      <c r="E249" s="134" t="s">
        <v>613</v>
      </c>
      <c r="F249" s="47">
        <v>81537</v>
      </c>
      <c r="G249" s="135">
        <v>43886</v>
      </c>
      <c r="H249" s="134">
        <v>12</v>
      </c>
      <c r="I249" s="134">
        <v>1</v>
      </c>
      <c r="J249" s="134"/>
      <c r="K249" s="136">
        <v>673.39</v>
      </c>
      <c r="L249" s="137"/>
      <c r="M249" s="137"/>
      <c r="N249" s="55">
        <f t="shared" si="8"/>
        <v>673.39</v>
      </c>
      <c r="O249" s="137"/>
      <c r="P249" s="138"/>
      <c r="Q249" s="139">
        <v>673.39</v>
      </c>
      <c r="R249" s="139"/>
      <c r="S249" s="139"/>
      <c r="T249" s="139"/>
      <c r="U249" s="139"/>
      <c r="V249" s="140"/>
      <c r="W249" s="140"/>
      <c r="X249" s="140"/>
      <c r="Y249" s="140"/>
      <c r="Z249" s="140"/>
      <c r="AA249" s="140"/>
      <c r="AB249" s="139"/>
      <c r="AC249" s="158" t="s">
        <v>44</v>
      </c>
      <c r="BP249" s="161"/>
    </row>
    <row r="250" spans="1:68" s="103" customFormat="1" ht="12" x14ac:dyDescent="0.2">
      <c r="A250" s="132" t="s">
        <v>62</v>
      </c>
      <c r="B250" s="133" t="s">
        <v>34</v>
      </c>
      <c r="C250" s="134" t="s">
        <v>85</v>
      </c>
      <c r="D250" s="134" t="s">
        <v>36</v>
      </c>
      <c r="E250" s="134" t="s">
        <v>95</v>
      </c>
      <c r="F250" s="47">
        <v>81538</v>
      </c>
      <c r="G250" s="135">
        <v>43886</v>
      </c>
      <c r="H250" s="134">
        <v>0</v>
      </c>
      <c r="I250" s="134">
        <v>0</v>
      </c>
      <c r="J250" s="134"/>
      <c r="K250" s="136">
        <v>8881.0400000000009</v>
      </c>
      <c r="L250" s="137"/>
      <c r="M250" s="137"/>
      <c r="N250" s="55">
        <f t="shared" si="8"/>
        <v>8881.0400000000009</v>
      </c>
      <c r="O250" s="137"/>
      <c r="P250" s="138"/>
      <c r="Q250" s="139"/>
      <c r="R250" s="139"/>
      <c r="S250" s="139"/>
      <c r="T250" s="139"/>
      <c r="U250" s="139"/>
      <c r="V250" s="140"/>
      <c r="W250" s="140"/>
      <c r="X250" s="140"/>
      <c r="Y250" s="140"/>
      <c r="Z250" s="140"/>
      <c r="AA250" s="140">
        <v>8881.0400000000009</v>
      </c>
      <c r="AB250" s="139"/>
      <c r="AC250" s="158" t="s">
        <v>614</v>
      </c>
      <c r="BP250" s="161"/>
    </row>
    <row r="251" spans="1:68" s="103" customFormat="1" ht="11.25" customHeight="1" x14ac:dyDescent="0.2">
      <c r="A251" s="132" t="s">
        <v>33</v>
      </c>
      <c r="B251" s="133">
        <v>43885</v>
      </c>
      <c r="C251" s="134" t="s">
        <v>68</v>
      </c>
      <c r="D251" s="134" t="s">
        <v>69</v>
      </c>
      <c r="E251" s="134" t="s">
        <v>615</v>
      </c>
      <c r="F251" s="47">
        <v>81539</v>
      </c>
      <c r="G251" s="135">
        <v>43887</v>
      </c>
      <c r="H251" s="134">
        <v>3</v>
      </c>
      <c r="I251" s="134">
        <v>0</v>
      </c>
      <c r="J251" s="134"/>
      <c r="K251" s="136">
        <v>2874</v>
      </c>
      <c r="L251" s="137"/>
      <c r="M251" s="137"/>
      <c r="N251" s="55">
        <f t="shared" si="8"/>
        <v>2874</v>
      </c>
      <c r="O251" s="137"/>
      <c r="P251" s="138"/>
      <c r="Q251" s="139">
        <v>2874</v>
      </c>
      <c r="R251" s="139"/>
      <c r="S251" s="139"/>
      <c r="T251" s="139"/>
      <c r="U251" s="139"/>
      <c r="V251" s="140"/>
      <c r="W251" s="140"/>
      <c r="X251" s="140"/>
      <c r="Y251" s="140"/>
      <c r="Z251" s="140"/>
      <c r="AA251" s="140"/>
      <c r="AB251" s="139"/>
      <c r="AC251" s="158"/>
      <c r="BP251" s="161"/>
    </row>
    <row r="252" spans="1:68" s="103" customFormat="1" ht="11.25" customHeight="1" x14ac:dyDescent="0.2">
      <c r="A252" s="132" t="s">
        <v>62</v>
      </c>
      <c r="B252" s="133">
        <v>43882</v>
      </c>
      <c r="C252" s="134" t="s">
        <v>90</v>
      </c>
      <c r="D252" s="134" t="s">
        <v>170</v>
      </c>
      <c r="E252" s="134" t="s">
        <v>43</v>
      </c>
      <c r="F252" s="47">
        <v>81540</v>
      </c>
      <c r="G252" s="135">
        <v>43886</v>
      </c>
      <c r="H252" s="134">
        <v>1</v>
      </c>
      <c r="I252" s="134">
        <v>0</v>
      </c>
      <c r="J252" s="134"/>
      <c r="K252" s="136">
        <v>50</v>
      </c>
      <c r="L252" s="137"/>
      <c r="M252" s="137"/>
      <c r="N252" s="55">
        <f t="shared" si="8"/>
        <v>50</v>
      </c>
      <c r="O252" s="137"/>
      <c r="P252" s="138"/>
      <c r="Q252" s="139">
        <v>50</v>
      </c>
      <c r="R252" s="139"/>
      <c r="S252" s="139"/>
      <c r="T252" s="139"/>
      <c r="U252" s="139"/>
      <c r="V252" s="140"/>
      <c r="W252" s="140"/>
      <c r="X252" s="140"/>
      <c r="Y252" s="140"/>
      <c r="Z252" s="140"/>
      <c r="AA252" s="140"/>
      <c r="AB252" s="139"/>
      <c r="AC252" s="158"/>
      <c r="BP252" s="161"/>
    </row>
    <row r="253" spans="1:68" s="103" customFormat="1" ht="11.25" customHeight="1" x14ac:dyDescent="0.2">
      <c r="A253" s="132" t="s">
        <v>33</v>
      </c>
      <c r="B253" s="133">
        <v>43886</v>
      </c>
      <c r="C253" s="134" t="s">
        <v>45</v>
      </c>
      <c r="D253" s="134" t="s">
        <v>39</v>
      </c>
      <c r="E253" s="134" t="s">
        <v>43</v>
      </c>
      <c r="F253" s="47">
        <v>81541</v>
      </c>
      <c r="G253" s="135">
        <v>43887</v>
      </c>
      <c r="H253" s="134">
        <v>2</v>
      </c>
      <c r="I253" s="134">
        <v>1</v>
      </c>
      <c r="J253" s="134" t="s">
        <v>61</v>
      </c>
      <c r="K253" s="136">
        <v>3216</v>
      </c>
      <c r="L253" s="137"/>
      <c r="M253" s="137"/>
      <c r="N253" s="55">
        <f t="shared" si="8"/>
        <v>3216</v>
      </c>
      <c r="O253" s="137"/>
      <c r="P253" s="138"/>
      <c r="Q253" s="139">
        <v>3216</v>
      </c>
      <c r="R253" s="139"/>
      <c r="S253" s="139"/>
      <c r="T253" s="139"/>
      <c r="U253" s="139"/>
      <c r="V253" s="140"/>
      <c r="W253" s="140"/>
      <c r="X253" s="140"/>
      <c r="Y253" s="140"/>
      <c r="Z253" s="140"/>
      <c r="AA253" s="140"/>
      <c r="AB253" s="139"/>
      <c r="AC253" s="158"/>
      <c r="BP253" s="161"/>
    </row>
    <row r="254" spans="1:68" s="103" customFormat="1" ht="11.25" customHeight="1" x14ac:dyDescent="0.2">
      <c r="A254" s="132" t="s">
        <v>33</v>
      </c>
      <c r="B254" s="133">
        <v>43886</v>
      </c>
      <c r="C254" s="134" t="s">
        <v>535</v>
      </c>
      <c r="D254" s="134" t="s">
        <v>39</v>
      </c>
      <c r="E254" s="134" t="s">
        <v>43</v>
      </c>
      <c r="F254" s="47">
        <v>81542</v>
      </c>
      <c r="G254" s="135">
        <v>43887</v>
      </c>
      <c r="H254" s="134">
        <v>1</v>
      </c>
      <c r="I254" s="134">
        <v>0</v>
      </c>
      <c r="J254" s="134"/>
      <c r="K254" s="136">
        <v>220</v>
      </c>
      <c r="L254" s="137">
        <v>120</v>
      </c>
      <c r="M254" s="137" t="s">
        <v>616</v>
      </c>
      <c r="N254" s="55">
        <v>220</v>
      </c>
      <c r="O254" s="137"/>
      <c r="P254" s="138"/>
      <c r="Q254" s="139">
        <v>100</v>
      </c>
      <c r="R254" s="139"/>
      <c r="S254" s="139"/>
      <c r="T254" s="139"/>
      <c r="U254" s="139"/>
      <c r="V254" s="140"/>
      <c r="W254" s="140"/>
      <c r="X254" s="140"/>
      <c r="Y254" s="140"/>
      <c r="Z254" s="140"/>
      <c r="AA254" s="140"/>
      <c r="AB254" s="139"/>
      <c r="AC254" s="158"/>
      <c r="BP254" s="161"/>
    </row>
    <row r="255" spans="1:68" s="103" customFormat="1" ht="11.25" customHeight="1" x14ac:dyDescent="0.2">
      <c r="A255" s="132" t="s">
        <v>33</v>
      </c>
      <c r="B255" s="133">
        <v>43886</v>
      </c>
      <c r="C255" s="134" t="s">
        <v>77</v>
      </c>
      <c r="D255" s="134" t="s">
        <v>78</v>
      </c>
      <c r="E255" s="134" t="s">
        <v>79</v>
      </c>
      <c r="F255" s="47">
        <v>81543</v>
      </c>
      <c r="G255" s="135">
        <v>43887</v>
      </c>
      <c r="H255" s="134">
        <v>0</v>
      </c>
      <c r="I255" s="134">
        <v>0</v>
      </c>
      <c r="J255" s="134"/>
      <c r="K255" s="136">
        <v>96</v>
      </c>
      <c r="L255" s="137"/>
      <c r="M255" s="137"/>
      <c r="N255" s="55">
        <f t="shared" si="8"/>
        <v>96</v>
      </c>
      <c r="O255" s="137"/>
      <c r="P255" s="138"/>
      <c r="Q255" s="139">
        <v>96</v>
      </c>
      <c r="R255" s="139"/>
      <c r="S255" s="139"/>
      <c r="T255" s="139"/>
      <c r="U255" s="139"/>
      <c r="V255" s="140"/>
      <c r="W255" s="140"/>
      <c r="X255" s="140"/>
      <c r="Y255" s="140"/>
      <c r="Z255" s="140"/>
      <c r="AA255" s="140"/>
      <c r="AB255" s="139"/>
      <c r="AC255" s="158"/>
      <c r="BP255" s="161"/>
    </row>
    <row r="256" spans="1:68" s="103" customFormat="1" ht="11.25" customHeight="1" x14ac:dyDescent="0.2">
      <c r="A256" s="132" t="s">
        <v>405</v>
      </c>
      <c r="B256" s="133">
        <v>43882</v>
      </c>
      <c r="C256" s="134" t="s">
        <v>68</v>
      </c>
      <c r="D256" s="134" t="s">
        <v>88</v>
      </c>
      <c r="E256" s="134" t="s">
        <v>476</v>
      </c>
      <c r="F256" s="47">
        <v>81544</v>
      </c>
      <c r="G256" s="135">
        <v>43888</v>
      </c>
      <c r="H256" s="134">
        <v>1203</v>
      </c>
      <c r="I256" s="134"/>
      <c r="J256" s="134"/>
      <c r="K256" s="136">
        <v>59081.77</v>
      </c>
      <c r="L256" s="137"/>
      <c r="M256" s="137"/>
      <c r="N256" s="55">
        <f t="shared" si="8"/>
        <v>59081.77</v>
      </c>
      <c r="O256" s="137"/>
      <c r="P256" s="138"/>
      <c r="Q256" s="139">
        <v>59081.77</v>
      </c>
      <c r="R256" s="139"/>
      <c r="S256" s="139"/>
      <c r="T256" s="139"/>
      <c r="U256" s="139"/>
      <c r="V256" s="140"/>
      <c r="W256" s="140"/>
      <c r="X256" s="140"/>
      <c r="Y256" s="140"/>
      <c r="Z256" s="140"/>
      <c r="AA256" s="140"/>
      <c r="AB256" s="139"/>
      <c r="AC256" s="158"/>
      <c r="BP256" s="161"/>
    </row>
    <row r="257" spans="1:68" s="103" customFormat="1" ht="11.25" customHeight="1" x14ac:dyDescent="0.2">
      <c r="A257" s="132" t="s">
        <v>405</v>
      </c>
      <c r="B257" s="133">
        <v>43885</v>
      </c>
      <c r="C257" s="134" t="s">
        <v>68</v>
      </c>
      <c r="D257" s="134" t="s">
        <v>88</v>
      </c>
      <c r="E257" s="134" t="s">
        <v>476</v>
      </c>
      <c r="F257" s="47">
        <v>81545</v>
      </c>
      <c r="G257" s="135">
        <v>43887</v>
      </c>
      <c r="H257" s="134">
        <v>71</v>
      </c>
      <c r="I257" s="134"/>
      <c r="J257" s="134"/>
      <c r="K257" s="136">
        <v>6075</v>
      </c>
      <c r="L257" s="137"/>
      <c r="M257" s="137"/>
      <c r="N257" s="55">
        <f t="shared" si="8"/>
        <v>6075</v>
      </c>
      <c r="O257" s="137"/>
      <c r="P257" s="138"/>
      <c r="Q257" s="139">
        <v>6075</v>
      </c>
      <c r="R257" s="139"/>
      <c r="S257" s="139"/>
      <c r="T257" s="139"/>
      <c r="U257" s="139"/>
      <c r="V257" s="140"/>
      <c r="W257" s="140"/>
      <c r="X257" s="140"/>
      <c r="Y257" s="140"/>
      <c r="Z257" s="140"/>
      <c r="AA257" s="140"/>
      <c r="AB257" s="139"/>
      <c r="AC257" s="158"/>
      <c r="BP257" s="161"/>
    </row>
    <row r="258" spans="1:68" s="103" customFormat="1" ht="11.25" customHeight="1" x14ac:dyDescent="0.2">
      <c r="A258" s="132" t="s">
        <v>72</v>
      </c>
      <c r="B258" s="133"/>
      <c r="C258" s="134"/>
      <c r="D258" s="134"/>
      <c r="E258" s="134" t="s">
        <v>72</v>
      </c>
      <c r="F258" s="47">
        <v>81546</v>
      </c>
      <c r="G258" s="135"/>
      <c r="H258" s="134"/>
      <c r="I258" s="134"/>
      <c r="J258" s="134"/>
      <c r="K258" s="136"/>
      <c r="L258" s="137"/>
      <c r="M258" s="137"/>
      <c r="N258" s="55">
        <f t="shared" si="8"/>
        <v>0</v>
      </c>
      <c r="O258" s="137"/>
      <c r="P258" s="138"/>
      <c r="Q258" s="139"/>
      <c r="R258" s="139"/>
      <c r="S258" s="139"/>
      <c r="T258" s="139"/>
      <c r="U258" s="139"/>
      <c r="V258" s="140"/>
      <c r="W258" s="140"/>
      <c r="X258" s="140"/>
      <c r="Y258" s="140"/>
      <c r="Z258" s="140"/>
      <c r="AA258" s="140"/>
      <c r="AB258" s="139"/>
      <c r="AC258" s="158"/>
      <c r="BP258" s="161"/>
    </row>
    <row r="259" spans="1:68" s="103" customFormat="1" ht="11.25" customHeight="1" x14ac:dyDescent="0.2">
      <c r="A259" s="132" t="s">
        <v>33</v>
      </c>
      <c r="B259" s="133" t="s">
        <v>55</v>
      </c>
      <c r="C259" s="134" t="s">
        <v>53</v>
      </c>
      <c r="D259" s="134" t="s">
        <v>36</v>
      </c>
      <c r="E259" s="134" t="s">
        <v>617</v>
      </c>
      <c r="F259" s="47">
        <v>81547</v>
      </c>
      <c r="G259" s="135">
        <v>43888</v>
      </c>
      <c r="H259" s="134">
        <v>0</v>
      </c>
      <c r="I259" s="134">
        <v>0</v>
      </c>
      <c r="J259" s="134"/>
      <c r="K259" s="136">
        <v>0</v>
      </c>
      <c r="L259" s="137"/>
      <c r="M259" s="137"/>
      <c r="N259" s="55"/>
      <c r="O259" s="137">
        <v>270</v>
      </c>
      <c r="P259" s="138"/>
      <c r="Q259" s="139"/>
      <c r="R259" s="139"/>
      <c r="S259" s="139"/>
      <c r="T259" s="139"/>
      <c r="U259" s="139"/>
      <c r="V259" s="140"/>
      <c r="W259" s="140"/>
      <c r="X259" s="140"/>
      <c r="Y259" s="140"/>
      <c r="Z259" s="140"/>
      <c r="AA259" s="140"/>
      <c r="AB259" s="139"/>
      <c r="AC259" s="158"/>
      <c r="BP259" s="161"/>
    </row>
    <row r="260" spans="1:68" s="103" customFormat="1" ht="11.25" customHeight="1" x14ac:dyDescent="0.2">
      <c r="A260" s="132" t="s">
        <v>33</v>
      </c>
      <c r="B260" s="133" t="s">
        <v>55</v>
      </c>
      <c r="C260" s="134" t="s">
        <v>53</v>
      </c>
      <c r="D260" s="134" t="s">
        <v>36</v>
      </c>
      <c r="E260" s="134" t="s">
        <v>618</v>
      </c>
      <c r="F260" s="162">
        <v>81548</v>
      </c>
      <c r="G260" s="135">
        <v>43888</v>
      </c>
      <c r="H260" s="134">
        <v>0</v>
      </c>
      <c r="I260" s="134">
        <v>0</v>
      </c>
      <c r="J260" s="134"/>
      <c r="K260" s="136">
        <v>0</v>
      </c>
      <c r="L260" s="137"/>
      <c r="M260" s="137"/>
      <c r="N260" s="55"/>
      <c r="O260" s="137">
        <v>1070</v>
      </c>
      <c r="P260" s="138"/>
      <c r="Q260" s="139"/>
      <c r="R260" s="139"/>
      <c r="S260" s="139"/>
      <c r="T260" s="139"/>
      <c r="U260" s="139"/>
      <c r="V260" s="140"/>
      <c r="W260" s="140"/>
      <c r="X260" s="140"/>
      <c r="Y260" s="140"/>
      <c r="Z260" s="140"/>
      <c r="AA260" s="140"/>
      <c r="AB260" s="139"/>
      <c r="AC260" s="158"/>
      <c r="BP260" s="161"/>
    </row>
    <row r="261" spans="1:68" s="103" customFormat="1" ht="12" x14ac:dyDescent="0.2">
      <c r="A261" s="134"/>
      <c r="B261" s="133"/>
      <c r="C261" s="134"/>
      <c r="D261" s="134"/>
      <c r="E261" s="134"/>
      <c r="F261" s="47">
        <v>81549</v>
      </c>
      <c r="G261" s="135"/>
      <c r="H261" s="134"/>
      <c r="I261" s="134"/>
      <c r="J261" s="134"/>
      <c r="K261" s="136"/>
      <c r="L261" s="137"/>
      <c r="M261" s="137"/>
      <c r="N261" s="55">
        <f t="shared" ref="N261:N292" si="9">SUM(K261:L261)</f>
        <v>0</v>
      </c>
      <c r="O261" s="137"/>
      <c r="P261" s="189"/>
      <c r="Q261" s="137"/>
      <c r="R261" s="137"/>
      <c r="S261" s="137"/>
      <c r="T261" s="137"/>
      <c r="U261" s="137"/>
      <c r="V261" s="140"/>
      <c r="W261" s="140"/>
      <c r="X261" s="140"/>
      <c r="Y261" s="140"/>
      <c r="Z261" s="140"/>
      <c r="AA261" s="140"/>
      <c r="AB261" s="137"/>
      <c r="AC261" s="158"/>
      <c r="BP261" s="161"/>
    </row>
    <row r="262" spans="1:68" s="103" customFormat="1" ht="12" x14ac:dyDescent="0.2">
      <c r="A262" s="134" t="s">
        <v>33</v>
      </c>
      <c r="B262" s="133">
        <v>43887</v>
      </c>
      <c r="C262" s="134" t="s">
        <v>535</v>
      </c>
      <c r="D262" s="134" t="s">
        <v>39</v>
      </c>
      <c r="E262" s="134" t="s">
        <v>43</v>
      </c>
      <c r="F262" s="47">
        <v>81550</v>
      </c>
      <c r="G262" s="135">
        <v>43889</v>
      </c>
      <c r="H262" s="134">
        <v>18</v>
      </c>
      <c r="I262" s="134">
        <v>0</v>
      </c>
      <c r="J262" s="134"/>
      <c r="K262" s="136">
        <v>2371.84</v>
      </c>
      <c r="L262" s="137"/>
      <c r="M262" s="137"/>
      <c r="N262" s="55">
        <v>2371.84</v>
      </c>
      <c r="O262" s="137"/>
      <c r="P262" s="189"/>
      <c r="Q262" s="137">
        <v>2371.84</v>
      </c>
      <c r="R262" s="137"/>
      <c r="S262" s="137"/>
      <c r="T262" s="137"/>
      <c r="U262" s="137"/>
      <c r="V262" s="140"/>
      <c r="W262" s="140"/>
      <c r="X262" s="140"/>
      <c r="Y262" s="140"/>
      <c r="Z262" s="140"/>
      <c r="AA262" s="140"/>
      <c r="AB262" s="137"/>
      <c r="AC262" s="158" t="s">
        <v>619</v>
      </c>
      <c r="BP262" s="161"/>
    </row>
    <row r="263" spans="1:68" s="103" customFormat="1" ht="12" x14ac:dyDescent="0.2">
      <c r="A263" s="134" t="s">
        <v>33</v>
      </c>
      <c r="B263" s="133">
        <v>43887</v>
      </c>
      <c r="C263" s="134" t="s">
        <v>90</v>
      </c>
      <c r="D263" s="134" t="s">
        <v>39</v>
      </c>
      <c r="E263" s="134" t="s">
        <v>43</v>
      </c>
      <c r="F263" s="47">
        <v>81551</v>
      </c>
      <c r="G263" s="135">
        <v>43892</v>
      </c>
      <c r="H263" s="134">
        <v>19</v>
      </c>
      <c r="I263" s="134">
        <v>1</v>
      </c>
      <c r="J263" s="134" t="s">
        <v>61</v>
      </c>
      <c r="K263" s="136">
        <v>1090</v>
      </c>
      <c r="L263" s="137"/>
      <c r="M263" s="137"/>
      <c r="N263" s="55">
        <f t="shared" si="9"/>
        <v>1090</v>
      </c>
      <c r="O263" s="137"/>
      <c r="P263" s="189"/>
      <c r="Q263" s="137">
        <v>1090</v>
      </c>
      <c r="R263" s="137"/>
      <c r="S263" s="137"/>
      <c r="T263" s="137"/>
      <c r="U263" s="137"/>
      <c r="V263" s="140"/>
      <c r="W263" s="140"/>
      <c r="X263" s="140"/>
      <c r="Y263" s="140"/>
      <c r="Z263" s="140"/>
      <c r="AA263" s="140"/>
      <c r="AB263" s="137"/>
      <c r="AC263" s="158"/>
      <c r="BP263" s="161"/>
    </row>
    <row r="264" spans="1:68" s="103" customFormat="1" ht="12" x14ac:dyDescent="0.2">
      <c r="A264" s="134" t="s">
        <v>41</v>
      </c>
      <c r="B264" s="133" t="s">
        <v>34</v>
      </c>
      <c r="C264" s="134" t="s">
        <v>101</v>
      </c>
      <c r="D264" s="134" t="s">
        <v>36</v>
      </c>
      <c r="E264" s="134" t="s">
        <v>620</v>
      </c>
      <c r="F264" s="162">
        <v>81552</v>
      </c>
      <c r="G264" s="135">
        <v>43888</v>
      </c>
      <c r="H264" s="134">
        <v>0</v>
      </c>
      <c r="I264" s="134">
        <v>0</v>
      </c>
      <c r="J264" s="134"/>
      <c r="K264" s="136">
        <v>54448.36</v>
      </c>
      <c r="L264" s="137"/>
      <c r="M264" s="137"/>
      <c r="N264" s="55">
        <f t="shared" si="9"/>
        <v>54448.36</v>
      </c>
      <c r="O264" s="137"/>
      <c r="P264" s="189"/>
      <c r="Q264" s="137"/>
      <c r="R264" s="137"/>
      <c r="S264" s="137"/>
      <c r="T264" s="137"/>
      <c r="U264" s="137"/>
      <c r="V264" s="140"/>
      <c r="W264" s="140"/>
      <c r="X264" s="140"/>
      <c r="Y264" s="140">
        <v>18319.5</v>
      </c>
      <c r="Z264" s="140">
        <v>27383.86</v>
      </c>
      <c r="AA264" s="140">
        <v>8745</v>
      </c>
      <c r="AB264" s="137"/>
      <c r="AC264" s="158"/>
      <c r="BP264" s="161"/>
    </row>
    <row r="265" spans="1:68" s="103" customFormat="1" ht="12" x14ac:dyDescent="0.2">
      <c r="A265" s="134" t="s">
        <v>33</v>
      </c>
      <c r="B265" s="133">
        <v>43888</v>
      </c>
      <c r="C265" s="134" t="s">
        <v>90</v>
      </c>
      <c r="D265" s="134" t="s">
        <v>39</v>
      </c>
      <c r="E265" s="134" t="s">
        <v>43</v>
      </c>
      <c r="F265" s="47">
        <v>81553</v>
      </c>
      <c r="G265" s="135">
        <v>43889</v>
      </c>
      <c r="H265" s="134">
        <v>1</v>
      </c>
      <c r="I265" s="134">
        <v>3</v>
      </c>
      <c r="J265" s="134" t="s">
        <v>621</v>
      </c>
      <c r="K265" s="136">
        <v>11500</v>
      </c>
      <c r="L265" s="137"/>
      <c r="M265" s="137"/>
      <c r="N265" s="55">
        <f t="shared" si="9"/>
        <v>11500</v>
      </c>
      <c r="O265" s="137"/>
      <c r="P265" s="189"/>
      <c r="Q265" s="137">
        <v>11500</v>
      </c>
      <c r="R265" s="137"/>
      <c r="S265" s="137"/>
      <c r="T265" s="137"/>
      <c r="U265" s="137"/>
      <c r="V265" s="140"/>
      <c r="W265" s="140"/>
      <c r="X265" s="140"/>
      <c r="Y265" s="140"/>
      <c r="Z265" s="140"/>
      <c r="AA265" s="140"/>
      <c r="AB265" s="137"/>
      <c r="AC265" s="158"/>
      <c r="BP265" s="161"/>
    </row>
    <row r="266" spans="1:68" s="103" customFormat="1" ht="12" x14ac:dyDescent="0.2">
      <c r="A266" s="134" t="s">
        <v>33</v>
      </c>
      <c r="B266" s="133" t="s">
        <v>55</v>
      </c>
      <c r="C266" s="134" t="s">
        <v>53</v>
      </c>
      <c r="D266" s="134" t="s">
        <v>36</v>
      </c>
      <c r="E266" s="134" t="s">
        <v>622</v>
      </c>
      <c r="F266" s="47">
        <v>81554</v>
      </c>
      <c r="G266" s="135">
        <v>43888</v>
      </c>
      <c r="H266" s="134">
        <v>0</v>
      </c>
      <c r="I266" s="134">
        <v>0</v>
      </c>
      <c r="J266" s="134"/>
      <c r="K266" s="136">
        <v>0</v>
      </c>
      <c r="L266" s="137"/>
      <c r="M266" s="137"/>
      <c r="N266" s="55">
        <f t="shared" si="9"/>
        <v>0</v>
      </c>
      <c r="O266" s="137">
        <v>250</v>
      </c>
      <c r="P266" s="189"/>
      <c r="Q266" s="137"/>
      <c r="R266" s="137"/>
      <c r="S266" s="137"/>
      <c r="T266" s="137"/>
      <c r="U266" s="137"/>
      <c r="V266" s="140"/>
      <c r="W266" s="140"/>
      <c r="X266" s="140"/>
      <c r="Y266" s="140"/>
      <c r="Z266" s="140"/>
      <c r="AA266" s="140"/>
      <c r="AB266" s="137"/>
      <c r="AC266" s="158"/>
      <c r="BP266" s="161"/>
    </row>
    <row r="267" spans="1:68" s="103" customFormat="1" ht="12" x14ac:dyDescent="0.2">
      <c r="A267" s="134" t="s">
        <v>33</v>
      </c>
      <c r="B267" s="133" t="s">
        <v>55</v>
      </c>
      <c r="C267" s="134" t="s">
        <v>53</v>
      </c>
      <c r="D267" s="134" t="s">
        <v>36</v>
      </c>
      <c r="E267" s="134" t="s">
        <v>622</v>
      </c>
      <c r="F267" s="47">
        <v>81555</v>
      </c>
      <c r="G267" s="135">
        <v>43888</v>
      </c>
      <c r="H267" s="134">
        <v>0</v>
      </c>
      <c r="I267" s="134">
        <v>0</v>
      </c>
      <c r="J267" s="134"/>
      <c r="K267" s="136">
        <v>0</v>
      </c>
      <c r="L267" s="137"/>
      <c r="M267" s="137"/>
      <c r="N267" s="55">
        <f t="shared" si="9"/>
        <v>0</v>
      </c>
      <c r="O267" s="137">
        <v>1185</v>
      </c>
      <c r="P267" s="189"/>
      <c r="Q267" s="137"/>
      <c r="R267" s="137"/>
      <c r="S267" s="137"/>
      <c r="T267" s="137"/>
      <c r="U267" s="137"/>
      <c r="V267" s="140"/>
      <c r="W267" s="140"/>
      <c r="X267" s="140"/>
      <c r="Y267" s="140"/>
      <c r="Z267" s="140"/>
      <c r="AA267" s="140"/>
      <c r="AB267" s="137"/>
      <c r="AC267" s="158"/>
      <c r="BP267" s="161"/>
    </row>
    <row r="268" spans="1:68" s="103" customFormat="1" ht="12" x14ac:dyDescent="0.2">
      <c r="A268" s="134" t="s">
        <v>41</v>
      </c>
      <c r="B268" s="133" t="s">
        <v>34</v>
      </c>
      <c r="C268" s="134" t="s">
        <v>101</v>
      </c>
      <c r="D268" s="134" t="s">
        <v>36</v>
      </c>
      <c r="E268" s="134" t="s">
        <v>623</v>
      </c>
      <c r="F268" s="162">
        <v>81556</v>
      </c>
      <c r="G268" s="135">
        <v>43888</v>
      </c>
      <c r="H268" s="134">
        <v>0</v>
      </c>
      <c r="I268" s="134">
        <v>0</v>
      </c>
      <c r="J268" s="134"/>
      <c r="K268" s="136">
        <v>23250</v>
      </c>
      <c r="L268" s="137"/>
      <c r="M268" s="137"/>
      <c r="N268" s="55">
        <f t="shared" si="9"/>
        <v>23250</v>
      </c>
      <c r="O268" s="137"/>
      <c r="P268" s="189"/>
      <c r="Q268" s="137"/>
      <c r="R268" s="137"/>
      <c r="S268" s="137"/>
      <c r="T268" s="137"/>
      <c r="U268" s="137"/>
      <c r="V268" s="140"/>
      <c r="W268" s="140"/>
      <c r="X268" s="140"/>
      <c r="Y268" s="140"/>
      <c r="Z268" s="140"/>
      <c r="AA268" s="140">
        <v>23250</v>
      </c>
      <c r="AB268" s="137"/>
      <c r="AC268" s="158"/>
      <c r="BP268" s="161"/>
    </row>
    <row r="269" spans="1:68" s="103" customFormat="1" ht="12" x14ac:dyDescent="0.2">
      <c r="A269" s="134" t="s">
        <v>405</v>
      </c>
      <c r="B269" s="133">
        <v>43885</v>
      </c>
      <c r="C269" s="134" t="s">
        <v>68</v>
      </c>
      <c r="D269" s="134" t="s">
        <v>88</v>
      </c>
      <c r="E269" s="134" t="s">
        <v>476</v>
      </c>
      <c r="F269" s="47">
        <v>81557</v>
      </c>
      <c r="G269" s="135">
        <v>43888</v>
      </c>
      <c r="H269" s="134">
        <v>31</v>
      </c>
      <c r="I269" s="134">
        <v>0</v>
      </c>
      <c r="J269" s="134"/>
      <c r="K269" s="136">
        <v>2420</v>
      </c>
      <c r="L269" s="137"/>
      <c r="M269" s="137"/>
      <c r="N269" s="55">
        <f>SUM(K269:L269)</f>
        <v>2420</v>
      </c>
      <c r="O269" s="137"/>
      <c r="P269" s="189"/>
      <c r="Q269" s="137">
        <v>2420</v>
      </c>
      <c r="R269" s="137"/>
      <c r="S269" s="137"/>
      <c r="T269" s="137"/>
      <c r="U269" s="137"/>
      <c r="V269" s="140"/>
      <c r="W269" s="140"/>
      <c r="X269" s="140"/>
      <c r="Y269" s="140"/>
      <c r="Z269" s="140"/>
      <c r="AA269" s="140"/>
      <c r="AB269" s="137"/>
      <c r="AC269" s="158"/>
      <c r="BP269" s="161"/>
    </row>
    <row r="270" spans="1:68" s="103" customFormat="1" ht="12" x14ac:dyDescent="0.2">
      <c r="A270" s="134" t="s">
        <v>405</v>
      </c>
      <c r="B270" s="133">
        <v>43885</v>
      </c>
      <c r="C270" s="134" t="s">
        <v>68</v>
      </c>
      <c r="D270" s="134" t="s">
        <v>88</v>
      </c>
      <c r="E270" s="134" t="s">
        <v>476</v>
      </c>
      <c r="F270" s="47">
        <v>81558</v>
      </c>
      <c r="G270" s="135">
        <v>43888</v>
      </c>
      <c r="H270" s="134">
        <v>19</v>
      </c>
      <c r="I270" s="134">
        <v>0</v>
      </c>
      <c r="J270" s="134"/>
      <c r="K270" s="136">
        <v>4453</v>
      </c>
      <c r="L270" s="137"/>
      <c r="M270" s="137"/>
      <c r="N270" s="55">
        <f t="shared" si="9"/>
        <v>4453</v>
      </c>
      <c r="O270" s="137"/>
      <c r="P270" s="189"/>
      <c r="Q270" s="137">
        <v>4453</v>
      </c>
      <c r="R270" s="137"/>
      <c r="S270" s="137"/>
      <c r="T270" s="137"/>
      <c r="U270" s="137"/>
      <c r="V270" s="140"/>
      <c r="W270" s="140"/>
      <c r="X270" s="140"/>
      <c r="Y270" s="140"/>
      <c r="Z270" s="140"/>
      <c r="AA270" s="140"/>
      <c r="AB270" s="137"/>
      <c r="AC270" s="158"/>
      <c r="BP270" s="161"/>
    </row>
    <row r="271" spans="1:68" s="103" customFormat="1" ht="12" x14ac:dyDescent="0.2">
      <c r="A271" s="134" t="s">
        <v>62</v>
      </c>
      <c r="B271" s="133">
        <v>43885</v>
      </c>
      <c r="C271" s="134" t="s">
        <v>68</v>
      </c>
      <c r="D271" s="134" t="s">
        <v>88</v>
      </c>
      <c r="E271" s="134" t="s">
        <v>476</v>
      </c>
      <c r="F271" s="47">
        <v>81559</v>
      </c>
      <c r="G271" s="135">
        <v>43888</v>
      </c>
      <c r="H271" s="134">
        <v>459</v>
      </c>
      <c r="I271" s="134">
        <v>0</v>
      </c>
      <c r="J271" s="134"/>
      <c r="K271" s="136">
        <v>26497.31</v>
      </c>
      <c r="L271" s="137"/>
      <c r="M271" s="137"/>
      <c r="N271" s="55">
        <f t="shared" si="9"/>
        <v>26497.31</v>
      </c>
      <c r="O271" s="137"/>
      <c r="P271" s="189"/>
      <c r="Q271" s="137">
        <v>26497.31</v>
      </c>
      <c r="R271" s="137"/>
      <c r="S271" s="137"/>
      <c r="T271" s="137"/>
      <c r="U271" s="137"/>
      <c r="V271" s="140"/>
      <c r="W271" s="140"/>
      <c r="X271" s="140"/>
      <c r="Y271" s="140"/>
      <c r="Z271" s="140"/>
      <c r="AA271" s="140"/>
      <c r="AB271" s="137"/>
      <c r="AC271" s="158"/>
      <c r="BP271" s="161"/>
    </row>
    <row r="272" spans="1:68" s="103" customFormat="1" ht="12" x14ac:dyDescent="0.2">
      <c r="A272" s="134" t="s">
        <v>62</v>
      </c>
      <c r="B272" s="133">
        <v>43885</v>
      </c>
      <c r="C272" s="134" t="s">
        <v>68</v>
      </c>
      <c r="D272" s="134" t="s">
        <v>88</v>
      </c>
      <c r="E272" s="134" t="s">
        <v>476</v>
      </c>
      <c r="F272" s="162">
        <v>81560</v>
      </c>
      <c r="G272" s="135">
        <v>43888</v>
      </c>
      <c r="H272" s="134">
        <v>750</v>
      </c>
      <c r="I272" s="134">
        <v>0</v>
      </c>
      <c r="J272" s="134"/>
      <c r="K272" s="136">
        <v>30284.959999999999</v>
      </c>
      <c r="L272" s="137"/>
      <c r="M272" s="137"/>
      <c r="N272" s="55">
        <f t="shared" si="9"/>
        <v>30284.959999999999</v>
      </c>
      <c r="O272" s="137"/>
      <c r="P272" s="189"/>
      <c r="Q272" s="137">
        <v>30284.959999999999</v>
      </c>
      <c r="R272" s="137"/>
      <c r="S272" s="137"/>
      <c r="T272" s="137"/>
      <c r="U272" s="137"/>
      <c r="V272" s="140"/>
      <c r="W272" s="140"/>
      <c r="X272" s="140"/>
      <c r="Y272" s="140"/>
      <c r="Z272" s="140"/>
      <c r="AA272" s="140"/>
      <c r="AB272" s="137"/>
      <c r="AC272" s="158"/>
      <c r="BP272" s="161"/>
    </row>
    <row r="273" spans="1:68" s="103" customFormat="1" ht="12" x14ac:dyDescent="0.2">
      <c r="A273" s="134" t="s">
        <v>41</v>
      </c>
      <c r="B273" s="133">
        <v>43885</v>
      </c>
      <c r="C273" s="134" t="s">
        <v>68</v>
      </c>
      <c r="D273" s="134" t="s">
        <v>93</v>
      </c>
      <c r="E273" s="134" t="s">
        <v>624</v>
      </c>
      <c r="F273" s="47">
        <v>81561</v>
      </c>
      <c r="G273" s="135">
        <v>43888</v>
      </c>
      <c r="H273" s="134">
        <v>10</v>
      </c>
      <c r="I273" s="134">
        <v>0</v>
      </c>
      <c r="J273" s="134"/>
      <c r="K273" s="136">
        <v>2061.67</v>
      </c>
      <c r="L273" s="137"/>
      <c r="M273" s="137"/>
      <c r="N273" s="55">
        <f t="shared" si="9"/>
        <v>2061.67</v>
      </c>
      <c r="O273" s="137"/>
      <c r="P273" s="189"/>
      <c r="Q273" s="137">
        <v>2061.67</v>
      </c>
      <c r="R273" s="137"/>
      <c r="S273" s="137"/>
      <c r="T273" s="137"/>
      <c r="U273" s="137"/>
      <c r="V273" s="140"/>
      <c r="W273" s="140"/>
      <c r="X273" s="140"/>
      <c r="Y273" s="140"/>
      <c r="Z273" s="140"/>
      <c r="AA273" s="140"/>
      <c r="AB273" s="137"/>
      <c r="AC273" s="158" t="s">
        <v>625</v>
      </c>
      <c r="BP273" s="161"/>
    </row>
    <row r="274" spans="1:68" s="103" customFormat="1" ht="12" x14ac:dyDescent="0.2">
      <c r="A274" s="134" t="s">
        <v>33</v>
      </c>
      <c r="B274" s="133" t="s">
        <v>55</v>
      </c>
      <c r="C274" s="134" t="s">
        <v>56</v>
      </c>
      <c r="D274" s="134" t="s">
        <v>36</v>
      </c>
      <c r="E274" s="134" t="s">
        <v>626</v>
      </c>
      <c r="F274" s="47">
        <v>81562</v>
      </c>
      <c r="G274" s="135">
        <v>43889</v>
      </c>
      <c r="H274" s="134">
        <v>0</v>
      </c>
      <c r="I274" s="134">
        <v>1</v>
      </c>
      <c r="J274" s="134" t="s">
        <v>137</v>
      </c>
      <c r="K274" s="136">
        <v>0</v>
      </c>
      <c r="L274" s="137"/>
      <c r="M274" s="137"/>
      <c r="N274" s="55">
        <f t="shared" si="9"/>
        <v>0</v>
      </c>
      <c r="O274" s="137">
        <v>10000</v>
      </c>
      <c r="P274" s="189"/>
      <c r="Q274" s="137"/>
      <c r="R274" s="137"/>
      <c r="S274" s="137"/>
      <c r="T274" s="137"/>
      <c r="U274" s="137"/>
      <c r="V274" s="140"/>
      <c r="W274" s="140"/>
      <c r="X274" s="140"/>
      <c r="Y274" s="140"/>
      <c r="Z274" s="140"/>
      <c r="AA274" s="140"/>
      <c r="AB274" s="137"/>
      <c r="AC274" s="158"/>
      <c r="BP274" s="161"/>
    </row>
    <row r="275" spans="1:68" s="103" customFormat="1" ht="12" x14ac:dyDescent="0.2">
      <c r="A275" s="134" t="s">
        <v>33</v>
      </c>
      <c r="B275" s="133">
        <v>43888</v>
      </c>
      <c r="C275" s="134" t="s">
        <v>535</v>
      </c>
      <c r="D275" s="134" t="s">
        <v>39</v>
      </c>
      <c r="E275" s="134" t="s">
        <v>43</v>
      </c>
      <c r="F275" s="47">
        <v>81563</v>
      </c>
      <c r="G275" s="135">
        <v>43892</v>
      </c>
      <c r="H275" s="134">
        <v>5</v>
      </c>
      <c r="I275" s="134"/>
      <c r="J275" s="134"/>
      <c r="K275" s="136">
        <v>6578.84</v>
      </c>
      <c r="L275" s="137">
        <v>1300</v>
      </c>
      <c r="M275" s="137" t="s">
        <v>205</v>
      </c>
      <c r="N275" s="55">
        <v>7878.84</v>
      </c>
      <c r="O275" s="137"/>
      <c r="P275" s="189"/>
      <c r="Q275" s="137">
        <v>6578.84</v>
      </c>
      <c r="R275" s="137"/>
      <c r="S275" s="137"/>
      <c r="T275" s="137"/>
      <c r="U275" s="137"/>
      <c r="V275" s="140"/>
      <c r="W275" s="140"/>
      <c r="X275" s="140"/>
      <c r="Y275" s="140"/>
      <c r="Z275" s="140"/>
      <c r="AA275" s="140"/>
      <c r="AB275" s="137"/>
      <c r="AC275" s="158"/>
      <c r="BP275" s="161"/>
    </row>
    <row r="276" spans="1:68" s="103" customFormat="1" ht="12" x14ac:dyDescent="0.2">
      <c r="A276" s="134" t="s">
        <v>33</v>
      </c>
      <c r="B276" s="133">
        <v>43888</v>
      </c>
      <c r="C276" s="134" t="s">
        <v>51</v>
      </c>
      <c r="D276" s="134" t="s">
        <v>39</v>
      </c>
      <c r="E276" s="134" t="s">
        <v>398</v>
      </c>
      <c r="F276" s="162">
        <v>81564</v>
      </c>
      <c r="G276" s="135">
        <v>43892</v>
      </c>
      <c r="H276" s="134">
        <v>0</v>
      </c>
      <c r="I276" s="134">
        <v>1</v>
      </c>
      <c r="J276" s="134" t="s">
        <v>398</v>
      </c>
      <c r="K276" s="136">
        <v>200</v>
      </c>
      <c r="L276" s="137"/>
      <c r="M276" s="137"/>
      <c r="N276" s="55">
        <f t="shared" si="9"/>
        <v>200</v>
      </c>
      <c r="O276" s="137"/>
      <c r="P276" s="189"/>
      <c r="Q276" s="137">
        <v>200</v>
      </c>
      <c r="R276" s="137"/>
      <c r="S276" s="137"/>
      <c r="T276" s="137"/>
      <c r="U276" s="137"/>
      <c r="V276" s="140"/>
      <c r="W276" s="140"/>
      <c r="X276" s="140"/>
      <c r="Y276" s="140"/>
      <c r="Z276" s="140"/>
      <c r="AA276" s="140"/>
      <c r="AB276" s="137"/>
      <c r="AC276" s="158"/>
      <c r="BP276" s="161"/>
    </row>
    <row r="277" spans="1:68" s="103" customFormat="1" ht="12" x14ac:dyDescent="0.2">
      <c r="A277" s="134" t="s">
        <v>62</v>
      </c>
      <c r="B277" s="133">
        <v>43888</v>
      </c>
      <c r="C277" s="134" t="s">
        <v>535</v>
      </c>
      <c r="D277" s="134" t="s">
        <v>39</v>
      </c>
      <c r="E277" s="134" t="s">
        <v>43</v>
      </c>
      <c r="F277" s="47">
        <v>81565</v>
      </c>
      <c r="G277" s="135">
        <v>43892</v>
      </c>
      <c r="H277" s="134">
        <v>10</v>
      </c>
      <c r="I277" s="134">
        <v>0</v>
      </c>
      <c r="J277" s="134"/>
      <c r="K277" s="136">
        <v>1700</v>
      </c>
      <c r="L277" s="137"/>
      <c r="M277" s="137"/>
      <c r="N277" s="55">
        <f t="shared" si="9"/>
        <v>1700</v>
      </c>
      <c r="O277" s="137"/>
      <c r="P277" s="189"/>
      <c r="Q277" s="137">
        <v>1700</v>
      </c>
      <c r="R277" s="137"/>
      <c r="S277" s="137"/>
      <c r="T277" s="137"/>
      <c r="U277" s="137"/>
      <c r="V277" s="140"/>
      <c r="W277" s="140"/>
      <c r="X277" s="140"/>
      <c r="Y277" s="140"/>
      <c r="Z277" s="140"/>
      <c r="AA277" s="140"/>
      <c r="AB277" s="137"/>
      <c r="AC277" s="158"/>
      <c r="BP277" s="161"/>
    </row>
    <row r="278" spans="1:68" s="103" customFormat="1" ht="12" x14ac:dyDescent="0.2">
      <c r="A278" s="134" t="s">
        <v>62</v>
      </c>
      <c r="B278" s="133">
        <v>43888</v>
      </c>
      <c r="C278" s="134" t="s">
        <v>535</v>
      </c>
      <c r="D278" s="134" t="s">
        <v>39</v>
      </c>
      <c r="E278" s="134" t="s">
        <v>43</v>
      </c>
      <c r="F278" s="47">
        <v>81566</v>
      </c>
      <c r="G278" s="135">
        <v>43892</v>
      </c>
      <c r="H278" s="134">
        <v>8</v>
      </c>
      <c r="I278" s="134">
        <v>0</v>
      </c>
      <c r="J278" s="134"/>
      <c r="K278" s="136">
        <v>3675</v>
      </c>
      <c r="L278" s="137"/>
      <c r="M278" s="137"/>
      <c r="N278" s="55">
        <f t="shared" si="9"/>
        <v>3675</v>
      </c>
      <c r="O278" s="137"/>
      <c r="P278" s="189"/>
      <c r="Q278" s="137">
        <v>3675</v>
      </c>
      <c r="R278" s="137"/>
      <c r="S278" s="137"/>
      <c r="T278" s="137"/>
      <c r="U278" s="137"/>
      <c r="V278" s="140"/>
      <c r="W278" s="140"/>
      <c r="X278" s="140"/>
      <c r="Y278" s="140"/>
      <c r="Z278" s="140"/>
      <c r="AA278" s="140"/>
      <c r="AB278" s="137"/>
      <c r="AC278" s="158"/>
      <c r="BP278" s="161"/>
    </row>
    <row r="279" spans="1:68" s="103" customFormat="1" ht="12" x14ac:dyDescent="0.2">
      <c r="A279" s="134" t="s">
        <v>33</v>
      </c>
      <c r="B279" s="133" t="s">
        <v>55</v>
      </c>
      <c r="C279" s="134" t="s">
        <v>56</v>
      </c>
      <c r="D279" s="134" t="s">
        <v>36</v>
      </c>
      <c r="E279" s="134" t="s">
        <v>333</v>
      </c>
      <c r="F279" s="47">
        <v>81567</v>
      </c>
      <c r="G279" s="135">
        <v>43892</v>
      </c>
      <c r="H279" s="134">
        <v>0</v>
      </c>
      <c r="I279" s="134">
        <v>1</v>
      </c>
      <c r="J279" s="134" t="s">
        <v>627</v>
      </c>
      <c r="K279" s="136">
        <v>0</v>
      </c>
      <c r="L279" s="137"/>
      <c r="M279" s="137"/>
      <c r="N279" s="55">
        <f t="shared" si="9"/>
        <v>0</v>
      </c>
      <c r="O279" s="137">
        <v>20000</v>
      </c>
      <c r="P279" s="189"/>
      <c r="Q279" s="137"/>
      <c r="R279" s="137"/>
      <c r="S279" s="137"/>
      <c r="T279" s="137"/>
      <c r="U279" s="137"/>
      <c r="V279" s="140"/>
      <c r="W279" s="140"/>
      <c r="X279" s="140"/>
      <c r="Y279" s="140"/>
      <c r="Z279" s="140"/>
      <c r="AA279" s="140"/>
      <c r="AB279" s="137"/>
      <c r="AC279" s="158"/>
      <c r="BP279" s="161"/>
    </row>
    <row r="280" spans="1:68" s="103" customFormat="1" ht="12" x14ac:dyDescent="0.2">
      <c r="A280" s="134" t="s">
        <v>405</v>
      </c>
      <c r="B280" s="133">
        <v>43887</v>
      </c>
      <c r="C280" s="134" t="s">
        <v>68</v>
      </c>
      <c r="D280" s="134" t="s">
        <v>88</v>
      </c>
      <c r="E280" s="134" t="s">
        <v>476</v>
      </c>
      <c r="F280" s="162">
        <v>81568</v>
      </c>
      <c r="G280" s="135">
        <v>43888</v>
      </c>
      <c r="H280" s="134">
        <v>7</v>
      </c>
      <c r="I280" s="134"/>
      <c r="J280" s="134"/>
      <c r="K280" s="136">
        <v>228</v>
      </c>
      <c r="L280" s="137"/>
      <c r="M280" s="137"/>
      <c r="N280" s="55">
        <f t="shared" si="9"/>
        <v>228</v>
      </c>
      <c r="O280" s="137"/>
      <c r="P280" s="189"/>
      <c r="Q280" s="137">
        <v>228</v>
      </c>
      <c r="R280" s="137"/>
      <c r="S280" s="137"/>
      <c r="T280" s="137"/>
      <c r="U280" s="137"/>
      <c r="V280" s="140"/>
      <c r="W280" s="140"/>
      <c r="X280" s="140"/>
      <c r="Y280" s="140"/>
      <c r="Z280" s="140"/>
      <c r="AA280" s="140"/>
      <c r="AB280" s="137"/>
      <c r="AC280" s="158"/>
      <c r="BP280" s="161"/>
    </row>
    <row r="281" spans="1:68" s="103" customFormat="1" ht="12" x14ac:dyDescent="0.2">
      <c r="A281" s="134" t="s">
        <v>405</v>
      </c>
      <c r="B281" s="133" t="s">
        <v>265</v>
      </c>
      <c r="C281" s="134" t="s">
        <v>265</v>
      </c>
      <c r="D281" s="134" t="s">
        <v>88</v>
      </c>
      <c r="E281" s="134" t="s">
        <v>476</v>
      </c>
      <c r="F281" s="47">
        <v>81569</v>
      </c>
      <c r="G281" s="135"/>
      <c r="H281" s="134">
        <v>4</v>
      </c>
      <c r="I281" s="134"/>
      <c r="J281" s="134"/>
      <c r="K281" s="136" t="s">
        <v>44</v>
      </c>
      <c r="L281" s="137"/>
      <c r="M281" s="137"/>
      <c r="N281" s="55">
        <f t="shared" si="9"/>
        <v>0</v>
      </c>
      <c r="O281" s="137"/>
      <c r="P281" s="189"/>
      <c r="Q281" s="137" t="s">
        <v>44</v>
      </c>
      <c r="R281" s="137"/>
      <c r="S281" s="137"/>
      <c r="T281" s="137"/>
      <c r="U281" s="137"/>
      <c r="V281" s="140"/>
      <c r="W281" s="140"/>
      <c r="X281" s="140"/>
      <c r="Y281" s="140"/>
      <c r="Z281" s="140"/>
      <c r="AA281" s="140"/>
      <c r="AB281" s="137"/>
      <c r="AC281" s="158" t="s">
        <v>628</v>
      </c>
      <c r="BP281" s="161"/>
    </row>
    <row r="282" spans="1:68" s="103" customFormat="1" ht="12" x14ac:dyDescent="0.2">
      <c r="A282" s="134"/>
      <c r="B282" s="133"/>
      <c r="C282" s="134"/>
      <c r="D282" s="134"/>
      <c r="E282" s="134"/>
      <c r="F282" s="47">
        <v>81570</v>
      </c>
      <c r="G282" s="135"/>
      <c r="H282" s="134"/>
      <c r="I282" s="134"/>
      <c r="J282" s="134"/>
      <c r="K282" s="136"/>
      <c r="L282" s="137"/>
      <c r="M282" s="137"/>
      <c r="N282" s="55">
        <f t="shared" si="9"/>
        <v>0</v>
      </c>
      <c r="O282" s="137"/>
      <c r="P282" s="189"/>
      <c r="Q282" s="137"/>
      <c r="R282" s="137"/>
      <c r="S282" s="137"/>
      <c r="T282" s="137"/>
      <c r="U282" s="137"/>
      <c r="V282" s="140"/>
      <c r="W282" s="140"/>
      <c r="X282" s="140"/>
      <c r="Y282" s="140"/>
      <c r="Z282" s="140"/>
      <c r="AA282" s="140"/>
      <c r="AB282" s="137"/>
      <c r="AC282" s="158"/>
      <c r="BP282" s="161"/>
    </row>
    <row r="283" spans="1:68" s="103" customFormat="1" ht="12" x14ac:dyDescent="0.2">
      <c r="A283" s="134"/>
      <c r="B283" s="133"/>
      <c r="C283" s="134"/>
      <c r="D283" s="134"/>
      <c r="E283" s="134"/>
      <c r="F283" s="47">
        <v>81571</v>
      </c>
      <c r="G283" s="135"/>
      <c r="H283" s="134"/>
      <c r="I283" s="134"/>
      <c r="J283" s="134"/>
      <c r="K283" s="136"/>
      <c r="L283" s="137"/>
      <c r="M283" s="137"/>
      <c r="N283" s="55">
        <f t="shared" si="9"/>
        <v>0</v>
      </c>
      <c r="O283" s="137"/>
      <c r="P283" s="189"/>
      <c r="Q283" s="137"/>
      <c r="R283" s="137"/>
      <c r="S283" s="137"/>
      <c r="T283" s="137"/>
      <c r="U283" s="137"/>
      <c r="V283" s="140"/>
      <c r="W283" s="140"/>
      <c r="X283" s="140"/>
      <c r="Y283" s="140"/>
      <c r="Z283" s="140"/>
      <c r="AA283" s="140"/>
      <c r="AB283" s="137"/>
      <c r="AC283" s="158"/>
      <c r="BP283" s="161"/>
    </row>
    <row r="284" spans="1:68" s="103" customFormat="1" ht="12" x14ac:dyDescent="0.2">
      <c r="A284" s="134"/>
      <c r="B284" s="133"/>
      <c r="C284" s="134"/>
      <c r="D284" s="134"/>
      <c r="E284" s="134"/>
      <c r="F284" s="162">
        <v>81572</v>
      </c>
      <c r="G284" s="135"/>
      <c r="H284" s="134"/>
      <c r="I284" s="134"/>
      <c r="J284" s="134"/>
      <c r="K284" s="136"/>
      <c r="L284" s="137"/>
      <c r="M284" s="137"/>
      <c r="N284" s="55">
        <f t="shared" si="9"/>
        <v>0</v>
      </c>
      <c r="O284" s="137"/>
      <c r="P284" s="189"/>
      <c r="Q284" s="137"/>
      <c r="R284" s="137"/>
      <c r="S284" s="137"/>
      <c r="T284" s="137"/>
      <c r="U284" s="137"/>
      <c r="V284" s="140"/>
      <c r="W284" s="140"/>
      <c r="X284" s="140"/>
      <c r="Y284" s="140"/>
      <c r="Z284" s="140"/>
      <c r="AA284" s="140"/>
      <c r="AB284" s="137"/>
      <c r="AC284" s="158"/>
      <c r="BP284" s="161"/>
    </row>
    <row r="285" spans="1:68" s="103" customFormat="1" ht="12" x14ac:dyDescent="0.2">
      <c r="A285" s="134" t="s">
        <v>62</v>
      </c>
      <c r="B285" s="133">
        <v>43888</v>
      </c>
      <c r="C285" s="134" t="s">
        <v>68</v>
      </c>
      <c r="D285" s="134" t="s">
        <v>88</v>
      </c>
      <c r="E285" s="134" t="s">
        <v>476</v>
      </c>
      <c r="F285" s="47">
        <v>81573</v>
      </c>
      <c r="G285" s="135">
        <v>43888</v>
      </c>
      <c r="H285" s="134">
        <v>4</v>
      </c>
      <c r="I285" s="134">
        <v>0</v>
      </c>
      <c r="J285" s="134"/>
      <c r="K285" s="136">
        <v>200</v>
      </c>
      <c r="L285" s="137"/>
      <c r="M285" s="137"/>
      <c r="N285" s="55">
        <f t="shared" si="9"/>
        <v>200</v>
      </c>
      <c r="O285" s="137"/>
      <c r="P285" s="189"/>
      <c r="Q285" s="137">
        <v>200</v>
      </c>
      <c r="R285" s="137"/>
      <c r="S285" s="137"/>
      <c r="T285" s="137"/>
      <c r="U285" s="137"/>
      <c r="V285" s="140"/>
      <c r="W285" s="140"/>
      <c r="X285" s="140"/>
      <c r="Y285" s="140"/>
      <c r="Z285" s="140"/>
      <c r="AA285" s="140"/>
      <c r="AB285" s="137"/>
      <c r="AC285" s="158"/>
      <c r="BP285" s="161"/>
    </row>
    <row r="286" spans="1:68" s="103" customFormat="1" ht="12" x14ac:dyDescent="0.2">
      <c r="A286" s="134" t="s">
        <v>62</v>
      </c>
      <c r="B286" s="133">
        <v>43888</v>
      </c>
      <c r="C286" s="134" t="s">
        <v>77</v>
      </c>
      <c r="D286" s="134" t="s">
        <v>78</v>
      </c>
      <c r="E286" s="134" t="s">
        <v>79</v>
      </c>
      <c r="F286" s="47">
        <v>81574</v>
      </c>
      <c r="G286" s="135">
        <v>43892</v>
      </c>
      <c r="H286" s="134">
        <v>1</v>
      </c>
      <c r="I286" s="134">
        <v>0</v>
      </c>
      <c r="J286" s="134"/>
      <c r="K286" s="136">
        <v>666</v>
      </c>
      <c r="L286" s="137"/>
      <c r="M286" s="137"/>
      <c r="N286" s="55">
        <f t="shared" si="9"/>
        <v>666</v>
      </c>
      <c r="O286" s="137"/>
      <c r="P286" s="189"/>
      <c r="Q286" s="137">
        <v>666</v>
      </c>
      <c r="R286" s="137"/>
      <c r="S286" s="137"/>
      <c r="T286" s="137"/>
      <c r="U286" s="137"/>
      <c r="V286" s="140"/>
      <c r="W286" s="140"/>
      <c r="X286" s="140"/>
      <c r="Y286" s="140"/>
      <c r="Z286" s="140"/>
      <c r="AA286" s="140"/>
      <c r="AB286" s="137"/>
      <c r="AC286" s="158"/>
      <c r="BP286" s="161"/>
    </row>
    <row r="287" spans="1:68" s="103" customFormat="1" ht="12" x14ac:dyDescent="0.2">
      <c r="A287" s="134" t="s">
        <v>41</v>
      </c>
      <c r="B287" s="133">
        <v>43885</v>
      </c>
      <c r="C287" s="134" t="s">
        <v>68</v>
      </c>
      <c r="D287" s="134" t="s">
        <v>93</v>
      </c>
      <c r="E287" s="134" t="s">
        <v>629</v>
      </c>
      <c r="F287" s="47">
        <v>81575</v>
      </c>
      <c r="G287" s="135">
        <v>43889</v>
      </c>
      <c r="H287" s="134">
        <v>8</v>
      </c>
      <c r="I287" s="134">
        <v>1</v>
      </c>
      <c r="J287" s="134" t="s">
        <v>630</v>
      </c>
      <c r="K287" s="136">
        <v>826.66</v>
      </c>
      <c r="L287" s="137"/>
      <c r="M287" s="137"/>
      <c r="N287" s="55">
        <f t="shared" si="9"/>
        <v>826.66</v>
      </c>
      <c r="O287" s="137"/>
      <c r="P287" s="189"/>
      <c r="Q287" s="137">
        <v>826.66</v>
      </c>
      <c r="R287" s="137"/>
      <c r="S287" s="137"/>
      <c r="T287" s="137"/>
      <c r="U287" s="137"/>
      <c r="V287" s="140"/>
      <c r="W287" s="140"/>
      <c r="X287" s="140"/>
      <c r="Y287" s="140"/>
      <c r="Z287" s="140"/>
      <c r="AA287" s="140"/>
      <c r="AB287" s="137"/>
      <c r="AC287" s="158"/>
      <c r="BP287" s="161"/>
    </row>
    <row r="288" spans="1:68" s="103" customFormat="1" ht="12" x14ac:dyDescent="0.2">
      <c r="A288" s="134" t="s">
        <v>62</v>
      </c>
      <c r="B288" s="133">
        <v>43886</v>
      </c>
      <c r="C288" s="134" t="s">
        <v>90</v>
      </c>
      <c r="D288" s="134" t="s">
        <v>170</v>
      </c>
      <c r="E288" s="134" t="s">
        <v>43</v>
      </c>
      <c r="F288" s="162">
        <v>81576</v>
      </c>
      <c r="G288" s="135">
        <v>43889</v>
      </c>
      <c r="H288" s="134">
        <v>0</v>
      </c>
      <c r="I288" s="134">
        <v>0</v>
      </c>
      <c r="J288" s="134"/>
      <c r="K288" s="136">
        <v>3365.86</v>
      </c>
      <c r="L288" s="137"/>
      <c r="M288" s="137"/>
      <c r="N288" s="55">
        <f t="shared" si="9"/>
        <v>3365.86</v>
      </c>
      <c r="O288" s="137"/>
      <c r="P288" s="189"/>
      <c r="Q288" s="137">
        <v>3365.86</v>
      </c>
      <c r="R288" s="137"/>
      <c r="S288" s="137"/>
      <c r="T288" s="137"/>
      <c r="U288" s="137"/>
      <c r="V288" s="140"/>
      <c r="W288" s="140"/>
      <c r="X288" s="140"/>
      <c r="Y288" s="140"/>
      <c r="Z288" s="140"/>
      <c r="AA288" s="140"/>
      <c r="AB288" s="137"/>
      <c r="AC288" s="158"/>
      <c r="BP288" s="161"/>
    </row>
    <row r="289" spans="1:68" s="103" customFormat="1" ht="12" x14ac:dyDescent="0.2">
      <c r="A289" s="134" t="s">
        <v>33</v>
      </c>
      <c r="B289" s="133">
        <v>43889</v>
      </c>
      <c r="C289" s="134" t="s">
        <v>53</v>
      </c>
      <c r="D289" s="134" t="s">
        <v>69</v>
      </c>
      <c r="E289" s="134" t="s">
        <v>631</v>
      </c>
      <c r="F289" s="47">
        <v>81577</v>
      </c>
      <c r="G289" s="135">
        <v>43889</v>
      </c>
      <c r="H289" s="134">
        <v>1</v>
      </c>
      <c r="I289" s="134">
        <v>0</v>
      </c>
      <c r="J289" s="134"/>
      <c r="K289" s="136">
        <v>25</v>
      </c>
      <c r="L289" s="137"/>
      <c r="M289" s="137"/>
      <c r="N289" s="55">
        <f t="shared" si="9"/>
        <v>25</v>
      </c>
      <c r="O289" s="137">
        <v>130</v>
      </c>
      <c r="P289" s="189"/>
      <c r="Q289" s="137">
        <v>25</v>
      </c>
      <c r="R289" s="137"/>
      <c r="S289" s="137"/>
      <c r="T289" s="137"/>
      <c r="U289" s="137"/>
      <c r="V289" s="140"/>
      <c r="W289" s="140"/>
      <c r="X289" s="140"/>
      <c r="Y289" s="140"/>
      <c r="Z289" s="140"/>
      <c r="AA289" s="140"/>
      <c r="AB289" s="137"/>
      <c r="AC289" s="158"/>
      <c r="BP289" s="161"/>
    </row>
    <row r="290" spans="1:68" s="103" customFormat="1" ht="12" x14ac:dyDescent="0.2">
      <c r="A290" s="134" t="s">
        <v>33</v>
      </c>
      <c r="B290" s="133" t="s">
        <v>55</v>
      </c>
      <c r="C290" s="134" t="s">
        <v>53</v>
      </c>
      <c r="D290" s="134" t="s">
        <v>36</v>
      </c>
      <c r="E290" s="134" t="s">
        <v>631</v>
      </c>
      <c r="F290" s="47">
        <v>81578</v>
      </c>
      <c r="G290" s="135">
        <v>43889</v>
      </c>
      <c r="H290" s="134">
        <v>0</v>
      </c>
      <c r="I290" s="134">
        <v>0</v>
      </c>
      <c r="J290" s="134"/>
      <c r="K290" s="136">
        <v>0</v>
      </c>
      <c r="L290" s="137"/>
      <c r="M290" s="137"/>
      <c r="N290" s="55">
        <f t="shared" si="9"/>
        <v>0</v>
      </c>
      <c r="O290" s="137">
        <v>2685</v>
      </c>
      <c r="P290" s="189"/>
      <c r="Q290" s="137"/>
      <c r="R290" s="137"/>
      <c r="S290" s="137"/>
      <c r="T290" s="137"/>
      <c r="U290" s="137"/>
      <c r="V290" s="140"/>
      <c r="W290" s="140"/>
      <c r="X290" s="140"/>
      <c r="Y290" s="140"/>
      <c r="Z290" s="140"/>
      <c r="AA290" s="140"/>
      <c r="AB290" s="137"/>
      <c r="AC290" s="158"/>
      <c r="BP290" s="161"/>
    </row>
    <row r="291" spans="1:68" s="103" customFormat="1" ht="12" x14ac:dyDescent="0.2">
      <c r="A291" s="134" t="s">
        <v>41</v>
      </c>
      <c r="B291" s="133" t="s">
        <v>34</v>
      </c>
      <c r="C291" s="134" t="s">
        <v>99</v>
      </c>
      <c r="D291" s="134" t="s">
        <v>36</v>
      </c>
      <c r="E291" s="134" t="s">
        <v>632</v>
      </c>
      <c r="F291" s="47">
        <v>81579</v>
      </c>
      <c r="G291" s="135">
        <v>43889</v>
      </c>
      <c r="H291" s="134">
        <v>0</v>
      </c>
      <c r="I291" s="134">
        <v>0</v>
      </c>
      <c r="J291" s="134"/>
      <c r="K291" s="136">
        <v>120503.69</v>
      </c>
      <c r="L291" s="137"/>
      <c r="M291" s="137"/>
      <c r="N291" s="55">
        <f t="shared" si="9"/>
        <v>120503.69</v>
      </c>
      <c r="O291" s="137"/>
      <c r="P291" s="189"/>
      <c r="Q291" s="137"/>
      <c r="R291" s="137"/>
      <c r="S291" s="137"/>
      <c r="T291" s="137"/>
      <c r="U291" s="137"/>
      <c r="V291" s="140"/>
      <c r="W291" s="140"/>
      <c r="X291" s="140"/>
      <c r="Y291" s="140"/>
      <c r="Z291" s="140">
        <v>117513.69</v>
      </c>
      <c r="AA291" s="140">
        <v>2990</v>
      </c>
      <c r="AB291" s="137"/>
      <c r="AC291" s="158"/>
      <c r="BP291" s="161"/>
    </row>
    <row r="292" spans="1:68" s="103" customFormat="1" ht="12" x14ac:dyDescent="0.2">
      <c r="A292" s="134" t="s">
        <v>33</v>
      </c>
      <c r="B292" s="133">
        <v>43889</v>
      </c>
      <c r="C292" s="134" t="s">
        <v>68</v>
      </c>
      <c r="D292" s="134" t="s">
        <v>74</v>
      </c>
      <c r="E292" s="134" t="s">
        <v>633</v>
      </c>
      <c r="F292" s="162">
        <v>81580</v>
      </c>
      <c r="G292" s="135">
        <v>43889</v>
      </c>
      <c r="H292" s="134">
        <v>1</v>
      </c>
      <c r="I292" s="134">
        <v>0</v>
      </c>
      <c r="J292" s="134"/>
      <c r="K292" s="136">
        <v>50</v>
      </c>
      <c r="L292" s="137"/>
      <c r="M292" s="137"/>
      <c r="N292" s="55">
        <f t="shared" si="9"/>
        <v>50</v>
      </c>
      <c r="O292" s="137"/>
      <c r="P292" s="189"/>
      <c r="Q292" s="137">
        <v>50</v>
      </c>
      <c r="R292" s="137"/>
      <c r="S292" s="137"/>
      <c r="T292" s="137"/>
      <c r="U292" s="137"/>
      <c r="V292" s="140"/>
      <c r="W292" s="140"/>
      <c r="X292" s="140"/>
      <c r="Y292" s="140"/>
      <c r="Z292" s="140"/>
      <c r="AA292" s="140"/>
      <c r="AB292" s="137"/>
      <c r="AC292" s="158"/>
      <c r="BP292" s="161"/>
    </row>
    <row r="293" spans="1:68" s="103" customFormat="1" ht="12" x14ac:dyDescent="0.2">
      <c r="A293" s="134" t="s">
        <v>41</v>
      </c>
      <c r="B293" s="133" t="s">
        <v>55</v>
      </c>
      <c r="C293" s="134" t="s">
        <v>101</v>
      </c>
      <c r="D293" s="134" t="s">
        <v>36</v>
      </c>
      <c r="E293" s="134" t="s">
        <v>634</v>
      </c>
      <c r="F293" s="47">
        <v>81581</v>
      </c>
      <c r="G293" s="135">
        <v>43899</v>
      </c>
      <c r="H293" s="134">
        <v>0</v>
      </c>
      <c r="I293" s="134">
        <v>0</v>
      </c>
      <c r="J293" s="134"/>
      <c r="K293" s="136">
        <v>25639.15</v>
      </c>
      <c r="L293" s="137"/>
      <c r="M293" s="137"/>
      <c r="N293" s="55">
        <f t="shared" ref="N293:N324" si="10">SUM(K293:L293)</f>
        <v>25639.15</v>
      </c>
      <c r="O293" s="137"/>
      <c r="P293" s="189"/>
      <c r="Q293" s="137"/>
      <c r="R293" s="137"/>
      <c r="S293" s="137"/>
      <c r="T293" s="137"/>
      <c r="U293" s="137"/>
      <c r="V293" s="140"/>
      <c r="W293" s="140"/>
      <c r="X293" s="140"/>
      <c r="Y293" s="140">
        <v>2227</v>
      </c>
      <c r="Z293" s="140">
        <v>18107.150000000001</v>
      </c>
      <c r="AA293" s="140">
        <v>5305</v>
      </c>
      <c r="AB293" s="137"/>
      <c r="AC293" s="158"/>
      <c r="BP293" s="161"/>
    </row>
    <row r="294" spans="1:68" s="103" customFormat="1" ht="12" x14ac:dyDescent="0.2">
      <c r="A294" s="134" t="s">
        <v>41</v>
      </c>
      <c r="B294" s="133">
        <v>43887</v>
      </c>
      <c r="C294" s="134" t="s">
        <v>68</v>
      </c>
      <c r="D294" s="134" t="s">
        <v>93</v>
      </c>
      <c r="E294" s="134" t="s">
        <v>624</v>
      </c>
      <c r="F294" s="47">
        <v>81582</v>
      </c>
      <c r="G294" s="135">
        <v>43889</v>
      </c>
      <c r="H294" s="134">
        <v>7</v>
      </c>
      <c r="I294" s="134">
        <v>1</v>
      </c>
      <c r="J294" s="134" t="s">
        <v>630</v>
      </c>
      <c r="K294" s="136">
        <v>2470</v>
      </c>
      <c r="L294" s="137"/>
      <c r="M294" s="137"/>
      <c r="N294" s="55">
        <f t="shared" si="10"/>
        <v>2470</v>
      </c>
      <c r="O294" s="137"/>
      <c r="P294" s="189"/>
      <c r="Q294" s="137">
        <v>2470</v>
      </c>
      <c r="R294" s="137"/>
      <c r="S294" s="137"/>
      <c r="T294" s="137"/>
      <c r="U294" s="137"/>
      <c r="V294" s="140"/>
      <c r="W294" s="140"/>
      <c r="X294" s="140"/>
      <c r="Y294" s="140"/>
      <c r="Z294" s="140"/>
      <c r="AA294" s="140"/>
      <c r="AB294" s="137"/>
      <c r="AC294" s="158" t="s">
        <v>635</v>
      </c>
      <c r="BP294" s="161"/>
    </row>
    <row r="295" spans="1:68" s="103" customFormat="1" ht="12" x14ac:dyDescent="0.2">
      <c r="A295" s="134" t="s">
        <v>62</v>
      </c>
      <c r="B295" s="133">
        <v>43892</v>
      </c>
      <c r="C295" s="134" t="s">
        <v>42</v>
      </c>
      <c r="D295" s="134" t="s">
        <v>39</v>
      </c>
      <c r="E295" s="134" t="s">
        <v>43</v>
      </c>
      <c r="F295" s="47">
        <v>81583</v>
      </c>
      <c r="G295" s="135">
        <v>43892</v>
      </c>
      <c r="H295" s="134">
        <v>8</v>
      </c>
      <c r="I295" s="134">
        <v>0</v>
      </c>
      <c r="J295" s="134"/>
      <c r="K295" s="136">
        <v>1115</v>
      </c>
      <c r="L295" s="137"/>
      <c r="M295" s="137"/>
      <c r="N295" s="55">
        <f t="shared" si="10"/>
        <v>1115</v>
      </c>
      <c r="O295" s="137"/>
      <c r="P295" s="189"/>
      <c r="Q295" s="137">
        <v>1115</v>
      </c>
      <c r="R295" s="137"/>
      <c r="S295" s="137"/>
      <c r="T295" s="137"/>
      <c r="U295" s="137"/>
      <c r="V295" s="140"/>
      <c r="W295" s="140"/>
      <c r="X295" s="140"/>
      <c r="Y295" s="140"/>
      <c r="Z295" s="140"/>
      <c r="AA295" s="140"/>
      <c r="AB295" s="137"/>
      <c r="AC295" s="158"/>
      <c r="BP295" s="161"/>
    </row>
    <row r="296" spans="1:68" s="103" customFormat="1" ht="12" x14ac:dyDescent="0.2">
      <c r="A296" s="134" t="s">
        <v>33</v>
      </c>
      <c r="B296" s="133">
        <v>43892</v>
      </c>
      <c r="C296" s="134" t="s">
        <v>90</v>
      </c>
      <c r="D296" s="134" t="s">
        <v>39</v>
      </c>
      <c r="E296" s="134" t="s">
        <v>43</v>
      </c>
      <c r="F296" s="162">
        <v>81584</v>
      </c>
      <c r="G296" s="135">
        <v>43892</v>
      </c>
      <c r="H296" s="134">
        <v>2</v>
      </c>
      <c r="I296" s="134">
        <v>2</v>
      </c>
      <c r="J296" s="134" t="s">
        <v>431</v>
      </c>
      <c r="K296" s="136">
        <v>150</v>
      </c>
      <c r="L296" s="137"/>
      <c r="M296" s="137"/>
      <c r="N296" s="55">
        <f t="shared" si="10"/>
        <v>150</v>
      </c>
      <c r="O296" s="137"/>
      <c r="P296" s="189"/>
      <c r="Q296" s="137">
        <v>150</v>
      </c>
      <c r="R296" s="137"/>
      <c r="S296" s="137"/>
      <c r="T296" s="137"/>
      <c r="U296" s="137"/>
      <c r="V296" s="140"/>
      <c r="W296" s="140"/>
      <c r="X296" s="140"/>
      <c r="Y296" s="140"/>
      <c r="Z296" s="140"/>
      <c r="AA296" s="140"/>
      <c r="AB296" s="137"/>
      <c r="AC296" s="158"/>
      <c r="BP296" s="161"/>
    </row>
    <row r="297" spans="1:68" s="103" customFormat="1" ht="12" x14ac:dyDescent="0.2">
      <c r="A297" s="134" t="s">
        <v>41</v>
      </c>
      <c r="B297" s="133">
        <v>43888</v>
      </c>
      <c r="C297" s="134" t="s">
        <v>68</v>
      </c>
      <c r="D297" s="134" t="s">
        <v>93</v>
      </c>
      <c r="E297" s="134" t="s">
        <v>636</v>
      </c>
      <c r="F297" s="47">
        <v>81585</v>
      </c>
      <c r="G297" s="135">
        <v>43889</v>
      </c>
      <c r="H297" s="134">
        <v>8</v>
      </c>
      <c r="I297" s="134">
        <v>0</v>
      </c>
      <c r="J297" s="134"/>
      <c r="K297" s="136">
        <v>4720</v>
      </c>
      <c r="L297" s="137"/>
      <c r="M297" s="137"/>
      <c r="N297" s="55">
        <f t="shared" si="10"/>
        <v>4720</v>
      </c>
      <c r="O297" s="137"/>
      <c r="P297" s="189"/>
      <c r="Q297" s="137">
        <v>4720</v>
      </c>
      <c r="R297" s="137"/>
      <c r="S297" s="137"/>
      <c r="T297" s="137"/>
      <c r="U297" s="137"/>
      <c r="V297" s="140"/>
      <c r="W297" s="140"/>
      <c r="X297" s="140"/>
      <c r="Y297" s="140"/>
      <c r="Z297" s="140"/>
      <c r="AA297" s="140"/>
      <c r="AB297" s="137"/>
      <c r="AC297" s="158"/>
      <c r="BP297" s="161"/>
    </row>
    <row r="298" spans="1:68" s="103" customFormat="1" ht="12" x14ac:dyDescent="0.2">
      <c r="A298" s="134" t="s">
        <v>33</v>
      </c>
      <c r="B298" s="133">
        <v>43887</v>
      </c>
      <c r="C298" s="134" t="s">
        <v>51</v>
      </c>
      <c r="D298" s="134" t="s">
        <v>39</v>
      </c>
      <c r="E298" s="134" t="s">
        <v>398</v>
      </c>
      <c r="F298" s="47">
        <v>81586</v>
      </c>
      <c r="G298" s="135">
        <v>43892</v>
      </c>
      <c r="H298" s="134">
        <v>0</v>
      </c>
      <c r="I298" s="134">
        <v>1</v>
      </c>
      <c r="J298" s="134" t="s">
        <v>398</v>
      </c>
      <c r="K298" s="136">
        <v>1000</v>
      </c>
      <c r="L298" s="137"/>
      <c r="M298" s="137"/>
      <c r="N298" s="55">
        <f t="shared" si="10"/>
        <v>1000</v>
      </c>
      <c r="O298" s="137"/>
      <c r="P298" s="189"/>
      <c r="Q298" s="137">
        <v>1000</v>
      </c>
      <c r="R298" s="137"/>
      <c r="S298" s="137"/>
      <c r="T298" s="137"/>
      <c r="U298" s="137"/>
      <c r="V298" s="140"/>
      <c r="W298" s="140"/>
      <c r="X298" s="140"/>
      <c r="Y298" s="140"/>
      <c r="Z298" s="140"/>
      <c r="AA298" s="140"/>
      <c r="AB298" s="137"/>
      <c r="AC298" s="158" t="s">
        <v>637</v>
      </c>
      <c r="BP298" s="161"/>
    </row>
    <row r="299" spans="1:68" s="103" customFormat="1" ht="12" x14ac:dyDescent="0.2">
      <c r="A299" s="134" t="s">
        <v>638</v>
      </c>
      <c r="B299" s="133">
        <v>43889</v>
      </c>
      <c r="C299" s="134" t="s">
        <v>68</v>
      </c>
      <c r="D299" s="134" t="s">
        <v>93</v>
      </c>
      <c r="E299" s="134" t="s">
        <v>639</v>
      </c>
      <c r="F299" s="47">
        <v>81587</v>
      </c>
      <c r="G299" s="135">
        <v>43892</v>
      </c>
      <c r="H299" s="134">
        <v>4</v>
      </c>
      <c r="I299" s="134">
        <v>0</v>
      </c>
      <c r="J299" s="134"/>
      <c r="K299" s="136">
        <v>280</v>
      </c>
      <c r="L299" s="137"/>
      <c r="M299" s="137"/>
      <c r="N299" s="55">
        <f t="shared" si="10"/>
        <v>280</v>
      </c>
      <c r="O299" s="137"/>
      <c r="P299" s="189"/>
      <c r="Q299" s="137">
        <v>280</v>
      </c>
      <c r="R299" s="137"/>
      <c r="S299" s="137"/>
      <c r="T299" s="137"/>
      <c r="U299" s="137"/>
      <c r="V299" s="140"/>
      <c r="W299" s="140"/>
      <c r="X299" s="140"/>
      <c r="Y299" s="140"/>
      <c r="Z299" s="140"/>
      <c r="AA299" s="140"/>
      <c r="AB299" s="137"/>
      <c r="AC299" s="158"/>
      <c r="BP299" s="161"/>
    </row>
    <row r="300" spans="1:68" s="103" customFormat="1" ht="12" x14ac:dyDescent="0.2">
      <c r="A300" s="134" t="s">
        <v>33</v>
      </c>
      <c r="B300" s="133" t="s">
        <v>55</v>
      </c>
      <c r="C300" s="134" t="s">
        <v>53</v>
      </c>
      <c r="D300" s="134" t="s">
        <v>36</v>
      </c>
      <c r="E300" s="134" t="s">
        <v>640</v>
      </c>
      <c r="F300" s="162">
        <v>81588</v>
      </c>
      <c r="G300" s="135">
        <v>43893</v>
      </c>
      <c r="H300" s="134">
        <v>0</v>
      </c>
      <c r="I300" s="134">
        <v>0</v>
      </c>
      <c r="J300" s="134"/>
      <c r="K300" s="136">
        <v>0</v>
      </c>
      <c r="L300" s="137"/>
      <c r="M300" s="137"/>
      <c r="N300" s="55">
        <f t="shared" si="10"/>
        <v>0</v>
      </c>
      <c r="O300" s="137">
        <v>235</v>
      </c>
      <c r="P300" s="189"/>
      <c r="Q300" s="137"/>
      <c r="R300" s="137"/>
      <c r="S300" s="137"/>
      <c r="T300" s="137"/>
      <c r="U300" s="137"/>
      <c r="V300" s="140"/>
      <c r="W300" s="140"/>
      <c r="X300" s="140"/>
      <c r="Y300" s="140"/>
      <c r="Z300" s="140"/>
      <c r="AA300" s="140"/>
      <c r="AB300" s="137"/>
      <c r="AC300" s="158"/>
      <c r="BP300" s="161"/>
    </row>
    <row r="301" spans="1:68" s="103" customFormat="1" ht="12" x14ac:dyDescent="0.2">
      <c r="A301" s="134" t="s">
        <v>33</v>
      </c>
      <c r="B301" s="133" t="s">
        <v>55</v>
      </c>
      <c r="C301" s="134" t="s">
        <v>53</v>
      </c>
      <c r="D301" s="134" t="s">
        <v>36</v>
      </c>
      <c r="E301" s="134" t="s">
        <v>640</v>
      </c>
      <c r="F301" s="47">
        <v>81589</v>
      </c>
      <c r="G301" s="135">
        <v>43893</v>
      </c>
      <c r="H301" s="134">
        <v>0</v>
      </c>
      <c r="I301" s="134">
        <v>0</v>
      </c>
      <c r="J301" s="134"/>
      <c r="K301" s="136">
        <v>0</v>
      </c>
      <c r="L301" s="137"/>
      <c r="M301" s="137"/>
      <c r="N301" s="55">
        <f t="shared" si="10"/>
        <v>0</v>
      </c>
      <c r="O301" s="137">
        <v>1345</v>
      </c>
      <c r="P301" s="189"/>
      <c r="Q301" s="137"/>
      <c r="R301" s="137"/>
      <c r="S301" s="137"/>
      <c r="T301" s="137"/>
      <c r="U301" s="137"/>
      <c r="V301" s="140"/>
      <c r="W301" s="140"/>
      <c r="X301" s="140"/>
      <c r="Y301" s="140"/>
      <c r="Z301" s="140"/>
      <c r="AA301" s="140"/>
      <c r="AB301" s="137"/>
      <c r="AC301" s="158"/>
      <c r="BP301" s="161"/>
    </row>
    <row r="302" spans="1:68" s="103" customFormat="1" ht="12" x14ac:dyDescent="0.2">
      <c r="A302" s="134" t="s">
        <v>33</v>
      </c>
      <c r="B302" s="133" t="s">
        <v>55</v>
      </c>
      <c r="C302" s="134" t="s">
        <v>53</v>
      </c>
      <c r="D302" s="134" t="s">
        <v>36</v>
      </c>
      <c r="E302" s="134" t="s">
        <v>641</v>
      </c>
      <c r="F302" s="47">
        <v>81590</v>
      </c>
      <c r="G302" s="135">
        <v>43892</v>
      </c>
      <c r="H302" s="134">
        <v>0</v>
      </c>
      <c r="I302" s="134">
        <v>0</v>
      </c>
      <c r="J302" s="134"/>
      <c r="K302" s="136">
        <v>0</v>
      </c>
      <c r="L302" s="137"/>
      <c r="M302" s="137"/>
      <c r="N302" s="55">
        <f t="shared" si="10"/>
        <v>0</v>
      </c>
      <c r="O302" s="137">
        <v>400</v>
      </c>
      <c r="P302" s="189"/>
      <c r="Q302" s="137"/>
      <c r="R302" s="137"/>
      <c r="S302" s="137"/>
      <c r="T302" s="137"/>
      <c r="U302" s="137"/>
      <c r="V302" s="140"/>
      <c r="W302" s="140"/>
      <c r="X302" s="140"/>
      <c r="Y302" s="140"/>
      <c r="Z302" s="140"/>
      <c r="AA302" s="140"/>
      <c r="AB302" s="137"/>
      <c r="AC302" s="158"/>
      <c r="BP302" s="161"/>
    </row>
    <row r="303" spans="1:68" s="103" customFormat="1" ht="12" x14ac:dyDescent="0.2">
      <c r="A303" s="134" t="s">
        <v>33</v>
      </c>
      <c r="B303" s="133" t="s">
        <v>55</v>
      </c>
      <c r="C303" s="134" t="s">
        <v>53</v>
      </c>
      <c r="D303" s="134" t="s">
        <v>36</v>
      </c>
      <c r="E303" s="134" t="s">
        <v>641</v>
      </c>
      <c r="F303" s="47">
        <v>81591</v>
      </c>
      <c r="G303" s="135">
        <v>43893</v>
      </c>
      <c r="H303" s="134">
        <v>0</v>
      </c>
      <c r="I303" s="134">
        <v>0</v>
      </c>
      <c r="J303" s="134"/>
      <c r="K303" s="136">
        <v>0</v>
      </c>
      <c r="L303" s="137"/>
      <c r="M303" s="137"/>
      <c r="N303" s="55">
        <f t="shared" si="10"/>
        <v>0</v>
      </c>
      <c r="O303" s="137">
        <v>480</v>
      </c>
      <c r="P303" s="189"/>
      <c r="Q303" s="137"/>
      <c r="R303" s="137"/>
      <c r="S303" s="137"/>
      <c r="T303" s="137"/>
      <c r="U303" s="137"/>
      <c r="V303" s="140"/>
      <c r="W303" s="140"/>
      <c r="X303" s="140"/>
      <c r="Y303" s="140"/>
      <c r="Z303" s="140"/>
      <c r="AA303" s="140"/>
      <c r="AB303" s="137"/>
      <c r="AC303" s="158"/>
      <c r="BP303" s="161"/>
    </row>
    <row r="304" spans="1:68" s="103" customFormat="1" ht="12" x14ac:dyDescent="0.2">
      <c r="A304" s="134" t="s">
        <v>33</v>
      </c>
      <c r="B304" s="133">
        <v>43892</v>
      </c>
      <c r="C304" s="134" t="s">
        <v>68</v>
      </c>
      <c r="D304" s="134" t="s">
        <v>93</v>
      </c>
      <c r="E304" s="134" t="s">
        <v>642</v>
      </c>
      <c r="F304" s="162">
        <v>81592</v>
      </c>
      <c r="G304" s="135">
        <v>43892</v>
      </c>
      <c r="H304" s="134">
        <v>1</v>
      </c>
      <c r="I304" s="134">
        <v>1</v>
      </c>
      <c r="J304" s="134" t="s">
        <v>643</v>
      </c>
      <c r="K304" s="136">
        <v>20</v>
      </c>
      <c r="L304" s="137"/>
      <c r="M304" s="137"/>
      <c r="N304" s="55">
        <f t="shared" si="10"/>
        <v>20</v>
      </c>
      <c r="O304" s="137">
        <v>1200</v>
      </c>
      <c r="P304" s="189"/>
      <c r="Q304" s="137">
        <v>20</v>
      </c>
      <c r="R304" s="137"/>
      <c r="S304" s="137"/>
      <c r="T304" s="137"/>
      <c r="U304" s="137"/>
      <c r="V304" s="140"/>
      <c r="W304" s="140"/>
      <c r="X304" s="140"/>
      <c r="Y304" s="140"/>
      <c r="Z304" s="140"/>
      <c r="AA304" s="140"/>
      <c r="AB304" s="137"/>
      <c r="AC304" s="158"/>
      <c r="BP304" s="161"/>
    </row>
    <row r="305" spans="1:68" s="103" customFormat="1" ht="12" x14ac:dyDescent="0.2">
      <c r="A305" s="134" t="s">
        <v>33</v>
      </c>
      <c r="B305" s="133">
        <v>43892</v>
      </c>
      <c r="C305" s="134" t="s">
        <v>68</v>
      </c>
      <c r="D305" s="134" t="s">
        <v>74</v>
      </c>
      <c r="E305" s="134" t="s">
        <v>644</v>
      </c>
      <c r="F305" s="47">
        <v>81593</v>
      </c>
      <c r="G305" s="135">
        <v>43892</v>
      </c>
      <c r="H305" s="134">
        <v>1</v>
      </c>
      <c r="I305" s="134">
        <v>0</v>
      </c>
      <c r="J305" s="134"/>
      <c r="K305" s="136">
        <v>15</v>
      </c>
      <c r="L305" s="137"/>
      <c r="M305" s="137"/>
      <c r="N305" s="55">
        <f t="shared" si="10"/>
        <v>15</v>
      </c>
      <c r="O305" s="137"/>
      <c r="P305" s="189"/>
      <c r="Q305" s="137">
        <v>15</v>
      </c>
      <c r="R305" s="137"/>
      <c r="S305" s="137"/>
      <c r="T305" s="137"/>
      <c r="U305" s="137"/>
      <c r="V305" s="140"/>
      <c r="W305" s="140"/>
      <c r="X305" s="140"/>
      <c r="Y305" s="140"/>
      <c r="Z305" s="140"/>
      <c r="AA305" s="140"/>
      <c r="AB305" s="137"/>
      <c r="AC305" s="158"/>
      <c r="BP305" s="161"/>
    </row>
    <row r="306" spans="1:68" s="103" customFormat="1" ht="12" x14ac:dyDescent="0.2">
      <c r="A306" s="134" t="s">
        <v>62</v>
      </c>
      <c r="B306" s="133">
        <v>43892</v>
      </c>
      <c r="C306" s="134" t="s">
        <v>68</v>
      </c>
      <c r="D306" s="134" t="s">
        <v>88</v>
      </c>
      <c r="E306" s="134" t="s">
        <v>251</v>
      </c>
      <c r="F306" s="47">
        <v>81594</v>
      </c>
      <c r="G306" s="135">
        <v>43892</v>
      </c>
      <c r="H306" s="134">
        <v>4</v>
      </c>
      <c r="I306" s="134">
        <v>0</v>
      </c>
      <c r="J306" s="134"/>
      <c r="K306" s="136">
        <v>310</v>
      </c>
      <c r="L306" s="137"/>
      <c r="M306" s="137"/>
      <c r="N306" s="55">
        <f t="shared" si="10"/>
        <v>310</v>
      </c>
      <c r="O306" s="137"/>
      <c r="P306" s="189"/>
      <c r="Q306" s="137">
        <v>310</v>
      </c>
      <c r="R306" s="137"/>
      <c r="S306" s="137"/>
      <c r="T306" s="137"/>
      <c r="U306" s="137"/>
      <c r="V306" s="140"/>
      <c r="W306" s="140"/>
      <c r="X306" s="140"/>
      <c r="Y306" s="140"/>
      <c r="Z306" s="140"/>
      <c r="AA306" s="140"/>
      <c r="AB306" s="137"/>
      <c r="AC306" s="158"/>
      <c r="BP306" s="161"/>
    </row>
    <row r="307" spans="1:68" s="103" customFormat="1" ht="12" x14ac:dyDescent="0.2">
      <c r="A307" s="134" t="s">
        <v>62</v>
      </c>
      <c r="B307" s="133">
        <v>43888</v>
      </c>
      <c r="C307" s="134" t="s">
        <v>90</v>
      </c>
      <c r="D307" s="134" t="s">
        <v>170</v>
      </c>
      <c r="E307" s="134" t="s">
        <v>43</v>
      </c>
      <c r="F307" s="47">
        <v>81595</v>
      </c>
      <c r="G307" s="135">
        <v>43892</v>
      </c>
      <c r="H307" s="134">
        <v>0</v>
      </c>
      <c r="I307" s="134">
        <v>0</v>
      </c>
      <c r="J307" s="134"/>
      <c r="K307" s="136">
        <v>1975.4</v>
      </c>
      <c r="L307" s="137"/>
      <c r="M307" s="137"/>
      <c r="N307" s="55">
        <f t="shared" si="10"/>
        <v>1975.4</v>
      </c>
      <c r="O307" s="137"/>
      <c r="P307" s="189"/>
      <c r="Q307" s="137">
        <v>1975.4</v>
      </c>
      <c r="R307" s="137"/>
      <c r="S307" s="137"/>
      <c r="T307" s="137"/>
      <c r="U307" s="137"/>
      <c r="V307" s="140"/>
      <c r="W307" s="140"/>
      <c r="X307" s="140"/>
      <c r="Y307" s="140"/>
      <c r="Z307" s="140"/>
      <c r="AA307" s="140"/>
      <c r="AB307" s="137"/>
      <c r="AC307" s="158"/>
      <c r="BP307" s="161"/>
    </row>
    <row r="308" spans="1:68" s="103" customFormat="1" ht="12" x14ac:dyDescent="0.2">
      <c r="A308" s="134" t="s">
        <v>62</v>
      </c>
      <c r="B308" s="133" t="s">
        <v>34</v>
      </c>
      <c r="C308" s="134" t="s">
        <v>63</v>
      </c>
      <c r="D308" s="134" t="s">
        <v>36</v>
      </c>
      <c r="E308" s="134" t="s">
        <v>180</v>
      </c>
      <c r="F308" s="162">
        <v>81596</v>
      </c>
      <c r="G308" s="135">
        <v>43892</v>
      </c>
      <c r="H308" s="134">
        <v>0</v>
      </c>
      <c r="I308" s="134">
        <v>0</v>
      </c>
      <c r="J308" s="134"/>
      <c r="K308" s="136">
        <v>0</v>
      </c>
      <c r="L308" s="137"/>
      <c r="M308" s="137"/>
      <c r="N308" s="55">
        <f t="shared" si="10"/>
        <v>0</v>
      </c>
      <c r="O308" s="137"/>
      <c r="P308" s="189"/>
      <c r="Q308" s="137">
        <v>0</v>
      </c>
      <c r="R308" s="137"/>
      <c r="S308" s="137"/>
      <c r="T308" s="137"/>
      <c r="U308" s="137"/>
      <c r="V308" s="140"/>
      <c r="W308" s="140"/>
      <c r="X308" s="140"/>
      <c r="Y308" s="140"/>
      <c r="Z308" s="140"/>
      <c r="AA308" s="140"/>
      <c r="AB308" s="137">
        <v>542.44000000000005</v>
      </c>
      <c r="AC308" s="158" t="s">
        <v>645</v>
      </c>
      <c r="BP308" s="161"/>
    </row>
    <row r="309" spans="1:68" s="103" customFormat="1" ht="12" x14ac:dyDescent="0.2">
      <c r="A309" s="134" t="s">
        <v>62</v>
      </c>
      <c r="B309" s="133">
        <v>43889</v>
      </c>
      <c r="C309" s="134" t="s">
        <v>90</v>
      </c>
      <c r="D309" s="134" t="s">
        <v>170</v>
      </c>
      <c r="E309" s="134" t="s">
        <v>43</v>
      </c>
      <c r="F309" s="47">
        <v>81597</v>
      </c>
      <c r="G309" s="135">
        <v>43892</v>
      </c>
      <c r="H309" s="134">
        <v>0</v>
      </c>
      <c r="I309" s="134">
        <v>0</v>
      </c>
      <c r="J309" s="134"/>
      <c r="K309" s="136">
        <v>212.22</v>
      </c>
      <c r="L309" s="137"/>
      <c r="M309" s="137"/>
      <c r="N309" s="55">
        <f t="shared" si="10"/>
        <v>212.22</v>
      </c>
      <c r="O309" s="137"/>
      <c r="P309" s="189"/>
      <c r="Q309" s="137">
        <v>212.22</v>
      </c>
      <c r="R309" s="137"/>
      <c r="S309" s="137"/>
      <c r="T309" s="137"/>
      <c r="U309" s="137"/>
      <c r="V309" s="140"/>
      <c r="W309" s="140"/>
      <c r="X309" s="140"/>
      <c r="Y309" s="140"/>
      <c r="Z309" s="140"/>
      <c r="AA309" s="140"/>
      <c r="AB309" s="137"/>
      <c r="AC309" s="158"/>
      <c r="BP309" s="161"/>
    </row>
    <row r="310" spans="1:68" s="103" customFormat="1" ht="12" x14ac:dyDescent="0.2">
      <c r="A310" s="134"/>
      <c r="B310" s="133">
        <v>43892</v>
      </c>
      <c r="C310" s="134" t="s">
        <v>535</v>
      </c>
      <c r="D310" s="134" t="s">
        <v>39</v>
      </c>
      <c r="E310" s="134" t="s">
        <v>43</v>
      </c>
      <c r="F310" s="47">
        <v>81598</v>
      </c>
      <c r="G310" s="135"/>
      <c r="H310" s="134">
        <v>2</v>
      </c>
      <c r="I310" s="134">
        <v>0</v>
      </c>
      <c r="J310" s="134"/>
      <c r="K310" s="136">
        <v>3050</v>
      </c>
      <c r="L310" s="137"/>
      <c r="M310" s="137"/>
      <c r="N310" s="55">
        <f t="shared" si="10"/>
        <v>3050</v>
      </c>
      <c r="O310" s="137"/>
      <c r="P310" s="189"/>
      <c r="Q310" s="137">
        <v>3050</v>
      </c>
      <c r="R310" s="137"/>
      <c r="S310" s="137"/>
      <c r="T310" s="137"/>
      <c r="U310" s="137"/>
      <c r="V310" s="140"/>
      <c r="W310" s="140"/>
      <c r="X310" s="140"/>
      <c r="Y310" s="140"/>
      <c r="Z310" s="140"/>
      <c r="AA310" s="140"/>
      <c r="AB310" s="137"/>
      <c r="AC310" s="158"/>
      <c r="BP310" s="161"/>
    </row>
    <row r="311" spans="1:68" s="103" customFormat="1" ht="12" x14ac:dyDescent="0.2">
      <c r="A311" s="134"/>
      <c r="B311" s="133" t="s">
        <v>55</v>
      </c>
      <c r="C311" s="134" t="s">
        <v>101</v>
      </c>
      <c r="D311" s="134" t="s">
        <v>36</v>
      </c>
      <c r="E311" s="134" t="s">
        <v>646</v>
      </c>
      <c r="F311" s="47">
        <v>81599</v>
      </c>
      <c r="G311" s="135"/>
      <c r="H311" s="134">
        <v>0</v>
      </c>
      <c r="I311" s="134">
        <v>0</v>
      </c>
      <c r="J311" s="134"/>
      <c r="K311" s="136">
        <v>0</v>
      </c>
      <c r="L311" s="137"/>
      <c r="M311" s="137"/>
      <c r="N311" s="55">
        <f t="shared" si="10"/>
        <v>0</v>
      </c>
      <c r="O311" s="137">
        <v>131956.89000000001</v>
      </c>
      <c r="P311" s="189"/>
      <c r="Q311" s="137"/>
      <c r="R311" s="137"/>
      <c r="S311" s="137"/>
      <c r="T311" s="137"/>
      <c r="U311" s="137"/>
      <c r="V311" s="140"/>
      <c r="W311" s="140"/>
      <c r="X311" s="140"/>
      <c r="Y311" s="140"/>
      <c r="Z311" s="140"/>
      <c r="AA311" s="140"/>
      <c r="AB311" s="137"/>
      <c r="AC311" s="158"/>
      <c r="BP311" s="161"/>
    </row>
    <row r="312" spans="1:68" s="103" customFormat="1" ht="12" x14ac:dyDescent="0.2">
      <c r="A312" s="134" t="s">
        <v>33</v>
      </c>
      <c r="B312" s="133" t="s">
        <v>55</v>
      </c>
      <c r="C312" s="134" t="s">
        <v>53</v>
      </c>
      <c r="D312" s="134" t="s">
        <v>36</v>
      </c>
      <c r="E312" s="134" t="s">
        <v>647</v>
      </c>
      <c r="F312" s="162">
        <v>81600</v>
      </c>
      <c r="G312" s="135">
        <v>43893</v>
      </c>
      <c r="H312" s="134">
        <v>0</v>
      </c>
      <c r="I312" s="134">
        <v>0</v>
      </c>
      <c r="J312" s="134"/>
      <c r="K312" s="136">
        <v>0</v>
      </c>
      <c r="L312" s="137"/>
      <c r="M312" s="137"/>
      <c r="N312" s="55">
        <f t="shared" si="10"/>
        <v>0</v>
      </c>
      <c r="O312" s="137">
        <v>820</v>
      </c>
      <c r="P312" s="189"/>
      <c r="Q312" s="137"/>
      <c r="R312" s="137"/>
      <c r="S312" s="137"/>
      <c r="T312" s="137"/>
      <c r="U312" s="137"/>
      <c r="V312" s="140"/>
      <c r="W312" s="140"/>
      <c r="X312" s="140"/>
      <c r="Y312" s="140"/>
      <c r="Z312" s="140"/>
      <c r="AA312" s="140"/>
      <c r="AB312" s="137"/>
      <c r="AC312" s="158"/>
      <c r="BP312" s="161"/>
    </row>
    <row r="313" spans="1:68" s="103" customFormat="1" ht="12" x14ac:dyDescent="0.2">
      <c r="A313" s="134" t="s">
        <v>33</v>
      </c>
      <c r="B313" s="133" t="s">
        <v>55</v>
      </c>
      <c r="C313" s="134" t="s">
        <v>53</v>
      </c>
      <c r="D313" s="134" t="s">
        <v>36</v>
      </c>
      <c r="E313" s="134" t="s">
        <v>647</v>
      </c>
      <c r="F313" s="47">
        <v>81601</v>
      </c>
      <c r="G313" s="135">
        <v>43893</v>
      </c>
      <c r="H313" s="134">
        <v>0</v>
      </c>
      <c r="I313" s="134">
        <v>0</v>
      </c>
      <c r="J313" s="134"/>
      <c r="K313" s="136">
        <v>0</v>
      </c>
      <c r="L313" s="137"/>
      <c r="M313" s="137"/>
      <c r="N313" s="55">
        <f t="shared" si="10"/>
        <v>0</v>
      </c>
      <c r="O313" s="137">
        <v>490</v>
      </c>
      <c r="P313" s="189"/>
      <c r="Q313" s="137"/>
      <c r="R313" s="137"/>
      <c r="S313" s="137"/>
      <c r="T313" s="137"/>
      <c r="U313" s="137"/>
      <c r="V313" s="140"/>
      <c r="W313" s="140"/>
      <c r="X313" s="140"/>
      <c r="Y313" s="140"/>
      <c r="Z313" s="140"/>
      <c r="AA313" s="140"/>
      <c r="AB313" s="137"/>
      <c r="AC313" s="158"/>
      <c r="BP313" s="161"/>
    </row>
    <row r="314" spans="1:68" s="103" customFormat="1" ht="12" x14ac:dyDescent="0.2">
      <c r="A314" s="134" t="s">
        <v>33</v>
      </c>
      <c r="B314" s="133">
        <v>30220</v>
      </c>
      <c r="C314" s="134" t="s">
        <v>68</v>
      </c>
      <c r="D314" s="134" t="s">
        <v>93</v>
      </c>
      <c r="E314" s="134" t="s">
        <v>648</v>
      </c>
      <c r="F314" s="47">
        <v>81602</v>
      </c>
      <c r="G314" s="135">
        <v>43893</v>
      </c>
      <c r="H314" s="134">
        <v>7</v>
      </c>
      <c r="I314" s="134">
        <v>0</v>
      </c>
      <c r="J314" s="134"/>
      <c r="K314" s="136">
        <v>610</v>
      </c>
      <c r="L314" s="137"/>
      <c r="M314" s="137"/>
      <c r="N314" s="55">
        <f t="shared" si="10"/>
        <v>610</v>
      </c>
      <c r="O314" s="137"/>
      <c r="P314" s="189"/>
      <c r="Q314" s="137">
        <v>610</v>
      </c>
      <c r="R314" s="137"/>
      <c r="S314" s="137"/>
      <c r="T314" s="137"/>
      <c r="U314" s="137"/>
      <c r="V314" s="140"/>
      <c r="W314" s="140"/>
      <c r="X314" s="140"/>
      <c r="Y314" s="140"/>
      <c r="Z314" s="140"/>
      <c r="AA314" s="140"/>
      <c r="AB314" s="137"/>
      <c r="AC314" s="158"/>
      <c r="BP314" s="161"/>
    </row>
    <row r="315" spans="1:68" s="103" customFormat="1" ht="12" x14ac:dyDescent="0.2">
      <c r="A315" s="134" t="s">
        <v>33</v>
      </c>
      <c r="B315" s="133">
        <v>43892</v>
      </c>
      <c r="C315" s="134" t="s">
        <v>68</v>
      </c>
      <c r="D315" s="134" t="s">
        <v>93</v>
      </c>
      <c r="E315" s="134" t="s">
        <v>649</v>
      </c>
      <c r="F315" s="47">
        <v>81603</v>
      </c>
      <c r="G315" s="135">
        <v>43893</v>
      </c>
      <c r="H315" s="134">
        <v>12</v>
      </c>
      <c r="I315" s="134">
        <v>0</v>
      </c>
      <c r="J315" s="134"/>
      <c r="K315" s="136">
        <v>1383.39</v>
      </c>
      <c r="L315" s="137"/>
      <c r="M315" s="137"/>
      <c r="N315" s="55">
        <f t="shared" si="10"/>
        <v>1383.39</v>
      </c>
      <c r="O315" s="137"/>
      <c r="P315" s="189"/>
      <c r="Q315" s="137">
        <v>1383.39</v>
      </c>
      <c r="R315" s="137"/>
      <c r="S315" s="137"/>
      <c r="T315" s="137"/>
      <c r="U315" s="137"/>
      <c r="V315" s="140"/>
      <c r="W315" s="140"/>
      <c r="X315" s="140"/>
      <c r="Y315" s="140"/>
      <c r="Z315" s="140"/>
      <c r="AA315" s="140"/>
      <c r="AB315" s="137"/>
      <c r="AC315" s="158" t="s">
        <v>650</v>
      </c>
      <c r="BP315" s="161"/>
    </row>
    <row r="316" spans="1:68" s="103" customFormat="1" ht="12" x14ac:dyDescent="0.2">
      <c r="A316" s="134" t="s">
        <v>62</v>
      </c>
      <c r="B316" s="133" t="s">
        <v>55</v>
      </c>
      <c r="C316" s="134" t="s">
        <v>63</v>
      </c>
      <c r="D316" s="134" t="s">
        <v>36</v>
      </c>
      <c r="E316" s="134" t="s">
        <v>180</v>
      </c>
      <c r="F316" s="162">
        <v>81604</v>
      </c>
      <c r="G316" s="135">
        <v>43893</v>
      </c>
      <c r="H316" s="134">
        <v>0</v>
      </c>
      <c r="I316" s="134">
        <v>0</v>
      </c>
      <c r="J316" s="134"/>
      <c r="K316" s="136">
        <v>0</v>
      </c>
      <c r="L316" s="137"/>
      <c r="M316" s="137"/>
      <c r="N316" s="55">
        <f t="shared" si="10"/>
        <v>0</v>
      </c>
      <c r="O316" s="137">
        <v>1000</v>
      </c>
      <c r="P316" s="189"/>
      <c r="Q316" s="137"/>
      <c r="R316" s="137"/>
      <c r="S316" s="137"/>
      <c r="T316" s="137"/>
      <c r="U316" s="137"/>
      <c r="V316" s="140"/>
      <c r="W316" s="140"/>
      <c r="X316" s="140"/>
      <c r="Y316" s="140"/>
      <c r="Z316" s="140"/>
      <c r="AA316" s="140"/>
      <c r="AB316" s="137">
        <v>0</v>
      </c>
      <c r="AC316" s="158" t="s">
        <v>651</v>
      </c>
      <c r="BP316" s="161"/>
    </row>
    <row r="317" spans="1:68" s="103" customFormat="1" ht="12" x14ac:dyDescent="0.2">
      <c r="A317" s="134" t="s">
        <v>62</v>
      </c>
      <c r="B317" s="133" t="s">
        <v>34</v>
      </c>
      <c r="C317" s="134" t="s">
        <v>85</v>
      </c>
      <c r="D317" s="134" t="s">
        <v>36</v>
      </c>
      <c r="E317" s="134" t="s">
        <v>95</v>
      </c>
      <c r="F317" s="47">
        <v>81605</v>
      </c>
      <c r="G317" s="135">
        <v>43893</v>
      </c>
      <c r="H317" s="134">
        <v>1</v>
      </c>
      <c r="I317" s="134">
        <v>1</v>
      </c>
      <c r="J317" s="134" t="s">
        <v>81</v>
      </c>
      <c r="K317" s="136">
        <v>407137.42</v>
      </c>
      <c r="L317" s="137"/>
      <c r="M317" s="137"/>
      <c r="N317" s="55">
        <f t="shared" si="10"/>
        <v>407137.42</v>
      </c>
      <c r="O317" s="137"/>
      <c r="P317" s="189"/>
      <c r="Q317" s="137"/>
      <c r="R317" s="137"/>
      <c r="S317" s="137"/>
      <c r="T317" s="137"/>
      <c r="U317" s="137"/>
      <c r="V317" s="140">
        <v>407137.42</v>
      </c>
      <c r="W317" s="140"/>
      <c r="X317" s="140"/>
      <c r="Y317" s="140"/>
      <c r="Z317" s="140"/>
      <c r="AA317" s="140"/>
      <c r="AB317" s="137"/>
      <c r="AC317" s="158"/>
      <c r="BP317" s="161"/>
    </row>
    <row r="318" spans="1:68" s="103" customFormat="1" ht="12" x14ac:dyDescent="0.2">
      <c r="A318" s="134" t="s">
        <v>62</v>
      </c>
      <c r="B318" s="133" t="s">
        <v>55</v>
      </c>
      <c r="C318" s="134" t="s">
        <v>63</v>
      </c>
      <c r="D318" s="134" t="s">
        <v>36</v>
      </c>
      <c r="E318" s="134" t="s">
        <v>180</v>
      </c>
      <c r="F318" s="47">
        <v>81606</v>
      </c>
      <c r="G318" s="135">
        <v>43893</v>
      </c>
      <c r="H318" s="134">
        <v>0</v>
      </c>
      <c r="I318" s="134">
        <v>0</v>
      </c>
      <c r="J318" s="134"/>
      <c r="K318" s="136"/>
      <c r="L318" s="137"/>
      <c r="M318" s="137"/>
      <c r="N318" s="55">
        <f t="shared" si="10"/>
        <v>0</v>
      </c>
      <c r="O318" s="137"/>
      <c r="P318" s="189"/>
      <c r="Q318" s="137"/>
      <c r="R318" s="137"/>
      <c r="S318" s="137"/>
      <c r="T318" s="137"/>
      <c r="U318" s="137"/>
      <c r="V318" s="140"/>
      <c r="W318" s="140"/>
      <c r="X318" s="140"/>
      <c r="Y318" s="140"/>
      <c r="Z318" s="140"/>
      <c r="AA318" s="140"/>
      <c r="AB318" s="137">
        <v>0</v>
      </c>
      <c r="AC318" s="158" t="s">
        <v>605</v>
      </c>
      <c r="BP318" s="161"/>
    </row>
    <row r="319" spans="1:68" s="103" customFormat="1" ht="12" x14ac:dyDescent="0.2">
      <c r="A319" s="134" t="s">
        <v>33</v>
      </c>
      <c r="B319" s="133">
        <v>43893</v>
      </c>
      <c r="C319" s="134" t="s">
        <v>38</v>
      </c>
      <c r="D319" s="134" t="s">
        <v>39</v>
      </c>
      <c r="E319" s="134" t="s">
        <v>40</v>
      </c>
      <c r="F319" s="47">
        <v>81607</v>
      </c>
      <c r="G319" s="135">
        <v>43894</v>
      </c>
      <c r="H319" s="134">
        <v>4</v>
      </c>
      <c r="I319" s="134"/>
      <c r="J319" s="134"/>
      <c r="K319" s="136">
        <v>42971.46</v>
      </c>
      <c r="L319" s="137"/>
      <c r="M319" s="137"/>
      <c r="N319" s="55">
        <f t="shared" si="10"/>
        <v>42971.46</v>
      </c>
      <c r="O319" s="137"/>
      <c r="P319" s="189"/>
      <c r="Q319" s="137">
        <v>42971.46</v>
      </c>
      <c r="R319" s="137"/>
      <c r="S319" s="137"/>
      <c r="T319" s="137"/>
      <c r="U319" s="137"/>
      <c r="V319" s="140"/>
      <c r="W319" s="140"/>
      <c r="X319" s="140"/>
      <c r="Y319" s="140"/>
      <c r="Z319" s="140"/>
      <c r="AA319" s="140"/>
      <c r="AB319" s="137"/>
      <c r="AC319" s="158"/>
      <c r="BP319" s="161"/>
    </row>
    <row r="320" spans="1:68" s="103" customFormat="1" ht="12" x14ac:dyDescent="0.2">
      <c r="A320" s="134" t="s">
        <v>33</v>
      </c>
      <c r="B320" s="133">
        <v>43893</v>
      </c>
      <c r="C320" s="134" t="s">
        <v>90</v>
      </c>
      <c r="D320" s="134" t="s">
        <v>39</v>
      </c>
      <c r="E320" s="134" t="s">
        <v>43</v>
      </c>
      <c r="F320" s="162">
        <v>81608</v>
      </c>
      <c r="G320" s="135">
        <v>43894</v>
      </c>
      <c r="H320" s="134">
        <v>3</v>
      </c>
      <c r="I320" s="134">
        <v>0</v>
      </c>
      <c r="J320" s="134"/>
      <c r="K320" s="136">
        <v>240</v>
      </c>
      <c r="L320" s="137"/>
      <c r="M320" s="137"/>
      <c r="N320" s="55">
        <f t="shared" si="10"/>
        <v>240</v>
      </c>
      <c r="O320" s="137"/>
      <c r="P320" s="189"/>
      <c r="Q320" s="137">
        <v>240</v>
      </c>
      <c r="R320" s="137"/>
      <c r="S320" s="137"/>
      <c r="T320" s="137"/>
      <c r="U320" s="137"/>
      <c r="V320" s="140"/>
      <c r="W320" s="140"/>
      <c r="X320" s="140"/>
      <c r="Y320" s="140"/>
      <c r="Z320" s="140"/>
      <c r="AA320" s="140"/>
      <c r="AB320" s="137"/>
      <c r="AC320" s="158"/>
      <c r="BP320" s="161"/>
    </row>
    <row r="321" spans="1:68" s="103" customFormat="1" ht="12" x14ac:dyDescent="0.2">
      <c r="A321" s="134" t="s">
        <v>33</v>
      </c>
      <c r="B321" s="133">
        <v>43893</v>
      </c>
      <c r="C321" s="134" t="s">
        <v>90</v>
      </c>
      <c r="D321" s="134" t="s">
        <v>39</v>
      </c>
      <c r="E321" s="134" t="s">
        <v>43</v>
      </c>
      <c r="F321" s="47">
        <v>81609</v>
      </c>
      <c r="G321" s="135">
        <v>43894</v>
      </c>
      <c r="H321" s="134">
        <v>1</v>
      </c>
      <c r="I321" s="134">
        <v>3</v>
      </c>
      <c r="J321" s="134" t="s">
        <v>652</v>
      </c>
      <c r="K321" s="136">
        <v>5000</v>
      </c>
      <c r="L321" s="137"/>
      <c r="M321" s="137"/>
      <c r="N321" s="55">
        <f t="shared" si="10"/>
        <v>5000</v>
      </c>
      <c r="O321" s="137">
        <v>60000</v>
      </c>
      <c r="P321" s="189">
        <v>5000</v>
      </c>
      <c r="Q321" s="137" t="s">
        <v>44</v>
      </c>
      <c r="R321" s="137"/>
      <c r="S321" s="137"/>
      <c r="T321" s="137"/>
      <c r="U321" s="137"/>
      <c r="V321" s="140"/>
      <c r="W321" s="140"/>
      <c r="X321" s="140"/>
      <c r="Y321" s="140"/>
      <c r="Z321" s="140"/>
      <c r="AA321" s="140"/>
      <c r="AB321" s="137"/>
      <c r="AC321" s="158"/>
      <c r="BP321" s="161"/>
    </row>
    <row r="322" spans="1:68" s="103" customFormat="1" ht="12" x14ac:dyDescent="0.2">
      <c r="A322" s="134" t="s">
        <v>33</v>
      </c>
      <c r="B322" s="133">
        <v>43893</v>
      </c>
      <c r="C322" s="134" t="s">
        <v>68</v>
      </c>
      <c r="D322" s="134" t="s">
        <v>93</v>
      </c>
      <c r="E322" s="134" t="s">
        <v>653</v>
      </c>
      <c r="F322" s="47">
        <v>81610</v>
      </c>
      <c r="G322" s="135">
        <v>43894</v>
      </c>
      <c r="H322" s="134">
        <v>12</v>
      </c>
      <c r="I322" s="134">
        <v>1</v>
      </c>
      <c r="J322" s="134" t="s">
        <v>97</v>
      </c>
      <c r="K322" s="136">
        <v>2650</v>
      </c>
      <c r="L322" s="137"/>
      <c r="M322" s="137"/>
      <c r="N322" s="55">
        <f t="shared" si="10"/>
        <v>2650</v>
      </c>
      <c r="O322" s="137"/>
      <c r="P322" s="189"/>
      <c r="Q322" s="137">
        <v>2650</v>
      </c>
      <c r="R322" s="137"/>
      <c r="S322" s="137"/>
      <c r="T322" s="137"/>
      <c r="U322" s="137"/>
      <c r="V322" s="140"/>
      <c r="W322" s="140"/>
      <c r="X322" s="140"/>
      <c r="Y322" s="140"/>
      <c r="Z322" s="140"/>
      <c r="AA322" s="140"/>
      <c r="AB322" s="137"/>
      <c r="AC322" s="158" t="s">
        <v>654</v>
      </c>
      <c r="BP322" s="161"/>
    </row>
    <row r="323" spans="1:68" s="103" customFormat="1" ht="12" x14ac:dyDescent="0.2">
      <c r="A323" s="134"/>
      <c r="B323" s="133">
        <v>43893</v>
      </c>
      <c r="C323" s="134" t="s">
        <v>90</v>
      </c>
      <c r="D323" s="134" t="s">
        <v>39</v>
      </c>
      <c r="E323" s="134" t="s">
        <v>43</v>
      </c>
      <c r="F323" s="47">
        <v>81611</v>
      </c>
      <c r="G323" s="135"/>
      <c r="H323" s="134">
        <v>5</v>
      </c>
      <c r="I323" s="134">
        <v>1</v>
      </c>
      <c r="J323" s="134" t="s">
        <v>51</v>
      </c>
      <c r="K323" s="136">
        <v>2250</v>
      </c>
      <c r="L323" s="137"/>
      <c r="M323" s="137"/>
      <c r="N323" s="55">
        <f t="shared" si="10"/>
        <v>2250</v>
      </c>
      <c r="O323" s="137"/>
      <c r="P323" s="189"/>
      <c r="Q323" s="137">
        <v>2250</v>
      </c>
      <c r="R323" s="137"/>
      <c r="S323" s="137"/>
      <c r="T323" s="137"/>
      <c r="U323" s="137"/>
      <c r="V323" s="140"/>
      <c r="W323" s="140"/>
      <c r="X323" s="140"/>
      <c r="Y323" s="140"/>
      <c r="Z323" s="140"/>
      <c r="AA323" s="140"/>
      <c r="AB323" s="137"/>
      <c r="AC323" s="158"/>
      <c r="BP323" s="161"/>
    </row>
    <row r="324" spans="1:68" s="103" customFormat="1" ht="12" x14ac:dyDescent="0.2">
      <c r="A324" s="134"/>
      <c r="B324" s="133">
        <v>43893</v>
      </c>
      <c r="C324" s="134" t="s">
        <v>90</v>
      </c>
      <c r="D324" s="134" t="s">
        <v>39</v>
      </c>
      <c r="E324" s="134" t="s">
        <v>43</v>
      </c>
      <c r="F324" s="162">
        <v>81612</v>
      </c>
      <c r="G324" s="135"/>
      <c r="H324" s="134">
        <v>1</v>
      </c>
      <c r="I324" s="134">
        <v>1</v>
      </c>
      <c r="J324" s="134" t="s">
        <v>61</v>
      </c>
      <c r="K324" s="136">
        <v>1000</v>
      </c>
      <c r="L324" s="137"/>
      <c r="M324" s="137"/>
      <c r="N324" s="55">
        <f t="shared" si="10"/>
        <v>1000</v>
      </c>
      <c r="O324" s="137"/>
      <c r="P324" s="189"/>
      <c r="Q324" s="137">
        <v>1000</v>
      </c>
      <c r="R324" s="137"/>
      <c r="S324" s="137"/>
      <c r="T324" s="137"/>
      <c r="U324" s="137"/>
      <c r="V324" s="140"/>
      <c r="W324" s="140"/>
      <c r="X324" s="140"/>
      <c r="Y324" s="140"/>
      <c r="Z324" s="140"/>
      <c r="AA324" s="140"/>
      <c r="AB324" s="137"/>
      <c r="AC324" s="158"/>
      <c r="BP324" s="161"/>
    </row>
    <row r="325" spans="1:68" s="103" customFormat="1" ht="12" x14ac:dyDescent="0.2">
      <c r="A325" s="134"/>
      <c r="B325" s="133">
        <v>43893</v>
      </c>
      <c r="C325" s="134" t="s">
        <v>90</v>
      </c>
      <c r="D325" s="134" t="s">
        <v>39</v>
      </c>
      <c r="E325" s="134" t="s">
        <v>43</v>
      </c>
      <c r="F325" s="47">
        <v>81613</v>
      </c>
      <c r="G325" s="135"/>
      <c r="H325" s="134">
        <v>19</v>
      </c>
      <c r="I325" s="134"/>
      <c r="J325" s="134"/>
      <c r="K325" s="136">
        <v>8055</v>
      </c>
      <c r="L325" s="137"/>
      <c r="M325" s="137"/>
      <c r="N325" s="55">
        <f t="shared" ref="N325:N348" si="11">SUM(K325:L325)</f>
        <v>8055</v>
      </c>
      <c r="O325" s="137"/>
      <c r="P325" s="189"/>
      <c r="Q325" s="137">
        <v>8055</v>
      </c>
      <c r="R325" s="137"/>
      <c r="S325" s="137"/>
      <c r="T325" s="137"/>
      <c r="U325" s="137"/>
      <c r="V325" s="140"/>
      <c r="W325" s="140"/>
      <c r="X325" s="140"/>
      <c r="Y325" s="140"/>
      <c r="Z325" s="140"/>
      <c r="AA325" s="140"/>
      <c r="AB325" s="137"/>
      <c r="AC325" s="158"/>
      <c r="BP325" s="161"/>
    </row>
    <row r="326" spans="1:68" s="103" customFormat="1" ht="12" x14ac:dyDescent="0.2">
      <c r="A326" s="134" t="s">
        <v>29</v>
      </c>
      <c r="B326" s="133"/>
      <c r="C326" s="134" t="s">
        <v>38</v>
      </c>
      <c r="D326" s="134" t="s">
        <v>170</v>
      </c>
      <c r="E326" s="134" t="s">
        <v>40</v>
      </c>
      <c r="F326" s="47">
        <v>81614</v>
      </c>
      <c r="G326" s="135">
        <v>43893</v>
      </c>
      <c r="H326" s="134">
        <v>0</v>
      </c>
      <c r="I326" s="134">
        <v>1</v>
      </c>
      <c r="J326" s="134" t="s">
        <v>655</v>
      </c>
      <c r="K326" s="136">
        <v>2500000</v>
      </c>
      <c r="L326" s="137"/>
      <c r="M326" s="137"/>
      <c r="N326" s="55">
        <f t="shared" si="11"/>
        <v>2500000</v>
      </c>
      <c r="O326" s="137">
        <v>40000000</v>
      </c>
      <c r="P326" s="189">
        <v>2500000</v>
      </c>
      <c r="Q326" s="137" t="s">
        <v>44</v>
      </c>
      <c r="R326" s="137"/>
      <c r="S326" s="137"/>
      <c r="T326" s="137"/>
      <c r="U326" s="137"/>
      <c r="V326" s="140"/>
      <c r="W326" s="140"/>
      <c r="X326" s="140"/>
      <c r="Y326" s="140"/>
      <c r="Z326" s="140"/>
      <c r="AA326" s="140"/>
      <c r="AB326" s="137"/>
      <c r="AC326" s="158"/>
      <c r="BP326" s="161"/>
    </row>
    <row r="327" spans="1:68" s="103" customFormat="1" ht="12" x14ac:dyDescent="0.2">
      <c r="A327" s="134"/>
      <c r="B327" s="133"/>
      <c r="C327" s="134"/>
      <c r="D327" s="134"/>
      <c r="E327" s="134"/>
      <c r="F327" s="47">
        <v>81615</v>
      </c>
      <c r="G327" s="135"/>
      <c r="H327" s="134"/>
      <c r="I327" s="134"/>
      <c r="J327" s="134"/>
      <c r="K327" s="136"/>
      <c r="L327" s="137"/>
      <c r="M327" s="137"/>
      <c r="N327" s="55">
        <f t="shared" si="11"/>
        <v>0</v>
      </c>
      <c r="O327" s="137"/>
      <c r="P327" s="189"/>
      <c r="Q327" s="137"/>
      <c r="R327" s="137"/>
      <c r="S327" s="137"/>
      <c r="T327" s="137"/>
      <c r="U327" s="137"/>
      <c r="V327" s="140"/>
      <c r="W327" s="140"/>
      <c r="X327" s="140"/>
      <c r="Y327" s="140"/>
      <c r="Z327" s="140"/>
      <c r="AA327" s="140"/>
      <c r="AB327" s="137"/>
      <c r="AC327" s="158"/>
      <c r="BP327" s="161"/>
    </row>
    <row r="328" spans="1:68" s="103" customFormat="1" ht="12" x14ac:dyDescent="0.2">
      <c r="A328" s="134"/>
      <c r="B328" s="133"/>
      <c r="C328" s="134"/>
      <c r="D328" s="134"/>
      <c r="E328" s="134"/>
      <c r="F328" s="162">
        <v>81616</v>
      </c>
      <c r="G328" s="135"/>
      <c r="H328" s="134"/>
      <c r="I328" s="134"/>
      <c r="J328" s="134"/>
      <c r="K328" s="136"/>
      <c r="L328" s="137"/>
      <c r="M328" s="137"/>
      <c r="N328" s="55">
        <f t="shared" si="11"/>
        <v>0</v>
      </c>
      <c r="O328" s="137"/>
      <c r="P328" s="189"/>
      <c r="Q328" s="137"/>
      <c r="R328" s="137"/>
      <c r="S328" s="137"/>
      <c r="T328" s="137"/>
      <c r="U328" s="137"/>
      <c r="V328" s="140"/>
      <c r="W328" s="140"/>
      <c r="X328" s="140"/>
      <c r="Y328" s="140"/>
      <c r="Z328" s="140"/>
      <c r="AA328" s="140"/>
      <c r="AB328" s="137"/>
      <c r="AC328" s="158"/>
      <c r="BP328" s="161"/>
    </row>
    <row r="329" spans="1:68" s="103" customFormat="1" ht="12" x14ac:dyDescent="0.2">
      <c r="A329" s="134"/>
      <c r="B329" s="133"/>
      <c r="C329" s="134"/>
      <c r="D329" s="134"/>
      <c r="E329" s="134"/>
      <c r="F329" s="47">
        <v>81617</v>
      </c>
      <c r="G329" s="135"/>
      <c r="H329" s="134"/>
      <c r="I329" s="134"/>
      <c r="J329" s="134"/>
      <c r="K329" s="136"/>
      <c r="L329" s="137"/>
      <c r="M329" s="137"/>
      <c r="N329" s="55">
        <f t="shared" si="11"/>
        <v>0</v>
      </c>
      <c r="O329" s="137"/>
      <c r="P329" s="189"/>
      <c r="Q329" s="137"/>
      <c r="R329" s="137"/>
      <c r="S329" s="137"/>
      <c r="T329" s="137"/>
      <c r="U329" s="137"/>
      <c r="V329" s="140"/>
      <c r="W329" s="140"/>
      <c r="X329" s="140"/>
      <c r="Y329" s="140"/>
      <c r="Z329" s="140"/>
      <c r="AA329" s="140"/>
      <c r="AB329" s="137"/>
      <c r="AC329" s="158"/>
      <c r="BP329" s="161"/>
    </row>
    <row r="330" spans="1:68" s="103" customFormat="1" ht="12" x14ac:dyDescent="0.2">
      <c r="A330" s="134"/>
      <c r="B330" s="133"/>
      <c r="C330" s="134"/>
      <c r="D330" s="134"/>
      <c r="E330" s="134"/>
      <c r="F330" s="47">
        <v>81618</v>
      </c>
      <c r="G330" s="135"/>
      <c r="H330" s="134"/>
      <c r="I330" s="134"/>
      <c r="J330" s="134"/>
      <c r="K330" s="136"/>
      <c r="L330" s="137"/>
      <c r="M330" s="137"/>
      <c r="N330" s="55">
        <f t="shared" si="11"/>
        <v>0</v>
      </c>
      <c r="O330" s="137"/>
      <c r="P330" s="189"/>
      <c r="Q330" s="137"/>
      <c r="R330" s="137"/>
      <c r="S330" s="137"/>
      <c r="T330" s="137"/>
      <c r="U330" s="137"/>
      <c r="V330" s="140"/>
      <c r="W330" s="140"/>
      <c r="X330" s="140"/>
      <c r="Y330" s="140"/>
      <c r="Z330" s="140"/>
      <c r="AA330" s="140"/>
      <c r="AB330" s="137"/>
      <c r="AC330" s="158"/>
      <c r="BP330" s="161"/>
    </row>
    <row r="331" spans="1:68" s="103" customFormat="1" ht="12" x14ac:dyDescent="0.2">
      <c r="A331" s="134" t="s">
        <v>62</v>
      </c>
      <c r="B331" s="133" t="s">
        <v>34</v>
      </c>
      <c r="C331" s="134" t="s">
        <v>63</v>
      </c>
      <c r="D331" s="134" t="s">
        <v>36</v>
      </c>
      <c r="E331" s="134" t="s">
        <v>180</v>
      </c>
      <c r="F331" s="47">
        <v>81619</v>
      </c>
      <c r="G331" s="135">
        <v>43893</v>
      </c>
      <c r="H331" s="134">
        <v>0</v>
      </c>
      <c r="I331" s="134">
        <v>0</v>
      </c>
      <c r="J331" s="134"/>
      <c r="K331" s="136">
        <v>0</v>
      </c>
      <c r="L331" s="137"/>
      <c r="M331" s="137"/>
      <c r="N331" s="55">
        <f t="shared" si="11"/>
        <v>0</v>
      </c>
      <c r="O331" s="137"/>
      <c r="P331" s="189"/>
      <c r="Q331" s="137"/>
      <c r="R331" s="137"/>
      <c r="S331" s="137"/>
      <c r="T331" s="137"/>
      <c r="U331" s="137"/>
      <c r="V331" s="140"/>
      <c r="W331" s="140"/>
      <c r="X331" s="140"/>
      <c r="Y331" s="140"/>
      <c r="Z331" s="140"/>
      <c r="AA331" s="140"/>
      <c r="AB331" s="137"/>
      <c r="AC331" s="158" t="s">
        <v>656</v>
      </c>
      <c r="BP331" s="161"/>
    </row>
    <row r="332" spans="1:68" s="103" customFormat="1" ht="12" x14ac:dyDescent="0.2">
      <c r="A332" s="134" t="s">
        <v>33</v>
      </c>
      <c r="B332" s="133" t="s">
        <v>55</v>
      </c>
      <c r="C332" s="134" t="s">
        <v>53</v>
      </c>
      <c r="D332" s="134" t="s">
        <v>36</v>
      </c>
      <c r="E332" s="134" t="s">
        <v>657</v>
      </c>
      <c r="F332" s="162">
        <v>81620</v>
      </c>
      <c r="G332" s="135">
        <v>43894</v>
      </c>
      <c r="H332" s="134">
        <v>0</v>
      </c>
      <c r="I332" s="134">
        <v>0</v>
      </c>
      <c r="J332" s="134"/>
      <c r="K332" s="136">
        <v>0</v>
      </c>
      <c r="L332" s="137"/>
      <c r="M332" s="137"/>
      <c r="N332" s="55">
        <f t="shared" si="11"/>
        <v>0</v>
      </c>
      <c r="O332" s="137">
        <v>1660</v>
      </c>
      <c r="P332" s="189"/>
      <c r="Q332" s="137"/>
      <c r="R332" s="137"/>
      <c r="S332" s="137"/>
      <c r="T332" s="137"/>
      <c r="U332" s="137"/>
      <c r="V332" s="140"/>
      <c r="W332" s="140"/>
      <c r="X332" s="140"/>
      <c r="Y332" s="140"/>
      <c r="Z332" s="140"/>
      <c r="AA332" s="140"/>
      <c r="AB332" s="137"/>
      <c r="AC332" s="158"/>
      <c r="BP332" s="161"/>
    </row>
    <row r="333" spans="1:68" s="103" customFormat="1" ht="12" x14ac:dyDescent="0.2">
      <c r="A333" s="134" t="s">
        <v>33</v>
      </c>
      <c r="B333" s="133" t="s">
        <v>55</v>
      </c>
      <c r="C333" s="134" t="s">
        <v>53</v>
      </c>
      <c r="D333" s="134" t="s">
        <v>36</v>
      </c>
      <c r="E333" s="134" t="s">
        <v>657</v>
      </c>
      <c r="F333" s="47">
        <v>81621</v>
      </c>
      <c r="G333" s="135">
        <v>43894</v>
      </c>
      <c r="H333" s="134">
        <v>0</v>
      </c>
      <c r="I333" s="134">
        <v>0</v>
      </c>
      <c r="J333" s="134"/>
      <c r="K333" s="136">
        <v>0</v>
      </c>
      <c r="L333" s="137"/>
      <c r="M333" s="137"/>
      <c r="N333" s="55">
        <f t="shared" si="11"/>
        <v>0</v>
      </c>
      <c r="O333" s="137">
        <v>550</v>
      </c>
      <c r="P333" s="189"/>
      <c r="Q333" s="137"/>
      <c r="R333" s="137"/>
      <c r="S333" s="137"/>
      <c r="T333" s="137"/>
      <c r="U333" s="137"/>
      <c r="V333" s="140"/>
      <c r="W333" s="140"/>
      <c r="X333" s="140"/>
      <c r="Y333" s="140"/>
      <c r="Z333" s="140"/>
      <c r="AA333" s="140"/>
      <c r="AB333" s="137"/>
      <c r="AC333" s="158"/>
      <c r="BP333" s="161"/>
    </row>
    <row r="334" spans="1:68" s="103" customFormat="1" ht="12" x14ac:dyDescent="0.2">
      <c r="A334" s="134"/>
      <c r="B334" s="133"/>
      <c r="C334" s="134"/>
      <c r="D334" s="134"/>
      <c r="E334" s="134"/>
      <c r="F334" s="47">
        <v>81622</v>
      </c>
      <c r="G334" s="135"/>
      <c r="H334" s="134"/>
      <c r="I334" s="134"/>
      <c r="J334" s="134"/>
      <c r="K334" s="136"/>
      <c r="L334" s="137"/>
      <c r="M334" s="137"/>
      <c r="N334" s="55">
        <f t="shared" si="11"/>
        <v>0</v>
      </c>
      <c r="O334" s="137"/>
      <c r="P334" s="189"/>
      <c r="Q334" s="137"/>
      <c r="R334" s="137"/>
      <c r="S334" s="137"/>
      <c r="T334" s="137"/>
      <c r="U334" s="137"/>
      <c r="V334" s="140"/>
      <c r="W334" s="140"/>
      <c r="X334" s="140"/>
      <c r="Y334" s="140"/>
      <c r="Z334" s="140"/>
      <c r="AA334" s="140"/>
      <c r="AB334" s="137"/>
      <c r="AC334" s="158"/>
      <c r="BP334" s="161"/>
    </row>
    <row r="335" spans="1:68" s="103" customFormat="1" ht="12" x14ac:dyDescent="0.2">
      <c r="A335" s="134"/>
      <c r="B335" s="133"/>
      <c r="C335" s="134"/>
      <c r="D335" s="134"/>
      <c r="E335" s="134"/>
      <c r="F335" s="47">
        <v>81623</v>
      </c>
      <c r="G335" s="135"/>
      <c r="H335" s="134"/>
      <c r="I335" s="134"/>
      <c r="J335" s="134"/>
      <c r="K335" s="136"/>
      <c r="L335" s="137"/>
      <c r="M335" s="137"/>
      <c r="N335" s="55">
        <f t="shared" si="11"/>
        <v>0</v>
      </c>
      <c r="O335" s="137"/>
      <c r="P335" s="189"/>
      <c r="Q335" s="137"/>
      <c r="R335" s="137"/>
      <c r="S335" s="137"/>
      <c r="T335" s="137"/>
      <c r="U335" s="137"/>
      <c r="V335" s="140"/>
      <c r="W335" s="140"/>
      <c r="X335" s="140"/>
      <c r="Y335" s="140"/>
      <c r="Z335" s="140"/>
      <c r="AA335" s="140"/>
      <c r="AB335" s="137"/>
      <c r="AC335" s="158"/>
      <c r="BP335" s="161"/>
    </row>
    <row r="336" spans="1:68" s="103" customFormat="1" ht="12" x14ac:dyDescent="0.2">
      <c r="A336" s="134"/>
      <c r="B336" s="133"/>
      <c r="C336" s="134"/>
      <c r="D336" s="134"/>
      <c r="E336" s="134"/>
      <c r="F336" s="162">
        <v>81624</v>
      </c>
      <c r="G336" s="135"/>
      <c r="H336" s="134"/>
      <c r="I336" s="134"/>
      <c r="J336" s="134"/>
      <c r="K336" s="136"/>
      <c r="L336" s="137"/>
      <c r="M336" s="137"/>
      <c r="N336" s="55">
        <f t="shared" si="11"/>
        <v>0</v>
      </c>
      <c r="O336" s="137"/>
      <c r="P336" s="189"/>
      <c r="Q336" s="137"/>
      <c r="R336" s="137"/>
      <c r="S336" s="137"/>
      <c r="T336" s="137"/>
      <c r="U336" s="137"/>
      <c r="V336" s="140"/>
      <c r="W336" s="140"/>
      <c r="X336" s="140"/>
      <c r="Y336" s="140"/>
      <c r="Z336" s="140"/>
      <c r="AA336" s="140"/>
      <c r="AB336" s="137"/>
      <c r="AC336" s="158"/>
      <c r="BP336" s="161"/>
    </row>
    <row r="337" spans="1:68" s="103" customFormat="1" ht="12" x14ac:dyDescent="0.2">
      <c r="A337" s="134"/>
      <c r="B337" s="133"/>
      <c r="C337" s="134"/>
      <c r="D337" s="134"/>
      <c r="E337" s="134"/>
      <c r="F337" s="47">
        <v>81625</v>
      </c>
      <c r="G337" s="135"/>
      <c r="H337" s="134"/>
      <c r="I337" s="134"/>
      <c r="J337" s="134"/>
      <c r="K337" s="136"/>
      <c r="L337" s="137"/>
      <c r="M337" s="137"/>
      <c r="N337" s="55">
        <f t="shared" si="11"/>
        <v>0</v>
      </c>
      <c r="O337" s="137"/>
      <c r="P337" s="189"/>
      <c r="Q337" s="137"/>
      <c r="R337" s="137"/>
      <c r="S337" s="137"/>
      <c r="T337" s="137"/>
      <c r="U337" s="137"/>
      <c r="V337" s="140"/>
      <c r="W337" s="140"/>
      <c r="X337" s="140"/>
      <c r="Y337" s="140"/>
      <c r="Z337" s="140"/>
      <c r="AA337" s="140"/>
      <c r="AB337" s="137"/>
      <c r="AC337" s="158"/>
      <c r="BP337" s="161"/>
    </row>
    <row r="338" spans="1:68" s="103" customFormat="1" ht="12" x14ac:dyDescent="0.2">
      <c r="A338" s="134"/>
      <c r="B338" s="133"/>
      <c r="C338" s="134"/>
      <c r="D338" s="134"/>
      <c r="E338" s="134"/>
      <c r="F338" s="47">
        <v>81626</v>
      </c>
      <c r="G338" s="135"/>
      <c r="H338" s="134"/>
      <c r="I338" s="134"/>
      <c r="J338" s="134"/>
      <c r="K338" s="136"/>
      <c r="L338" s="137"/>
      <c r="M338" s="137"/>
      <c r="N338" s="55">
        <f t="shared" si="11"/>
        <v>0</v>
      </c>
      <c r="O338" s="137"/>
      <c r="P338" s="189"/>
      <c r="Q338" s="137"/>
      <c r="R338" s="137"/>
      <c r="S338" s="137"/>
      <c r="T338" s="137"/>
      <c r="U338" s="137"/>
      <c r="V338" s="140"/>
      <c r="W338" s="140"/>
      <c r="X338" s="140"/>
      <c r="Y338" s="140"/>
      <c r="Z338" s="140"/>
      <c r="AA338" s="140"/>
      <c r="AB338" s="137"/>
      <c r="AC338" s="158"/>
      <c r="BP338" s="161"/>
    </row>
    <row r="339" spans="1:68" s="103" customFormat="1" ht="12" x14ac:dyDescent="0.2">
      <c r="A339" s="134"/>
      <c r="B339" s="133"/>
      <c r="C339" s="134"/>
      <c r="D339" s="134"/>
      <c r="E339" s="134"/>
      <c r="F339" s="47">
        <v>81627</v>
      </c>
      <c r="G339" s="135"/>
      <c r="H339" s="134"/>
      <c r="I339" s="134"/>
      <c r="J339" s="134"/>
      <c r="K339" s="136"/>
      <c r="L339" s="137"/>
      <c r="M339" s="137"/>
      <c r="N339" s="55">
        <f t="shared" si="11"/>
        <v>0</v>
      </c>
      <c r="O339" s="137"/>
      <c r="P339" s="189"/>
      <c r="Q339" s="137"/>
      <c r="R339" s="137"/>
      <c r="S339" s="137"/>
      <c r="T339" s="137"/>
      <c r="U339" s="137"/>
      <c r="V339" s="140"/>
      <c r="W339" s="140"/>
      <c r="X339" s="140"/>
      <c r="Y339" s="140"/>
      <c r="Z339" s="140"/>
      <c r="AA339" s="140"/>
      <c r="AB339" s="137"/>
      <c r="AC339" s="158"/>
      <c r="BP339" s="161"/>
    </row>
    <row r="340" spans="1:68" s="103" customFormat="1" ht="12" x14ac:dyDescent="0.2">
      <c r="A340" s="134"/>
      <c r="B340" s="133"/>
      <c r="C340" s="134"/>
      <c r="D340" s="134"/>
      <c r="E340" s="134"/>
      <c r="F340" s="162">
        <v>81628</v>
      </c>
      <c r="G340" s="135"/>
      <c r="H340" s="134"/>
      <c r="I340" s="134"/>
      <c r="J340" s="134"/>
      <c r="K340" s="136"/>
      <c r="L340" s="137"/>
      <c r="M340" s="137"/>
      <c r="N340" s="55">
        <f t="shared" si="11"/>
        <v>0</v>
      </c>
      <c r="O340" s="137"/>
      <c r="P340" s="189"/>
      <c r="Q340" s="137"/>
      <c r="R340" s="137"/>
      <c r="S340" s="137"/>
      <c r="T340" s="137"/>
      <c r="U340" s="137"/>
      <c r="V340" s="140"/>
      <c r="W340" s="140"/>
      <c r="X340" s="140"/>
      <c r="Y340" s="140"/>
      <c r="Z340" s="140"/>
      <c r="AA340" s="140"/>
      <c r="AB340" s="137"/>
      <c r="AC340" s="158"/>
      <c r="BP340" s="161"/>
    </row>
    <row r="341" spans="1:68" s="103" customFormat="1" ht="12" x14ac:dyDescent="0.2">
      <c r="A341" s="134"/>
      <c r="B341" s="133"/>
      <c r="C341" s="134"/>
      <c r="D341" s="134"/>
      <c r="E341" s="134"/>
      <c r="F341" s="47">
        <v>81629</v>
      </c>
      <c r="G341" s="135"/>
      <c r="H341" s="134"/>
      <c r="I341" s="134"/>
      <c r="J341" s="134"/>
      <c r="K341" s="136"/>
      <c r="L341" s="137"/>
      <c r="M341" s="137"/>
      <c r="N341" s="55">
        <f t="shared" si="11"/>
        <v>0</v>
      </c>
      <c r="O341" s="137"/>
      <c r="P341" s="189"/>
      <c r="Q341" s="137"/>
      <c r="R341" s="137"/>
      <c r="S341" s="137"/>
      <c r="T341" s="137"/>
      <c r="U341" s="137"/>
      <c r="V341" s="140"/>
      <c r="W341" s="140"/>
      <c r="X341" s="140"/>
      <c r="Y341" s="140"/>
      <c r="Z341" s="140"/>
      <c r="AA341" s="140"/>
      <c r="AB341" s="137"/>
      <c r="AC341" s="158"/>
      <c r="BP341" s="161"/>
    </row>
    <row r="342" spans="1:68" s="103" customFormat="1" ht="12" x14ac:dyDescent="0.2">
      <c r="A342" s="134"/>
      <c r="B342" s="133"/>
      <c r="C342" s="134"/>
      <c r="D342" s="134"/>
      <c r="E342" s="134"/>
      <c r="F342" s="47">
        <v>81630</v>
      </c>
      <c r="G342" s="135"/>
      <c r="H342" s="134"/>
      <c r="I342" s="134"/>
      <c r="J342" s="134"/>
      <c r="K342" s="136"/>
      <c r="L342" s="137"/>
      <c r="M342" s="137"/>
      <c r="N342" s="55">
        <f t="shared" si="11"/>
        <v>0</v>
      </c>
      <c r="O342" s="137"/>
      <c r="P342" s="189"/>
      <c r="Q342" s="137"/>
      <c r="R342" s="137"/>
      <c r="S342" s="137"/>
      <c r="T342" s="137"/>
      <c r="U342" s="137"/>
      <c r="V342" s="140"/>
      <c r="W342" s="140"/>
      <c r="X342" s="140"/>
      <c r="Y342" s="140"/>
      <c r="Z342" s="140"/>
      <c r="AA342" s="140"/>
      <c r="AB342" s="137"/>
      <c r="AC342" s="158"/>
      <c r="BP342" s="161"/>
    </row>
    <row r="343" spans="1:68" s="103" customFormat="1" ht="12" x14ac:dyDescent="0.2">
      <c r="A343" s="134"/>
      <c r="B343" s="133"/>
      <c r="C343" s="134"/>
      <c r="D343" s="134"/>
      <c r="E343" s="134"/>
      <c r="F343" s="47">
        <v>81631</v>
      </c>
      <c r="G343" s="135"/>
      <c r="H343" s="134"/>
      <c r="I343" s="134"/>
      <c r="J343" s="134"/>
      <c r="K343" s="136"/>
      <c r="L343" s="137"/>
      <c r="M343" s="137"/>
      <c r="N343" s="55">
        <f t="shared" si="11"/>
        <v>0</v>
      </c>
      <c r="O343" s="137"/>
      <c r="P343" s="189"/>
      <c r="Q343" s="137"/>
      <c r="R343" s="137"/>
      <c r="S343" s="137"/>
      <c r="T343" s="137"/>
      <c r="U343" s="137"/>
      <c r="V343" s="140"/>
      <c r="W343" s="140"/>
      <c r="X343" s="140"/>
      <c r="Y343" s="140"/>
      <c r="Z343" s="140"/>
      <c r="AA343" s="140"/>
      <c r="AB343" s="137"/>
      <c r="AC343" s="158"/>
      <c r="BP343" s="161"/>
    </row>
    <row r="344" spans="1:68" s="103" customFormat="1" ht="12" x14ac:dyDescent="0.2">
      <c r="A344" s="134"/>
      <c r="B344" s="133"/>
      <c r="C344" s="134"/>
      <c r="D344" s="134"/>
      <c r="E344" s="134"/>
      <c r="F344" s="162">
        <v>81632</v>
      </c>
      <c r="G344" s="135"/>
      <c r="H344" s="134"/>
      <c r="I344" s="134"/>
      <c r="J344" s="134"/>
      <c r="K344" s="136"/>
      <c r="L344" s="137"/>
      <c r="M344" s="137"/>
      <c r="N344" s="55">
        <f t="shared" si="11"/>
        <v>0</v>
      </c>
      <c r="O344" s="137"/>
      <c r="P344" s="189"/>
      <c r="Q344" s="137"/>
      <c r="R344" s="137"/>
      <c r="S344" s="137"/>
      <c r="T344" s="137"/>
      <c r="U344" s="137"/>
      <c r="V344" s="140"/>
      <c r="W344" s="140"/>
      <c r="X344" s="140"/>
      <c r="Y344" s="140"/>
      <c r="Z344" s="140"/>
      <c r="AA344" s="140"/>
      <c r="AB344" s="137"/>
      <c r="AC344" s="158"/>
      <c r="BP344" s="161"/>
    </row>
    <row r="345" spans="1:68" s="103" customFormat="1" ht="12" x14ac:dyDescent="0.2">
      <c r="A345" s="134"/>
      <c r="B345" s="133"/>
      <c r="C345" s="134"/>
      <c r="D345" s="134"/>
      <c r="E345" s="134"/>
      <c r="F345" s="47">
        <v>81633</v>
      </c>
      <c r="G345" s="135"/>
      <c r="H345" s="134"/>
      <c r="I345" s="134"/>
      <c r="J345" s="134"/>
      <c r="K345" s="136"/>
      <c r="L345" s="137"/>
      <c r="M345" s="137"/>
      <c r="N345" s="55">
        <f t="shared" si="11"/>
        <v>0</v>
      </c>
      <c r="O345" s="137"/>
      <c r="P345" s="189"/>
      <c r="Q345" s="137"/>
      <c r="R345" s="137"/>
      <c r="S345" s="137"/>
      <c r="T345" s="137"/>
      <c r="U345" s="137"/>
      <c r="V345" s="140"/>
      <c r="W345" s="140"/>
      <c r="X345" s="140"/>
      <c r="Y345" s="140"/>
      <c r="Z345" s="140"/>
      <c r="AA345" s="140"/>
      <c r="AB345" s="137"/>
      <c r="AC345" s="158"/>
      <c r="BP345" s="161"/>
    </row>
    <row r="346" spans="1:68" s="103" customFormat="1" ht="12" x14ac:dyDescent="0.2">
      <c r="A346" s="134"/>
      <c r="B346" s="133"/>
      <c r="C346" s="134"/>
      <c r="D346" s="134"/>
      <c r="E346" s="134"/>
      <c r="F346" s="47">
        <v>81634</v>
      </c>
      <c r="G346" s="135"/>
      <c r="H346" s="134"/>
      <c r="I346" s="134"/>
      <c r="J346" s="134"/>
      <c r="K346" s="136"/>
      <c r="L346" s="137"/>
      <c r="M346" s="137"/>
      <c r="N346" s="55">
        <f t="shared" si="11"/>
        <v>0</v>
      </c>
      <c r="O346" s="137"/>
      <c r="P346" s="189"/>
      <c r="Q346" s="137"/>
      <c r="R346" s="137"/>
      <c r="S346" s="137"/>
      <c r="T346" s="137"/>
      <c r="U346" s="137"/>
      <c r="V346" s="140"/>
      <c r="W346" s="140"/>
      <c r="X346" s="140"/>
      <c r="Y346" s="140"/>
      <c r="Z346" s="140"/>
      <c r="AA346" s="140"/>
      <c r="AB346" s="137"/>
      <c r="AC346" s="158"/>
      <c r="BP346" s="161"/>
    </row>
    <row r="347" spans="1:68" s="103" customFormat="1" ht="12" x14ac:dyDescent="0.2">
      <c r="A347" s="134"/>
      <c r="B347" s="133"/>
      <c r="C347" s="134"/>
      <c r="D347" s="134"/>
      <c r="E347" s="134"/>
      <c r="F347" s="47">
        <v>81635</v>
      </c>
      <c r="G347" s="135"/>
      <c r="H347" s="134"/>
      <c r="I347" s="134"/>
      <c r="J347" s="134"/>
      <c r="K347" s="136"/>
      <c r="L347" s="137"/>
      <c r="M347" s="137"/>
      <c r="N347" s="55">
        <f t="shared" si="11"/>
        <v>0</v>
      </c>
      <c r="O347" s="137"/>
      <c r="P347" s="189"/>
      <c r="Q347" s="137"/>
      <c r="R347" s="137"/>
      <c r="S347" s="137"/>
      <c r="T347" s="137"/>
      <c r="U347" s="137"/>
      <c r="V347" s="140"/>
      <c r="W347" s="140"/>
      <c r="X347" s="140"/>
      <c r="Y347" s="140"/>
      <c r="Z347" s="140"/>
      <c r="AA347" s="140"/>
      <c r="AB347" s="137"/>
      <c r="AC347" s="158"/>
      <c r="BP347" s="161"/>
    </row>
    <row r="348" spans="1:68" s="103" customFormat="1" ht="12" x14ac:dyDescent="0.2">
      <c r="A348" s="134"/>
      <c r="B348" s="133"/>
      <c r="C348" s="134"/>
      <c r="D348" s="134"/>
      <c r="E348" s="134"/>
      <c r="F348" s="162">
        <v>81636</v>
      </c>
      <c r="G348" s="135"/>
      <c r="H348" s="134"/>
      <c r="I348" s="134"/>
      <c r="J348" s="134"/>
      <c r="K348" s="136"/>
      <c r="L348" s="137"/>
      <c r="M348" s="137"/>
      <c r="N348" s="55">
        <f t="shared" si="11"/>
        <v>0</v>
      </c>
      <c r="O348" s="137"/>
      <c r="P348" s="189"/>
      <c r="Q348" s="137"/>
      <c r="R348" s="137"/>
      <c r="S348" s="137"/>
      <c r="T348" s="137"/>
      <c r="U348" s="137"/>
      <c r="V348" s="140"/>
      <c r="W348" s="140"/>
      <c r="X348" s="140"/>
      <c r="Y348" s="140"/>
      <c r="Z348" s="140"/>
      <c r="AA348" s="140"/>
      <c r="AB348" s="137"/>
      <c r="AC348" s="158"/>
      <c r="BP348" s="161"/>
    </row>
    <row r="349" spans="1:68" s="103" customFormat="1" ht="12" x14ac:dyDescent="0.2">
      <c r="A349" s="132"/>
      <c r="B349" s="133"/>
      <c r="C349" s="134"/>
      <c r="D349" s="134"/>
      <c r="E349" s="134"/>
      <c r="F349" s="47">
        <v>81637</v>
      </c>
      <c r="G349" s="135"/>
      <c r="H349" s="134"/>
      <c r="I349" s="134"/>
      <c r="J349" s="134"/>
      <c r="K349" s="136"/>
      <c r="L349" s="137"/>
      <c r="M349" s="137"/>
      <c r="N349" s="55">
        <f t="shared" si="8"/>
        <v>0</v>
      </c>
      <c r="O349" s="137"/>
      <c r="P349" s="138"/>
      <c r="Q349" s="139"/>
      <c r="R349" s="139"/>
      <c r="S349" s="139"/>
      <c r="T349" s="139"/>
      <c r="U349" s="139"/>
      <c r="V349" s="140"/>
      <c r="W349" s="140"/>
      <c r="X349" s="140"/>
      <c r="Y349" s="140"/>
      <c r="Z349" s="140"/>
      <c r="AA349" s="140"/>
      <c r="AB349" s="139"/>
      <c r="AC349" s="158"/>
      <c r="BP349" s="161"/>
    </row>
    <row r="350" spans="1:68" s="103" customFormat="1" ht="12" x14ac:dyDescent="0.2">
      <c r="A350" s="132"/>
      <c r="B350" s="133"/>
      <c r="C350" s="134"/>
      <c r="D350" s="134"/>
      <c r="E350" s="134"/>
      <c r="F350" s="47">
        <v>81638</v>
      </c>
      <c r="G350" s="135"/>
      <c r="H350" s="134"/>
      <c r="I350" s="134"/>
      <c r="J350" s="134"/>
      <c r="K350" s="136"/>
      <c r="L350" s="137"/>
      <c r="M350" s="137"/>
      <c r="N350" s="55">
        <f t="shared" ref="N350:N381" si="12">SUM(K350:L350)</f>
        <v>0</v>
      </c>
      <c r="O350" s="137"/>
      <c r="P350" s="138"/>
      <c r="Q350" s="139"/>
      <c r="R350" s="139"/>
      <c r="S350" s="139"/>
      <c r="T350" s="139"/>
      <c r="U350" s="139"/>
      <c r="V350" s="140"/>
      <c r="W350" s="140"/>
      <c r="X350" s="140"/>
      <c r="Y350" s="140"/>
      <c r="Z350" s="140"/>
      <c r="AA350" s="140"/>
      <c r="AB350" s="139"/>
      <c r="AC350" s="158"/>
      <c r="BP350" s="161"/>
    </row>
    <row r="351" spans="1:68" s="103" customFormat="1" ht="12" x14ac:dyDescent="0.2">
      <c r="A351" s="132"/>
      <c r="B351" s="133"/>
      <c r="C351" s="134"/>
      <c r="D351" s="134"/>
      <c r="E351" s="134"/>
      <c r="F351" s="47">
        <v>81639</v>
      </c>
      <c r="G351" s="135"/>
      <c r="H351" s="134"/>
      <c r="I351" s="134"/>
      <c r="J351" s="134"/>
      <c r="K351" s="136"/>
      <c r="L351" s="137"/>
      <c r="M351" s="137"/>
      <c r="N351" s="55">
        <f t="shared" si="12"/>
        <v>0</v>
      </c>
      <c r="O351" s="137"/>
      <c r="P351" s="138"/>
      <c r="Q351" s="139"/>
      <c r="R351" s="139"/>
      <c r="S351" s="139"/>
      <c r="T351" s="139"/>
      <c r="U351" s="139"/>
      <c r="V351" s="140"/>
      <c r="W351" s="140"/>
      <c r="X351" s="140"/>
      <c r="Y351" s="140"/>
      <c r="Z351" s="140"/>
      <c r="AA351" s="140"/>
      <c r="AB351" s="139"/>
      <c r="AC351" s="158"/>
      <c r="BP351" s="161"/>
    </row>
    <row r="352" spans="1:68" s="103" customFormat="1" ht="12" x14ac:dyDescent="0.2">
      <c r="A352" s="132"/>
      <c r="B352" s="133"/>
      <c r="C352" s="134"/>
      <c r="D352" s="134"/>
      <c r="E352" s="134"/>
      <c r="F352" s="47">
        <v>81640</v>
      </c>
      <c r="G352" s="135"/>
      <c r="H352" s="134"/>
      <c r="I352" s="134"/>
      <c r="J352" s="134"/>
      <c r="K352" s="136"/>
      <c r="L352" s="137"/>
      <c r="M352" s="137"/>
      <c r="N352" s="55">
        <f t="shared" si="12"/>
        <v>0</v>
      </c>
      <c r="O352" s="137"/>
      <c r="P352" s="138"/>
      <c r="Q352" s="139"/>
      <c r="R352" s="139"/>
      <c r="S352" s="139"/>
      <c r="T352" s="139"/>
      <c r="U352" s="139"/>
      <c r="V352" s="140"/>
      <c r="W352" s="140"/>
      <c r="X352" s="140"/>
      <c r="Y352" s="140"/>
      <c r="Z352" s="140"/>
      <c r="AA352" s="140"/>
      <c r="AB352" s="139"/>
      <c r="AC352" s="158"/>
      <c r="BP352" s="161"/>
    </row>
    <row r="353" spans="1:68" s="103" customFormat="1" ht="12" x14ac:dyDescent="0.2">
      <c r="A353" s="134"/>
      <c r="B353" s="133"/>
      <c r="C353" s="134"/>
      <c r="D353" s="134"/>
      <c r="E353" s="134"/>
      <c r="F353" s="162">
        <v>81641</v>
      </c>
      <c r="G353" s="135"/>
      <c r="H353" s="134"/>
      <c r="I353" s="134"/>
      <c r="J353" s="134"/>
      <c r="K353" s="136"/>
      <c r="L353" s="137"/>
      <c r="M353" s="137"/>
      <c r="N353" s="55">
        <f t="shared" si="12"/>
        <v>0</v>
      </c>
      <c r="O353" s="137"/>
      <c r="P353" s="189"/>
      <c r="Q353" s="137"/>
      <c r="R353" s="137"/>
      <c r="S353" s="137"/>
      <c r="T353" s="137"/>
      <c r="U353" s="137"/>
      <c r="V353" s="140"/>
      <c r="W353" s="140"/>
      <c r="X353" s="140"/>
      <c r="Y353" s="140"/>
      <c r="Z353" s="140"/>
      <c r="AA353" s="140"/>
      <c r="AB353" s="137"/>
      <c r="AC353" s="158"/>
      <c r="BP353" s="161"/>
    </row>
    <row r="354" spans="1:68" s="103" customFormat="1" ht="12" x14ac:dyDescent="0.2">
      <c r="A354" s="134"/>
      <c r="B354" s="133"/>
      <c r="C354" s="134"/>
      <c r="D354" s="134"/>
      <c r="E354" s="134"/>
      <c r="F354" s="47">
        <v>81642</v>
      </c>
      <c r="G354" s="135"/>
      <c r="H354" s="134"/>
      <c r="I354" s="134"/>
      <c r="J354" s="134"/>
      <c r="K354" s="136"/>
      <c r="L354" s="137"/>
      <c r="M354" s="137"/>
      <c r="N354" s="55">
        <f t="shared" si="12"/>
        <v>0</v>
      </c>
      <c r="O354" s="137"/>
      <c r="P354" s="189"/>
      <c r="Q354" s="137"/>
      <c r="R354" s="137"/>
      <c r="S354" s="137"/>
      <c r="T354" s="137"/>
      <c r="U354" s="137"/>
      <c r="V354" s="140"/>
      <c r="W354" s="140"/>
      <c r="X354" s="140"/>
      <c r="Y354" s="140"/>
      <c r="Z354" s="140"/>
      <c r="AA354" s="140"/>
      <c r="AB354" s="137"/>
      <c r="AC354" s="158"/>
      <c r="BP354" s="161"/>
    </row>
    <row r="355" spans="1:68" s="103" customFormat="1" ht="12" x14ac:dyDescent="0.2">
      <c r="A355" s="134"/>
      <c r="B355" s="133"/>
      <c r="C355" s="134"/>
      <c r="D355" s="134"/>
      <c r="E355" s="134"/>
      <c r="F355" s="47">
        <v>81643</v>
      </c>
      <c r="G355" s="135"/>
      <c r="H355" s="134"/>
      <c r="I355" s="134"/>
      <c r="J355" s="134"/>
      <c r="K355" s="136"/>
      <c r="L355" s="137"/>
      <c r="M355" s="137"/>
      <c r="N355" s="55">
        <f t="shared" si="12"/>
        <v>0</v>
      </c>
      <c r="O355" s="137"/>
      <c r="P355" s="189"/>
      <c r="Q355" s="137"/>
      <c r="R355" s="137"/>
      <c r="S355" s="137"/>
      <c r="T355" s="137"/>
      <c r="U355" s="137"/>
      <c r="V355" s="140"/>
      <c r="W355" s="140"/>
      <c r="X355" s="140"/>
      <c r="Y355" s="140"/>
      <c r="Z355" s="140"/>
      <c r="AA355" s="140"/>
      <c r="AB355" s="137"/>
      <c r="AC355" s="158"/>
      <c r="BP355" s="161"/>
    </row>
    <row r="356" spans="1:68" s="103" customFormat="1" ht="12" x14ac:dyDescent="0.2">
      <c r="A356" s="134"/>
      <c r="B356" s="133"/>
      <c r="C356" s="134"/>
      <c r="D356" s="134"/>
      <c r="E356" s="134"/>
      <c r="F356" s="47">
        <v>81644</v>
      </c>
      <c r="G356" s="135"/>
      <c r="H356" s="134"/>
      <c r="I356" s="134"/>
      <c r="J356" s="134"/>
      <c r="K356" s="136"/>
      <c r="L356" s="137"/>
      <c r="M356" s="137"/>
      <c r="N356" s="55">
        <f t="shared" si="12"/>
        <v>0</v>
      </c>
      <c r="O356" s="137"/>
      <c r="P356" s="189"/>
      <c r="Q356" s="137"/>
      <c r="R356" s="137"/>
      <c r="S356" s="137"/>
      <c r="T356" s="137"/>
      <c r="U356" s="137"/>
      <c r="V356" s="140"/>
      <c r="W356" s="140"/>
      <c r="X356" s="140"/>
      <c r="Y356" s="140"/>
      <c r="Z356" s="140"/>
      <c r="AA356" s="140"/>
      <c r="AB356" s="137"/>
      <c r="AC356" s="158"/>
      <c r="BP356" s="161"/>
    </row>
    <row r="357" spans="1:68" s="103" customFormat="1" ht="12" x14ac:dyDescent="0.2">
      <c r="A357" s="134"/>
      <c r="B357" s="133"/>
      <c r="C357" s="134"/>
      <c r="D357" s="134"/>
      <c r="E357" s="134"/>
      <c r="F357" s="162">
        <v>81645</v>
      </c>
      <c r="G357" s="135"/>
      <c r="H357" s="134"/>
      <c r="I357" s="134"/>
      <c r="J357" s="134"/>
      <c r="K357" s="136"/>
      <c r="L357" s="137"/>
      <c r="M357" s="137"/>
      <c r="N357" s="55">
        <f t="shared" si="12"/>
        <v>0</v>
      </c>
      <c r="O357" s="137"/>
      <c r="P357" s="189"/>
      <c r="Q357" s="137"/>
      <c r="R357" s="137"/>
      <c r="S357" s="137"/>
      <c r="T357" s="137"/>
      <c r="U357" s="137"/>
      <c r="V357" s="140"/>
      <c r="W357" s="140"/>
      <c r="X357" s="140"/>
      <c r="Y357" s="140"/>
      <c r="Z357" s="140"/>
      <c r="AA357" s="140"/>
      <c r="AB357" s="137"/>
      <c r="AC357" s="158"/>
      <c r="BP357" s="161"/>
    </row>
    <row r="358" spans="1:68" s="103" customFormat="1" ht="12" x14ac:dyDescent="0.2">
      <c r="A358" s="134"/>
      <c r="B358" s="133"/>
      <c r="C358" s="134"/>
      <c r="D358" s="134"/>
      <c r="E358" s="134"/>
      <c r="F358" s="47">
        <v>81646</v>
      </c>
      <c r="G358" s="135"/>
      <c r="H358" s="134"/>
      <c r="I358" s="134"/>
      <c r="J358" s="134"/>
      <c r="K358" s="136"/>
      <c r="L358" s="137"/>
      <c r="M358" s="137"/>
      <c r="N358" s="55">
        <f t="shared" si="12"/>
        <v>0</v>
      </c>
      <c r="O358" s="137"/>
      <c r="P358" s="189"/>
      <c r="Q358" s="137"/>
      <c r="R358" s="137"/>
      <c r="S358" s="137"/>
      <c r="T358" s="137"/>
      <c r="U358" s="137"/>
      <c r="V358" s="140"/>
      <c r="W358" s="140"/>
      <c r="X358" s="140"/>
      <c r="Y358" s="140"/>
      <c r="Z358" s="140"/>
      <c r="AA358" s="140"/>
      <c r="AB358" s="137"/>
      <c r="AC358" s="158"/>
      <c r="BP358" s="161"/>
    </row>
    <row r="359" spans="1:68" s="103" customFormat="1" ht="12" x14ac:dyDescent="0.2">
      <c r="A359" s="134"/>
      <c r="B359" s="133"/>
      <c r="C359" s="134"/>
      <c r="D359" s="134"/>
      <c r="E359" s="134"/>
      <c r="F359" s="47">
        <v>81647</v>
      </c>
      <c r="G359" s="135"/>
      <c r="H359" s="134"/>
      <c r="I359" s="134"/>
      <c r="J359" s="134"/>
      <c r="K359" s="136"/>
      <c r="L359" s="137"/>
      <c r="M359" s="137"/>
      <c r="N359" s="55">
        <f t="shared" si="12"/>
        <v>0</v>
      </c>
      <c r="O359" s="137"/>
      <c r="P359" s="189"/>
      <c r="Q359" s="137"/>
      <c r="R359" s="137"/>
      <c r="S359" s="137"/>
      <c r="T359" s="137"/>
      <c r="U359" s="137"/>
      <c r="V359" s="140"/>
      <c r="W359" s="140"/>
      <c r="X359" s="140"/>
      <c r="Y359" s="140"/>
      <c r="Z359" s="140"/>
      <c r="AA359" s="140"/>
      <c r="AB359" s="137"/>
      <c r="AC359" s="158"/>
      <c r="BP359" s="161"/>
    </row>
    <row r="360" spans="1:68" s="103" customFormat="1" ht="12" x14ac:dyDescent="0.2">
      <c r="A360" s="134"/>
      <c r="B360" s="133"/>
      <c r="C360" s="134"/>
      <c r="D360" s="134"/>
      <c r="E360" s="134"/>
      <c r="F360" s="47">
        <v>81648</v>
      </c>
      <c r="G360" s="135"/>
      <c r="H360" s="134"/>
      <c r="I360" s="134"/>
      <c r="J360" s="134"/>
      <c r="K360" s="136"/>
      <c r="L360" s="137"/>
      <c r="M360" s="137"/>
      <c r="N360" s="55">
        <f t="shared" si="12"/>
        <v>0</v>
      </c>
      <c r="O360" s="137"/>
      <c r="P360" s="189"/>
      <c r="Q360" s="137"/>
      <c r="R360" s="137"/>
      <c r="S360" s="137"/>
      <c r="T360" s="137"/>
      <c r="U360" s="137"/>
      <c r="V360" s="140"/>
      <c r="W360" s="140"/>
      <c r="X360" s="140"/>
      <c r="Y360" s="140"/>
      <c r="Z360" s="140"/>
      <c r="AA360" s="140"/>
      <c r="AB360" s="137"/>
      <c r="AC360" s="158"/>
      <c r="BP360" s="161"/>
    </row>
    <row r="361" spans="1:68" s="103" customFormat="1" ht="12" x14ac:dyDescent="0.2">
      <c r="A361" s="134"/>
      <c r="B361" s="133"/>
      <c r="C361" s="134"/>
      <c r="D361" s="134"/>
      <c r="E361" s="134"/>
      <c r="F361" s="47">
        <v>81649</v>
      </c>
      <c r="G361" s="135"/>
      <c r="H361" s="134"/>
      <c r="I361" s="134"/>
      <c r="J361" s="134"/>
      <c r="K361" s="136"/>
      <c r="L361" s="137"/>
      <c r="M361" s="137"/>
      <c r="N361" s="55">
        <f t="shared" si="12"/>
        <v>0</v>
      </c>
      <c r="O361" s="137"/>
      <c r="P361" s="189"/>
      <c r="Q361" s="137"/>
      <c r="R361" s="137"/>
      <c r="S361" s="137"/>
      <c r="T361" s="137"/>
      <c r="U361" s="137"/>
      <c r="V361" s="140"/>
      <c r="W361" s="140"/>
      <c r="X361" s="140"/>
      <c r="Y361" s="140"/>
      <c r="Z361" s="140"/>
      <c r="AA361" s="140"/>
      <c r="AB361" s="137"/>
      <c r="AC361" s="158"/>
      <c r="BP361" s="161"/>
    </row>
    <row r="362" spans="1:68" s="103" customFormat="1" ht="12" x14ac:dyDescent="0.2">
      <c r="A362" s="134" t="s">
        <v>41</v>
      </c>
      <c r="B362" s="133">
        <v>43899</v>
      </c>
      <c r="C362" s="134" t="s">
        <v>68</v>
      </c>
      <c r="D362" s="134" t="s">
        <v>93</v>
      </c>
      <c r="E362" s="134" t="s">
        <v>658</v>
      </c>
      <c r="F362" s="162">
        <v>81650</v>
      </c>
      <c r="G362" s="135">
        <v>43899</v>
      </c>
      <c r="H362" s="134">
        <v>4</v>
      </c>
      <c r="I362" s="134">
        <v>0</v>
      </c>
      <c r="J362" s="134"/>
      <c r="K362" s="136">
        <v>550</v>
      </c>
      <c r="L362" s="137"/>
      <c r="M362" s="137"/>
      <c r="N362" s="55">
        <f t="shared" si="12"/>
        <v>550</v>
      </c>
      <c r="O362" s="137"/>
      <c r="P362" s="189"/>
      <c r="Q362" s="137">
        <v>550</v>
      </c>
      <c r="R362" s="137"/>
      <c r="S362" s="137"/>
      <c r="T362" s="137"/>
      <c r="U362" s="137"/>
      <c r="V362" s="140"/>
      <c r="W362" s="140"/>
      <c r="X362" s="140"/>
      <c r="Y362" s="140"/>
      <c r="Z362" s="140"/>
      <c r="AA362" s="140"/>
      <c r="AB362" s="137"/>
      <c r="AC362" s="158"/>
      <c r="BP362" s="161"/>
    </row>
    <row r="363" spans="1:68" s="103" customFormat="1" ht="12" x14ac:dyDescent="0.2">
      <c r="A363" s="134" t="s">
        <v>41</v>
      </c>
      <c r="B363" s="133">
        <v>43899</v>
      </c>
      <c r="C363" s="134" t="s">
        <v>68</v>
      </c>
      <c r="D363" s="134" t="s">
        <v>93</v>
      </c>
      <c r="E363" s="134" t="s">
        <v>659</v>
      </c>
      <c r="F363" s="47">
        <v>81651</v>
      </c>
      <c r="G363" s="135">
        <v>43899</v>
      </c>
      <c r="H363" s="134">
        <v>6</v>
      </c>
      <c r="I363" s="134">
        <v>0</v>
      </c>
      <c r="J363" s="134"/>
      <c r="K363" s="136">
        <v>445</v>
      </c>
      <c r="L363" s="137"/>
      <c r="M363" s="137"/>
      <c r="N363" s="55">
        <f t="shared" si="12"/>
        <v>445</v>
      </c>
      <c r="O363" s="137"/>
      <c r="P363" s="189"/>
      <c r="Q363" s="137">
        <v>445</v>
      </c>
      <c r="R363" s="137"/>
      <c r="S363" s="137"/>
      <c r="T363" s="137"/>
      <c r="U363" s="137"/>
      <c r="V363" s="140"/>
      <c r="W363" s="140"/>
      <c r="X363" s="140"/>
      <c r="Y363" s="140"/>
      <c r="Z363" s="140"/>
      <c r="AA363" s="140"/>
      <c r="AB363" s="137"/>
      <c r="AC363" s="158"/>
      <c r="BP363" s="161"/>
    </row>
    <row r="364" spans="1:68" s="103" customFormat="1" ht="12" x14ac:dyDescent="0.2">
      <c r="A364" s="134"/>
      <c r="B364" s="133"/>
      <c r="C364" s="134"/>
      <c r="D364" s="134"/>
      <c r="E364" s="134"/>
      <c r="F364" s="47">
        <v>81652</v>
      </c>
      <c r="G364" s="135"/>
      <c r="H364" s="134"/>
      <c r="I364" s="134"/>
      <c r="J364" s="134"/>
      <c r="K364" s="136"/>
      <c r="L364" s="137"/>
      <c r="M364" s="137"/>
      <c r="N364" s="55">
        <f t="shared" si="12"/>
        <v>0</v>
      </c>
      <c r="O364" s="137"/>
      <c r="P364" s="189"/>
      <c r="Q364" s="137"/>
      <c r="R364" s="137"/>
      <c r="S364" s="137"/>
      <c r="T364" s="137"/>
      <c r="U364" s="137"/>
      <c r="V364" s="140"/>
      <c r="W364" s="140"/>
      <c r="X364" s="140"/>
      <c r="Y364" s="140"/>
      <c r="Z364" s="140"/>
      <c r="AA364" s="140"/>
      <c r="AB364" s="137"/>
      <c r="AC364" s="158"/>
      <c r="BP364" s="161"/>
    </row>
    <row r="365" spans="1:68" s="103" customFormat="1" ht="12" x14ac:dyDescent="0.2">
      <c r="A365" s="134"/>
      <c r="B365" s="133"/>
      <c r="C365" s="134"/>
      <c r="D365" s="134"/>
      <c r="E365" s="134"/>
      <c r="F365" s="47">
        <v>81653</v>
      </c>
      <c r="G365" s="135"/>
      <c r="H365" s="134"/>
      <c r="I365" s="134"/>
      <c r="J365" s="134"/>
      <c r="K365" s="136"/>
      <c r="L365" s="137"/>
      <c r="M365" s="137"/>
      <c r="N365" s="55">
        <f t="shared" si="12"/>
        <v>0</v>
      </c>
      <c r="O365" s="137"/>
      <c r="P365" s="189"/>
      <c r="Q365" s="137"/>
      <c r="R365" s="137"/>
      <c r="S365" s="137"/>
      <c r="T365" s="137"/>
      <c r="U365" s="137"/>
      <c r="V365" s="140"/>
      <c r="W365" s="140"/>
      <c r="X365" s="140"/>
      <c r="Y365" s="140"/>
      <c r="Z365" s="140"/>
      <c r="AA365" s="140"/>
      <c r="AB365" s="137"/>
      <c r="AC365" s="158"/>
      <c r="BP365" s="161"/>
    </row>
    <row r="366" spans="1:68" s="103" customFormat="1" ht="12" x14ac:dyDescent="0.2">
      <c r="A366" s="134"/>
      <c r="B366" s="133"/>
      <c r="C366" s="134"/>
      <c r="D366" s="134"/>
      <c r="E366" s="134"/>
      <c r="F366" s="162">
        <v>81654</v>
      </c>
      <c r="G366" s="135"/>
      <c r="H366" s="134"/>
      <c r="I366" s="134"/>
      <c r="J366" s="134"/>
      <c r="K366" s="136"/>
      <c r="L366" s="137"/>
      <c r="M366" s="137"/>
      <c r="N366" s="55">
        <f t="shared" si="12"/>
        <v>0</v>
      </c>
      <c r="O366" s="137"/>
      <c r="P366" s="189"/>
      <c r="Q366" s="137"/>
      <c r="R366" s="137"/>
      <c r="S366" s="137"/>
      <c r="T366" s="137"/>
      <c r="U366" s="137"/>
      <c r="V366" s="140"/>
      <c r="W366" s="140"/>
      <c r="X366" s="140"/>
      <c r="Y366" s="140"/>
      <c r="Z366" s="140"/>
      <c r="AA366" s="140"/>
      <c r="AB366" s="137"/>
      <c r="AC366" s="158"/>
      <c r="BP366" s="161"/>
    </row>
    <row r="367" spans="1:68" s="103" customFormat="1" ht="12" x14ac:dyDescent="0.2">
      <c r="A367" s="134"/>
      <c r="B367" s="133"/>
      <c r="C367" s="134"/>
      <c r="D367" s="134"/>
      <c r="E367" s="134"/>
      <c r="F367" s="47">
        <v>81655</v>
      </c>
      <c r="G367" s="135"/>
      <c r="H367" s="134"/>
      <c r="I367" s="134"/>
      <c r="J367" s="134"/>
      <c r="K367" s="136"/>
      <c r="L367" s="137"/>
      <c r="M367" s="137"/>
      <c r="N367" s="55">
        <f t="shared" si="12"/>
        <v>0</v>
      </c>
      <c r="O367" s="137"/>
      <c r="P367" s="189"/>
      <c r="Q367" s="137"/>
      <c r="R367" s="137"/>
      <c r="S367" s="137"/>
      <c r="T367" s="137"/>
      <c r="U367" s="137"/>
      <c r="V367" s="140"/>
      <c r="W367" s="140"/>
      <c r="X367" s="140"/>
      <c r="Y367" s="140"/>
      <c r="Z367" s="140"/>
      <c r="AA367" s="140"/>
      <c r="AB367" s="137"/>
      <c r="AC367" s="158"/>
      <c r="BP367" s="161"/>
    </row>
    <row r="368" spans="1:68" s="103" customFormat="1" ht="12" x14ac:dyDescent="0.2">
      <c r="A368" s="134"/>
      <c r="B368" s="133"/>
      <c r="C368" s="134"/>
      <c r="D368" s="134"/>
      <c r="E368" s="134"/>
      <c r="F368" s="47">
        <v>81656</v>
      </c>
      <c r="G368" s="135"/>
      <c r="H368" s="134"/>
      <c r="I368" s="134"/>
      <c r="J368" s="134"/>
      <c r="K368" s="136"/>
      <c r="L368" s="137"/>
      <c r="M368" s="137"/>
      <c r="N368" s="55">
        <f t="shared" si="12"/>
        <v>0</v>
      </c>
      <c r="O368" s="137"/>
      <c r="P368" s="189"/>
      <c r="Q368" s="137"/>
      <c r="R368" s="137"/>
      <c r="S368" s="137"/>
      <c r="T368" s="137"/>
      <c r="U368" s="137"/>
      <c r="V368" s="140"/>
      <c r="W368" s="140"/>
      <c r="X368" s="140"/>
      <c r="Y368" s="140"/>
      <c r="Z368" s="140"/>
      <c r="AA368" s="140"/>
      <c r="AB368" s="137"/>
      <c r="AC368" s="158"/>
      <c r="BP368" s="161"/>
    </row>
    <row r="369" spans="1:68" s="103" customFormat="1" ht="12" x14ac:dyDescent="0.2">
      <c r="A369" s="134"/>
      <c r="B369" s="133"/>
      <c r="C369" s="134"/>
      <c r="D369" s="134"/>
      <c r="E369" s="134"/>
      <c r="F369" s="47">
        <v>81657</v>
      </c>
      <c r="G369" s="135"/>
      <c r="H369" s="134"/>
      <c r="I369" s="134"/>
      <c r="J369" s="134"/>
      <c r="K369" s="136"/>
      <c r="L369" s="137"/>
      <c r="M369" s="137"/>
      <c r="N369" s="55">
        <f t="shared" si="12"/>
        <v>0</v>
      </c>
      <c r="O369" s="137"/>
      <c r="P369" s="189"/>
      <c r="Q369" s="137"/>
      <c r="R369" s="137"/>
      <c r="S369" s="137"/>
      <c r="T369" s="137"/>
      <c r="U369" s="137"/>
      <c r="V369" s="140"/>
      <c r="W369" s="140"/>
      <c r="X369" s="140"/>
      <c r="Y369" s="140"/>
      <c r="Z369" s="140"/>
      <c r="AA369" s="140"/>
      <c r="AB369" s="137"/>
      <c r="AC369" s="158"/>
      <c r="BP369" s="161"/>
    </row>
    <row r="370" spans="1:68" s="103" customFormat="1" ht="12" x14ac:dyDescent="0.2">
      <c r="A370" s="134"/>
      <c r="B370" s="133"/>
      <c r="C370" s="134"/>
      <c r="D370" s="134"/>
      <c r="E370" s="134"/>
      <c r="F370" s="47">
        <v>81658</v>
      </c>
      <c r="G370" s="135"/>
      <c r="H370" s="134"/>
      <c r="I370" s="134"/>
      <c r="J370" s="134"/>
      <c r="K370" s="136"/>
      <c r="L370" s="137"/>
      <c r="M370" s="137"/>
      <c r="N370" s="55">
        <f t="shared" si="12"/>
        <v>0</v>
      </c>
      <c r="O370" s="137"/>
      <c r="P370" s="189"/>
      <c r="Q370" s="137"/>
      <c r="R370" s="137"/>
      <c r="S370" s="137"/>
      <c r="T370" s="137"/>
      <c r="U370" s="137"/>
      <c r="V370" s="140"/>
      <c r="W370" s="140"/>
      <c r="X370" s="140"/>
      <c r="Y370" s="140"/>
      <c r="Z370" s="140"/>
      <c r="AA370" s="140"/>
      <c r="AB370" s="137"/>
      <c r="AC370" s="158"/>
      <c r="BP370" s="161"/>
    </row>
    <row r="371" spans="1:68" s="103" customFormat="1" ht="12" x14ac:dyDescent="0.2">
      <c r="A371" s="134"/>
      <c r="B371" s="133"/>
      <c r="C371" s="134"/>
      <c r="D371" s="134"/>
      <c r="E371" s="134"/>
      <c r="F371" s="162">
        <v>81659</v>
      </c>
      <c r="G371" s="135"/>
      <c r="H371" s="134"/>
      <c r="I371" s="134"/>
      <c r="J371" s="134"/>
      <c r="K371" s="136"/>
      <c r="L371" s="137"/>
      <c r="M371" s="137"/>
      <c r="N371" s="55">
        <f t="shared" si="12"/>
        <v>0</v>
      </c>
      <c r="O371" s="137"/>
      <c r="P371" s="189"/>
      <c r="Q371" s="137"/>
      <c r="R371" s="137"/>
      <c r="S371" s="137"/>
      <c r="T371" s="137"/>
      <c r="U371" s="137"/>
      <c r="V371" s="140"/>
      <c r="W371" s="140"/>
      <c r="X371" s="140"/>
      <c r="Y371" s="140"/>
      <c r="Z371" s="140"/>
      <c r="AA371" s="140"/>
      <c r="AB371" s="137"/>
      <c r="AC371" s="158"/>
      <c r="BP371" s="161"/>
    </row>
    <row r="372" spans="1:68" s="103" customFormat="1" ht="12" x14ac:dyDescent="0.2">
      <c r="A372" s="134"/>
      <c r="B372" s="133"/>
      <c r="C372" s="134"/>
      <c r="D372" s="134"/>
      <c r="E372" s="134"/>
      <c r="F372" s="47">
        <v>81660</v>
      </c>
      <c r="G372" s="135"/>
      <c r="H372" s="134"/>
      <c r="I372" s="134"/>
      <c r="J372" s="134"/>
      <c r="K372" s="136"/>
      <c r="L372" s="137"/>
      <c r="M372" s="137"/>
      <c r="N372" s="55">
        <f t="shared" si="12"/>
        <v>0</v>
      </c>
      <c r="O372" s="137"/>
      <c r="P372" s="189"/>
      <c r="Q372" s="137"/>
      <c r="R372" s="137"/>
      <c r="S372" s="137"/>
      <c r="T372" s="137"/>
      <c r="U372" s="137"/>
      <c r="V372" s="140"/>
      <c r="W372" s="140"/>
      <c r="X372" s="140"/>
      <c r="Y372" s="140"/>
      <c r="Z372" s="140"/>
      <c r="AA372" s="140"/>
      <c r="AB372" s="137"/>
      <c r="AC372" s="158"/>
      <c r="BP372" s="161"/>
    </row>
    <row r="373" spans="1:68" s="103" customFormat="1" ht="12" x14ac:dyDescent="0.2">
      <c r="A373" s="134"/>
      <c r="B373" s="133"/>
      <c r="C373" s="134"/>
      <c r="D373" s="134"/>
      <c r="E373" s="134"/>
      <c r="F373" s="47">
        <v>81661</v>
      </c>
      <c r="G373" s="135"/>
      <c r="H373" s="134"/>
      <c r="I373" s="134"/>
      <c r="J373" s="134"/>
      <c r="K373" s="136"/>
      <c r="L373" s="137"/>
      <c r="M373" s="137"/>
      <c r="N373" s="55">
        <f t="shared" si="12"/>
        <v>0</v>
      </c>
      <c r="O373" s="137"/>
      <c r="P373" s="189"/>
      <c r="Q373" s="137"/>
      <c r="R373" s="137"/>
      <c r="S373" s="137"/>
      <c r="T373" s="137"/>
      <c r="U373" s="137"/>
      <c r="V373" s="140"/>
      <c r="W373" s="140"/>
      <c r="X373" s="140"/>
      <c r="Y373" s="140"/>
      <c r="Z373" s="140"/>
      <c r="AA373" s="140"/>
      <c r="AB373" s="137"/>
      <c r="AC373" s="158"/>
      <c r="BP373" s="161"/>
    </row>
    <row r="374" spans="1:68" s="103" customFormat="1" ht="12" x14ac:dyDescent="0.2">
      <c r="A374" s="134"/>
      <c r="B374" s="133"/>
      <c r="C374" s="134"/>
      <c r="D374" s="134"/>
      <c r="E374" s="134"/>
      <c r="F374" s="47">
        <v>81662</v>
      </c>
      <c r="G374" s="135"/>
      <c r="H374" s="134"/>
      <c r="I374" s="134"/>
      <c r="J374" s="134"/>
      <c r="K374" s="136"/>
      <c r="L374" s="137"/>
      <c r="M374" s="137"/>
      <c r="N374" s="55">
        <f t="shared" si="12"/>
        <v>0</v>
      </c>
      <c r="O374" s="137"/>
      <c r="P374" s="189"/>
      <c r="Q374" s="137"/>
      <c r="R374" s="137"/>
      <c r="S374" s="137"/>
      <c r="T374" s="137"/>
      <c r="U374" s="137"/>
      <c r="V374" s="140"/>
      <c r="W374" s="140"/>
      <c r="X374" s="140"/>
      <c r="Y374" s="140"/>
      <c r="Z374" s="140"/>
      <c r="AA374" s="140"/>
      <c r="AB374" s="137"/>
      <c r="AC374" s="158"/>
      <c r="BP374" s="161"/>
    </row>
    <row r="375" spans="1:68" s="103" customFormat="1" ht="12" x14ac:dyDescent="0.2">
      <c r="A375" s="134"/>
      <c r="B375" s="133"/>
      <c r="C375" s="134"/>
      <c r="D375" s="134"/>
      <c r="E375" s="134"/>
      <c r="F375" s="162">
        <v>81663</v>
      </c>
      <c r="G375" s="135"/>
      <c r="H375" s="134"/>
      <c r="I375" s="134"/>
      <c r="J375" s="134"/>
      <c r="K375" s="136"/>
      <c r="L375" s="137"/>
      <c r="M375" s="137"/>
      <c r="N375" s="55">
        <f t="shared" si="12"/>
        <v>0</v>
      </c>
      <c r="O375" s="137"/>
      <c r="P375" s="189"/>
      <c r="Q375" s="137"/>
      <c r="R375" s="137"/>
      <c r="S375" s="137"/>
      <c r="T375" s="137"/>
      <c r="U375" s="137"/>
      <c r="V375" s="140"/>
      <c r="W375" s="140"/>
      <c r="X375" s="140"/>
      <c r="Y375" s="140"/>
      <c r="Z375" s="140"/>
      <c r="AA375" s="140"/>
      <c r="AB375" s="137"/>
      <c r="AC375" s="158"/>
      <c r="BP375" s="161"/>
    </row>
    <row r="376" spans="1:68" s="103" customFormat="1" ht="12" x14ac:dyDescent="0.2">
      <c r="A376" s="134"/>
      <c r="B376" s="133"/>
      <c r="C376" s="134"/>
      <c r="D376" s="134"/>
      <c r="E376" s="134"/>
      <c r="F376" s="47">
        <v>81664</v>
      </c>
      <c r="G376" s="135"/>
      <c r="H376" s="134"/>
      <c r="I376" s="134"/>
      <c r="J376" s="134"/>
      <c r="K376" s="136"/>
      <c r="L376" s="137"/>
      <c r="M376" s="137"/>
      <c r="N376" s="55">
        <f t="shared" si="12"/>
        <v>0</v>
      </c>
      <c r="O376" s="137"/>
      <c r="P376" s="189"/>
      <c r="Q376" s="137"/>
      <c r="R376" s="137"/>
      <c r="S376" s="137"/>
      <c r="T376" s="137"/>
      <c r="U376" s="137"/>
      <c r="V376" s="140"/>
      <c r="W376" s="140"/>
      <c r="X376" s="140"/>
      <c r="Y376" s="140"/>
      <c r="Z376" s="140"/>
      <c r="AA376" s="140"/>
      <c r="AB376" s="137"/>
      <c r="AC376" s="158"/>
      <c r="BP376" s="161"/>
    </row>
    <row r="377" spans="1:68" s="103" customFormat="1" ht="12" x14ac:dyDescent="0.2">
      <c r="A377" s="134"/>
      <c r="B377" s="133"/>
      <c r="C377" s="134"/>
      <c r="D377" s="134"/>
      <c r="E377" s="134"/>
      <c r="F377" s="47">
        <v>81665</v>
      </c>
      <c r="G377" s="135"/>
      <c r="H377" s="134"/>
      <c r="I377" s="134"/>
      <c r="J377" s="134"/>
      <c r="K377" s="136"/>
      <c r="L377" s="137"/>
      <c r="M377" s="137"/>
      <c r="N377" s="55">
        <f t="shared" si="12"/>
        <v>0</v>
      </c>
      <c r="O377" s="137"/>
      <c r="P377" s="189"/>
      <c r="Q377" s="137"/>
      <c r="R377" s="137"/>
      <c r="S377" s="137"/>
      <c r="T377" s="137"/>
      <c r="U377" s="137"/>
      <c r="V377" s="140"/>
      <c r="W377" s="140"/>
      <c r="X377" s="140"/>
      <c r="Y377" s="140"/>
      <c r="Z377" s="140"/>
      <c r="AA377" s="140"/>
      <c r="AB377" s="137"/>
      <c r="AC377" s="158"/>
      <c r="BP377" s="161"/>
    </row>
    <row r="378" spans="1:68" s="103" customFormat="1" ht="12" x14ac:dyDescent="0.2">
      <c r="A378" s="134"/>
      <c r="B378" s="133"/>
      <c r="C378" s="134"/>
      <c r="D378" s="134"/>
      <c r="E378" s="134"/>
      <c r="F378" s="47">
        <v>81666</v>
      </c>
      <c r="G378" s="135"/>
      <c r="H378" s="134"/>
      <c r="I378" s="134"/>
      <c r="J378" s="134"/>
      <c r="K378" s="136"/>
      <c r="L378" s="137"/>
      <c r="M378" s="137"/>
      <c r="N378" s="55">
        <f t="shared" si="12"/>
        <v>0</v>
      </c>
      <c r="O378" s="137"/>
      <c r="P378" s="189"/>
      <c r="Q378" s="137"/>
      <c r="R378" s="137"/>
      <c r="S378" s="137"/>
      <c r="T378" s="137"/>
      <c r="U378" s="137"/>
      <c r="V378" s="140"/>
      <c r="W378" s="140"/>
      <c r="X378" s="140"/>
      <c r="Y378" s="140"/>
      <c r="Z378" s="140"/>
      <c r="AA378" s="140"/>
      <c r="AB378" s="137"/>
      <c r="AC378" s="158"/>
      <c r="BP378" s="161"/>
    </row>
    <row r="379" spans="1:68" s="103" customFormat="1" ht="12" x14ac:dyDescent="0.2">
      <c r="A379" s="134"/>
      <c r="B379" s="133"/>
      <c r="C379" s="134"/>
      <c r="D379" s="134"/>
      <c r="E379" s="134"/>
      <c r="F379" s="47">
        <v>81667</v>
      </c>
      <c r="G379" s="135"/>
      <c r="H379" s="134"/>
      <c r="I379" s="134"/>
      <c r="J379" s="134"/>
      <c r="K379" s="136"/>
      <c r="L379" s="137"/>
      <c r="M379" s="137"/>
      <c r="N379" s="55">
        <f t="shared" si="12"/>
        <v>0</v>
      </c>
      <c r="O379" s="137"/>
      <c r="P379" s="189"/>
      <c r="Q379" s="137"/>
      <c r="R379" s="137"/>
      <c r="S379" s="137"/>
      <c r="T379" s="137"/>
      <c r="U379" s="137"/>
      <c r="V379" s="140"/>
      <c r="W379" s="140"/>
      <c r="X379" s="140"/>
      <c r="Y379" s="140"/>
      <c r="Z379" s="140"/>
      <c r="AA379" s="140"/>
      <c r="AB379" s="137"/>
      <c r="AC379" s="158"/>
      <c r="BP379" s="161"/>
    </row>
    <row r="380" spans="1:68" s="103" customFormat="1" ht="12" x14ac:dyDescent="0.2">
      <c r="A380" s="134"/>
      <c r="B380" s="133"/>
      <c r="C380" s="134"/>
      <c r="D380" s="134"/>
      <c r="E380" s="134"/>
      <c r="F380" s="162">
        <v>81668</v>
      </c>
      <c r="G380" s="135"/>
      <c r="H380" s="134"/>
      <c r="I380" s="134"/>
      <c r="J380" s="134"/>
      <c r="K380" s="136"/>
      <c r="L380" s="137"/>
      <c r="M380" s="137"/>
      <c r="N380" s="55">
        <f t="shared" si="12"/>
        <v>0</v>
      </c>
      <c r="O380" s="137"/>
      <c r="P380" s="189"/>
      <c r="Q380" s="137"/>
      <c r="R380" s="137"/>
      <c r="S380" s="137"/>
      <c r="T380" s="137"/>
      <c r="U380" s="137"/>
      <c r="V380" s="140"/>
      <c r="W380" s="140"/>
      <c r="X380" s="140"/>
      <c r="Y380" s="140"/>
      <c r="Z380" s="140"/>
      <c r="AA380" s="140"/>
      <c r="AB380" s="137"/>
      <c r="AC380" s="158"/>
      <c r="BP380" s="161"/>
    </row>
    <row r="381" spans="1:68" s="103" customFormat="1" ht="12" x14ac:dyDescent="0.2">
      <c r="A381" s="134"/>
      <c r="B381" s="133"/>
      <c r="C381" s="134"/>
      <c r="D381" s="134"/>
      <c r="E381" s="134"/>
      <c r="F381" s="47">
        <v>81669</v>
      </c>
      <c r="G381" s="135"/>
      <c r="H381" s="134"/>
      <c r="I381" s="134"/>
      <c r="J381" s="134"/>
      <c r="K381" s="136"/>
      <c r="L381" s="137"/>
      <c r="M381" s="137"/>
      <c r="N381" s="55">
        <f t="shared" si="12"/>
        <v>0</v>
      </c>
      <c r="O381" s="137"/>
      <c r="P381" s="189"/>
      <c r="Q381" s="137"/>
      <c r="R381" s="137"/>
      <c r="S381" s="137"/>
      <c r="T381" s="137"/>
      <c r="U381" s="137"/>
      <c r="V381" s="140"/>
      <c r="W381" s="140"/>
      <c r="X381" s="140"/>
      <c r="Y381" s="140"/>
      <c r="Z381" s="140"/>
      <c r="AA381" s="140"/>
      <c r="AB381" s="137"/>
      <c r="AC381" s="158"/>
      <c r="BP381" s="161"/>
    </row>
    <row r="382" spans="1:68" s="103" customFormat="1" ht="12" x14ac:dyDescent="0.2">
      <c r="A382" s="134"/>
      <c r="B382" s="133"/>
      <c r="C382" s="134"/>
      <c r="D382" s="134"/>
      <c r="E382" s="134"/>
      <c r="F382" s="47">
        <v>81670</v>
      </c>
      <c r="G382" s="135"/>
      <c r="H382" s="134"/>
      <c r="I382" s="134"/>
      <c r="J382" s="134"/>
      <c r="K382" s="136"/>
      <c r="L382" s="137"/>
      <c r="M382" s="137"/>
      <c r="N382" s="55">
        <f t="shared" ref="N382:N413" si="13">SUM(K382:L382)</f>
        <v>0</v>
      </c>
      <c r="O382" s="137"/>
      <c r="P382" s="189"/>
      <c r="Q382" s="137"/>
      <c r="R382" s="137"/>
      <c r="S382" s="137"/>
      <c r="T382" s="137"/>
      <c r="U382" s="137"/>
      <c r="V382" s="140"/>
      <c r="W382" s="140"/>
      <c r="X382" s="140"/>
      <c r="Y382" s="140"/>
      <c r="Z382" s="140"/>
      <c r="AA382" s="140"/>
      <c r="AB382" s="137"/>
      <c r="AC382" s="158"/>
      <c r="BP382" s="161"/>
    </row>
    <row r="383" spans="1:68" s="103" customFormat="1" ht="12" x14ac:dyDescent="0.2">
      <c r="A383" s="134"/>
      <c r="B383" s="133"/>
      <c r="C383" s="134"/>
      <c r="D383" s="134"/>
      <c r="E383" s="134"/>
      <c r="F383" s="47">
        <v>81671</v>
      </c>
      <c r="G383" s="135"/>
      <c r="H383" s="134"/>
      <c r="I383" s="134"/>
      <c r="J383" s="134"/>
      <c r="K383" s="136"/>
      <c r="L383" s="137"/>
      <c r="M383" s="137"/>
      <c r="N383" s="55">
        <f t="shared" si="13"/>
        <v>0</v>
      </c>
      <c r="O383" s="137"/>
      <c r="P383" s="189"/>
      <c r="Q383" s="137"/>
      <c r="R383" s="137"/>
      <c r="S383" s="137"/>
      <c r="T383" s="137"/>
      <c r="U383" s="137"/>
      <c r="V383" s="140"/>
      <c r="W383" s="140"/>
      <c r="X383" s="140"/>
      <c r="Y383" s="140"/>
      <c r="Z383" s="140"/>
      <c r="AA383" s="140"/>
      <c r="AB383" s="137"/>
      <c r="AC383" s="158"/>
      <c r="BP383" s="161"/>
    </row>
    <row r="384" spans="1:68" s="103" customFormat="1" ht="12" x14ac:dyDescent="0.2">
      <c r="A384" s="134"/>
      <c r="B384" s="133"/>
      <c r="C384" s="134"/>
      <c r="D384" s="134"/>
      <c r="E384" s="134"/>
      <c r="F384" s="162">
        <v>81672</v>
      </c>
      <c r="G384" s="135"/>
      <c r="H384" s="134"/>
      <c r="I384" s="134"/>
      <c r="J384" s="134"/>
      <c r="K384" s="136"/>
      <c r="L384" s="137"/>
      <c r="M384" s="137"/>
      <c r="N384" s="55">
        <f t="shared" si="13"/>
        <v>0</v>
      </c>
      <c r="O384" s="137"/>
      <c r="P384" s="189"/>
      <c r="Q384" s="137"/>
      <c r="R384" s="137"/>
      <c r="S384" s="137"/>
      <c r="T384" s="137"/>
      <c r="U384" s="137"/>
      <c r="V384" s="140"/>
      <c r="W384" s="140"/>
      <c r="X384" s="140"/>
      <c r="Y384" s="140"/>
      <c r="Z384" s="140"/>
      <c r="AA384" s="140"/>
      <c r="AB384" s="137"/>
      <c r="AC384" s="158"/>
      <c r="BP384" s="161"/>
    </row>
    <row r="385" spans="1:68" s="103" customFormat="1" ht="12" x14ac:dyDescent="0.2">
      <c r="A385" s="134"/>
      <c r="B385" s="133"/>
      <c r="C385" s="134"/>
      <c r="D385" s="134"/>
      <c r="E385" s="134"/>
      <c r="F385" s="47">
        <v>81673</v>
      </c>
      <c r="G385" s="135"/>
      <c r="H385" s="134"/>
      <c r="I385" s="134"/>
      <c r="J385" s="134"/>
      <c r="K385" s="136"/>
      <c r="L385" s="137"/>
      <c r="M385" s="137"/>
      <c r="N385" s="55">
        <f t="shared" si="13"/>
        <v>0</v>
      </c>
      <c r="O385" s="137"/>
      <c r="P385" s="189"/>
      <c r="Q385" s="137"/>
      <c r="R385" s="137"/>
      <c r="S385" s="137"/>
      <c r="T385" s="137"/>
      <c r="U385" s="137"/>
      <c r="V385" s="140"/>
      <c r="W385" s="140"/>
      <c r="X385" s="140"/>
      <c r="Y385" s="140"/>
      <c r="Z385" s="140"/>
      <c r="AA385" s="140"/>
      <c r="AB385" s="137"/>
      <c r="AC385" s="158"/>
      <c r="BP385" s="161"/>
    </row>
    <row r="386" spans="1:68" s="103" customFormat="1" ht="12" x14ac:dyDescent="0.2">
      <c r="A386" s="134"/>
      <c r="B386" s="133"/>
      <c r="C386" s="134"/>
      <c r="D386" s="134"/>
      <c r="E386" s="134"/>
      <c r="F386" s="47">
        <v>81674</v>
      </c>
      <c r="G386" s="135"/>
      <c r="H386" s="134"/>
      <c r="I386" s="134"/>
      <c r="J386" s="134"/>
      <c r="K386" s="136"/>
      <c r="L386" s="137"/>
      <c r="M386" s="137"/>
      <c r="N386" s="55">
        <f t="shared" si="13"/>
        <v>0</v>
      </c>
      <c r="O386" s="137"/>
      <c r="P386" s="189"/>
      <c r="Q386" s="137"/>
      <c r="R386" s="137"/>
      <c r="S386" s="137"/>
      <c r="T386" s="137"/>
      <c r="U386" s="137"/>
      <c r="V386" s="140"/>
      <c r="W386" s="140"/>
      <c r="X386" s="140"/>
      <c r="Y386" s="140"/>
      <c r="Z386" s="140"/>
      <c r="AA386" s="140"/>
      <c r="AB386" s="137"/>
      <c r="AC386" s="158"/>
      <c r="BP386" s="161"/>
    </row>
    <row r="387" spans="1:68" s="103" customFormat="1" ht="12" x14ac:dyDescent="0.2">
      <c r="A387" s="134"/>
      <c r="B387" s="133"/>
      <c r="C387" s="134"/>
      <c r="D387" s="134"/>
      <c r="E387" s="134"/>
      <c r="F387" s="47">
        <v>81675</v>
      </c>
      <c r="G387" s="135"/>
      <c r="H387" s="134"/>
      <c r="I387" s="134"/>
      <c r="J387" s="134"/>
      <c r="K387" s="136"/>
      <c r="L387" s="137"/>
      <c r="M387" s="137"/>
      <c r="N387" s="55">
        <f t="shared" si="13"/>
        <v>0</v>
      </c>
      <c r="O387" s="137"/>
      <c r="P387" s="189"/>
      <c r="Q387" s="137"/>
      <c r="R387" s="137"/>
      <c r="S387" s="137"/>
      <c r="T387" s="137"/>
      <c r="U387" s="137"/>
      <c r="V387" s="140"/>
      <c r="W387" s="140"/>
      <c r="X387" s="140"/>
      <c r="Y387" s="140"/>
      <c r="Z387" s="140"/>
      <c r="AA387" s="140"/>
      <c r="AB387" s="137"/>
      <c r="AC387" s="158"/>
      <c r="BP387" s="161"/>
    </row>
    <row r="388" spans="1:68" s="103" customFormat="1" ht="12" x14ac:dyDescent="0.2">
      <c r="A388" s="134"/>
      <c r="B388" s="133"/>
      <c r="C388" s="134"/>
      <c r="D388" s="134"/>
      <c r="E388" s="134"/>
      <c r="F388" s="47">
        <v>81676</v>
      </c>
      <c r="G388" s="135"/>
      <c r="H388" s="134"/>
      <c r="I388" s="134"/>
      <c r="J388" s="134"/>
      <c r="K388" s="136"/>
      <c r="L388" s="137"/>
      <c r="M388" s="137"/>
      <c r="N388" s="55">
        <f t="shared" si="13"/>
        <v>0</v>
      </c>
      <c r="O388" s="137"/>
      <c r="P388" s="189"/>
      <c r="Q388" s="137"/>
      <c r="R388" s="137"/>
      <c r="S388" s="137"/>
      <c r="T388" s="137"/>
      <c r="U388" s="137"/>
      <c r="V388" s="140"/>
      <c r="W388" s="140"/>
      <c r="X388" s="140"/>
      <c r="Y388" s="140"/>
      <c r="Z388" s="140"/>
      <c r="AA388" s="140"/>
      <c r="AB388" s="137"/>
      <c r="AC388" s="158"/>
      <c r="BP388" s="161"/>
    </row>
    <row r="389" spans="1:68" s="103" customFormat="1" ht="12" x14ac:dyDescent="0.2">
      <c r="A389" s="134"/>
      <c r="B389" s="133"/>
      <c r="C389" s="134"/>
      <c r="D389" s="134"/>
      <c r="E389" s="134"/>
      <c r="F389" s="162">
        <v>81677</v>
      </c>
      <c r="G389" s="135"/>
      <c r="H389" s="134"/>
      <c r="I389" s="134"/>
      <c r="J389" s="134"/>
      <c r="K389" s="136"/>
      <c r="L389" s="137"/>
      <c r="M389" s="137"/>
      <c r="N389" s="55">
        <f t="shared" si="13"/>
        <v>0</v>
      </c>
      <c r="O389" s="137"/>
      <c r="P389" s="189"/>
      <c r="Q389" s="137"/>
      <c r="R389" s="137"/>
      <c r="S389" s="137"/>
      <c r="T389" s="137"/>
      <c r="U389" s="137"/>
      <c r="V389" s="140"/>
      <c r="W389" s="140"/>
      <c r="X389" s="140"/>
      <c r="Y389" s="140"/>
      <c r="Z389" s="140"/>
      <c r="AA389" s="140"/>
      <c r="AB389" s="137"/>
      <c r="AC389" s="158"/>
      <c r="BP389" s="161"/>
    </row>
    <row r="390" spans="1:68" s="103" customFormat="1" ht="12" x14ac:dyDescent="0.2">
      <c r="A390" s="134"/>
      <c r="B390" s="133"/>
      <c r="C390" s="134"/>
      <c r="D390" s="134"/>
      <c r="E390" s="134"/>
      <c r="F390" s="47">
        <v>81678</v>
      </c>
      <c r="G390" s="135"/>
      <c r="H390" s="134"/>
      <c r="I390" s="134"/>
      <c r="J390" s="134"/>
      <c r="K390" s="136"/>
      <c r="L390" s="137"/>
      <c r="M390" s="137"/>
      <c r="N390" s="55">
        <f t="shared" si="13"/>
        <v>0</v>
      </c>
      <c r="O390" s="137"/>
      <c r="P390" s="189"/>
      <c r="Q390" s="137"/>
      <c r="R390" s="137"/>
      <c r="S390" s="137"/>
      <c r="T390" s="137"/>
      <c r="U390" s="137"/>
      <c r="V390" s="140"/>
      <c r="W390" s="140"/>
      <c r="X390" s="140"/>
      <c r="Y390" s="140"/>
      <c r="Z390" s="140"/>
      <c r="AA390" s="140"/>
      <c r="AB390" s="137"/>
      <c r="AC390" s="158"/>
      <c r="BP390" s="161"/>
    </row>
    <row r="391" spans="1:68" s="103" customFormat="1" ht="12" x14ac:dyDescent="0.2">
      <c r="A391" s="134"/>
      <c r="B391" s="133"/>
      <c r="C391" s="134"/>
      <c r="D391" s="134"/>
      <c r="E391" s="134"/>
      <c r="F391" s="47">
        <v>81679</v>
      </c>
      <c r="G391" s="135"/>
      <c r="H391" s="134"/>
      <c r="I391" s="134"/>
      <c r="J391" s="134"/>
      <c r="K391" s="136"/>
      <c r="L391" s="137"/>
      <c r="M391" s="137"/>
      <c r="N391" s="55">
        <f t="shared" si="13"/>
        <v>0</v>
      </c>
      <c r="O391" s="137"/>
      <c r="P391" s="189"/>
      <c r="Q391" s="137"/>
      <c r="R391" s="137"/>
      <c r="S391" s="137"/>
      <c r="T391" s="137"/>
      <c r="U391" s="137"/>
      <c r="V391" s="140"/>
      <c r="W391" s="140"/>
      <c r="X391" s="140"/>
      <c r="Y391" s="140"/>
      <c r="Z391" s="140"/>
      <c r="AA391" s="140"/>
      <c r="AB391" s="137"/>
      <c r="AC391" s="158"/>
      <c r="BP391" s="161"/>
    </row>
    <row r="392" spans="1:68" s="103" customFormat="1" ht="12" x14ac:dyDescent="0.2">
      <c r="A392" s="134"/>
      <c r="B392" s="133"/>
      <c r="C392" s="134"/>
      <c r="D392" s="134"/>
      <c r="E392" s="134"/>
      <c r="F392" s="47">
        <v>81680</v>
      </c>
      <c r="G392" s="135"/>
      <c r="H392" s="134"/>
      <c r="I392" s="134"/>
      <c r="J392" s="134"/>
      <c r="K392" s="136"/>
      <c r="L392" s="137"/>
      <c r="M392" s="137"/>
      <c r="N392" s="55">
        <f t="shared" si="13"/>
        <v>0</v>
      </c>
      <c r="O392" s="137"/>
      <c r="P392" s="189"/>
      <c r="Q392" s="137"/>
      <c r="R392" s="137"/>
      <c r="S392" s="137"/>
      <c r="T392" s="137"/>
      <c r="U392" s="137"/>
      <c r="V392" s="140"/>
      <c r="W392" s="140"/>
      <c r="X392" s="140"/>
      <c r="Y392" s="140"/>
      <c r="Z392" s="140"/>
      <c r="AA392" s="140"/>
      <c r="AB392" s="137"/>
      <c r="AC392" s="158"/>
      <c r="BP392" s="161"/>
    </row>
    <row r="393" spans="1:68" s="103" customFormat="1" ht="12" x14ac:dyDescent="0.2">
      <c r="A393" s="134"/>
      <c r="B393" s="133"/>
      <c r="C393" s="134"/>
      <c r="D393" s="134"/>
      <c r="E393" s="134"/>
      <c r="F393" s="162">
        <v>81681</v>
      </c>
      <c r="G393" s="135"/>
      <c r="H393" s="134"/>
      <c r="I393" s="134"/>
      <c r="J393" s="134"/>
      <c r="K393" s="136"/>
      <c r="L393" s="137"/>
      <c r="M393" s="137"/>
      <c r="N393" s="55">
        <f t="shared" si="13"/>
        <v>0</v>
      </c>
      <c r="O393" s="137"/>
      <c r="P393" s="189"/>
      <c r="Q393" s="137"/>
      <c r="R393" s="137"/>
      <c r="S393" s="137"/>
      <c r="T393" s="137"/>
      <c r="U393" s="137"/>
      <c r="V393" s="140"/>
      <c r="W393" s="140"/>
      <c r="X393" s="140"/>
      <c r="Y393" s="140"/>
      <c r="Z393" s="140"/>
      <c r="AA393" s="140"/>
      <c r="AB393" s="137"/>
      <c r="AC393" s="158"/>
      <c r="BP393" s="161"/>
    </row>
    <row r="394" spans="1:68" s="103" customFormat="1" ht="12" x14ac:dyDescent="0.2">
      <c r="A394" s="134"/>
      <c r="B394" s="133"/>
      <c r="C394" s="134"/>
      <c r="D394" s="134"/>
      <c r="E394" s="134"/>
      <c r="F394" s="47">
        <v>81682</v>
      </c>
      <c r="G394" s="135"/>
      <c r="H394" s="134"/>
      <c r="I394" s="134"/>
      <c r="J394" s="134"/>
      <c r="K394" s="136"/>
      <c r="L394" s="137"/>
      <c r="M394" s="137"/>
      <c r="N394" s="55">
        <f t="shared" si="13"/>
        <v>0</v>
      </c>
      <c r="O394" s="137"/>
      <c r="P394" s="189"/>
      <c r="Q394" s="137"/>
      <c r="R394" s="137"/>
      <c r="S394" s="137"/>
      <c r="T394" s="137"/>
      <c r="U394" s="137"/>
      <c r="V394" s="140"/>
      <c r="W394" s="140"/>
      <c r="X394" s="140"/>
      <c r="Y394" s="140"/>
      <c r="Z394" s="140"/>
      <c r="AA394" s="140"/>
      <c r="AB394" s="137"/>
      <c r="AC394" s="158"/>
      <c r="BP394" s="161"/>
    </row>
    <row r="395" spans="1:68" s="103" customFormat="1" ht="12" x14ac:dyDescent="0.2">
      <c r="A395" s="134"/>
      <c r="B395" s="133"/>
      <c r="C395" s="134"/>
      <c r="D395" s="134"/>
      <c r="E395" s="134"/>
      <c r="F395" s="47">
        <v>81683</v>
      </c>
      <c r="G395" s="135"/>
      <c r="H395" s="134"/>
      <c r="I395" s="134"/>
      <c r="J395" s="134"/>
      <c r="K395" s="136"/>
      <c r="L395" s="137"/>
      <c r="M395" s="137"/>
      <c r="N395" s="55">
        <f t="shared" si="13"/>
        <v>0</v>
      </c>
      <c r="O395" s="137"/>
      <c r="P395" s="189"/>
      <c r="Q395" s="137"/>
      <c r="R395" s="137"/>
      <c r="S395" s="137"/>
      <c r="T395" s="137"/>
      <c r="U395" s="137"/>
      <c r="V395" s="140"/>
      <c r="W395" s="140"/>
      <c r="X395" s="140"/>
      <c r="Y395" s="140"/>
      <c r="Z395" s="140"/>
      <c r="AA395" s="140"/>
      <c r="AB395" s="137"/>
      <c r="AC395" s="158"/>
      <c r="BP395" s="161"/>
    </row>
    <row r="396" spans="1:68" s="103" customFormat="1" ht="12" x14ac:dyDescent="0.2">
      <c r="A396" s="134"/>
      <c r="B396" s="133"/>
      <c r="C396" s="134"/>
      <c r="D396" s="134"/>
      <c r="E396" s="134"/>
      <c r="F396" s="47">
        <v>81684</v>
      </c>
      <c r="G396" s="135"/>
      <c r="H396" s="134"/>
      <c r="I396" s="134"/>
      <c r="J396" s="134"/>
      <c r="K396" s="136"/>
      <c r="L396" s="137"/>
      <c r="M396" s="137"/>
      <c r="N396" s="55">
        <f t="shared" si="13"/>
        <v>0</v>
      </c>
      <c r="O396" s="137"/>
      <c r="P396" s="189"/>
      <c r="Q396" s="137"/>
      <c r="R396" s="137"/>
      <c r="S396" s="137"/>
      <c r="T396" s="137"/>
      <c r="U396" s="137"/>
      <c r="V396" s="140"/>
      <c r="W396" s="140"/>
      <c r="X396" s="140"/>
      <c r="Y396" s="140"/>
      <c r="Z396" s="140"/>
      <c r="AA396" s="140"/>
      <c r="AB396" s="137"/>
      <c r="AC396" s="158"/>
      <c r="BP396" s="161"/>
    </row>
    <row r="397" spans="1:68" s="103" customFormat="1" ht="12" x14ac:dyDescent="0.2">
      <c r="A397" s="134"/>
      <c r="B397" s="133"/>
      <c r="C397" s="134"/>
      <c r="D397" s="134"/>
      <c r="E397" s="134"/>
      <c r="F397" s="47">
        <v>81685</v>
      </c>
      <c r="G397" s="135"/>
      <c r="H397" s="134"/>
      <c r="I397" s="134"/>
      <c r="J397" s="134"/>
      <c r="K397" s="136"/>
      <c r="L397" s="137"/>
      <c r="M397" s="137"/>
      <c r="N397" s="55">
        <f t="shared" si="13"/>
        <v>0</v>
      </c>
      <c r="O397" s="137"/>
      <c r="P397" s="189"/>
      <c r="Q397" s="137"/>
      <c r="R397" s="137"/>
      <c r="S397" s="137"/>
      <c r="T397" s="137"/>
      <c r="U397" s="137"/>
      <c r="V397" s="140"/>
      <c r="W397" s="140"/>
      <c r="X397" s="140"/>
      <c r="Y397" s="140"/>
      <c r="Z397" s="140"/>
      <c r="AA397" s="140"/>
      <c r="AB397" s="137"/>
      <c r="AC397" s="158"/>
      <c r="BP397" s="161"/>
    </row>
    <row r="398" spans="1:68" s="103" customFormat="1" ht="12" x14ac:dyDescent="0.2">
      <c r="A398" s="134"/>
      <c r="B398" s="133"/>
      <c r="C398" s="134"/>
      <c r="D398" s="134"/>
      <c r="E398" s="134"/>
      <c r="F398" s="162">
        <v>81686</v>
      </c>
      <c r="G398" s="135"/>
      <c r="H398" s="134"/>
      <c r="I398" s="134"/>
      <c r="J398" s="134"/>
      <c r="K398" s="136"/>
      <c r="L398" s="137"/>
      <c r="M398" s="137"/>
      <c r="N398" s="55">
        <f t="shared" si="13"/>
        <v>0</v>
      </c>
      <c r="O398" s="137"/>
      <c r="P398" s="189"/>
      <c r="Q398" s="137"/>
      <c r="R398" s="137"/>
      <c r="S398" s="137"/>
      <c r="T398" s="137"/>
      <c r="U398" s="137"/>
      <c r="V398" s="140"/>
      <c r="W398" s="140"/>
      <c r="X398" s="140"/>
      <c r="Y398" s="140"/>
      <c r="Z398" s="140"/>
      <c r="AA398" s="140"/>
      <c r="AB398" s="137"/>
      <c r="AC398" s="158"/>
      <c r="BP398" s="161"/>
    </row>
    <row r="399" spans="1:68" s="103" customFormat="1" ht="12" x14ac:dyDescent="0.2">
      <c r="A399" s="134"/>
      <c r="B399" s="133"/>
      <c r="C399" s="134"/>
      <c r="D399" s="134"/>
      <c r="E399" s="134"/>
      <c r="F399" s="47">
        <v>81687</v>
      </c>
      <c r="G399" s="135"/>
      <c r="H399" s="134"/>
      <c r="I399" s="134"/>
      <c r="J399" s="134"/>
      <c r="K399" s="136"/>
      <c r="L399" s="137"/>
      <c r="M399" s="137"/>
      <c r="N399" s="55">
        <f t="shared" si="13"/>
        <v>0</v>
      </c>
      <c r="O399" s="137"/>
      <c r="P399" s="189"/>
      <c r="Q399" s="137"/>
      <c r="R399" s="137"/>
      <c r="S399" s="137"/>
      <c r="T399" s="137"/>
      <c r="U399" s="137"/>
      <c r="V399" s="140"/>
      <c r="W399" s="140"/>
      <c r="X399" s="140"/>
      <c r="Y399" s="140"/>
      <c r="Z399" s="140"/>
      <c r="AA399" s="140"/>
      <c r="AB399" s="137"/>
      <c r="AC399" s="158"/>
      <c r="BP399" s="161"/>
    </row>
    <row r="400" spans="1:68" s="103" customFormat="1" ht="12" x14ac:dyDescent="0.2">
      <c r="A400" s="134"/>
      <c r="B400" s="133"/>
      <c r="C400" s="134"/>
      <c r="D400" s="134"/>
      <c r="E400" s="134"/>
      <c r="F400" s="47">
        <v>81688</v>
      </c>
      <c r="G400" s="135"/>
      <c r="H400" s="134"/>
      <c r="I400" s="134"/>
      <c r="J400" s="134"/>
      <c r="K400" s="136"/>
      <c r="L400" s="137"/>
      <c r="M400" s="137"/>
      <c r="N400" s="55">
        <f t="shared" si="13"/>
        <v>0</v>
      </c>
      <c r="O400" s="137"/>
      <c r="P400" s="189"/>
      <c r="Q400" s="137"/>
      <c r="R400" s="137"/>
      <c r="S400" s="137"/>
      <c r="T400" s="137"/>
      <c r="U400" s="137"/>
      <c r="V400" s="140"/>
      <c r="W400" s="140"/>
      <c r="X400" s="140"/>
      <c r="Y400" s="140"/>
      <c r="Z400" s="140"/>
      <c r="AA400" s="140"/>
      <c r="AB400" s="137"/>
      <c r="AC400" s="158"/>
      <c r="BP400" s="161"/>
    </row>
    <row r="401" spans="1:68" s="103" customFormat="1" ht="12" x14ac:dyDescent="0.2">
      <c r="A401" s="134"/>
      <c r="B401" s="133"/>
      <c r="C401" s="134"/>
      <c r="D401" s="134"/>
      <c r="E401" s="134"/>
      <c r="F401" s="47">
        <v>81689</v>
      </c>
      <c r="G401" s="135"/>
      <c r="H401" s="134"/>
      <c r="I401" s="134"/>
      <c r="J401" s="134"/>
      <c r="K401" s="136"/>
      <c r="L401" s="137"/>
      <c r="M401" s="137"/>
      <c r="N401" s="55">
        <f t="shared" si="13"/>
        <v>0</v>
      </c>
      <c r="O401" s="137"/>
      <c r="P401" s="189"/>
      <c r="Q401" s="137"/>
      <c r="R401" s="137"/>
      <c r="S401" s="137"/>
      <c r="T401" s="137"/>
      <c r="U401" s="137"/>
      <c r="V401" s="140"/>
      <c r="W401" s="140"/>
      <c r="X401" s="140"/>
      <c r="Y401" s="140"/>
      <c r="Z401" s="140"/>
      <c r="AA401" s="140"/>
      <c r="AB401" s="137"/>
      <c r="AC401" s="158"/>
      <c r="BP401" s="161"/>
    </row>
    <row r="402" spans="1:68" s="103" customFormat="1" ht="12" x14ac:dyDescent="0.2">
      <c r="A402" s="134"/>
      <c r="B402" s="133"/>
      <c r="C402" s="134"/>
      <c r="D402" s="134"/>
      <c r="E402" s="134"/>
      <c r="F402" s="162">
        <v>81690</v>
      </c>
      <c r="G402" s="135"/>
      <c r="H402" s="134"/>
      <c r="I402" s="134"/>
      <c r="J402" s="134"/>
      <c r="K402" s="136"/>
      <c r="L402" s="137"/>
      <c r="M402" s="137"/>
      <c r="N402" s="55">
        <f t="shared" si="13"/>
        <v>0</v>
      </c>
      <c r="O402" s="137"/>
      <c r="P402" s="189"/>
      <c r="Q402" s="137"/>
      <c r="R402" s="137"/>
      <c r="S402" s="137"/>
      <c r="T402" s="137"/>
      <c r="U402" s="137"/>
      <c r="V402" s="140"/>
      <c r="W402" s="140"/>
      <c r="X402" s="140"/>
      <c r="Y402" s="140"/>
      <c r="Z402" s="140"/>
      <c r="AA402" s="140"/>
      <c r="AB402" s="137"/>
      <c r="AC402" s="158"/>
      <c r="BP402" s="161"/>
    </row>
    <row r="403" spans="1:68" s="103" customFormat="1" ht="12" x14ac:dyDescent="0.2">
      <c r="A403" s="134"/>
      <c r="B403" s="133"/>
      <c r="C403" s="134"/>
      <c r="D403" s="134"/>
      <c r="E403" s="134"/>
      <c r="F403" s="47">
        <v>81691</v>
      </c>
      <c r="G403" s="135"/>
      <c r="H403" s="134"/>
      <c r="I403" s="134"/>
      <c r="J403" s="134"/>
      <c r="K403" s="136"/>
      <c r="L403" s="137"/>
      <c r="M403" s="137"/>
      <c r="N403" s="55">
        <f t="shared" si="13"/>
        <v>0</v>
      </c>
      <c r="O403" s="137"/>
      <c r="P403" s="189"/>
      <c r="Q403" s="137"/>
      <c r="R403" s="137"/>
      <c r="S403" s="137"/>
      <c r="T403" s="137"/>
      <c r="U403" s="137"/>
      <c r="V403" s="140"/>
      <c r="W403" s="140"/>
      <c r="X403" s="140"/>
      <c r="Y403" s="140"/>
      <c r="Z403" s="140"/>
      <c r="AA403" s="140"/>
      <c r="AB403" s="137"/>
      <c r="AC403" s="158"/>
      <c r="BP403" s="161"/>
    </row>
    <row r="404" spans="1:68" s="103" customFormat="1" ht="12" x14ac:dyDescent="0.2">
      <c r="A404" s="134"/>
      <c r="B404" s="133"/>
      <c r="C404" s="134"/>
      <c r="D404" s="134"/>
      <c r="E404" s="134"/>
      <c r="F404" s="47">
        <v>81692</v>
      </c>
      <c r="G404" s="135"/>
      <c r="H404" s="134"/>
      <c r="I404" s="134"/>
      <c r="J404" s="134"/>
      <c r="K404" s="136"/>
      <c r="L404" s="137"/>
      <c r="M404" s="137"/>
      <c r="N404" s="55">
        <f t="shared" si="13"/>
        <v>0</v>
      </c>
      <c r="O404" s="137"/>
      <c r="P404" s="189"/>
      <c r="Q404" s="137"/>
      <c r="R404" s="137"/>
      <c r="S404" s="137"/>
      <c r="T404" s="137"/>
      <c r="U404" s="137"/>
      <c r="V404" s="140"/>
      <c r="W404" s="140"/>
      <c r="X404" s="140"/>
      <c r="Y404" s="140"/>
      <c r="Z404" s="140"/>
      <c r="AA404" s="140"/>
      <c r="AB404" s="137"/>
      <c r="AC404" s="158"/>
      <c r="BP404" s="161"/>
    </row>
    <row r="405" spans="1:68" s="103" customFormat="1" ht="12" x14ac:dyDescent="0.2">
      <c r="A405" s="134"/>
      <c r="B405" s="133"/>
      <c r="C405" s="134"/>
      <c r="D405" s="134"/>
      <c r="E405" s="134"/>
      <c r="F405" s="47">
        <v>81693</v>
      </c>
      <c r="G405" s="135"/>
      <c r="H405" s="134"/>
      <c r="I405" s="134"/>
      <c r="J405" s="134"/>
      <c r="K405" s="136"/>
      <c r="L405" s="137"/>
      <c r="M405" s="137"/>
      <c r="N405" s="55">
        <f t="shared" si="13"/>
        <v>0</v>
      </c>
      <c r="O405" s="137"/>
      <c r="P405" s="189"/>
      <c r="Q405" s="137"/>
      <c r="R405" s="137"/>
      <c r="S405" s="137"/>
      <c r="T405" s="137"/>
      <c r="U405" s="137"/>
      <c r="V405" s="140"/>
      <c r="W405" s="140"/>
      <c r="X405" s="140"/>
      <c r="Y405" s="140"/>
      <c r="Z405" s="140"/>
      <c r="AA405" s="140"/>
      <c r="AB405" s="137"/>
      <c r="AC405" s="158"/>
      <c r="BP405" s="161"/>
    </row>
    <row r="406" spans="1:68" s="103" customFormat="1" ht="12" x14ac:dyDescent="0.2">
      <c r="A406" s="134"/>
      <c r="B406" s="133"/>
      <c r="C406" s="134"/>
      <c r="D406" s="134"/>
      <c r="E406" s="134"/>
      <c r="F406" s="47">
        <v>81694</v>
      </c>
      <c r="G406" s="135"/>
      <c r="H406" s="134"/>
      <c r="I406" s="134"/>
      <c r="J406" s="134"/>
      <c r="K406" s="136"/>
      <c r="L406" s="137"/>
      <c r="M406" s="137"/>
      <c r="N406" s="55">
        <f t="shared" si="13"/>
        <v>0</v>
      </c>
      <c r="O406" s="137"/>
      <c r="P406" s="189"/>
      <c r="Q406" s="137"/>
      <c r="R406" s="137"/>
      <c r="S406" s="137"/>
      <c r="T406" s="137"/>
      <c r="U406" s="137"/>
      <c r="V406" s="140"/>
      <c r="W406" s="140"/>
      <c r="X406" s="140"/>
      <c r="Y406" s="140"/>
      <c r="Z406" s="140"/>
      <c r="AA406" s="140"/>
      <c r="AB406" s="137"/>
      <c r="AC406" s="158"/>
      <c r="BP406" s="161"/>
    </row>
    <row r="407" spans="1:68" s="103" customFormat="1" ht="12" x14ac:dyDescent="0.2">
      <c r="A407" s="134"/>
      <c r="B407" s="133"/>
      <c r="C407" s="134"/>
      <c r="D407" s="134"/>
      <c r="E407" s="134"/>
      <c r="F407" s="162">
        <v>81695</v>
      </c>
      <c r="G407" s="135"/>
      <c r="H407" s="134"/>
      <c r="I407" s="134"/>
      <c r="J407" s="134"/>
      <c r="K407" s="136"/>
      <c r="L407" s="137"/>
      <c r="M407" s="137"/>
      <c r="N407" s="55">
        <f t="shared" si="13"/>
        <v>0</v>
      </c>
      <c r="O407" s="137"/>
      <c r="P407" s="189"/>
      <c r="Q407" s="137"/>
      <c r="R407" s="137"/>
      <c r="S407" s="137"/>
      <c r="T407" s="137"/>
      <c r="U407" s="137"/>
      <c r="V407" s="140"/>
      <c r="W407" s="140"/>
      <c r="X407" s="140"/>
      <c r="Y407" s="140"/>
      <c r="Z407" s="140"/>
      <c r="AA407" s="140"/>
      <c r="AB407" s="137"/>
      <c r="AC407" s="158"/>
      <c r="BP407" s="161"/>
    </row>
    <row r="408" spans="1:68" s="103" customFormat="1" ht="12" x14ac:dyDescent="0.2">
      <c r="A408" s="134"/>
      <c r="B408" s="133"/>
      <c r="C408" s="134"/>
      <c r="D408" s="134"/>
      <c r="E408" s="134"/>
      <c r="F408" s="47">
        <v>81696</v>
      </c>
      <c r="G408" s="135"/>
      <c r="H408" s="134"/>
      <c r="I408" s="134"/>
      <c r="J408" s="134"/>
      <c r="K408" s="136"/>
      <c r="L408" s="137"/>
      <c r="M408" s="137"/>
      <c r="N408" s="55">
        <f t="shared" si="13"/>
        <v>0</v>
      </c>
      <c r="O408" s="137"/>
      <c r="P408" s="189"/>
      <c r="Q408" s="137"/>
      <c r="R408" s="137"/>
      <c r="S408" s="137"/>
      <c r="T408" s="137"/>
      <c r="U408" s="137"/>
      <c r="V408" s="140"/>
      <c r="W408" s="140"/>
      <c r="X408" s="140"/>
      <c r="Y408" s="140"/>
      <c r="Z408" s="140"/>
      <c r="AA408" s="140"/>
      <c r="AB408" s="137"/>
      <c r="AC408" s="158"/>
      <c r="BP408" s="161"/>
    </row>
    <row r="409" spans="1:68" s="103" customFormat="1" ht="12" x14ac:dyDescent="0.2">
      <c r="A409" s="134"/>
      <c r="B409" s="133"/>
      <c r="C409" s="134"/>
      <c r="D409" s="134"/>
      <c r="E409" s="134"/>
      <c r="F409" s="47">
        <v>81697</v>
      </c>
      <c r="G409" s="135"/>
      <c r="H409" s="134"/>
      <c r="I409" s="134"/>
      <c r="J409" s="134"/>
      <c r="K409" s="136"/>
      <c r="L409" s="137"/>
      <c r="M409" s="137"/>
      <c r="N409" s="55">
        <f t="shared" si="13"/>
        <v>0</v>
      </c>
      <c r="O409" s="137"/>
      <c r="P409" s="189"/>
      <c r="Q409" s="137"/>
      <c r="R409" s="137"/>
      <c r="S409" s="137"/>
      <c r="T409" s="137"/>
      <c r="U409" s="137"/>
      <c r="V409" s="140"/>
      <c r="W409" s="140"/>
      <c r="X409" s="140"/>
      <c r="Y409" s="140"/>
      <c r="Z409" s="140"/>
      <c r="AA409" s="140"/>
      <c r="AB409" s="137"/>
      <c r="AC409" s="158"/>
      <c r="BP409" s="161"/>
    </row>
    <row r="410" spans="1:68" s="103" customFormat="1" ht="12" x14ac:dyDescent="0.2">
      <c r="A410" s="134"/>
      <c r="B410" s="133"/>
      <c r="C410" s="134"/>
      <c r="D410" s="134"/>
      <c r="E410" s="134"/>
      <c r="F410" s="47">
        <v>81698</v>
      </c>
      <c r="G410" s="135"/>
      <c r="H410" s="134"/>
      <c r="I410" s="134"/>
      <c r="J410" s="134"/>
      <c r="K410" s="136"/>
      <c r="L410" s="137"/>
      <c r="M410" s="137"/>
      <c r="N410" s="55">
        <f t="shared" si="13"/>
        <v>0</v>
      </c>
      <c r="O410" s="137"/>
      <c r="P410" s="189"/>
      <c r="Q410" s="137"/>
      <c r="R410" s="137"/>
      <c r="S410" s="137"/>
      <c r="T410" s="137"/>
      <c r="U410" s="137"/>
      <c r="V410" s="140"/>
      <c r="W410" s="140"/>
      <c r="X410" s="140"/>
      <c r="Y410" s="140"/>
      <c r="Z410" s="140"/>
      <c r="AA410" s="140"/>
      <c r="AB410" s="137"/>
      <c r="AC410" s="158"/>
      <c r="BP410" s="161"/>
    </row>
    <row r="411" spans="1:68" s="103" customFormat="1" ht="12" x14ac:dyDescent="0.2">
      <c r="A411" s="134"/>
      <c r="B411" s="133"/>
      <c r="C411" s="134"/>
      <c r="D411" s="134"/>
      <c r="E411" s="134"/>
      <c r="F411" s="162">
        <v>81699</v>
      </c>
      <c r="G411" s="135"/>
      <c r="H411" s="134"/>
      <c r="I411" s="134"/>
      <c r="J411" s="134"/>
      <c r="K411" s="136"/>
      <c r="L411" s="137"/>
      <c r="M411" s="137"/>
      <c r="N411" s="55">
        <f t="shared" si="13"/>
        <v>0</v>
      </c>
      <c r="O411" s="137"/>
      <c r="P411" s="189"/>
      <c r="Q411" s="137"/>
      <c r="R411" s="137"/>
      <c r="S411" s="137"/>
      <c r="T411" s="137"/>
      <c r="U411" s="137"/>
      <c r="V411" s="140"/>
      <c r="W411" s="140"/>
      <c r="X411" s="140"/>
      <c r="Y411" s="140"/>
      <c r="Z411" s="140"/>
      <c r="AA411" s="140"/>
      <c r="AB411" s="137"/>
      <c r="AC411" s="158"/>
      <c r="BP411" s="161"/>
    </row>
    <row r="412" spans="1:68" s="103" customFormat="1" ht="12" x14ac:dyDescent="0.2">
      <c r="A412" s="134"/>
      <c r="B412" s="133"/>
      <c r="C412" s="134"/>
      <c r="D412" s="134"/>
      <c r="E412" s="134"/>
      <c r="F412" s="47">
        <v>81700</v>
      </c>
      <c r="G412" s="135"/>
      <c r="H412" s="134"/>
      <c r="I412" s="134"/>
      <c r="J412" s="134"/>
      <c r="K412" s="136"/>
      <c r="L412" s="137"/>
      <c r="M412" s="137"/>
      <c r="N412" s="55">
        <f t="shared" si="13"/>
        <v>0</v>
      </c>
      <c r="O412" s="137"/>
      <c r="P412" s="189"/>
      <c r="Q412" s="137"/>
      <c r="R412" s="137"/>
      <c r="S412" s="137"/>
      <c r="T412" s="137"/>
      <c r="U412" s="137"/>
      <c r="V412" s="140"/>
      <c r="W412" s="140"/>
      <c r="X412" s="140"/>
      <c r="Y412" s="140"/>
      <c r="Z412" s="140"/>
      <c r="AA412" s="140"/>
      <c r="AB412" s="137"/>
      <c r="AC412" s="158"/>
      <c r="BP412" s="161"/>
    </row>
    <row r="413" spans="1:68" s="103" customFormat="1" ht="12" x14ac:dyDescent="0.2">
      <c r="A413" s="134"/>
      <c r="B413" s="133"/>
      <c r="C413" s="134"/>
      <c r="D413" s="134"/>
      <c r="E413" s="134"/>
      <c r="F413" s="47">
        <v>81701</v>
      </c>
      <c r="G413" s="135"/>
      <c r="H413" s="134"/>
      <c r="I413" s="134"/>
      <c r="J413" s="134"/>
      <c r="K413" s="136"/>
      <c r="L413" s="137"/>
      <c r="M413" s="137"/>
      <c r="N413" s="55">
        <f t="shared" si="13"/>
        <v>0</v>
      </c>
      <c r="O413" s="137"/>
      <c r="P413" s="189"/>
      <c r="Q413" s="137"/>
      <c r="R413" s="137"/>
      <c r="S413" s="137"/>
      <c r="T413" s="137"/>
      <c r="U413" s="137"/>
      <c r="V413" s="140"/>
      <c r="W413" s="140"/>
      <c r="X413" s="140"/>
      <c r="Y413" s="140"/>
      <c r="Z413" s="140"/>
      <c r="AA413" s="140"/>
      <c r="AB413" s="137"/>
      <c r="AC413" s="158"/>
      <c r="BP413" s="161"/>
    </row>
    <row r="414" spans="1:68" s="103" customFormat="1" ht="12" x14ac:dyDescent="0.2">
      <c r="A414" s="134"/>
      <c r="B414" s="133"/>
      <c r="C414" s="134"/>
      <c r="D414" s="134"/>
      <c r="E414" s="134"/>
      <c r="F414" s="47">
        <v>81702</v>
      </c>
      <c r="G414" s="135"/>
      <c r="H414" s="134"/>
      <c r="I414" s="134"/>
      <c r="J414" s="134"/>
      <c r="K414" s="136"/>
      <c r="L414" s="137"/>
      <c r="M414" s="137"/>
      <c r="N414" s="55">
        <f t="shared" ref="N414:N439" si="14">SUM(K414:L414)</f>
        <v>0</v>
      </c>
      <c r="O414" s="137"/>
      <c r="P414" s="189"/>
      <c r="Q414" s="137"/>
      <c r="R414" s="137"/>
      <c r="S414" s="137"/>
      <c r="T414" s="137"/>
      <c r="U414" s="137"/>
      <c r="V414" s="140"/>
      <c r="W414" s="140"/>
      <c r="X414" s="140"/>
      <c r="Y414" s="140"/>
      <c r="Z414" s="140"/>
      <c r="AA414" s="140"/>
      <c r="AB414" s="137"/>
      <c r="AC414" s="158"/>
      <c r="BP414" s="161"/>
    </row>
    <row r="415" spans="1:68" s="103" customFormat="1" ht="12" x14ac:dyDescent="0.2">
      <c r="A415" s="134"/>
      <c r="B415" s="133"/>
      <c r="C415" s="134"/>
      <c r="D415" s="134"/>
      <c r="E415" s="134"/>
      <c r="F415" s="47">
        <v>81703</v>
      </c>
      <c r="G415" s="135"/>
      <c r="H415" s="134"/>
      <c r="I415" s="134"/>
      <c r="J415" s="134"/>
      <c r="K415" s="136"/>
      <c r="L415" s="137"/>
      <c r="M415" s="137"/>
      <c r="N415" s="55">
        <f t="shared" si="14"/>
        <v>0</v>
      </c>
      <c r="O415" s="137"/>
      <c r="P415" s="189"/>
      <c r="Q415" s="137"/>
      <c r="R415" s="137"/>
      <c r="S415" s="137"/>
      <c r="T415" s="137"/>
      <c r="U415" s="137"/>
      <c r="V415" s="140"/>
      <c r="W415" s="140"/>
      <c r="X415" s="140"/>
      <c r="Y415" s="140"/>
      <c r="Z415" s="140"/>
      <c r="AA415" s="140"/>
      <c r="AB415" s="137"/>
      <c r="AC415" s="158"/>
      <c r="BP415" s="161"/>
    </row>
    <row r="416" spans="1:68" s="103" customFormat="1" ht="12" x14ac:dyDescent="0.2">
      <c r="A416" s="134"/>
      <c r="B416" s="133"/>
      <c r="C416" s="134"/>
      <c r="D416" s="134"/>
      <c r="E416" s="134"/>
      <c r="F416" s="162">
        <v>81704</v>
      </c>
      <c r="G416" s="135"/>
      <c r="H416" s="134"/>
      <c r="I416" s="134"/>
      <c r="J416" s="134"/>
      <c r="K416" s="136"/>
      <c r="L416" s="137"/>
      <c r="M416" s="137"/>
      <c r="N416" s="55">
        <f t="shared" si="14"/>
        <v>0</v>
      </c>
      <c r="O416" s="137"/>
      <c r="P416" s="189"/>
      <c r="Q416" s="137"/>
      <c r="R416" s="137"/>
      <c r="S416" s="137"/>
      <c r="T416" s="137"/>
      <c r="U416" s="137"/>
      <c r="V416" s="140"/>
      <c r="W416" s="140"/>
      <c r="X416" s="140"/>
      <c r="Y416" s="140"/>
      <c r="Z416" s="140"/>
      <c r="AA416" s="140"/>
      <c r="AB416" s="137"/>
      <c r="AC416" s="158"/>
      <c r="BP416" s="161"/>
    </row>
    <row r="417" spans="1:68" s="103" customFormat="1" ht="12" x14ac:dyDescent="0.2">
      <c r="A417" s="134"/>
      <c r="B417" s="133"/>
      <c r="C417" s="134"/>
      <c r="D417" s="134"/>
      <c r="E417" s="134"/>
      <c r="F417" s="47">
        <v>81705</v>
      </c>
      <c r="G417" s="135"/>
      <c r="H417" s="134"/>
      <c r="I417" s="134"/>
      <c r="J417" s="134"/>
      <c r="K417" s="136"/>
      <c r="L417" s="137"/>
      <c r="M417" s="137"/>
      <c r="N417" s="55">
        <f t="shared" si="14"/>
        <v>0</v>
      </c>
      <c r="O417" s="137"/>
      <c r="P417" s="189"/>
      <c r="Q417" s="137"/>
      <c r="R417" s="137"/>
      <c r="S417" s="137"/>
      <c r="T417" s="137"/>
      <c r="U417" s="137"/>
      <c r="V417" s="140"/>
      <c r="W417" s="140"/>
      <c r="X417" s="140"/>
      <c r="Y417" s="140"/>
      <c r="Z417" s="140"/>
      <c r="AA417" s="140"/>
      <c r="AB417" s="137"/>
      <c r="AC417" s="158"/>
      <c r="BP417" s="161"/>
    </row>
    <row r="418" spans="1:68" s="103" customFormat="1" ht="12" x14ac:dyDescent="0.2">
      <c r="A418" s="134"/>
      <c r="B418" s="133"/>
      <c r="C418" s="134"/>
      <c r="D418" s="134"/>
      <c r="E418" s="134"/>
      <c r="F418" s="47">
        <v>81706</v>
      </c>
      <c r="G418" s="135"/>
      <c r="H418" s="134"/>
      <c r="I418" s="134"/>
      <c r="J418" s="134"/>
      <c r="K418" s="136"/>
      <c r="L418" s="137"/>
      <c r="M418" s="137"/>
      <c r="N418" s="55">
        <f t="shared" si="14"/>
        <v>0</v>
      </c>
      <c r="O418" s="137"/>
      <c r="P418" s="189"/>
      <c r="Q418" s="137"/>
      <c r="R418" s="137"/>
      <c r="S418" s="137"/>
      <c r="T418" s="137"/>
      <c r="U418" s="137"/>
      <c r="V418" s="140"/>
      <c r="W418" s="140"/>
      <c r="X418" s="140"/>
      <c r="Y418" s="140"/>
      <c r="Z418" s="140"/>
      <c r="AA418" s="140"/>
      <c r="AB418" s="137"/>
      <c r="AC418" s="158"/>
      <c r="BP418" s="161"/>
    </row>
    <row r="419" spans="1:68" s="103" customFormat="1" ht="12" x14ac:dyDescent="0.2">
      <c r="A419" s="134"/>
      <c r="B419" s="133"/>
      <c r="C419" s="134"/>
      <c r="D419" s="134"/>
      <c r="E419" s="134"/>
      <c r="F419" s="47">
        <v>81707</v>
      </c>
      <c r="G419" s="135"/>
      <c r="H419" s="134"/>
      <c r="I419" s="134"/>
      <c r="J419" s="134"/>
      <c r="K419" s="136"/>
      <c r="L419" s="137"/>
      <c r="M419" s="137"/>
      <c r="N419" s="55">
        <f t="shared" si="14"/>
        <v>0</v>
      </c>
      <c r="O419" s="137"/>
      <c r="P419" s="189"/>
      <c r="Q419" s="137"/>
      <c r="R419" s="137"/>
      <c r="S419" s="137"/>
      <c r="T419" s="137"/>
      <c r="U419" s="137"/>
      <c r="V419" s="140"/>
      <c r="W419" s="140"/>
      <c r="X419" s="140"/>
      <c r="Y419" s="140"/>
      <c r="Z419" s="140"/>
      <c r="AA419" s="140"/>
      <c r="AB419" s="137"/>
      <c r="AC419" s="158"/>
      <c r="BP419" s="161"/>
    </row>
    <row r="420" spans="1:68" s="103" customFormat="1" ht="12" x14ac:dyDescent="0.2">
      <c r="A420" s="134"/>
      <c r="B420" s="133"/>
      <c r="C420" s="134"/>
      <c r="D420" s="134"/>
      <c r="E420" s="134"/>
      <c r="F420" s="162">
        <v>81708</v>
      </c>
      <c r="G420" s="135"/>
      <c r="H420" s="134"/>
      <c r="I420" s="134"/>
      <c r="J420" s="134"/>
      <c r="K420" s="136"/>
      <c r="L420" s="137"/>
      <c r="M420" s="137"/>
      <c r="N420" s="55">
        <f t="shared" si="14"/>
        <v>0</v>
      </c>
      <c r="O420" s="137"/>
      <c r="P420" s="189"/>
      <c r="Q420" s="137"/>
      <c r="R420" s="137"/>
      <c r="S420" s="137"/>
      <c r="T420" s="137"/>
      <c r="U420" s="137"/>
      <c r="V420" s="140"/>
      <c r="W420" s="140"/>
      <c r="X420" s="140"/>
      <c r="Y420" s="140"/>
      <c r="Z420" s="140"/>
      <c r="AA420" s="140"/>
      <c r="AB420" s="137"/>
      <c r="AC420" s="158"/>
      <c r="BP420" s="161"/>
    </row>
    <row r="421" spans="1:68" s="103" customFormat="1" ht="12" x14ac:dyDescent="0.2">
      <c r="A421" s="134"/>
      <c r="B421" s="133"/>
      <c r="C421" s="134"/>
      <c r="D421" s="134"/>
      <c r="E421" s="134"/>
      <c r="F421" s="47">
        <v>81709</v>
      </c>
      <c r="G421" s="135"/>
      <c r="H421" s="134"/>
      <c r="I421" s="134"/>
      <c r="J421" s="134"/>
      <c r="K421" s="136"/>
      <c r="L421" s="137"/>
      <c r="M421" s="137"/>
      <c r="N421" s="55">
        <f t="shared" si="14"/>
        <v>0</v>
      </c>
      <c r="O421" s="137"/>
      <c r="P421" s="189"/>
      <c r="Q421" s="137"/>
      <c r="R421" s="137"/>
      <c r="S421" s="137"/>
      <c r="T421" s="137"/>
      <c r="U421" s="137"/>
      <c r="V421" s="140"/>
      <c r="W421" s="140"/>
      <c r="X421" s="140"/>
      <c r="Y421" s="140"/>
      <c r="Z421" s="140"/>
      <c r="AA421" s="140"/>
      <c r="AB421" s="137"/>
      <c r="AC421" s="158"/>
      <c r="BP421" s="161"/>
    </row>
    <row r="422" spans="1:68" s="103" customFormat="1" ht="12" x14ac:dyDescent="0.2">
      <c r="A422" s="134"/>
      <c r="B422" s="133"/>
      <c r="C422" s="134"/>
      <c r="D422" s="134"/>
      <c r="E422" s="134"/>
      <c r="F422" s="47">
        <v>81710</v>
      </c>
      <c r="G422" s="135"/>
      <c r="H422" s="134"/>
      <c r="I422" s="134"/>
      <c r="J422" s="134"/>
      <c r="K422" s="136"/>
      <c r="L422" s="137"/>
      <c r="M422" s="137"/>
      <c r="N422" s="55">
        <f t="shared" si="14"/>
        <v>0</v>
      </c>
      <c r="O422" s="137"/>
      <c r="P422" s="189"/>
      <c r="Q422" s="137"/>
      <c r="R422" s="137"/>
      <c r="S422" s="137"/>
      <c r="T422" s="137"/>
      <c r="U422" s="137"/>
      <c r="V422" s="140"/>
      <c r="W422" s="140"/>
      <c r="X422" s="140"/>
      <c r="Y422" s="140"/>
      <c r="Z422" s="140"/>
      <c r="AA422" s="140"/>
      <c r="AB422" s="137"/>
      <c r="AC422" s="158"/>
      <c r="BP422" s="161"/>
    </row>
    <row r="423" spans="1:68" s="103" customFormat="1" ht="12" x14ac:dyDescent="0.2">
      <c r="A423" s="134"/>
      <c r="B423" s="133"/>
      <c r="C423" s="134"/>
      <c r="D423" s="134"/>
      <c r="E423" s="134"/>
      <c r="F423" s="47">
        <v>81711</v>
      </c>
      <c r="G423" s="135"/>
      <c r="H423" s="134"/>
      <c r="I423" s="134"/>
      <c r="J423" s="134"/>
      <c r="K423" s="136"/>
      <c r="L423" s="137"/>
      <c r="M423" s="137"/>
      <c r="N423" s="55">
        <f t="shared" si="14"/>
        <v>0</v>
      </c>
      <c r="O423" s="137"/>
      <c r="P423" s="189"/>
      <c r="Q423" s="137"/>
      <c r="R423" s="137"/>
      <c r="S423" s="137"/>
      <c r="T423" s="137"/>
      <c r="U423" s="137"/>
      <c r="V423" s="140"/>
      <c r="W423" s="140"/>
      <c r="X423" s="140"/>
      <c r="Y423" s="140"/>
      <c r="Z423" s="140"/>
      <c r="AA423" s="140"/>
      <c r="AB423" s="137"/>
      <c r="AC423" s="158"/>
      <c r="BP423" s="161"/>
    </row>
    <row r="424" spans="1:68" s="103" customFormat="1" ht="12" x14ac:dyDescent="0.2">
      <c r="A424" s="134"/>
      <c r="B424" s="133"/>
      <c r="C424" s="134"/>
      <c r="D424" s="134"/>
      <c r="E424" s="134"/>
      <c r="F424" s="47">
        <v>81712</v>
      </c>
      <c r="G424" s="135"/>
      <c r="H424" s="134"/>
      <c r="I424" s="134"/>
      <c r="J424" s="134"/>
      <c r="K424" s="136"/>
      <c r="L424" s="137"/>
      <c r="M424" s="137"/>
      <c r="N424" s="55">
        <f t="shared" si="14"/>
        <v>0</v>
      </c>
      <c r="O424" s="137"/>
      <c r="P424" s="189"/>
      <c r="Q424" s="137"/>
      <c r="R424" s="137"/>
      <c r="S424" s="137"/>
      <c r="T424" s="137"/>
      <c r="U424" s="137"/>
      <c r="V424" s="140"/>
      <c r="W424" s="140"/>
      <c r="X424" s="140"/>
      <c r="Y424" s="140"/>
      <c r="Z424" s="140"/>
      <c r="AA424" s="140"/>
      <c r="AB424" s="137"/>
      <c r="AC424" s="158"/>
      <c r="BP424" s="161"/>
    </row>
    <row r="425" spans="1:68" s="103" customFormat="1" ht="12" x14ac:dyDescent="0.2">
      <c r="A425" s="134"/>
      <c r="B425" s="133"/>
      <c r="C425" s="134"/>
      <c r="D425" s="134"/>
      <c r="E425" s="134"/>
      <c r="F425" s="162">
        <v>81713</v>
      </c>
      <c r="G425" s="135"/>
      <c r="H425" s="134"/>
      <c r="I425" s="134"/>
      <c r="J425" s="134"/>
      <c r="K425" s="136"/>
      <c r="L425" s="137"/>
      <c r="M425" s="137"/>
      <c r="N425" s="55">
        <f t="shared" si="14"/>
        <v>0</v>
      </c>
      <c r="O425" s="137"/>
      <c r="P425" s="189"/>
      <c r="Q425" s="137"/>
      <c r="R425" s="137"/>
      <c r="S425" s="137"/>
      <c r="T425" s="137"/>
      <c r="U425" s="137"/>
      <c r="V425" s="140"/>
      <c r="W425" s="140"/>
      <c r="X425" s="140"/>
      <c r="Y425" s="140"/>
      <c r="Z425" s="140"/>
      <c r="AA425" s="140"/>
      <c r="AB425" s="137"/>
      <c r="AC425" s="158"/>
      <c r="BP425" s="161"/>
    </row>
    <row r="426" spans="1:68" s="103" customFormat="1" ht="12" x14ac:dyDescent="0.2">
      <c r="A426" s="134"/>
      <c r="B426" s="133"/>
      <c r="C426" s="134"/>
      <c r="D426" s="134"/>
      <c r="E426" s="134"/>
      <c r="F426" s="47">
        <v>81714</v>
      </c>
      <c r="G426" s="135"/>
      <c r="H426" s="134"/>
      <c r="I426" s="134"/>
      <c r="J426" s="134"/>
      <c r="K426" s="136"/>
      <c r="L426" s="137"/>
      <c r="M426" s="137"/>
      <c r="N426" s="55">
        <f t="shared" si="14"/>
        <v>0</v>
      </c>
      <c r="O426" s="137"/>
      <c r="P426" s="189"/>
      <c r="Q426" s="137"/>
      <c r="R426" s="137"/>
      <c r="S426" s="137"/>
      <c r="T426" s="137"/>
      <c r="U426" s="137"/>
      <c r="V426" s="140"/>
      <c r="W426" s="140"/>
      <c r="X426" s="140"/>
      <c r="Y426" s="140"/>
      <c r="Z426" s="140"/>
      <c r="AA426" s="140"/>
      <c r="AB426" s="137"/>
      <c r="AC426" s="158"/>
      <c r="BP426" s="161"/>
    </row>
    <row r="427" spans="1:68" s="103" customFormat="1" ht="12" x14ac:dyDescent="0.2">
      <c r="A427" s="134"/>
      <c r="B427" s="133"/>
      <c r="C427" s="134"/>
      <c r="D427" s="134"/>
      <c r="E427" s="134"/>
      <c r="F427" s="47">
        <v>81715</v>
      </c>
      <c r="G427" s="135"/>
      <c r="H427" s="134"/>
      <c r="I427" s="134"/>
      <c r="J427" s="134"/>
      <c r="K427" s="136"/>
      <c r="L427" s="137"/>
      <c r="M427" s="137"/>
      <c r="N427" s="55">
        <f t="shared" si="14"/>
        <v>0</v>
      </c>
      <c r="O427" s="137"/>
      <c r="P427" s="189"/>
      <c r="Q427" s="137"/>
      <c r="R427" s="137"/>
      <c r="S427" s="137"/>
      <c r="T427" s="137"/>
      <c r="U427" s="137"/>
      <c r="V427" s="140"/>
      <c r="W427" s="140"/>
      <c r="X427" s="140"/>
      <c r="Y427" s="140"/>
      <c r="Z427" s="140"/>
      <c r="AA427" s="140"/>
      <c r="AB427" s="137"/>
      <c r="AC427" s="158"/>
      <c r="BP427" s="161"/>
    </row>
    <row r="428" spans="1:68" s="103" customFormat="1" ht="12" x14ac:dyDescent="0.2">
      <c r="A428" s="134"/>
      <c r="B428" s="133"/>
      <c r="C428" s="134"/>
      <c r="D428" s="134"/>
      <c r="E428" s="134"/>
      <c r="F428" s="47">
        <v>81716</v>
      </c>
      <c r="G428" s="135"/>
      <c r="H428" s="134"/>
      <c r="I428" s="134"/>
      <c r="J428" s="134"/>
      <c r="K428" s="136"/>
      <c r="L428" s="137"/>
      <c r="M428" s="137"/>
      <c r="N428" s="55">
        <f t="shared" si="14"/>
        <v>0</v>
      </c>
      <c r="O428" s="137"/>
      <c r="P428" s="189"/>
      <c r="Q428" s="137"/>
      <c r="R428" s="137"/>
      <c r="S428" s="137"/>
      <c r="T428" s="137"/>
      <c r="U428" s="137"/>
      <c r="V428" s="140"/>
      <c r="W428" s="140"/>
      <c r="X428" s="140"/>
      <c r="Y428" s="140"/>
      <c r="Z428" s="140"/>
      <c r="AA428" s="140"/>
      <c r="AB428" s="137"/>
      <c r="AC428" s="158"/>
      <c r="BP428" s="161"/>
    </row>
    <row r="429" spans="1:68" s="103" customFormat="1" ht="12" x14ac:dyDescent="0.2">
      <c r="A429" s="134"/>
      <c r="B429" s="133"/>
      <c r="C429" s="134"/>
      <c r="D429" s="134"/>
      <c r="E429" s="134"/>
      <c r="F429" s="162">
        <v>81717</v>
      </c>
      <c r="G429" s="135"/>
      <c r="H429" s="134"/>
      <c r="I429" s="134"/>
      <c r="J429" s="134"/>
      <c r="K429" s="136"/>
      <c r="L429" s="137"/>
      <c r="M429" s="137"/>
      <c r="N429" s="55">
        <f t="shared" si="14"/>
        <v>0</v>
      </c>
      <c r="O429" s="137"/>
      <c r="P429" s="189"/>
      <c r="Q429" s="137"/>
      <c r="R429" s="137"/>
      <c r="S429" s="137"/>
      <c r="T429" s="137"/>
      <c r="U429" s="137"/>
      <c r="V429" s="140"/>
      <c r="W429" s="140"/>
      <c r="X429" s="140"/>
      <c r="Y429" s="140"/>
      <c r="Z429" s="140"/>
      <c r="AA429" s="140"/>
      <c r="AB429" s="137"/>
      <c r="AC429" s="158"/>
      <c r="BP429" s="161"/>
    </row>
    <row r="430" spans="1:68" s="103" customFormat="1" ht="12" x14ac:dyDescent="0.2">
      <c r="A430" s="134"/>
      <c r="B430" s="133"/>
      <c r="C430" s="134"/>
      <c r="D430" s="134"/>
      <c r="E430" s="134"/>
      <c r="F430" s="47">
        <v>81718</v>
      </c>
      <c r="G430" s="135"/>
      <c r="H430" s="134"/>
      <c r="I430" s="134"/>
      <c r="J430" s="134"/>
      <c r="K430" s="136"/>
      <c r="L430" s="137"/>
      <c r="M430" s="137"/>
      <c r="N430" s="55">
        <f t="shared" si="14"/>
        <v>0</v>
      </c>
      <c r="O430" s="137"/>
      <c r="P430" s="189"/>
      <c r="Q430" s="137"/>
      <c r="R430" s="137"/>
      <c r="S430" s="137"/>
      <c r="T430" s="137"/>
      <c r="U430" s="137"/>
      <c r="V430" s="140"/>
      <c r="W430" s="140"/>
      <c r="X430" s="140"/>
      <c r="Y430" s="140"/>
      <c r="Z430" s="140"/>
      <c r="AA430" s="140"/>
      <c r="AB430" s="137"/>
      <c r="AC430" s="158"/>
      <c r="BP430" s="161"/>
    </row>
    <row r="431" spans="1:68" s="103" customFormat="1" ht="12" x14ac:dyDescent="0.2">
      <c r="A431" s="134"/>
      <c r="B431" s="133"/>
      <c r="C431" s="134"/>
      <c r="D431" s="134"/>
      <c r="E431" s="134"/>
      <c r="F431" s="47">
        <v>81719</v>
      </c>
      <c r="G431" s="135"/>
      <c r="H431" s="134"/>
      <c r="I431" s="134"/>
      <c r="J431" s="134"/>
      <c r="K431" s="136"/>
      <c r="L431" s="137"/>
      <c r="M431" s="137"/>
      <c r="N431" s="55">
        <f t="shared" si="14"/>
        <v>0</v>
      </c>
      <c r="O431" s="137"/>
      <c r="P431" s="189"/>
      <c r="Q431" s="137"/>
      <c r="R431" s="137"/>
      <c r="S431" s="137"/>
      <c r="T431" s="137"/>
      <c r="U431" s="137"/>
      <c r="V431" s="140"/>
      <c r="W431" s="140"/>
      <c r="X431" s="140"/>
      <c r="Y431" s="140"/>
      <c r="Z431" s="140"/>
      <c r="AA431" s="140"/>
      <c r="AB431" s="137"/>
      <c r="AC431" s="158"/>
      <c r="BP431" s="161"/>
    </row>
    <row r="432" spans="1:68" s="103" customFormat="1" ht="12" x14ac:dyDescent="0.2">
      <c r="A432" s="134"/>
      <c r="B432" s="133"/>
      <c r="C432" s="134"/>
      <c r="D432" s="134"/>
      <c r="E432" s="134"/>
      <c r="F432" s="47">
        <v>81720</v>
      </c>
      <c r="G432" s="135"/>
      <c r="H432" s="134"/>
      <c r="I432" s="134"/>
      <c r="J432" s="134"/>
      <c r="K432" s="136"/>
      <c r="L432" s="137"/>
      <c r="M432" s="137"/>
      <c r="N432" s="55">
        <f t="shared" si="14"/>
        <v>0</v>
      </c>
      <c r="O432" s="137"/>
      <c r="P432" s="189"/>
      <c r="Q432" s="137"/>
      <c r="R432" s="137"/>
      <c r="S432" s="137"/>
      <c r="T432" s="137"/>
      <c r="U432" s="137"/>
      <c r="V432" s="140"/>
      <c r="W432" s="140"/>
      <c r="X432" s="140"/>
      <c r="Y432" s="140"/>
      <c r="Z432" s="140"/>
      <c r="AA432" s="140"/>
      <c r="AB432" s="137"/>
      <c r="AC432" s="158"/>
      <c r="BP432" s="161"/>
    </row>
    <row r="433" spans="1:68" s="103" customFormat="1" ht="12" x14ac:dyDescent="0.2">
      <c r="A433" s="134"/>
      <c r="B433" s="133"/>
      <c r="C433" s="134"/>
      <c r="D433" s="134"/>
      <c r="E433" s="134"/>
      <c r="F433" s="47">
        <v>81721</v>
      </c>
      <c r="G433" s="135"/>
      <c r="H433" s="134"/>
      <c r="I433" s="134"/>
      <c r="J433" s="134"/>
      <c r="K433" s="136"/>
      <c r="L433" s="137"/>
      <c r="M433" s="137"/>
      <c r="N433" s="55">
        <f t="shared" si="14"/>
        <v>0</v>
      </c>
      <c r="O433" s="137"/>
      <c r="P433" s="189"/>
      <c r="Q433" s="137"/>
      <c r="R433" s="137"/>
      <c r="S433" s="137"/>
      <c r="T433" s="137"/>
      <c r="U433" s="137"/>
      <c r="V433" s="140"/>
      <c r="W433" s="140"/>
      <c r="X433" s="140"/>
      <c r="Y433" s="140"/>
      <c r="Z433" s="140"/>
      <c r="AA433" s="140"/>
      <c r="AB433" s="137"/>
      <c r="AC433" s="158"/>
      <c r="BP433" s="161"/>
    </row>
    <row r="434" spans="1:68" s="103" customFormat="1" ht="12" x14ac:dyDescent="0.2">
      <c r="A434" s="134"/>
      <c r="B434" s="133"/>
      <c r="C434" s="134"/>
      <c r="D434" s="134"/>
      <c r="E434" s="134"/>
      <c r="F434" s="162">
        <v>81722</v>
      </c>
      <c r="G434" s="135"/>
      <c r="H434" s="134"/>
      <c r="I434" s="134"/>
      <c r="J434" s="134"/>
      <c r="K434" s="136"/>
      <c r="L434" s="137"/>
      <c r="M434" s="137"/>
      <c r="N434" s="55">
        <f t="shared" si="14"/>
        <v>0</v>
      </c>
      <c r="O434" s="137"/>
      <c r="P434" s="189"/>
      <c r="Q434" s="137"/>
      <c r="R434" s="137"/>
      <c r="S434" s="137"/>
      <c r="T434" s="137"/>
      <c r="U434" s="137"/>
      <c r="V434" s="140"/>
      <c r="W434" s="140"/>
      <c r="X434" s="140"/>
      <c r="Y434" s="140"/>
      <c r="Z434" s="140"/>
      <c r="AA434" s="140"/>
      <c r="AB434" s="137"/>
      <c r="AC434" s="158"/>
      <c r="BP434" s="161"/>
    </row>
    <row r="435" spans="1:68" s="103" customFormat="1" ht="12" x14ac:dyDescent="0.2">
      <c r="A435" s="134"/>
      <c r="B435" s="133"/>
      <c r="C435" s="134"/>
      <c r="D435" s="134"/>
      <c r="E435" s="134"/>
      <c r="F435" s="47">
        <v>81723</v>
      </c>
      <c r="G435" s="135"/>
      <c r="H435" s="134"/>
      <c r="I435" s="134"/>
      <c r="J435" s="134"/>
      <c r="K435" s="136"/>
      <c r="L435" s="137"/>
      <c r="M435" s="137"/>
      <c r="N435" s="55">
        <f t="shared" si="14"/>
        <v>0</v>
      </c>
      <c r="O435" s="137"/>
      <c r="P435" s="189"/>
      <c r="Q435" s="137"/>
      <c r="R435" s="137"/>
      <c r="S435" s="137"/>
      <c r="T435" s="137"/>
      <c r="U435" s="137"/>
      <c r="V435" s="140"/>
      <c r="W435" s="140"/>
      <c r="X435" s="140"/>
      <c r="Y435" s="140"/>
      <c r="Z435" s="140"/>
      <c r="AA435" s="140"/>
      <c r="AB435" s="137"/>
      <c r="AC435" s="158"/>
      <c r="BP435" s="161"/>
    </row>
    <row r="436" spans="1:68" s="103" customFormat="1" ht="12" x14ac:dyDescent="0.2">
      <c r="A436" s="134"/>
      <c r="B436" s="133"/>
      <c r="C436" s="134"/>
      <c r="D436" s="134"/>
      <c r="E436" s="134"/>
      <c r="F436" s="47">
        <v>81724</v>
      </c>
      <c r="G436" s="135"/>
      <c r="H436" s="134"/>
      <c r="I436" s="134"/>
      <c r="J436" s="134"/>
      <c r="K436" s="136"/>
      <c r="L436" s="137"/>
      <c r="M436" s="137"/>
      <c r="N436" s="55">
        <f t="shared" si="14"/>
        <v>0</v>
      </c>
      <c r="O436" s="137"/>
      <c r="P436" s="189"/>
      <c r="Q436" s="137"/>
      <c r="R436" s="137"/>
      <c r="S436" s="137"/>
      <c r="T436" s="137"/>
      <c r="U436" s="137"/>
      <c r="V436" s="140"/>
      <c r="W436" s="140"/>
      <c r="X436" s="140"/>
      <c r="Y436" s="140"/>
      <c r="Z436" s="140"/>
      <c r="AA436" s="140"/>
      <c r="AB436" s="137"/>
      <c r="AC436" s="158"/>
      <c r="BP436" s="161"/>
    </row>
    <row r="437" spans="1:68" s="103" customFormat="1" ht="12" x14ac:dyDescent="0.2">
      <c r="A437" s="134"/>
      <c r="B437" s="133"/>
      <c r="C437" s="134"/>
      <c r="D437" s="134"/>
      <c r="E437" s="134"/>
      <c r="F437" s="47">
        <v>81725</v>
      </c>
      <c r="G437" s="135"/>
      <c r="H437" s="134"/>
      <c r="I437" s="134"/>
      <c r="J437" s="134"/>
      <c r="K437" s="136"/>
      <c r="L437" s="137"/>
      <c r="M437" s="137"/>
      <c r="N437" s="55">
        <f t="shared" si="14"/>
        <v>0</v>
      </c>
      <c r="O437" s="137"/>
      <c r="P437" s="189"/>
      <c r="Q437" s="137"/>
      <c r="R437" s="137"/>
      <c r="S437" s="137"/>
      <c r="T437" s="137"/>
      <c r="U437" s="137"/>
      <c r="V437" s="140"/>
      <c r="W437" s="140"/>
      <c r="X437" s="140"/>
      <c r="Y437" s="140"/>
      <c r="Z437" s="140"/>
      <c r="AA437" s="140"/>
      <c r="AB437" s="137"/>
      <c r="AC437" s="158"/>
      <c r="BP437" s="161"/>
    </row>
    <row r="438" spans="1:68" s="103" customFormat="1" ht="12" x14ac:dyDescent="0.2">
      <c r="A438" s="134"/>
      <c r="B438" s="133"/>
      <c r="C438" s="134"/>
      <c r="D438" s="134"/>
      <c r="E438" s="134"/>
      <c r="F438" s="162">
        <v>81726</v>
      </c>
      <c r="G438" s="135"/>
      <c r="H438" s="134"/>
      <c r="I438" s="134"/>
      <c r="J438" s="134"/>
      <c r="K438" s="136"/>
      <c r="L438" s="137"/>
      <c r="M438" s="137"/>
      <c r="N438" s="55">
        <f t="shared" si="14"/>
        <v>0</v>
      </c>
      <c r="O438" s="137"/>
      <c r="P438" s="189"/>
      <c r="Q438" s="137"/>
      <c r="R438" s="137"/>
      <c r="S438" s="137"/>
      <c r="T438" s="137"/>
      <c r="U438" s="137"/>
      <c r="V438" s="140"/>
      <c r="W438" s="140"/>
      <c r="X438" s="140"/>
      <c r="Y438" s="140"/>
      <c r="Z438" s="140"/>
      <c r="AA438" s="140"/>
      <c r="AB438" s="137"/>
      <c r="AC438" s="158"/>
      <c r="BP438" s="161"/>
    </row>
    <row r="439" spans="1:68" s="103" customFormat="1" ht="12" x14ac:dyDescent="0.2">
      <c r="A439" s="134"/>
      <c r="B439" s="133"/>
      <c r="C439" s="134"/>
      <c r="D439" s="134"/>
      <c r="E439" s="134"/>
      <c r="F439" s="47">
        <v>81727</v>
      </c>
      <c r="G439" s="135"/>
      <c r="H439" s="134"/>
      <c r="I439" s="134"/>
      <c r="J439" s="134"/>
      <c r="K439" s="136"/>
      <c r="L439" s="137"/>
      <c r="M439" s="137"/>
      <c r="N439" s="55">
        <f t="shared" si="14"/>
        <v>0</v>
      </c>
      <c r="O439" s="137"/>
      <c r="P439" s="189"/>
      <c r="Q439" s="137"/>
      <c r="R439" s="137"/>
      <c r="S439" s="137"/>
      <c r="T439" s="137"/>
      <c r="U439" s="137"/>
      <c r="V439" s="140"/>
      <c r="W439" s="140"/>
      <c r="X439" s="140"/>
      <c r="Y439" s="140"/>
      <c r="Z439" s="140"/>
      <c r="AA439" s="140"/>
      <c r="AB439" s="137"/>
      <c r="AC439" s="158"/>
      <c r="BP439" s="161"/>
    </row>
    <row r="440" spans="1:68" s="103" customFormat="1" ht="12" x14ac:dyDescent="0.2">
      <c r="A440" s="132"/>
      <c r="B440" s="133"/>
      <c r="C440" s="134"/>
      <c r="D440" s="134"/>
      <c r="E440" s="134"/>
      <c r="F440" s="47" t="s">
        <v>44</v>
      </c>
      <c r="G440" s="135"/>
      <c r="H440" s="134"/>
      <c r="I440" s="134"/>
      <c r="J440" s="134"/>
      <c r="K440" s="136"/>
      <c r="L440" s="137"/>
      <c r="M440" s="137"/>
      <c r="N440" s="55">
        <f t="shared" si="8"/>
        <v>0</v>
      </c>
      <c r="O440" s="137"/>
      <c r="P440" s="138"/>
      <c r="Q440" s="139"/>
      <c r="R440" s="139"/>
      <c r="S440" s="139"/>
      <c r="T440" s="139"/>
      <c r="U440" s="139"/>
      <c r="V440" s="140"/>
      <c r="W440" s="140"/>
      <c r="X440" s="140"/>
      <c r="Y440" s="140"/>
      <c r="Z440" s="140"/>
      <c r="AA440" s="140"/>
      <c r="AB440" s="139"/>
      <c r="AC440" s="158"/>
      <c r="BP440" s="161"/>
    </row>
    <row r="441" spans="1:68" s="30" customFormat="1" ht="12.75" thickBot="1" x14ac:dyDescent="0.25">
      <c r="A441" s="93"/>
      <c r="B441" s="94"/>
      <c r="C441" s="94"/>
      <c r="D441" s="94"/>
      <c r="E441" s="94"/>
      <c r="F441" s="41"/>
      <c r="G441" s="98">
        <f>$G$442</f>
        <v>43894</v>
      </c>
      <c r="H441" s="41"/>
      <c r="I441" s="41"/>
      <c r="J441" s="41"/>
      <c r="K441" s="41"/>
      <c r="L441" s="41"/>
      <c r="M441" s="41"/>
      <c r="N441" s="43"/>
      <c r="O441" s="43"/>
      <c r="P441" s="43"/>
      <c r="Q441" s="43"/>
      <c r="R441" s="43"/>
      <c r="S441" s="43"/>
      <c r="T441" s="43"/>
      <c r="U441" s="43"/>
      <c r="V441" s="43"/>
      <c r="AB441" s="57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  <c r="AX441" s="103"/>
      <c r="AY441" s="103"/>
      <c r="AZ441" s="103"/>
      <c r="BA441" s="103"/>
      <c r="BB441" s="103"/>
      <c r="BC441" s="103"/>
      <c r="BD441" s="103"/>
      <c r="BE441" s="103"/>
      <c r="BF441" s="103"/>
      <c r="BG441" s="103"/>
      <c r="BH441" s="103"/>
      <c r="BI441" s="103"/>
      <c r="BJ441" s="103"/>
      <c r="BK441" s="103"/>
      <c r="BL441" s="103"/>
      <c r="BM441" s="103"/>
      <c r="BN441" s="103"/>
      <c r="BO441" s="103"/>
    </row>
    <row r="442" spans="1:68" s="30" customFormat="1" ht="15" customHeight="1" thickBot="1" x14ac:dyDescent="0.25">
      <c r="A442" s="142" t="s">
        <v>360</v>
      </c>
      <c r="B442" s="43"/>
      <c r="C442" s="43"/>
      <c r="D442" s="36"/>
      <c r="E442" s="63" t="s">
        <v>361</v>
      </c>
      <c r="F442" s="95" t="s">
        <v>44</v>
      </c>
      <c r="G442" s="143">
        <v>43894</v>
      </c>
      <c r="H442" s="144" t="s">
        <v>7</v>
      </c>
      <c r="I442" s="144" t="s">
        <v>8</v>
      </c>
      <c r="J442" s="68" t="s">
        <v>362</v>
      </c>
      <c r="K442" s="194"/>
      <c r="L442" s="41"/>
      <c r="M442" s="41"/>
      <c r="N442" s="78" t="s">
        <v>363</v>
      </c>
      <c r="O442" s="100">
        <f>SUMIF(G2:G440,$G$442, O2:O440)</f>
        <v>62210</v>
      </c>
      <c r="P442" s="114">
        <f>SUMIF(G2:G440,$G$442, P2:P440)</f>
        <v>5000</v>
      </c>
      <c r="Q442" s="114">
        <f>SUMIF(G2:G440,$G$442, Q2:Q440)</f>
        <v>45861.46</v>
      </c>
      <c r="R442" s="114">
        <f>SUMIF(G2:G440, $G$442, R2:R440)</f>
        <v>0</v>
      </c>
      <c r="S442" s="114">
        <f>SUMIF(G2:G440,$G$442, S2:S440)</f>
        <v>0</v>
      </c>
      <c r="T442" s="114">
        <f>SUMIF(G2:G440,$G$442, T2:T440)</f>
        <v>0</v>
      </c>
      <c r="U442" s="114">
        <f>SUMIF(G2:G440,$G$442, U2:U440)</f>
        <v>0</v>
      </c>
      <c r="V442" s="114">
        <f>SUMIF(G2:G440,$G$442, V2:V440)</f>
        <v>0</v>
      </c>
      <c r="W442" s="114">
        <f>SUMIF(G2:G440,$G$442, W2:W440)</f>
        <v>0</v>
      </c>
      <c r="X442" s="114">
        <f>SUMIF(G2:G440,$G$442, X2:X440)</f>
        <v>0</v>
      </c>
      <c r="Y442" s="114">
        <f>SUMIF(G2:G440,$G$442, Y2:Y440)</f>
        <v>0</v>
      </c>
      <c r="Z442" s="114">
        <f>SUMIF(G2:G440,$G$442, Z2:Z440)</f>
        <v>0</v>
      </c>
      <c r="AA442" s="114">
        <f>SUMIF(G2:G440,$G$442, AA2:AA440)</f>
        <v>0</v>
      </c>
      <c r="AB442" s="114">
        <f>SUMIF(G2:G440,$G$442, AB2:AB440)</f>
        <v>0</v>
      </c>
      <c r="AC442" s="159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  <c r="AX442" s="103"/>
      <c r="AY442" s="103"/>
      <c r="AZ442" s="103"/>
      <c r="BA442" s="103"/>
      <c r="BB442" s="103"/>
      <c r="BC442" s="103"/>
      <c r="BD442" s="103"/>
      <c r="BE442" s="103"/>
      <c r="BF442" s="103"/>
      <c r="BG442" s="103"/>
      <c r="BH442" s="103"/>
      <c r="BI442" s="103"/>
      <c r="BJ442" s="103"/>
      <c r="BK442" s="103"/>
      <c r="BL442" s="103"/>
      <c r="BM442" s="103"/>
      <c r="BN442" s="103"/>
      <c r="BO442" s="103"/>
    </row>
    <row r="443" spans="1:68" s="30" customFormat="1" ht="15" customHeight="1" thickBot="1" x14ac:dyDescent="0.25">
      <c r="A443" s="197" t="s">
        <v>364</v>
      </c>
      <c r="B443" s="198"/>
      <c r="C443" s="198"/>
      <c r="D443" s="36"/>
      <c r="E443" s="72"/>
      <c r="F443" s="145" t="s">
        <v>44</v>
      </c>
      <c r="G443" s="191">
        <f>$G$442</f>
        <v>43894</v>
      </c>
      <c r="H443" s="69">
        <f>SUMIF(G2:G440,$G$442,H2:H440)</f>
        <v>20</v>
      </c>
      <c r="I443" s="69">
        <f>SUMIF(G2:G440,$G$442,I2:I440)</f>
        <v>4</v>
      </c>
      <c r="J443" s="70">
        <f>COUNTIF(G2:G440,$G$442)</f>
        <v>6</v>
      </c>
      <c r="K443" s="194"/>
      <c r="L443" s="41"/>
      <c r="M443" s="41"/>
      <c r="N443" s="79" t="s">
        <v>365</v>
      </c>
      <c r="O443" s="99">
        <f>SUM(P442:AA442)</f>
        <v>50861.46</v>
      </c>
      <c r="P443" s="115" t="s">
        <v>366</v>
      </c>
      <c r="Q443" s="115" t="s">
        <v>366</v>
      </c>
      <c r="R443" s="115" t="s">
        <v>367</v>
      </c>
      <c r="S443" s="115" t="s">
        <v>167</v>
      </c>
      <c r="T443" s="115" t="s">
        <v>368</v>
      </c>
      <c r="U443" s="115" t="s">
        <v>367</v>
      </c>
      <c r="V443" s="115" t="s">
        <v>366</v>
      </c>
      <c r="W443" s="115" t="s">
        <v>366</v>
      </c>
      <c r="X443" s="115" t="s">
        <v>367</v>
      </c>
      <c r="Y443" s="115" t="s">
        <v>167</v>
      </c>
      <c r="Z443" s="115" t="s">
        <v>368</v>
      </c>
      <c r="AA443" s="115" t="s">
        <v>367</v>
      </c>
      <c r="AB443" s="115" t="s">
        <v>369</v>
      </c>
      <c r="AC443" s="42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  <c r="AX443" s="103"/>
      <c r="AY443" s="103"/>
      <c r="AZ443" s="103"/>
      <c r="BA443" s="103"/>
      <c r="BB443" s="103"/>
      <c r="BC443" s="103"/>
      <c r="BD443" s="103"/>
      <c r="BE443" s="103"/>
      <c r="BF443" s="103"/>
      <c r="BG443" s="103"/>
      <c r="BH443" s="103"/>
      <c r="BI443" s="103"/>
      <c r="BJ443" s="103"/>
      <c r="BK443" s="103"/>
      <c r="BL443" s="103"/>
      <c r="BM443" s="103"/>
      <c r="BN443" s="103"/>
      <c r="BO443" s="103"/>
    </row>
    <row r="444" spans="1:68" s="30" customFormat="1" ht="15" customHeight="1" x14ac:dyDescent="0.2">
      <c r="A444" s="197" t="s">
        <v>370</v>
      </c>
      <c r="B444" s="198"/>
      <c r="C444" s="198"/>
      <c r="D444" s="36"/>
      <c r="E444" s="49"/>
      <c r="F444" s="49"/>
      <c r="G444" s="97">
        <f t="shared" ref="G444:G459" si="15">$G$442</f>
        <v>43894</v>
      </c>
      <c r="H444" s="199" t="s">
        <v>44</v>
      </c>
      <c r="I444" s="199"/>
      <c r="J444" s="194"/>
      <c r="K444" s="194"/>
      <c r="L444" s="49"/>
      <c r="M444" s="49"/>
      <c r="N444" s="79" t="s">
        <v>371</v>
      </c>
      <c r="O444" s="99">
        <f>SUM(P442:U442)</f>
        <v>50861.46</v>
      </c>
      <c r="P444" s="115" t="s">
        <v>372</v>
      </c>
      <c r="Q444" s="115" t="s">
        <v>373</v>
      </c>
      <c r="R444" s="115" t="s">
        <v>373</v>
      </c>
      <c r="S444" s="115"/>
      <c r="T444" s="115"/>
      <c r="U444" s="115" t="s">
        <v>372</v>
      </c>
      <c r="V444" s="115" t="s">
        <v>372</v>
      </c>
      <c r="W444" s="115" t="s">
        <v>373</v>
      </c>
      <c r="X444" s="115"/>
      <c r="Y444" s="115"/>
      <c r="Z444" s="115"/>
      <c r="AA444" s="115" t="s">
        <v>44</v>
      </c>
      <c r="AB444" s="115"/>
      <c r="AC444" s="42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  <c r="AX444" s="103"/>
      <c r="AY444" s="103"/>
      <c r="AZ444" s="103"/>
      <c r="BA444" s="103"/>
      <c r="BB444" s="103"/>
      <c r="BC444" s="103"/>
      <c r="BD444" s="103"/>
      <c r="BE444" s="103"/>
      <c r="BF444" s="103"/>
      <c r="BG444" s="103"/>
      <c r="BH444" s="103"/>
      <c r="BI444" s="103"/>
      <c r="BJ444" s="103"/>
      <c r="BK444" s="103"/>
      <c r="BL444" s="103"/>
      <c r="BM444" s="103"/>
      <c r="BN444" s="103"/>
      <c r="BO444" s="103"/>
    </row>
    <row r="445" spans="1:68" customFormat="1" ht="16.5" thickBot="1" x14ac:dyDescent="0.3">
      <c r="A445" s="197" t="s">
        <v>374</v>
      </c>
      <c r="B445" s="198"/>
      <c r="C445" s="198"/>
      <c r="D445" s="36"/>
      <c r="E445" s="36"/>
      <c r="F445" s="44"/>
      <c r="G445" s="97">
        <f t="shared" si="15"/>
        <v>43894</v>
      </c>
      <c r="H445" s="49" t="s">
        <v>44</v>
      </c>
      <c r="I445" s="41"/>
      <c r="J445" s="41"/>
      <c r="K445" s="41"/>
      <c r="L445" s="49"/>
      <c r="M445" s="49"/>
      <c r="N445" s="79" t="s">
        <v>375</v>
      </c>
      <c r="O445" s="99">
        <f>SUM(P442:AA442)</f>
        <v>50861.46</v>
      </c>
      <c r="P445" s="116" t="s">
        <v>44</v>
      </c>
      <c r="Q445" s="116"/>
      <c r="R445" s="116"/>
      <c r="S445" s="116"/>
      <c r="T445" s="116"/>
      <c r="U445" s="116"/>
      <c r="V445" s="116" t="s">
        <v>376</v>
      </c>
      <c r="W445" s="116" t="s">
        <v>376</v>
      </c>
      <c r="X445" s="116" t="s">
        <v>376</v>
      </c>
      <c r="Y445" s="116" t="s">
        <v>376</v>
      </c>
      <c r="Z445" s="116" t="s">
        <v>376</v>
      </c>
      <c r="AA445" s="116" t="s">
        <v>376</v>
      </c>
      <c r="AB445" s="103"/>
      <c r="AC445" s="160"/>
      <c r="AD445" s="150"/>
      <c r="AE445" s="150"/>
      <c r="AF445" s="150"/>
      <c r="AG445" s="150"/>
      <c r="AH445" s="151"/>
      <c r="AI445" s="152"/>
      <c r="AJ445" s="152"/>
      <c r="AK445" s="152"/>
      <c r="AL445" s="152"/>
      <c r="AM445" s="152"/>
      <c r="AN445" s="152"/>
      <c r="AO445" s="152"/>
      <c r="AP445" s="152"/>
      <c r="AQ445" s="152"/>
      <c r="AR445" s="152"/>
      <c r="AS445" s="152"/>
      <c r="AT445" s="152"/>
      <c r="AU445" s="152"/>
      <c r="AV445" s="152"/>
      <c r="AW445" s="152"/>
      <c r="AX445" s="152"/>
      <c r="AY445" s="152"/>
      <c r="AZ445" s="152"/>
      <c r="BA445" s="152"/>
      <c r="BB445" s="152"/>
      <c r="BC445" s="152"/>
      <c r="BD445" s="152"/>
      <c r="BE445" s="152"/>
      <c r="BF445" s="152"/>
      <c r="BG445" s="152"/>
      <c r="BH445" s="152"/>
      <c r="BI445" s="152"/>
      <c r="BJ445" s="152"/>
      <c r="BK445" s="152"/>
      <c r="BL445" s="152"/>
      <c r="BM445" s="152"/>
      <c r="BN445" s="152"/>
      <c r="BO445" s="152"/>
    </row>
    <row r="446" spans="1:68" x14ac:dyDescent="0.25">
      <c r="A446" s="197" t="s">
        <v>377</v>
      </c>
      <c r="B446" s="198"/>
      <c r="C446" s="198"/>
      <c r="D446" s="36"/>
      <c r="E446" s="43"/>
      <c r="F446" s="44"/>
      <c r="G446" s="97">
        <f t="shared" si="15"/>
        <v>43894</v>
      </c>
      <c r="H446" s="196"/>
      <c r="I446" s="196"/>
      <c r="J446" s="192"/>
      <c r="K446" s="192"/>
      <c r="L446" s="64"/>
      <c r="M446" s="49"/>
      <c r="N446" s="62" t="s">
        <v>371</v>
      </c>
      <c r="O446" s="146"/>
      <c r="P446" s="43"/>
      <c r="Q446" s="43"/>
      <c r="R446" s="43"/>
      <c r="S446" s="43"/>
      <c r="T446" s="43"/>
      <c r="U446" s="43"/>
      <c r="V446" s="43"/>
      <c r="W446" s="66"/>
      <c r="Y446" s="8"/>
      <c r="Z446" s="8"/>
      <c r="AA446" s="8"/>
      <c r="AC446" s="8"/>
      <c r="AD446" s="153"/>
      <c r="AE446" s="153"/>
      <c r="AF446" s="153"/>
      <c r="AG446" s="153"/>
      <c r="AH446" s="153"/>
    </row>
    <row r="447" spans="1:68" s="153" customFormat="1" x14ac:dyDescent="0.25">
      <c r="A447" s="197" t="s">
        <v>378</v>
      </c>
      <c r="B447" s="198"/>
      <c r="C447" s="198"/>
      <c r="D447" s="36"/>
      <c r="E447" s="36"/>
      <c r="F447" s="44"/>
      <c r="G447" s="97">
        <f t="shared" si="15"/>
        <v>43894</v>
      </c>
      <c r="H447" s="196"/>
      <c r="I447" s="196"/>
      <c r="J447" s="192"/>
      <c r="K447" s="192"/>
      <c r="L447" s="65"/>
      <c r="M447" s="49"/>
      <c r="N447" s="79" t="s">
        <v>379</v>
      </c>
      <c r="O447" s="147"/>
      <c r="P447" s="43"/>
      <c r="Q447" s="43"/>
      <c r="R447" s="43"/>
      <c r="S447" s="43"/>
      <c r="T447" s="43"/>
      <c r="U447" s="43"/>
      <c r="V447" s="43"/>
      <c r="W447" s="66"/>
      <c r="X447" s="27"/>
      <c r="Y447" s="8"/>
      <c r="Z447" s="8"/>
      <c r="AA447" s="8"/>
      <c r="AB447" s="25"/>
      <c r="AC447" s="8"/>
      <c r="BP447" s="8"/>
    </row>
    <row r="448" spans="1:68" s="153" customFormat="1" x14ac:dyDescent="0.25">
      <c r="A448" s="197" t="s">
        <v>380</v>
      </c>
      <c r="B448" s="198"/>
      <c r="C448" s="198"/>
      <c r="D448" s="36"/>
      <c r="E448" s="36"/>
      <c r="F448" s="44"/>
      <c r="G448" s="97">
        <f t="shared" si="15"/>
        <v>43894</v>
      </c>
      <c r="H448" s="196"/>
      <c r="I448" s="196"/>
      <c r="J448" s="192"/>
      <c r="K448" s="192"/>
      <c r="L448" s="65"/>
      <c r="M448" s="49"/>
      <c r="N448" s="79" t="s">
        <v>381</v>
      </c>
      <c r="O448" s="147"/>
      <c r="P448" s="43"/>
      <c r="Q448" s="43"/>
      <c r="R448" s="43"/>
      <c r="S448" s="43"/>
      <c r="T448" s="43"/>
      <c r="U448" s="43"/>
      <c r="V448" s="43"/>
      <c r="W448" s="66"/>
      <c r="X448" s="27"/>
      <c r="Y448" s="8"/>
      <c r="Z448" s="8"/>
      <c r="AA448" s="8"/>
      <c r="AB448" s="25"/>
      <c r="AC448" s="8"/>
      <c r="BP448" s="8"/>
    </row>
    <row r="449" spans="1:68" s="153" customFormat="1" ht="16.5" thickBot="1" x14ac:dyDescent="0.3">
      <c r="A449" s="197" t="s">
        <v>382</v>
      </c>
      <c r="B449" s="198"/>
      <c r="C449" s="198"/>
      <c r="D449" s="36"/>
      <c r="E449" s="36"/>
      <c r="F449" s="44"/>
      <c r="G449" s="97">
        <v>18987.46</v>
      </c>
      <c r="H449" s="196"/>
      <c r="I449" s="196"/>
      <c r="J449" s="192"/>
      <c r="K449" s="192"/>
      <c r="L449" s="65"/>
      <c r="M449" s="49"/>
      <c r="N449" s="71" t="s">
        <v>383</v>
      </c>
      <c r="O449" s="67">
        <f>SUM(X442:AA442)</f>
        <v>0</v>
      </c>
      <c r="P449" s="43"/>
      <c r="Q449" s="43"/>
      <c r="R449" s="43"/>
      <c r="S449" s="43"/>
      <c r="T449" s="43"/>
      <c r="U449" s="43"/>
      <c r="V449" s="43"/>
      <c r="W449" s="66"/>
      <c r="X449" s="27"/>
      <c r="Y449" s="8"/>
      <c r="Z449" s="8"/>
      <c r="AA449" s="8"/>
      <c r="AB449" s="25"/>
      <c r="AC449" s="8"/>
      <c r="BP449" s="8"/>
    </row>
    <row r="450" spans="1:68" s="153" customFormat="1" ht="16.5" thickBot="1" x14ac:dyDescent="0.3">
      <c r="A450" s="197" t="s">
        <v>384</v>
      </c>
      <c r="B450" s="198"/>
      <c r="C450" s="198"/>
      <c r="D450" s="36"/>
      <c r="E450" s="36"/>
      <c r="F450" s="44"/>
      <c r="G450" s="97">
        <f t="shared" si="15"/>
        <v>43894</v>
      </c>
      <c r="H450" s="196"/>
      <c r="I450" s="196"/>
      <c r="J450" s="192"/>
      <c r="K450" s="192"/>
      <c r="L450" s="65"/>
      <c r="M450" s="49"/>
      <c r="N450" s="41"/>
      <c r="O450" s="49"/>
      <c r="P450" s="43"/>
      <c r="Q450" s="43"/>
      <c r="R450" s="43"/>
      <c r="S450" s="43"/>
      <c r="T450" s="43"/>
      <c r="U450" s="43"/>
      <c r="V450" s="41"/>
      <c r="W450" s="66"/>
      <c r="X450" s="27"/>
      <c r="Y450" s="8"/>
      <c r="Z450" s="8"/>
      <c r="AA450" s="8"/>
      <c r="AB450" s="195"/>
      <c r="AC450" s="8"/>
      <c r="BP450" s="8"/>
    </row>
    <row r="451" spans="1:68" s="153" customFormat="1" ht="16.5" thickBot="1" x14ac:dyDescent="0.3">
      <c r="A451" s="197" t="s">
        <v>385</v>
      </c>
      <c r="B451" s="198"/>
      <c r="C451" s="198"/>
      <c r="D451" s="36"/>
      <c r="E451" s="36"/>
      <c r="F451" s="44"/>
      <c r="G451" s="97">
        <f t="shared" si="15"/>
        <v>43894</v>
      </c>
      <c r="H451" s="196"/>
      <c r="I451" s="196"/>
      <c r="J451" s="192"/>
      <c r="K451" s="192"/>
      <c r="L451" s="65"/>
      <c r="M451" s="49"/>
      <c r="N451" s="73" t="s">
        <v>386</v>
      </c>
      <c r="O451" s="74"/>
      <c r="P451" s="75"/>
      <c r="Q451" s="43"/>
      <c r="R451" s="43"/>
      <c r="S451" s="43"/>
      <c r="T451" s="43"/>
      <c r="U451" s="43"/>
      <c r="V451" s="43"/>
      <c r="W451" s="8"/>
      <c r="X451" s="8"/>
      <c r="Y451" s="8"/>
      <c r="Z451" s="8"/>
      <c r="AA451" s="8"/>
      <c r="AB451" s="25"/>
      <c r="AC451" s="8"/>
      <c r="BP451" s="8"/>
    </row>
    <row r="452" spans="1:68" s="153" customFormat="1" x14ac:dyDescent="0.25">
      <c r="A452" s="197" t="s">
        <v>387</v>
      </c>
      <c r="B452" s="198"/>
      <c r="C452" s="198"/>
      <c r="D452" s="36"/>
      <c r="E452" s="36"/>
      <c r="F452" s="44"/>
      <c r="G452" s="97">
        <f t="shared" si="15"/>
        <v>43894</v>
      </c>
      <c r="H452" s="196" t="s">
        <v>44</v>
      </c>
      <c r="I452" s="196"/>
      <c r="J452" s="192"/>
      <c r="K452" s="192"/>
      <c r="L452" s="65"/>
      <c r="M452" s="49"/>
      <c r="N452" s="79" t="s">
        <v>388</v>
      </c>
      <c r="O452" s="76">
        <f>SUM(V442+W442+P442+Q442)</f>
        <v>50861.46</v>
      </c>
      <c r="P452" s="80" t="s">
        <v>366</v>
      </c>
      <c r="Q452" s="43"/>
      <c r="R452" s="43"/>
      <c r="S452" s="43"/>
      <c r="T452" s="43"/>
      <c r="U452" s="43"/>
      <c r="V452" s="43"/>
      <c r="W452" s="8"/>
      <c r="X452" s="27"/>
      <c r="Y452" s="8"/>
      <c r="Z452" s="8"/>
      <c r="AA452" s="8"/>
      <c r="AB452" s="25"/>
      <c r="AC452" s="8"/>
      <c r="BP452" s="8"/>
    </row>
    <row r="453" spans="1:68" s="153" customFormat="1" ht="15.75" customHeight="1" x14ac:dyDescent="0.25">
      <c r="A453" s="197" t="s">
        <v>389</v>
      </c>
      <c r="B453" s="198"/>
      <c r="C453" s="198"/>
      <c r="D453" s="36"/>
      <c r="E453" s="36"/>
      <c r="F453" s="44"/>
      <c r="G453" s="97">
        <f t="shared" si="15"/>
        <v>43894</v>
      </c>
      <c r="H453" s="196"/>
      <c r="I453" s="196"/>
      <c r="J453" s="192"/>
      <c r="K453" s="192"/>
      <c r="L453" s="65"/>
      <c r="M453" s="49"/>
      <c r="N453" s="79" t="s">
        <v>390</v>
      </c>
      <c r="O453" s="76">
        <f>SUM(W442+Q442+R442)</f>
        <v>45861.46</v>
      </c>
      <c r="P453" s="80" t="s">
        <v>373</v>
      </c>
      <c r="Q453" s="43"/>
      <c r="R453" s="43"/>
      <c r="S453" s="43"/>
      <c r="T453" s="43"/>
      <c r="U453" s="43"/>
      <c r="V453" s="43"/>
      <c r="W453" s="8"/>
      <c r="X453" s="27"/>
      <c r="Y453" s="8"/>
      <c r="Z453" s="8"/>
      <c r="AA453" s="8"/>
      <c r="AB453" s="25"/>
      <c r="AC453" s="8"/>
      <c r="BP453" s="8"/>
    </row>
    <row r="454" spans="1:68" s="153" customFormat="1" ht="15.75" customHeight="1" x14ac:dyDescent="0.25">
      <c r="A454" s="50"/>
      <c r="B454" s="41"/>
      <c r="C454" s="41"/>
      <c r="D454" s="41"/>
      <c r="E454" s="41"/>
      <c r="F454" s="51"/>
      <c r="G454" s="97">
        <f t="shared" si="15"/>
        <v>43894</v>
      </c>
      <c r="H454" s="196"/>
      <c r="I454" s="196"/>
      <c r="J454" s="192"/>
      <c r="K454" s="192"/>
      <c r="L454" s="65"/>
      <c r="M454" s="49"/>
      <c r="N454" s="79" t="s">
        <v>19</v>
      </c>
      <c r="O454" s="76">
        <f>SUM(Z442+T442)</f>
        <v>0</v>
      </c>
      <c r="P454" s="80" t="s">
        <v>368</v>
      </c>
      <c r="Q454" s="43"/>
      <c r="R454" s="43"/>
      <c r="S454" s="43"/>
      <c r="T454" s="43"/>
      <c r="U454" s="43"/>
      <c r="V454" s="43"/>
      <c r="W454" s="8"/>
      <c r="X454" s="27"/>
      <c r="Y454" s="8"/>
      <c r="Z454" s="8"/>
      <c r="AA454" s="8"/>
      <c r="AB454" s="25"/>
      <c r="AC454" s="8"/>
      <c r="BP454" s="8"/>
    </row>
    <row r="455" spans="1:68" s="153" customFormat="1" ht="15" customHeight="1" x14ac:dyDescent="0.25">
      <c r="A455" s="50"/>
      <c r="B455" s="41"/>
      <c r="C455" s="41"/>
      <c r="D455" s="41"/>
      <c r="E455" s="41"/>
      <c r="F455" s="51"/>
      <c r="G455" s="97">
        <f t="shared" si="15"/>
        <v>43894</v>
      </c>
      <c r="H455" s="196"/>
      <c r="I455" s="196"/>
      <c r="J455" s="192"/>
      <c r="K455" s="192"/>
      <c r="L455" s="65"/>
      <c r="M455" s="49"/>
      <c r="N455" s="79" t="s">
        <v>391</v>
      </c>
      <c r="O455" s="76">
        <f>SUM(Y442+S442)</f>
        <v>0</v>
      </c>
      <c r="P455" s="80" t="s">
        <v>167</v>
      </c>
      <c r="Q455" s="43"/>
      <c r="R455" s="43"/>
      <c r="S455" s="43"/>
      <c r="T455" s="43"/>
      <c r="U455" s="43"/>
      <c r="V455" s="43"/>
      <c r="W455" s="8"/>
      <c r="X455" s="27"/>
      <c r="Y455" s="8"/>
      <c r="Z455" s="8"/>
      <c r="AA455" s="8"/>
      <c r="AB455" s="25"/>
      <c r="AC455" s="8"/>
      <c r="BP455" s="8"/>
    </row>
    <row r="456" spans="1:68" s="153" customFormat="1" ht="15.75" customHeight="1" x14ac:dyDescent="0.25">
      <c r="A456" s="50"/>
      <c r="B456" s="41"/>
      <c r="C456" s="41"/>
      <c r="D456" s="41"/>
      <c r="E456" s="41"/>
      <c r="F456" s="51"/>
      <c r="G456" s="97">
        <f t="shared" si="15"/>
        <v>43894</v>
      </c>
      <c r="H456" s="196"/>
      <c r="I456" s="196"/>
      <c r="J456" s="192"/>
      <c r="K456" s="192"/>
      <c r="L456" s="65"/>
      <c r="M456" s="49"/>
      <c r="N456" s="79" t="s">
        <v>392</v>
      </c>
      <c r="O456" s="76">
        <f>SUM(X442+AA442+R442+U442)</f>
        <v>0</v>
      </c>
      <c r="P456" s="80" t="s">
        <v>367</v>
      </c>
      <c r="Q456" s="43"/>
      <c r="R456" s="43"/>
      <c r="S456" s="43"/>
      <c r="T456" s="43"/>
      <c r="U456" s="43"/>
      <c r="V456" s="43"/>
      <c r="W456" s="8"/>
      <c r="X456" s="27"/>
      <c r="Y456" s="8"/>
      <c r="Z456" s="8"/>
      <c r="AA456" s="8"/>
      <c r="AB456" s="25"/>
      <c r="AC456" s="8"/>
      <c r="BP456" s="8"/>
    </row>
    <row r="457" spans="1:68" s="153" customFormat="1" x14ac:dyDescent="0.25">
      <c r="A457" s="50"/>
      <c r="B457" s="41"/>
      <c r="C457" s="41"/>
      <c r="D457" s="41"/>
      <c r="E457" s="41"/>
      <c r="F457" s="51"/>
      <c r="G457" s="97">
        <f t="shared" si="15"/>
        <v>43894</v>
      </c>
      <c r="H457" s="196"/>
      <c r="I457" s="196"/>
      <c r="J457" s="192"/>
      <c r="K457" s="192"/>
      <c r="L457" s="65"/>
      <c r="M457" s="49"/>
      <c r="N457" s="79" t="s">
        <v>393</v>
      </c>
      <c r="O457" s="76">
        <f>SUM(AB442)</f>
        <v>0</v>
      </c>
      <c r="P457" s="80" t="s">
        <v>369</v>
      </c>
      <c r="Q457" s="43"/>
      <c r="R457" s="43"/>
      <c r="S457" s="43"/>
      <c r="T457" s="43"/>
      <c r="U457" s="43"/>
      <c r="V457" s="43"/>
      <c r="W457" s="8"/>
      <c r="X457" s="27"/>
      <c r="Y457" s="8"/>
      <c r="Z457" s="8"/>
      <c r="AA457" s="8"/>
      <c r="AB457" s="25"/>
      <c r="AC457" s="8"/>
      <c r="BP457" s="8"/>
    </row>
    <row r="458" spans="1:68" s="153" customFormat="1" x14ac:dyDescent="0.25">
      <c r="A458" s="50"/>
      <c r="B458" s="41"/>
      <c r="C458" s="41"/>
      <c r="D458" s="41"/>
      <c r="E458" s="41"/>
      <c r="F458" s="51"/>
      <c r="G458" s="97">
        <f t="shared" si="15"/>
        <v>43894</v>
      </c>
      <c r="H458" s="196"/>
      <c r="I458" s="196"/>
      <c r="J458" s="192"/>
      <c r="K458" s="192"/>
      <c r="L458" s="65"/>
      <c r="M458" s="49"/>
      <c r="N458" s="79" t="s">
        <v>394</v>
      </c>
      <c r="O458" s="76">
        <f>SUM(V442+P442+U442)</f>
        <v>5000</v>
      </c>
      <c r="P458" s="80" t="s">
        <v>372</v>
      </c>
      <c r="Q458" s="43"/>
      <c r="R458" s="43"/>
      <c r="S458" s="43"/>
      <c r="T458" s="43"/>
      <c r="U458" s="43"/>
      <c r="V458" s="43"/>
      <c r="W458" s="8"/>
      <c r="X458" s="27"/>
      <c r="Y458" s="8"/>
      <c r="Z458" s="8"/>
      <c r="AA458" s="8"/>
      <c r="AB458" s="25"/>
      <c r="AC458" s="8"/>
      <c r="BP458" s="8"/>
    </row>
    <row r="459" spans="1:68" s="153" customFormat="1" ht="16.5" thickBot="1" x14ac:dyDescent="0.3">
      <c r="A459" s="50"/>
      <c r="B459" s="41"/>
      <c r="C459" s="41"/>
      <c r="D459" s="41"/>
      <c r="E459" s="41"/>
      <c r="F459" s="51"/>
      <c r="G459" s="97">
        <f t="shared" si="15"/>
        <v>43894</v>
      </c>
      <c r="H459" s="64"/>
      <c r="I459" s="64"/>
      <c r="J459" s="64"/>
      <c r="K459" s="64"/>
      <c r="L459" s="65"/>
      <c r="M459" s="49"/>
      <c r="N459" s="71" t="s">
        <v>395</v>
      </c>
      <c r="O459" s="77">
        <f>SUM(V442:AA442)</f>
        <v>0</v>
      </c>
      <c r="P459" s="81" t="s">
        <v>376</v>
      </c>
      <c r="Q459" s="43"/>
      <c r="R459" s="43"/>
      <c r="S459" s="43"/>
      <c r="T459" s="43"/>
      <c r="U459" s="43"/>
      <c r="V459" s="43"/>
      <c r="W459" s="8"/>
      <c r="X459" s="27"/>
      <c r="Y459" s="8"/>
      <c r="Z459" s="8"/>
      <c r="AA459" s="8"/>
      <c r="AB459" s="25"/>
      <c r="AC459" s="8"/>
      <c r="BP459" s="8"/>
    </row>
    <row r="460" spans="1:68" s="153" customFormat="1" x14ac:dyDescent="0.25">
      <c r="A460" s="8"/>
      <c r="B460" s="8"/>
      <c r="C460" s="8"/>
      <c r="D460" s="25"/>
      <c r="E460" s="8"/>
      <c r="F460" s="8"/>
      <c r="G460" s="8"/>
      <c r="H460" s="8"/>
      <c r="I460" s="8"/>
      <c r="J460" s="8"/>
      <c r="K460" s="8"/>
      <c r="L460" s="8"/>
      <c r="M460" s="8"/>
      <c r="N460" s="25"/>
      <c r="O460" s="8"/>
      <c r="P460" s="8"/>
      <c r="Q460" s="8"/>
      <c r="R460" s="8"/>
      <c r="S460" s="8"/>
      <c r="T460" s="8"/>
      <c r="U460" s="8"/>
      <c r="V460" s="8"/>
      <c r="W460" s="8"/>
      <c r="X460" s="27"/>
      <c r="Y460" s="8"/>
      <c r="Z460" s="8"/>
      <c r="AA460" s="8"/>
      <c r="AB460" s="25"/>
      <c r="AC460" s="8"/>
      <c r="BP460" s="8"/>
    </row>
    <row r="461" spans="1:68" s="153" customFormat="1" ht="15.75" customHeight="1" x14ac:dyDescent="0.25">
      <c r="A461" s="25"/>
      <c r="B461" s="193"/>
      <c r="C461" s="193"/>
      <c r="D461" s="111"/>
      <c r="E461" s="193"/>
      <c r="F461" s="193"/>
      <c r="G461" s="66"/>
      <c r="H461" s="8"/>
      <c r="I461" s="8"/>
      <c r="J461" s="8"/>
      <c r="K461" s="8"/>
      <c r="L461" s="8"/>
      <c r="M461" s="8"/>
      <c r="N461" s="25"/>
      <c r="O461" s="8"/>
      <c r="P461" s="8"/>
      <c r="Q461" s="8"/>
      <c r="R461" s="8"/>
      <c r="S461" s="8"/>
      <c r="T461" s="8"/>
      <c r="U461" s="8"/>
      <c r="V461" s="8"/>
      <c r="W461" s="8"/>
      <c r="X461" s="27"/>
      <c r="Y461" s="8"/>
      <c r="Z461" s="8"/>
      <c r="AA461" s="8"/>
      <c r="AB461" s="25"/>
      <c r="AC461" s="8"/>
      <c r="BP461" s="8"/>
    </row>
    <row r="462" spans="1:68" s="153" customFormat="1" ht="15.75" customHeight="1" x14ac:dyDescent="0.25">
      <c r="A462" s="25"/>
      <c r="B462" s="193"/>
      <c r="C462" s="193"/>
      <c r="D462" s="111"/>
      <c r="E462" s="193"/>
      <c r="F462" s="193"/>
      <c r="G462" s="66"/>
      <c r="H462" s="8"/>
      <c r="I462" s="8"/>
      <c r="J462" s="8"/>
      <c r="K462" s="8"/>
      <c r="L462" s="8"/>
      <c r="M462" s="8"/>
      <c r="N462" s="25"/>
      <c r="O462" s="8"/>
      <c r="P462" s="27"/>
      <c r="Q462" s="27"/>
      <c r="R462" s="27"/>
      <c r="S462" s="27"/>
      <c r="T462" s="27"/>
      <c r="U462" s="27"/>
      <c r="V462" s="8"/>
      <c r="W462" s="8"/>
      <c r="X462" s="27"/>
      <c r="Y462" s="25"/>
      <c r="Z462" s="27"/>
      <c r="AA462" s="27"/>
      <c r="AB462" s="25"/>
      <c r="AC462" s="27"/>
      <c r="AD462" s="150"/>
      <c r="AE462" s="150"/>
      <c r="AF462" s="150"/>
      <c r="AG462" s="150"/>
      <c r="AH462" s="151"/>
      <c r="BP462" s="8"/>
    </row>
    <row r="463" spans="1:68" s="25" customFormat="1" ht="15.75" customHeight="1" x14ac:dyDescent="0.25">
      <c r="B463" s="193"/>
      <c r="C463" s="193"/>
      <c r="D463" s="111"/>
      <c r="E463" s="193"/>
      <c r="F463" s="193"/>
      <c r="G463" s="66"/>
      <c r="H463" s="8"/>
      <c r="I463" s="8"/>
      <c r="J463" s="8"/>
      <c r="K463" s="8"/>
      <c r="L463" s="8"/>
      <c r="M463" s="8"/>
      <c r="O463" s="8"/>
      <c r="P463" s="27"/>
      <c r="Q463" s="27"/>
      <c r="R463" s="27"/>
      <c r="S463" s="27"/>
      <c r="T463" s="27"/>
      <c r="U463" s="27"/>
      <c r="V463" s="8"/>
      <c r="W463" s="8"/>
      <c r="X463" s="27"/>
      <c r="Z463" s="27"/>
      <c r="AA463" s="27"/>
      <c r="AC463" s="27"/>
      <c r="AD463" s="150"/>
      <c r="AE463" s="150"/>
      <c r="AF463" s="150"/>
      <c r="AG463" s="150"/>
      <c r="AH463" s="151"/>
      <c r="AI463" s="153"/>
      <c r="AJ463" s="153"/>
      <c r="AK463" s="153"/>
      <c r="AL463" s="153"/>
      <c r="AM463" s="153"/>
      <c r="AN463" s="153"/>
      <c r="AO463" s="153"/>
      <c r="AP463" s="153"/>
      <c r="AQ463" s="153"/>
      <c r="AR463" s="153"/>
      <c r="AS463" s="153"/>
      <c r="AT463" s="153"/>
      <c r="AU463" s="153"/>
      <c r="AV463" s="153"/>
      <c r="AW463" s="153"/>
      <c r="AX463" s="153"/>
      <c r="AY463" s="153"/>
      <c r="AZ463" s="153"/>
      <c r="BA463" s="153"/>
      <c r="BB463" s="153"/>
      <c r="BC463" s="153"/>
      <c r="BD463" s="153"/>
      <c r="BE463" s="153"/>
      <c r="BF463" s="153"/>
      <c r="BG463" s="153"/>
      <c r="BH463" s="153"/>
      <c r="BI463" s="153"/>
      <c r="BJ463" s="153"/>
      <c r="BK463" s="153"/>
      <c r="BL463" s="153"/>
      <c r="BM463" s="153"/>
      <c r="BN463" s="153"/>
      <c r="BO463" s="153"/>
      <c r="BP463" s="8"/>
    </row>
    <row r="464" spans="1:68" s="25" customFormat="1" ht="15.75" customHeight="1" x14ac:dyDescent="0.25">
      <c r="B464" s="193"/>
      <c r="C464" s="193"/>
      <c r="D464" s="111"/>
      <c r="E464" s="193"/>
      <c r="F464" s="193"/>
      <c r="G464" s="66"/>
      <c r="O464" s="8"/>
      <c r="P464" s="27"/>
      <c r="Q464" s="27"/>
      <c r="R464" s="27"/>
      <c r="S464" s="27"/>
      <c r="T464" s="27"/>
      <c r="U464" s="27"/>
      <c r="V464" s="8"/>
      <c r="W464" s="8"/>
      <c r="X464" s="27"/>
      <c r="Z464" s="27"/>
      <c r="AA464" s="27"/>
      <c r="AC464" s="27"/>
      <c r="AD464" s="150"/>
      <c r="AE464" s="150"/>
      <c r="AF464" s="150"/>
      <c r="AG464" s="150"/>
      <c r="AH464" s="151"/>
      <c r="AI464" s="153"/>
      <c r="AJ464" s="153"/>
      <c r="AK464" s="153"/>
      <c r="AL464" s="153"/>
      <c r="AM464" s="153"/>
      <c r="AN464" s="153"/>
      <c r="AO464" s="153"/>
      <c r="AP464" s="153"/>
      <c r="AQ464" s="153"/>
      <c r="AR464" s="153"/>
      <c r="AS464" s="153"/>
      <c r="AT464" s="153"/>
      <c r="AU464" s="153"/>
      <c r="AV464" s="153"/>
      <c r="AW464" s="153"/>
      <c r="AX464" s="153"/>
      <c r="AY464" s="153"/>
      <c r="AZ464" s="153"/>
      <c r="BA464" s="153"/>
      <c r="BB464" s="153"/>
      <c r="BC464" s="153"/>
      <c r="BD464" s="153"/>
      <c r="BE464" s="153"/>
      <c r="BF464" s="153"/>
      <c r="BG464" s="153"/>
      <c r="BH464" s="153"/>
      <c r="BI464" s="153"/>
      <c r="BJ464" s="153"/>
      <c r="BK464" s="153"/>
      <c r="BL464" s="153"/>
      <c r="BM464" s="153"/>
      <c r="BN464" s="153"/>
      <c r="BO464" s="153"/>
      <c r="BP464" s="8"/>
    </row>
    <row r="465" spans="1:68" s="25" customFormat="1" ht="15.75" customHeight="1" x14ac:dyDescent="0.25">
      <c r="B465" s="193"/>
      <c r="C465" s="193"/>
      <c r="D465" s="111"/>
      <c r="E465" s="193"/>
      <c r="F465" s="193"/>
      <c r="G465" s="66"/>
      <c r="O465" s="8"/>
      <c r="P465" s="27"/>
      <c r="Q465" s="27"/>
      <c r="R465" s="27"/>
      <c r="S465" s="27"/>
      <c r="T465" s="27"/>
      <c r="U465" s="27"/>
      <c r="V465" s="8"/>
      <c r="W465" s="8"/>
      <c r="X465" s="27"/>
      <c r="Z465" s="27"/>
      <c r="AA465" s="27"/>
      <c r="AC465" s="27"/>
      <c r="AD465" s="150"/>
      <c r="AE465" s="150"/>
      <c r="AF465" s="150"/>
      <c r="AG465" s="150"/>
      <c r="AH465" s="151"/>
      <c r="AI465" s="153"/>
      <c r="AJ465" s="153"/>
      <c r="AK465" s="153"/>
      <c r="AL465" s="153"/>
      <c r="AM465" s="153"/>
      <c r="AN465" s="153"/>
      <c r="AO465" s="153"/>
      <c r="AP465" s="153"/>
      <c r="AQ465" s="153"/>
      <c r="AR465" s="153"/>
      <c r="AS465" s="153"/>
      <c r="AT465" s="153"/>
      <c r="AU465" s="153"/>
      <c r="AV465" s="153"/>
      <c r="AW465" s="153"/>
      <c r="AX465" s="153"/>
      <c r="AY465" s="153"/>
      <c r="AZ465" s="153"/>
      <c r="BA465" s="153"/>
      <c r="BB465" s="153"/>
      <c r="BC465" s="153"/>
      <c r="BD465" s="153"/>
      <c r="BE465" s="153"/>
      <c r="BF465" s="153"/>
      <c r="BG465" s="153"/>
      <c r="BH465" s="153"/>
      <c r="BI465" s="153"/>
      <c r="BJ465" s="153"/>
      <c r="BK465" s="153"/>
      <c r="BL465" s="153"/>
      <c r="BM465" s="153"/>
      <c r="BN465" s="153"/>
      <c r="BO465" s="153"/>
      <c r="BP465" s="8"/>
    </row>
    <row r="466" spans="1:68" s="25" customFormat="1" ht="15.75" customHeight="1" x14ac:dyDescent="0.25">
      <c r="B466" s="193"/>
      <c r="C466" s="193"/>
      <c r="D466" s="111"/>
      <c r="E466" s="193"/>
      <c r="F466" s="193"/>
      <c r="G466" s="66"/>
      <c r="O466" s="8"/>
      <c r="P466" s="27"/>
      <c r="Q466" s="27"/>
      <c r="R466" s="27"/>
      <c r="S466" s="27"/>
      <c r="T466" s="27"/>
      <c r="U466" s="27"/>
      <c r="V466" s="8"/>
      <c r="W466" s="8"/>
      <c r="X466" s="27"/>
      <c r="Z466" s="27"/>
      <c r="AA466" s="27"/>
      <c r="AC466" s="27"/>
      <c r="AD466" s="150"/>
      <c r="AE466" s="150"/>
      <c r="AF466" s="150"/>
      <c r="AG466" s="150"/>
      <c r="AH466" s="151"/>
      <c r="AI466" s="153"/>
      <c r="AJ466" s="153"/>
      <c r="AK466" s="153"/>
      <c r="AL466" s="153"/>
      <c r="AM466" s="153"/>
      <c r="AN466" s="153"/>
      <c r="AO466" s="153"/>
      <c r="AP466" s="153"/>
      <c r="AQ466" s="153"/>
      <c r="AR466" s="153"/>
      <c r="AS466" s="153"/>
      <c r="AT466" s="153"/>
      <c r="AU466" s="153"/>
      <c r="AV466" s="153"/>
      <c r="AW466" s="153"/>
      <c r="AX466" s="153"/>
      <c r="AY466" s="153"/>
      <c r="AZ466" s="153"/>
      <c r="BA466" s="153"/>
      <c r="BB466" s="153"/>
      <c r="BC466" s="153"/>
      <c r="BD466" s="153"/>
      <c r="BE466" s="153"/>
      <c r="BF466" s="153"/>
      <c r="BG466" s="153"/>
      <c r="BH466" s="153"/>
      <c r="BI466" s="153"/>
      <c r="BJ466" s="153"/>
      <c r="BK466" s="153"/>
      <c r="BL466" s="153"/>
      <c r="BM466" s="153"/>
      <c r="BN466" s="153"/>
      <c r="BO466" s="153"/>
      <c r="BP466" s="8"/>
    </row>
    <row r="467" spans="1:68" s="25" customFormat="1" ht="15.75" customHeight="1" x14ac:dyDescent="0.25">
      <c r="B467" s="193"/>
      <c r="C467" s="193"/>
      <c r="D467" s="111"/>
      <c r="E467" s="193"/>
      <c r="F467" s="193"/>
      <c r="G467" s="66"/>
      <c r="O467" s="8"/>
      <c r="P467" s="27"/>
      <c r="Q467" s="27"/>
      <c r="R467" s="27"/>
      <c r="S467" s="27"/>
      <c r="T467" s="27"/>
      <c r="U467" s="27"/>
      <c r="V467" s="8"/>
      <c r="W467" s="8"/>
      <c r="X467" s="27"/>
      <c r="Z467" s="27"/>
      <c r="AA467" s="27"/>
      <c r="AC467" s="27"/>
      <c r="AD467" s="150"/>
      <c r="AE467" s="150"/>
      <c r="AF467" s="150"/>
      <c r="AG467" s="150"/>
      <c r="AH467" s="151"/>
      <c r="AI467" s="153"/>
      <c r="AJ467" s="153"/>
      <c r="AK467" s="153"/>
      <c r="AL467" s="153"/>
      <c r="AM467" s="153"/>
      <c r="AN467" s="153"/>
      <c r="AO467" s="153"/>
      <c r="AP467" s="153"/>
      <c r="AQ467" s="153"/>
      <c r="AR467" s="153"/>
      <c r="AS467" s="153"/>
      <c r="AT467" s="153"/>
      <c r="AU467" s="153"/>
      <c r="AV467" s="153"/>
      <c r="AW467" s="153"/>
      <c r="AX467" s="153"/>
      <c r="AY467" s="153"/>
      <c r="AZ467" s="153"/>
      <c r="BA467" s="153"/>
      <c r="BB467" s="153"/>
      <c r="BC467" s="153"/>
      <c r="BD467" s="153"/>
      <c r="BE467" s="153"/>
      <c r="BF467" s="153"/>
      <c r="BG467" s="153"/>
      <c r="BH467" s="153"/>
      <c r="BI467" s="153"/>
      <c r="BJ467" s="153"/>
      <c r="BK467" s="153"/>
      <c r="BL467" s="153"/>
      <c r="BM467" s="153"/>
      <c r="BN467" s="153"/>
      <c r="BO467" s="153"/>
      <c r="BP467" s="8"/>
    </row>
    <row r="468" spans="1:68" s="25" customFormat="1" ht="15.75" customHeight="1" x14ac:dyDescent="0.25">
      <c r="B468" s="193"/>
      <c r="C468" s="193"/>
      <c r="D468" s="111"/>
      <c r="E468" s="193"/>
      <c r="F468" s="193"/>
      <c r="G468" s="66"/>
      <c r="O468" s="8"/>
      <c r="P468" s="27"/>
      <c r="Q468" s="27"/>
      <c r="R468" s="27"/>
      <c r="S468" s="27"/>
      <c r="T468" s="27"/>
      <c r="U468" s="27"/>
      <c r="V468" s="8"/>
      <c r="W468" s="8"/>
      <c r="X468" s="27"/>
      <c r="Z468" s="27"/>
      <c r="AA468" s="27"/>
      <c r="AC468" s="27"/>
      <c r="AD468" s="150"/>
      <c r="AE468" s="150"/>
      <c r="AF468" s="150"/>
      <c r="AG468" s="150"/>
      <c r="AH468" s="151"/>
      <c r="AI468" s="153"/>
      <c r="AJ468" s="153"/>
      <c r="AK468" s="153"/>
      <c r="AL468" s="153"/>
      <c r="AM468" s="153"/>
      <c r="AN468" s="153"/>
      <c r="AO468" s="153"/>
      <c r="AP468" s="153"/>
      <c r="AQ468" s="153"/>
      <c r="AR468" s="153"/>
      <c r="AS468" s="153"/>
      <c r="AT468" s="153"/>
      <c r="AU468" s="153"/>
      <c r="AV468" s="153"/>
      <c r="AW468" s="153"/>
      <c r="AX468" s="153"/>
      <c r="AY468" s="153"/>
      <c r="AZ468" s="153"/>
      <c r="BA468" s="153"/>
      <c r="BB468" s="153"/>
      <c r="BC468" s="153"/>
      <c r="BD468" s="153"/>
      <c r="BE468" s="153"/>
      <c r="BF468" s="153"/>
      <c r="BG468" s="153"/>
      <c r="BH468" s="153"/>
      <c r="BI468" s="153"/>
      <c r="BJ468" s="153"/>
      <c r="BK468" s="153"/>
      <c r="BL468" s="153"/>
      <c r="BM468" s="153"/>
      <c r="BN468" s="153"/>
      <c r="BO468" s="153"/>
      <c r="BP468" s="8"/>
    </row>
    <row r="469" spans="1:68" s="25" customFormat="1" ht="15.75" customHeight="1" x14ac:dyDescent="0.25">
      <c r="B469" s="193"/>
      <c r="C469" s="193"/>
      <c r="D469" s="111"/>
      <c r="E469" s="193"/>
      <c r="F469" s="193"/>
      <c r="G469" s="66"/>
      <c r="O469" s="8"/>
      <c r="P469" s="27"/>
      <c r="Q469" s="27"/>
      <c r="R469" s="27"/>
      <c r="S469" s="27"/>
      <c r="T469" s="27"/>
      <c r="U469" s="27"/>
      <c r="V469" s="8"/>
      <c r="W469" s="8"/>
      <c r="X469" s="27"/>
      <c r="Z469" s="27"/>
      <c r="AA469" s="27"/>
      <c r="AC469" s="27"/>
      <c r="AD469" s="150"/>
      <c r="AE469" s="150"/>
      <c r="AF469" s="150"/>
      <c r="AG469" s="150"/>
      <c r="AH469" s="151"/>
      <c r="AI469" s="153"/>
      <c r="AJ469" s="153"/>
      <c r="AK469" s="153"/>
      <c r="AL469" s="153"/>
      <c r="AM469" s="153"/>
      <c r="AN469" s="153"/>
      <c r="AO469" s="153"/>
      <c r="AP469" s="153"/>
      <c r="AQ469" s="153"/>
      <c r="AR469" s="153"/>
      <c r="AS469" s="153"/>
      <c r="AT469" s="153"/>
      <c r="AU469" s="153"/>
      <c r="AV469" s="153"/>
      <c r="AW469" s="153"/>
      <c r="AX469" s="153"/>
      <c r="AY469" s="153"/>
      <c r="AZ469" s="153"/>
      <c r="BA469" s="153"/>
      <c r="BB469" s="153"/>
      <c r="BC469" s="153"/>
      <c r="BD469" s="153"/>
      <c r="BE469" s="153"/>
      <c r="BF469" s="153"/>
      <c r="BG469" s="153"/>
      <c r="BH469" s="153"/>
      <c r="BI469" s="153"/>
      <c r="BJ469" s="153"/>
      <c r="BK469" s="153"/>
      <c r="BL469" s="153"/>
      <c r="BM469" s="153"/>
      <c r="BN469" s="153"/>
      <c r="BO469" s="153"/>
      <c r="BP469" s="8"/>
    </row>
    <row r="470" spans="1:68" s="25" customFormat="1" ht="15.75" customHeight="1" x14ac:dyDescent="0.25">
      <c r="B470" s="193"/>
      <c r="C470" s="193"/>
      <c r="D470" s="111"/>
      <c r="E470" s="193"/>
      <c r="F470" s="193"/>
      <c r="G470" s="66"/>
      <c r="O470" s="8"/>
      <c r="P470" s="27"/>
      <c r="Q470" s="27"/>
      <c r="R470" s="27"/>
      <c r="S470" s="27"/>
      <c r="T470" s="27"/>
      <c r="U470" s="27"/>
      <c r="V470" s="8"/>
      <c r="W470" s="8"/>
      <c r="X470" s="27"/>
      <c r="Z470" s="27"/>
      <c r="AA470" s="27"/>
      <c r="AC470" s="27"/>
      <c r="AD470" s="150"/>
      <c r="AE470" s="150"/>
      <c r="AF470" s="150"/>
      <c r="AG470" s="150"/>
      <c r="AH470" s="151"/>
      <c r="AI470" s="153"/>
      <c r="AJ470" s="153"/>
      <c r="AK470" s="153"/>
      <c r="AL470" s="153"/>
      <c r="AM470" s="153"/>
      <c r="AN470" s="153"/>
      <c r="AO470" s="153"/>
      <c r="AP470" s="153"/>
      <c r="AQ470" s="153"/>
      <c r="AR470" s="153"/>
      <c r="AS470" s="153"/>
      <c r="AT470" s="153"/>
      <c r="AU470" s="153"/>
      <c r="AV470" s="153"/>
      <c r="AW470" s="153"/>
      <c r="AX470" s="153"/>
      <c r="AY470" s="153"/>
      <c r="AZ470" s="153"/>
      <c r="BA470" s="153"/>
      <c r="BB470" s="153"/>
      <c r="BC470" s="153"/>
      <c r="BD470" s="153"/>
      <c r="BE470" s="153"/>
      <c r="BF470" s="153"/>
      <c r="BG470" s="153"/>
      <c r="BH470" s="153"/>
      <c r="BI470" s="153"/>
      <c r="BJ470" s="153"/>
      <c r="BK470" s="153"/>
      <c r="BL470" s="153"/>
      <c r="BM470" s="153"/>
      <c r="BN470" s="153"/>
      <c r="BO470" s="153"/>
      <c r="BP470" s="8"/>
    </row>
    <row r="471" spans="1:68" s="25" customFormat="1" ht="15.75" customHeight="1" x14ac:dyDescent="0.25">
      <c r="B471" s="193"/>
      <c r="C471" s="193"/>
      <c r="D471" s="111"/>
      <c r="E471" s="193"/>
      <c r="F471" s="193"/>
      <c r="G471" s="66"/>
      <c r="O471" s="8"/>
      <c r="P471" s="27"/>
      <c r="Q471" s="27"/>
      <c r="R471" s="27"/>
      <c r="S471" s="27"/>
      <c r="T471" s="27"/>
      <c r="U471" s="27"/>
      <c r="V471" s="8"/>
      <c r="W471" s="8"/>
      <c r="X471" s="27"/>
      <c r="Z471" s="27"/>
      <c r="AA471" s="27"/>
      <c r="AC471" s="27"/>
      <c r="AD471" s="150"/>
      <c r="AE471" s="150"/>
      <c r="AF471" s="150"/>
      <c r="AG471" s="150"/>
      <c r="AH471" s="151"/>
      <c r="AI471" s="153"/>
      <c r="AJ471" s="153"/>
      <c r="AK471" s="153"/>
      <c r="AL471" s="153"/>
      <c r="AM471" s="153"/>
      <c r="AN471" s="153"/>
      <c r="AO471" s="153"/>
      <c r="AP471" s="153"/>
      <c r="AQ471" s="153"/>
      <c r="AR471" s="153"/>
      <c r="AS471" s="153"/>
      <c r="AT471" s="153"/>
      <c r="AU471" s="153"/>
      <c r="AV471" s="153"/>
      <c r="AW471" s="153"/>
      <c r="AX471" s="153"/>
      <c r="AY471" s="153"/>
      <c r="AZ471" s="153"/>
      <c r="BA471" s="153"/>
      <c r="BB471" s="153"/>
      <c r="BC471" s="153"/>
      <c r="BD471" s="153"/>
      <c r="BE471" s="153"/>
      <c r="BF471" s="153"/>
      <c r="BG471" s="153"/>
      <c r="BH471" s="153"/>
      <c r="BI471" s="153"/>
      <c r="BJ471" s="153"/>
      <c r="BK471" s="153"/>
      <c r="BL471" s="153"/>
      <c r="BM471" s="153"/>
      <c r="BN471" s="153"/>
      <c r="BO471" s="153"/>
      <c r="BP471" s="8"/>
    </row>
    <row r="472" spans="1:68" s="25" customFormat="1" x14ac:dyDescent="0.25">
      <c r="A472" s="50"/>
      <c r="B472" s="41"/>
      <c r="C472" s="41"/>
      <c r="D472" s="41"/>
      <c r="E472" s="41"/>
      <c r="F472" s="51"/>
      <c r="G472" s="8"/>
      <c r="O472" s="8"/>
      <c r="P472" s="27"/>
      <c r="Q472" s="27"/>
      <c r="R472" s="27"/>
      <c r="S472" s="27"/>
      <c r="T472" s="27"/>
      <c r="U472" s="27"/>
      <c r="V472" s="8"/>
      <c r="W472" s="8"/>
      <c r="X472" s="27"/>
      <c r="Z472" s="27"/>
      <c r="AA472" s="27"/>
      <c r="AC472" s="27"/>
      <c r="AD472" s="150"/>
      <c r="AE472" s="150"/>
      <c r="AF472" s="150"/>
      <c r="AG472" s="150"/>
      <c r="AH472" s="151"/>
      <c r="AI472" s="153"/>
      <c r="AJ472" s="153"/>
      <c r="AK472" s="153"/>
      <c r="AL472" s="153"/>
      <c r="AM472" s="153"/>
      <c r="AN472" s="153"/>
      <c r="AO472" s="153"/>
      <c r="AP472" s="153"/>
      <c r="AQ472" s="153"/>
      <c r="AR472" s="153"/>
      <c r="AS472" s="153"/>
      <c r="AT472" s="153"/>
      <c r="AU472" s="153"/>
      <c r="AV472" s="153"/>
      <c r="AW472" s="153"/>
      <c r="AX472" s="153"/>
      <c r="AY472" s="153"/>
      <c r="AZ472" s="153"/>
      <c r="BA472" s="153"/>
      <c r="BB472" s="153"/>
      <c r="BC472" s="153"/>
      <c r="BD472" s="153"/>
      <c r="BE472" s="153"/>
      <c r="BF472" s="153"/>
      <c r="BG472" s="153"/>
      <c r="BH472" s="153"/>
      <c r="BI472" s="153"/>
      <c r="BJ472" s="153"/>
      <c r="BK472" s="153"/>
      <c r="BL472" s="153"/>
      <c r="BM472" s="153"/>
      <c r="BN472" s="153"/>
      <c r="BO472" s="153"/>
      <c r="BP472" s="8"/>
    </row>
  </sheetData>
  <autoFilter ref="A1:AH463" xr:uid="{00000000-0009-0000-0000-000009000000}">
    <sortState xmlns:xlrd2="http://schemas.microsoft.com/office/spreadsheetml/2017/richdata2" ref="A2:AG6">
      <sortCondition ref="G1:G964"/>
    </sortState>
  </autoFilter>
  <mergeCells count="25">
    <mergeCell ref="A443:C443"/>
    <mergeCell ref="A444:C444"/>
    <mergeCell ref="H444:I444"/>
    <mergeCell ref="A445:C445"/>
    <mergeCell ref="A446:C446"/>
    <mergeCell ref="H446:I446"/>
    <mergeCell ref="A447:C447"/>
    <mergeCell ref="H447:I447"/>
    <mergeCell ref="A448:C448"/>
    <mergeCell ref="H448:I448"/>
    <mergeCell ref="A449:C449"/>
    <mergeCell ref="H449:I449"/>
    <mergeCell ref="A450:C450"/>
    <mergeCell ref="H450:I450"/>
    <mergeCell ref="A451:C451"/>
    <mergeCell ref="H451:I451"/>
    <mergeCell ref="A452:C452"/>
    <mergeCell ref="H452:I452"/>
    <mergeCell ref="H458:I458"/>
    <mergeCell ref="A453:C453"/>
    <mergeCell ref="H453:I453"/>
    <mergeCell ref="H454:I454"/>
    <mergeCell ref="H455:I455"/>
    <mergeCell ref="H456:I456"/>
    <mergeCell ref="H457:I457"/>
  </mergeCells>
  <printOptions horizontalCentered="1" gridLines="1"/>
  <pageMargins left="0" right="0" top="0.75" bottom="0.75" header="0.3" footer="0.3"/>
  <pageSetup scale="79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>
      <pane ySplit="5" topLeftCell="A6" activePane="bottomLeft" state="frozen"/>
      <selection pane="bottomLeft" activeCell="B6" sqref="B6"/>
    </sheetView>
  </sheetViews>
  <sheetFormatPr defaultRowHeight="15" x14ac:dyDescent="0.25"/>
  <cols>
    <col min="1" max="1" width="17.28515625" bestFit="1" customWidth="1"/>
    <col min="2" max="2" width="11.85546875" bestFit="1" customWidth="1"/>
    <col min="3" max="3" width="16.5703125" bestFit="1" customWidth="1"/>
    <col min="4" max="4" width="13.140625" bestFit="1" customWidth="1"/>
    <col min="5" max="6" width="13.42578125" bestFit="1" customWidth="1"/>
  </cols>
  <sheetData>
    <row r="1" spans="1:11" x14ac:dyDescent="0.25">
      <c r="A1" s="200" t="s">
        <v>660</v>
      </c>
      <c r="B1" s="200"/>
      <c r="C1" s="200"/>
      <c r="D1" s="200"/>
      <c r="E1" s="200"/>
      <c r="F1" s="200"/>
      <c r="G1" s="202" t="s">
        <v>661</v>
      </c>
      <c r="H1" s="202"/>
      <c r="I1" s="202"/>
      <c r="J1" s="202"/>
      <c r="K1" s="202"/>
    </row>
    <row r="2" spans="1:11" x14ac:dyDescent="0.25">
      <c r="A2" s="200"/>
      <c r="B2" s="200"/>
      <c r="C2" s="200"/>
      <c r="D2" s="200"/>
      <c r="E2" s="200"/>
      <c r="F2" s="200"/>
      <c r="G2" s="203" t="s">
        <v>662</v>
      </c>
      <c r="H2" s="204"/>
      <c r="I2" s="205">
        <f>SUBTOTAL(9,C:C)</f>
        <v>0</v>
      </c>
      <c r="J2" s="206"/>
      <c r="K2" s="207"/>
    </row>
    <row r="3" spans="1:11" x14ac:dyDescent="0.25">
      <c r="A3" s="200"/>
      <c r="B3" s="200"/>
      <c r="C3" s="200"/>
      <c r="D3" s="200"/>
      <c r="E3" s="200"/>
      <c r="F3" s="200"/>
      <c r="G3" s="203" t="s">
        <v>663</v>
      </c>
      <c r="H3" s="204"/>
      <c r="I3" s="208">
        <f>SUBTOTAL(9,D:D)</f>
        <v>0</v>
      </c>
      <c r="J3" s="209"/>
      <c r="K3" s="210"/>
    </row>
    <row r="4" spans="1:11" x14ac:dyDescent="0.25">
      <c r="A4" s="201"/>
      <c r="B4" s="201"/>
      <c r="C4" s="201"/>
      <c r="D4" s="201"/>
      <c r="E4" s="201"/>
      <c r="F4" s="201"/>
      <c r="G4" s="203" t="s">
        <v>664</v>
      </c>
      <c r="H4" s="204"/>
      <c r="I4" s="208">
        <f>SUBTOTAL(9,E:E)</f>
        <v>0</v>
      </c>
      <c r="J4" s="209"/>
      <c r="K4" s="210"/>
    </row>
    <row r="5" spans="1:11" ht="30" x14ac:dyDescent="0.25">
      <c r="A5" s="3" t="s">
        <v>665</v>
      </c>
      <c r="B5" s="3" t="s">
        <v>666</v>
      </c>
      <c r="C5" s="3" t="s">
        <v>667</v>
      </c>
      <c r="D5" s="3" t="s">
        <v>668</v>
      </c>
      <c r="E5" s="3" t="s">
        <v>669</v>
      </c>
      <c r="F5" s="3" t="s">
        <v>670</v>
      </c>
    </row>
    <row r="6" spans="1:11" x14ac:dyDescent="0.25">
      <c r="A6" s="15" t="str">
        <f t="array" ref="A6">+IFERROR(INDEX(#REF!,SMALL(IF(#REF!="CH",ROW(#REF!)-ROW(#REF!)+1),ROWS(A$6:A6))),"")</f>
        <v/>
      </c>
      <c r="B6" s="10" t="str">
        <f t="array" ref="B6">+IFERROR(INDEX(#REF!,SMALL(IF(#REF!="CH",ROW(#REF!)-ROW(#REF!)+1),ROWS(B$6:B6))),"")</f>
        <v/>
      </c>
      <c r="C6" s="2" t="str">
        <f t="array" ref="C6">+IFERROR(INDEX(#REF!,SMALL(IF(#REF!="CH",ROW(#REF!)-ROW(#REF!)+1),ROWS(C$6:C6))),"")</f>
        <v/>
      </c>
      <c r="D6" s="2" t="str">
        <f t="array" ref="D6">+IFERROR(INDEX(#REF!,SMALL(IF(#REF!="CH",ROW(#REF!)-ROW(#REF!)+1),ROWS(D$6:D6))),"")</f>
        <v/>
      </c>
      <c r="E6" s="2" t="str">
        <f t="array" ref="E6">+IFERROR(INDEX(#REF!,SMALL(IF(#REF!="CH",ROW(#REF!)-ROW(#REF!)+1),ROWS(E$6:E6))),"")</f>
        <v/>
      </c>
      <c r="F6" s="19" t="str">
        <f t="array" ref="F6">+IFERROR(INDEX(#REF!,SMALL(IF(#REF!="CH",ROW(#REF!)-ROW(#REF!)+1),ROWS(F$6:F6))),"")</f>
        <v/>
      </c>
    </row>
    <row r="7" spans="1:11" x14ac:dyDescent="0.25">
      <c r="A7" s="15" t="str">
        <f t="array" ref="A7">+IFERROR(INDEX(#REF!,SMALL(IF(#REF!="CH",ROW(#REF!)-ROW(#REF!)+1),ROWS(A$6:A7))),"")</f>
        <v/>
      </c>
      <c r="B7" s="10" t="str">
        <f t="array" ref="B7">+IFERROR(INDEX(#REF!,SMALL(IF(#REF!="CH",ROW(#REF!)-ROW(#REF!)+1),ROWS(B$6:B7))),"")</f>
        <v/>
      </c>
      <c r="C7" s="2" t="str">
        <f t="array" ref="C7">+IFERROR(INDEX(#REF!,SMALL(IF(#REF!="CH",ROW(#REF!)-ROW(#REF!)+1),ROWS(C$6:C7))),"")</f>
        <v/>
      </c>
      <c r="D7" s="2" t="str">
        <f t="array" ref="D7">+IFERROR(INDEX(#REF!,SMALL(IF(#REF!="CH",ROW(#REF!)-ROW(#REF!)+1),ROWS(D$6:D7))),"")</f>
        <v/>
      </c>
      <c r="E7" s="2" t="str">
        <f t="array" ref="E7">+IFERROR(INDEX(#REF!,SMALL(IF(#REF!="CH",ROW(#REF!)-ROW(#REF!)+1),ROWS(E$6:E7))),"")</f>
        <v/>
      </c>
      <c r="F7" s="19" t="str">
        <f t="array" ref="F7">+IFERROR(INDEX(#REF!,SMALL(IF(#REF!="CH",ROW(#REF!)-ROW(#REF!)+1),ROWS(F$6:F7))),"")</f>
        <v/>
      </c>
    </row>
    <row r="8" spans="1:11" x14ac:dyDescent="0.25">
      <c r="A8" s="15" t="str">
        <f t="array" ref="A8">+IFERROR(INDEX(#REF!,SMALL(IF(#REF!="CH",ROW(#REF!)-ROW(#REF!)+1),ROWS(A$6:A8))),"")</f>
        <v/>
      </c>
      <c r="B8" s="10" t="str">
        <f t="array" ref="B8">+IFERROR(INDEX(#REF!,SMALL(IF(#REF!="CH",ROW(#REF!)-ROW(#REF!)+1),ROWS(B$6:B8))),"")</f>
        <v/>
      </c>
      <c r="C8" s="2" t="str">
        <f t="array" ref="C8">+IFERROR(INDEX(#REF!,SMALL(IF(#REF!="CH",ROW(#REF!)-ROW(#REF!)+1),ROWS(C$6:C8))),"")</f>
        <v/>
      </c>
      <c r="D8" s="2" t="str">
        <f t="array" ref="D8">+IFERROR(INDEX(#REF!,SMALL(IF(#REF!="CH",ROW(#REF!)-ROW(#REF!)+1),ROWS(D$6:D8))),"")</f>
        <v/>
      </c>
      <c r="E8" s="2" t="str">
        <f t="array" ref="E8">+IFERROR(INDEX(#REF!,SMALL(IF(#REF!="CH",ROW(#REF!)-ROW(#REF!)+1),ROWS(E$6:E8))),"")</f>
        <v/>
      </c>
      <c r="F8" s="19" t="str">
        <f t="array" ref="F8">+IFERROR(INDEX(#REF!,SMALL(IF(#REF!="CH",ROW(#REF!)-ROW(#REF!)+1),ROWS(F$6:F8))),"")</f>
        <v/>
      </c>
    </row>
    <row r="9" spans="1:11" x14ac:dyDescent="0.25">
      <c r="A9" s="15" t="str">
        <f t="array" ref="A9">+IFERROR(INDEX(#REF!,SMALL(IF(#REF!="CH",ROW(#REF!)-ROW(#REF!)+1),ROWS(A$6:A9))),"")</f>
        <v/>
      </c>
      <c r="B9" s="10" t="str">
        <f t="array" ref="B9">+IFERROR(INDEX(#REF!,SMALL(IF(#REF!="CH",ROW(#REF!)-ROW(#REF!)+1),ROWS(B$6:B9))),"")</f>
        <v/>
      </c>
      <c r="C9" s="2" t="str">
        <f t="array" ref="C9">+IFERROR(INDEX(#REF!,SMALL(IF(#REF!="CH",ROW(#REF!)-ROW(#REF!)+1),ROWS(C$6:C9))),"")</f>
        <v/>
      </c>
      <c r="D9" s="2" t="str">
        <f t="array" ref="D9">+IFERROR(INDEX(#REF!,SMALL(IF(#REF!="CH",ROW(#REF!)-ROW(#REF!)+1),ROWS(D$6:D9))),"")</f>
        <v/>
      </c>
      <c r="E9" s="2" t="str">
        <f t="array" ref="E9">+IFERROR(INDEX(#REF!,SMALL(IF(#REF!="CH",ROW(#REF!)-ROW(#REF!)+1),ROWS(E$6:E9))),"")</f>
        <v/>
      </c>
      <c r="F9" s="19" t="str">
        <f t="array" ref="F9">+IFERROR(INDEX(#REF!,SMALL(IF(#REF!="CH",ROW(#REF!)-ROW(#REF!)+1),ROWS(F$6:F9))),"")</f>
        <v/>
      </c>
    </row>
    <row r="10" spans="1:11" x14ac:dyDescent="0.25">
      <c r="A10" s="15" t="str">
        <f t="array" ref="A10">+IFERROR(INDEX(#REF!,SMALL(IF(#REF!="CH",ROW(#REF!)-ROW(#REF!)+1),ROWS(A$6:A10))),"")</f>
        <v/>
      </c>
      <c r="B10" s="10" t="str">
        <f t="array" ref="B10">+IFERROR(INDEX(#REF!,SMALL(IF(#REF!="CH",ROW(#REF!)-ROW(#REF!)+1),ROWS(B$6:B10))),"")</f>
        <v/>
      </c>
      <c r="C10" s="2" t="str">
        <f t="array" ref="C10">+IFERROR(INDEX(#REF!,SMALL(IF(#REF!="CH",ROW(#REF!)-ROW(#REF!)+1),ROWS(C$6:C10))),"")</f>
        <v/>
      </c>
      <c r="D10" s="2" t="str">
        <f t="array" ref="D10">+IFERROR(INDEX(#REF!,SMALL(IF(#REF!="CH",ROW(#REF!)-ROW(#REF!)+1),ROWS(D$6:D10))),"")</f>
        <v/>
      </c>
      <c r="E10" s="2" t="str">
        <f t="array" ref="E10">+IFERROR(INDEX(#REF!,SMALL(IF(#REF!="CH",ROW(#REF!)-ROW(#REF!)+1),ROWS(E$6:E10))),"")</f>
        <v/>
      </c>
      <c r="F10" s="19" t="str">
        <f t="array" ref="F10">+IFERROR(INDEX(#REF!,SMALL(IF(#REF!="CH",ROW(#REF!)-ROW(#REF!)+1),ROWS(F$6:F10))),"")</f>
        <v/>
      </c>
    </row>
    <row r="11" spans="1:11" x14ac:dyDescent="0.25">
      <c r="A11" s="15" t="str">
        <f t="array" ref="A11">+IFERROR(INDEX(#REF!,SMALL(IF(#REF!="CH",ROW(#REF!)-ROW(#REF!)+1),ROWS(A$6:A11))),"")</f>
        <v/>
      </c>
      <c r="B11" s="10" t="str">
        <f t="array" ref="B11">+IFERROR(INDEX(#REF!,SMALL(IF(#REF!="CH",ROW(#REF!)-ROW(#REF!)+1),ROWS(B$6:B11))),"")</f>
        <v/>
      </c>
      <c r="C11" s="2" t="str">
        <f t="array" ref="C11">+IFERROR(INDEX(#REF!,SMALL(IF(#REF!="CH",ROW(#REF!)-ROW(#REF!)+1),ROWS(C$6:C11))),"")</f>
        <v/>
      </c>
      <c r="D11" s="2" t="str">
        <f t="array" ref="D11">+IFERROR(INDEX(#REF!,SMALL(IF(#REF!="CH",ROW(#REF!)-ROW(#REF!)+1),ROWS(D$6:D11))),"")</f>
        <v/>
      </c>
      <c r="E11" s="2" t="str">
        <f t="array" ref="E11">+IFERROR(INDEX(#REF!,SMALL(IF(#REF!="CH",ROW(#REF!)-ROW(#REF!)+1),ROWS(E$6:E11))),"")</f>
        <v/>
      </c>
      <c r="F11" s="19" t="str">
        <f t="array" ref="F11">+IFERROR(INDEX(#REF!,SMALL(IF(#REF!="CH",ROW(#REF!)-ROW(#REF!)+1),ROWS(F$6:F11))),"")</f>
        <v/>
      </c>
    </row>
    <row r="12" spans="1:11" x14ac:dyDescent="0.25">
      <c r="A12" s="15" t="str">
        <f t="array" ref="A12">+IFERROR(INDEX(#REF!,SMALL(IF(#REF!="CH",ROW(#REF!)-ROW(#REF!)+1),ROWS(A$6:A12))),"")</f>
        <v/>
      </c>
      <c r="B12" s="10" t="str">
        <f t="array" ref="B12">+IFERROR(INDEX(#REF!,SMALL(IF(#REF!="CH",ROW(#REF!)-ROW(#REF!)+1),ROWS(B$6:B12))),"")</f>
        <v/>
      </c>
      <c r="C12" s="2" t="str">
        <f t="array" ref="C12">+IFERROR(INDEX(#REF!,SMALL(IF(#REF!="CH",ROW(#REF!)-ROW(#REF!)+1),ROWS(C$6:C12))),"")</f>
        <v/>
      </c>
      <c r="D12" s="2" t="str">
        <f t="array" ref="D12">+IFERROR(INDEX(#REF!,SMALL(IF(#REF!="CH",ROW(#REF!)-ROW(#REF!)+1),ROWS(D$6:D12))),"")</f>
        <v/>
      </c>
      <c r="E12" s="2" t="str">
        <f t="array" ref="E12">+IFERROR(INDEX(#REF!,SMALL(IF(#REF!="CH",ROW(#REF!)-ROW(#REF!)+1),ROWS(E$6:E12))),"")</f>
        <v/>
      </c>
      <c r="F12" s="19" t="str">
        <f t="array" ref="F12">+IFERROR(INDEX(#REF!,SMALL(IF(#REF!="CH",ROW(#REF!)-ROW(#REF!)+1),ROWS(F$6:F12))),"")</f>
        <v/>
      </c>
    </row>
    <row r="13" spans="1:11" x14ac:dyDescent="0.25">
      <c r="A13" s="15" t="str">
        <f t="array" ref="A13">+IFERROR(INDEX(#REF!,SMALL(IF(#REF!="CH",ROW(#REF!)-ROW(#REF!)+1),ROWS(A$6:A13))),"")</f>
        <v/>
      </c>
      <c r="B13" s="10" t="str">
        <f t="array" ref="B13">+IFERROR(INDEX(#REF!,SMALL(IF(#REF!="CH",ROW(#REF!)-ROW(#REF!)+1),ROWS(B$6:B13))),"")</f>
        <v/>
      </c>
      <c r="C13" s="2" t="str">
        <f t="array" ref="C13">+IFERROR(INDEX(#REF!,SMALL(IF(#REF!="CH",ROW(#REF!)-ROW(#REF!)+1),ROWS(C$6:C13))),"")</f>
        <v/>
      </c>
      <c r="D13" s="2" t="str">
        <f t="array" ref="D13">+IFERROR(INDEX(#REF!,SMALL(IF(#REF!="CH",ROW(#REF!)-ROW(#REF!)+1),ROWS(D$6:D13))),"")</f>
        <v/>
      </c>
      <c r="E13" s="2" t="str">
        <f t="array" ref="E13">+IFERROR(INDEX(#REF!,SMALL(IF(#REF!="CH",ROW(#REF!)-ROW(#REF!)+1),ROWS(E$6:E13))),"")</f>
        <v/>
      </c>
      <c r="F13" s="19" t="str">
        <f t="array" ref="F13">+IFERROR(INDEX(#REF!,SMALL(IF(#REF!="CH",ROW(#REF!)-ROW(#REF!)+1),ROWS(F$6:F13))),"")</f>
        <v/>
      </c>
    </row>
    <row r="14" spans="1:11" x14ac:dyDescent="0.25">
      <c r="A14" s="15" t="str">
        <f t="array" ref="A14">+IFERROR(INDEX(#REF!,SMALL(IF(#REF!="CH",ROW(#REF!)-ROW(#REF!)+1),ROWS(A$6:A14))),"")</f>
        <v/>
      </c>
      <c r="B14" s="10" t="str">
        <f t="array" ref="B14">+IFERROR(INDEX(#REF!,SMALL(IF(#REF!="CH",ROW(#REF!)-ROW(#REF!)+1),ROWS(B$6:B14))),"")</f>
        <v/>
      </c>
      <c r="C14" s="2" t="str">
        <f t="array" ref="C14">+IFERROR(INDEX(#REF!,SMALL(IF(#REF!="CH",ROW(#REF!)-ROW(#REF!)+1),ROWS(C$6:C14))),"")</f>
        <v/>
      </c>
      <c r="D14" s="2" t="str">
        <f t="array" ref="D14">+IFERROR(INDEX(#REF!,SMALL(IF(#REF!="CH",ROW(#REF!)-ROW(#REF!)+1),ROWS(D$6:D14))),"")</f>
        <v/>
      </c>
      <c r="E14" s="2" t="str">
        <f t="array" ref="E14">+IFERROR(INDEX(#REF!,SMALL(IF(#REF!="CH",ROW(#REF!)-ROW(#REF!)+1),ROWS(E$6:E14))),"")</f>
        <v/>
      </c>
      <c r="F14" s="19" t="str">
        <f t="array" ref="F14">+IFERROR(INDEX(#REF!,SMALL(IF(#REF!="CH",ROW(#REF!)-ROW(#REF!)+1),ROWS(F$6:F14))),"")</f>
        <v/>
      </c>
    </row>
    <row r="15" spans="1:11" x14ac:dyDescent="0.25">
      <c r="A15" s="15" t="str">
        <f t="array" ref="A15">+IFERROR(INDEX(#REF!,SMALL(IF(#REF!="CH",ROW(#REF!)-ROW(#REF!)+1),ROWS(A$6:A15))),"")</f>
        <v/>
      </c>
      <c r="B15" s="10" t="str">
        <f t="array" ref="B15">+IFERROR(INDEX(#REF!,SMALL(IF(#REF!="CH",ROW(#REF!)-ROW(#REF!)+1),ROWS(B$6:B15))),"")</f>
        <v/>
      </c>
      <c r="C15" s="2" t="str">
        <f t="array" ref="C15">+IFERROR(INDEX(#REF!,SMALL(IF(#REF!="CH",ROW(#REF!)-ROW(#REF!)+1),ROWS(C$6:C15))),"")</f>
        <v/>
      </c>
      <c r="D15" s="2" t="str">
        <f t="array" ref="D15">+IFERROR(INDEX(#REF!,SMALL(IF(#REF!="CH",ROW(#REF!)-ROW(#REF!)+1),ROWS(D$6:D15))),"")</f>
        <v/>
      </c>
      <c r="E15" s="2" t="str">
        <f t="array" ref="E15">+IFERROR(INDEX(#REF!,SMALL(IF(#REF!="CH",ROW(#REF!)-ROW(#REF!)+1),ROWS(E$6:E15))),"")</f>
        <v/>
      </c>
      <c r="F15" s="19" t="str">
        <f t="array" ref="F15">+IFERROR(INDEX(#REF!,SMALL(IF(#REF!="CH",ROW(#REF!)-ROW(#REF!)+1),ROWS(F$6:F15))),"")</f>
        <v/>
      </c>
    </row>
    <row r="16" spans="1:11" x14ac:dyDescent="0.25">
      <c r="A16" s="15" t="str">
        <f t="array" ref="A16">+IFERROR(INDEX(#REF!,SMALL(IF(#REF!="CH",ROW(#REF!)-ROW(#REF!)+1),ROWS(A$6:A16))),"")</f>
        <v/>
      </c>
      <c r="B16" s="10" t="str">
        <f t="array" ref="B16">+IFERROR(INDEX(#REF!,SMALL(IF(#REF!="CH",ROW(#REF!)-ROW(#REF!)+1),ROWS(B$6:B16))),"")</f>
        <v/>
      </c>
      <c r="C16" s="2" t="str">
        <f t="array" ref="C16">+IFERROR(INDEX(#REF!,SMALL(IF(#REF!="CH",ROW(#REF!)-ROW(#REF!)+1),ROWS(C$6:C16))),"")</f>
        <v/>
      </c>
      <c r="D16" s="2" t="str">
        <f t="array" ref="D16">+IFERROR(INDEX(#REF!,SMALL(IF(#REF!="CH",ROW(#REF!)-ROW(#REF!)+1),ROWS(D$6:D16))),"")</f>
        <v/>
      </c>
      <c r="E16" s="2" t="str">
        <f t="array" ref="E16">+IFERROR(INDEX(#REF!,SMALL(IF(#REF!="CH",ROW(#REF!)-ROW(#REF!)+1),ROWS(E$6:E16))),"")</f>
        <v/>
      </c>
      <c r="F16" s="19" t="str">
        <f t="array" ref="F16">+IFERROR(INDEX(#REF!,SMALL(IF(#REF!="CH",ROW(#REF!)-ROW(#REF!)+1),ROWS(F$6:F16))),"")</f>
        <v/>
      </c>
    </row>
    <row r="17" spans="1:6" x14ac:dyDescent="0.25">
      <c r="A17" s="15" t="str">
        <f t="array" ref="A17">+IFERROR(INDEX(#REF!,SMALL(IF(#REF!="CH",ROW(#REF!)-ROW(#REF!)+1),ROWS(A$6:A17))),"")</f>
        <v/>
      </c>
      <c r="B17" s="10" t="str">
        <f t="array" ref="B17">+IFERROR(INDEX(#REF!,SMALL(IF(#REF!="CH",ROW(#REF!)-ROW(#REF!)+1),ROWS(B$6:B17))),"")</f>
        <v/>
      </c>
      <c r="C17" s="2" t="str">
        <f t="array" ref="C17">+IFERROR(INDEX(#REF!,SMALL(IF(#REF!="CH",ROW(#REF!)-ROW(#REF!)+1),ROWS(C$6:C17))),"")</f>
        <v/>
      </c>
      <c r="D17" s="2" t="str">
        <f t="array" ref="D17">+IFERROR(INDEX(#REF!,SMALL(IF(#REF!="CH",ROW(#REF!)-ROW(#REF!)+1),ROWS(D$6:D17))),"")</f>
        <v/>
      </c>
      <c r="E17" s="2" t="str">
        <f t="array" ref="E17">+IFERROR(INDEX(#REF!,SMALL(IF(#REF!="CH",ROW(#REF!)-ROW(#REF!)+1),ROWS(E$6:E17))),"")</f>
        <v/>
      </c>
      <c r="F17" s="19" t="str">
        <f t="array" ref="F17">+IFERROR(INDEX(#REF!,SMALL(IF(#REF!="CH",ROW(#REF!)-ROW(#REF!)+1),ROWS(F$6:F17))),"")</f>
        <v/>
      </c>
    </row>
    <row r="18" spans="1:6" x14ac:dyDescent="0.25">
      <c r="A18" s="15" t="str">
        <f t="array" ref="A18">+IFERROR(INDEX(#REF!,SMALL(IF(#REF!="CH",ROW(#REF!)-ROW(#REF!)+1),ROWS(A$6:A18))),"")</f>
        <v/>
      </c>
      <c r="B18" s="10" t="str">
        <f t="array" ref="B18">+IFERROR(INDEX(#REF!,SMALL(IF(#REF!="CH",ROW(#REF!)-ROW(#REF!)+1),ROWS(B$6:B18))),"")</f>
        <v/>
      </c>
      <c r="C18" s="2" t="str">
        <f t="array" ref="C18">+IFERROR(INDEX(#REF!,SMALL(IF(#REF!="CH",ROW(#REF!)-ROW(#REF!)+1),ROWS(C$6:C18))),"")</f>
        <v/>
      </c>
      <c r="D18" s="2" t="str">
        <f t="array" ref="D18">+IFERROR(INDEX(#REF!,SMALL(IF(#REF!="CH",ROW(#REF!)-ROW(#REF!)+1),ROWS(D$6:D18))),"")</f>
        <v/>
      </c>
      <c r="E18" s="2" t="str">
        <f t="array" ref="E18">+IFERROR(INDEX(#REF!,SMALL(IF(#REF!="CH",ROW(#REF!)-ROW(#REF!)+1),ROWS(E$6:E18))),"")</f>
        <v/>
      </c>
      <c r="F18" s="19" t="str">
        <f t="array" ref="F18">+IFERROR(INDEX(#REF!,SMALL(IF(#REF!="CH",ROW(#REF!)-ROW(#REF!)+1),ROWS(F$6:F18))),"")</f>
        <v/>
      </c>
    </row>
    <row r="19" spans="1:6" x14ac:dyDescent="0.25">
      <c r="A19" s="15" t="str">
        <f t="array" ref="A19">+IFERROR(INDEX(#REF!,SMALL(IF(#REF!="CH",ROW(#REF!)-ROW(#REF!)+1),ROWS(A$6:A19))),"")</f>
        <v/>
      </c>
      <c r="B19" s="10" t="str">
        <f t="array" ref="B19">+IFERROR(INDEX(#REF!,SMALL(IF(#REF!="CH",ROW(#REF!)-ROW(#REF!)+1),ROWS(B$6:B19))),"")</f>
        <v/>
      </c>
      <c r="C19" s="2" t="str">
        <f t="array" ref="C19">+IFERROR(INDEX(#REF!,SMALL(IF(#REF!="CH",ROW(#REF!)-ROW(#REF!)+1),ROWS(C$6:C19))),"")</f>
        <v/>
      </c>
      <c r="D19" s="2" t="str">
        <f t="array" ref="D19">+IFERROR(INDEX(#REF!,SMALL(IF(#REF!="CH",ROW(#REF!)-ROW(#REF!)+1),ROWS(D$6:D19))),"")</f>
        <v/>
      </c>
      <c r="E19" s="2" t="str">
        <f t="array" ref="E19">+IFERROR(INDEX(#REF!,SMALL(IF(#REF!="CH",ROW(#REF!)-ROW(#REF!)+1),ROWS(E$6:E19))),"")</f>
        <v/>
      </c>
      <c r="F19" s="19" t="str">
        <f t="array" ref="F19">+IFERROR(INDEX(#REF!,SMALL(IF(#REF!="CH",ROW(#REF!)-ROW(#REF!)+1),ROWS(F$6:F19))),"")</f>
        <v/>
      </c>
    </row>
    <row r="20" spans="1:6" x14ac:dyDescent="0.25">
      <c r="A20" s="15" t="str">
        <f t="array" ref="A20">+IFERROR(INDEX(#REF!,SMALL(IF(#REF!="CH",ROW(#REF!)-ROW(#REF!)+1),ROWS(A$6:A20))),"")</f>
        <v/>
      </c>
      <c r="B20" s="10" t="str">
        <f t="array" ref="B20">+IFERROR(INDEX(#REF!,SMALL(IF(#REF!="CH",ROW(#REF!)-ROW(#REF!)+1),ROWS(B$6:B20))),"")</f>
        <v/>
      </c>
      <c r="C20" s="2" t="str">
        <f t="array" ref="C20">+IFERROR(INDEX(#REF!,SMALL(IF(#REF!="CH",ROW(#REF!)-ROW(#REF!)+1),ROWS(C$6:C20))),"")</f>
        <v/>
      </c>
      <c r="D20" s="2" t="str">
        <f t="array" ref="D20">+IFERROR(INDEX(#REF!,SMALL(IF(#REF!="CH",ROW(#REF!)-ROW(#REF!)+1),ROWS(D$6:D20))),"")</f>
        <v/>
      </c>
      <c r="E20" s="2" t="str">
        <f t="array" ref="E20">+IFERROR(INDEX(#REF!,SMALL(IF(#REF!="CH",ROW(#REF!)-ROW(#REF!)+1),ROWS(E$6:E20))),"")</f>
        <v/>
      </c>
      <c r="F20" s="19" t="str">
        <f t="array" ref="F20">+IFERROR(INDEX(#REF!,SMALL(IF(#REF!="CH",ROW(#REF!)-ROW(#REF!)+1),ROWS(F$6:F20))),"")</f>
        <v/>
      </c>
    </row>
    <row r="21" spans="1:6" x14ac:dyDescent="0.25">
      <c r="A21" s="15" t="str">
        <f t="array" ref="A21">+IFERROR(INDEX(#REF!,SMALL(IF(#REF!="CH",ROW(#REF!)-ROW(#REF!)+1),ROWS(A$6:A21))),"")</f>
        <v/>
      </c>
      <c r="B21" s="10" t="str">
        <f t="array" ref="B21">+IFERROR(INDEX(#REF!,SMALL(IF(#REF!="CH",ROW(#REF!)-ROW(#REF!)+1),ROWS(B$6:B21))),"")</f>
        <v/>
      </c>
      <c r="C21" s="2" t="str">
        <f t="array" ref="C21">+IFERROR(INDEX(#REF!,SMALL(IF(#REF!="CH",ROW(#REF!)-ROW(#REF!)+1),ROWS(C$6:C21))),"")</f>
        <v/>
      </c>
      <c r="D21" s="2" t="str">
        <f t="array" ref="D21">+IFERROR(INDEX(#REF!,SMALL(IF(#REF!="CH",ROW(#REF!)-ROW(#REF!)+1),ROWS(D$6:D21))),"")</f>
        <v/>
      </c>
      <c r="E21" s="2" t="str">
        <f t="array" ref="E21">+IFERROR(INDEX(#REF!,SMALL(IF(#REF!="CH",ROW(#REF!)-ROW(#REF!)+1),ROWS(E$6:E21))),"")</f>
        <v/>
      </c>
      <c r="F21" s="19" t="str">
        <f t="array" ref="F21">+IFERROR(INDEX(#REF!,SMALL(IF(#REF!="CH",ROW(#REF!)-ROW(#REF!)+1),ROWS(F$6:F21))),"")</f>
        <v/>
      </c>
    </row>
    <row r="22" spans="1:6" x14ac:dyDescent="0.25">
      <c r="A22" s="15" t="str">
        <f t="array" ref="A22">+IFERROR(INDEX(#REF!,SMALL(IF(#REF!="CH",ROW(#REF!)-ROW(#REF!)+1),ROWS(A$6:A22))),"")</f>
        <v/>
      </c>
      <c r="B22" s="10" t="str">
        <f t="array" ref="B22">+IFERROR(INDEX(#REF!,SMALL(IF(#REF!="CH",ROW(#REF!)-ROW(#REF!)+1),ROWS(B$6:B22))),"")</f>
        <v/>
      </c>
      <c r="C22" s="2" t="str">
        <f t="array" ref="C22">+IFERROR(INDEX(#REF!,SMALL(IF(#REF!="CH",ROW(#REF!)-ROW(#REF!)+1),ROWS(C$6:C22))),"")</f>
        <v/>
      </c>
      <c r="D22" s="2" t="str">
        <f t="array" ref="D22">+IFERROR(INDEX(#REF!,SMALL(IF(#REF!="CH",ROW(#REF!)-ROW(#REF!)+1),ROWS(D$6:D22))),"")</f>
        <v/>
      </c>
      <c r="E22" s="2" t="str">
        <f t="array" ref="E22">+IFERROR(INDEX(#REF!,SMALL(IF(#REF!="CH",ROW(#REF!)-ROW(#REF!)+1),ROWS(E$6:E22))),"")</f>
        <v/>
      </c>
      <c r="F22" s="19" t="str">
        <f t="array" ref="F22">+IFERROR(INDEX(#REF!,SMALL(IF(#REF!="CH",ROW(#REF!)-ROW(#REF!)+1),ROWS(F$6:F22))),"")</f>
        <v/>
      </c>
    </row>
    <row r="23" spans="1:6" x14ac:dyDescent="0.25">
      <c r="A23" s="15" t="str">
        <f t="array" ref="A23">+IFERROR(INDEX(#REF!,SMALL(IF(#REF!="CH",ROW(#REF!)-ROW(#REF!)+1),ROWS(A$6:A23))),"")</f>
        <v/>
      </c>
      <c r="B23" s="10" t="str">
        <f t="array" ref="B23">+IFERROR(INDEX(#REF!,SMALL(IF(#REF!="CH",ROW(#REF!)-ROW(#REF!)+1),ROWS(B$6:B23))),"")</f>
        <v/>
      </c>
      <c r="C23" s="2" t="str">
        <f t="array" ref="C23">+IFERROR(INDEX(#REF!,SMALL(IF(#REF!="CH",ROW(#REF!)-ROW(#REF!)+1),ROWS(C$6:C23))),"")</f>
        <v/>
      </c>
      <c r="D23" s="2" t="str">
        <f t="array" ref="D23">+IFERROR(INDEX(#REF!,SMALL(IF(#REF!="CH",ROW(#REF!)-ROW(#REF!)+1),ROWS(D$6:D23))),"")</f>
        <v/>
      </c>
      <c r="E23" s="2" t="str">
        <f t="array" ref="E23">+IFERROR(INDEX(#REF!,SMALL(IF(#REF!="CH",ROW(#REF!)-ROW(#REF!)+1),ROWS(E$6:E23))),"")</f>
        <v/>
      </c>
      <c r="F23" s="19" t="str">
        <f t="array" ref="F23">+IFERROR(INDEX(#REF!,SMALL(IF(#REF!="CH",ROW(#REF!)-ROW(#REF!)+1),ROWS(F$6:F23))),"")</f>
        <v/>
      </c>
    </row>
    <row r="24" spans="1:6" x14ac:dyDescent="0.25">
      <c r="A24" s="15" t="str">
        <f t="array" ref="A24">+IFERROR(INDEX(#REF!,SMALL(IF(#REF!="CH",ROW(#REF!)-ROW(#REF!)+1),ROWS(A$6:A24))),"")</f>
        <v/>
      </c>
      <c r="B24" s="10" t="str">
        <f t="array" ref="B24">+IFERROR(INDEX(#REF!,SMALL(IF(#REF!="CH",ROW(#REF!)-ROW(#REF!)+1),ROWS(B$6:B24))),"")</f>
        <v/>
      </c>
      <c r="C24" s="2" t="str">
        <f t="array" ref="C24">+IFERROR(INDEX(#REF!,SMALL(IF(#REF!="CH",ROW(#REF!)-ROW(#REF!)+1),ROWS(C$6:C24))),"")</f>
        <v/>
      </c>
      <c r="D24" s="2" t="str">
        <f t="array" ref="D24">+IFERROR(INDEX(#REF!,SMALL(IF(#REF!="CH",ROW(#REF!)-ROW(#REF!)+1),ROWS(D$6:D24))),"")</f>
        <v/>
      </c>
      <c r="E24" s="2" t="str">
        <f t="array" ref="E24">+IFERROR(INDEX(#REF!,SMALL(IF(#REF!="CH",ROW(#REF!)-ROW(#REF!)+1),ROWS(E$6:E24))),"")</f>
        <v/>
      </c>
      <c r="F24" s="19" t="str">
        <f t="array" ref="F24">+IFERROR(INDEX(#REF!,SMALL(IF(#REF!="CH",ROW(#REF!)-ROW(#REF!)+1),ROWS(F$6:F24))),"")</f>
        <v/>
      </c>
    </row>
    <row r="25" spans="1:6" x14ac:dyDescent="0.25">
      <c r="A25" s="15" t="str">
        <f t="array" ref="A25">+IFERROR(INDEX(#REF!,SMALL(IF(#REF!="CH",ROW(#REF!)-ROW(#REF!)+1),ROWS(A$6:A25))),"")</f>
        <v/>
      </c>
      <c r="B25" s="10" t="str">
        <f t="array" ref="B25">+IFERROR(INDEX(#REF!,SMALL(IF(#REF!="CH",ROW(#REF!)-ROW(#REF!)+1),ROWS(B$6:B25))),"")</f>
        <v/>
      </c>
      <c r="C25" s="2" t="str">
        <f t="array" ref="C25">+IFERROR(INDEX(#REF!,SMALL(IF(#REF!="CH",ROW(#REF!)-ROW(#REF!)+1),ROWS(C$6:C25))),"")</f>
        <v/>
      </c>
      <c r="D25" s="2" t="str">
        <f t="array" ref="D25">+IFERROR(INDEX(#REF!,SMALL(IF(#REF!="CH",ROW(#REF!)-ROW(#REF!)+1),ROWS(D$6:D25))),"")</f>
        <v/>
      </c>
      <c r="E25" s="2" t="str">
        <f t="array" ref="E25">+IFERROR(INDEX(#REF!,SMALL(IF(#REF!="CH",ROW(#REF!)-ROW(#REF!)+1),ROWS(E$6:E25))),"")</f>
        <v/>
      </c>
      <c r="F25" s="19" t="str">
        <f t="array" ref="F25">+IFERROR(INDEX(#REF!,SMALL(IF(#REF!="CH",ROW(#REF!)-ROW(#REF!)+1),ROWS(F$6:F25))),"")</f>
        <v/>
      </c>
    </row>
    <row r="26" spans="1:6" x14ac:dyDescent="0.25">
      <c r="A26" s="15" t="str">
        <f t="array" ref="A26">+IFERROR(INDEX(#REF!,SMALL(IF(#REF!="CH",ROW(#REF!)-ROW(#REF!)+1),ROWS(A$6:A26))),"")</f>
        <v/>
      </c>
      <c r="B26" s="10" t="str">
        <f t="array" ref="B26">+IFERROR(INDEX(#REF!,SMALL(IF(#REF!="CH",ROW(#REF!)-ROW(#REF!)+1),ROWS(B$6:B26))),"")</f>
        <v/>
      </c>
      <c r="C26" s="2" t="str">
        <f t="array" ref="C26">+IFERROR(INDEX(#REF!,SMALL(IF(#REF!="CH",ROW(#REF!)-ROW(#REF!)+1),ROWS(C$6:C26))),"")</f>
        <v/>
      </c>
      <c r="D26" s="2" t="str">
        <f t="array" ref="D26">+IFERROR(INDEX(#REF!,SMALL(IF(#REF!="CH",ROW(#REF!)-ROW(#REF!)+1),ROWS(D$6:D26))),"")</f>
        <v/>
      </c>
      <c r="E26" s="2" t="str">
        <f t="array" ref="E26">+IFERROR(INDEX(#REF!,SMALL(IF(#REF!="CH",ROW(#REF!)-ROW(#REF!)+1),ROWS(E$6:E26))),"")</f>
        <v/>
      </c>
      <c r="F26" s="19" t="str">
        <f t="array" ref="F26">+IFERROR(INDEX(#REF!,SMALL(IF(#REF!="CH",ROW(#REF!)-ROW(#REF!)+1),ROWS(F$6:F26))),"")</f>
        <v/>
      </c>
    </row>
    <row r="27" spans="1:6" x14ac:dyDescent="0.25">
      <c r="A27" s="15" t="str">
        <f t="array" ref="A27">+IFERROR(INDEX(#REF!,SMALL(IF(#REF!="CH",ROW(#REF!)-ROW(#REF!)+1),ROWS(A$6:A27))),"")</f>
        <v/>
      </c>
      <c r="B27" s="10" t="str">
        <f t="array" ref="B27">+IFERROR(INDEX(#REF!,SMALL(IF(#REF!="CH",ROW(#REF!)-ROW(#REF!)+1),ROWS(B$6:B27))),"")</f>
        <v/>
      </c>
      <c r="C27" s="2" t="str">
        <f t="array" ref="C27">+IFERROR(INDEX(#REF!,SMALL(IF(#REF!="CH",ROW(#REF!)-ROW(#REF!)+1),ROWS(C$6:C27))),"")</f>
        <v/>
      </c>
      <c r="D27" s="2" t="str">
        <f t="array" ref="D27">+IFERROR(INDEX(#REF!,SMALL(IF(#REF!="CH",ROW(#REF!)-ROW(#REF!)+1),ROWS(D$6:D27))),"")</f>
        <v/>
      </c>
      <c r="E27" s="2" t="str">
        <f t="array" ref="E27">+IFERROR(INDEX(#REF!,SMALL(IF(#REF!="CH",ROW(#REF!)-ROW(#REF!)+1),ROWS(E$6:E27))),"")</f>
        <v/>
      </c>
      <c r="F27" s="19" t="str">
        <f t="array" ref="F27">+IFERROR(INDEX(#REF!,SMALL(IF(#REF!="CH",ROW(#REF!)-ROW(#REF!)+1),ROWS(F$6:F27))),"")</f>
        <v/>
      </c>
    </row>
    <row r="28" spans="1:6" x14ac:dyDescent="0.25">
      <c r="A28" s="15" t="str">
        <f t="array" ref="A28">+IFERROR(INDEX(#REF!,SMALL(IF(#REF!="CH",ROW(#REF!)-ROW(#REF!)+1),ROWS(A$6:A28))),"")</f>
        <v/>
      </c>
      <c r="B28" s="10" t="str">
        <f t="array" ref="B28">+IFERROR(INDEX(#REF!,SMALL(IF(#REF!="CH",ROW(#REF!)-ROW(#REF!)+1),ROWS(B$6:B28))),"")</f>
        <v/>
      </c>
      <c r="C28" s="2" t="str">
        <f t="array" ref="C28">+IFERROR(INDEX(#REF!,SMALL(IF(#REF!="CH",ROW(#REF!)-ROW(#REF!)+1),ROWS(C$6:C28))),"")</f>
        <v/>
      </c>
      <c r="D28" s="2" t="str">
        <f t="array" ref="D28">+IFERROR(INDEX(#REF!,SMALL(IF(#REF!="CH",ROW(#REF!)-ROW(#REF!)+1),ROWS(D$6:D28))),"")</f>
        <v/>
      </c>
      <c r="E28" s="2" t="str">
        <f t="array" ref="E28">+IFERROR(INDEX(#REF!,SMALL(IF(#REF!="CH",ROW(#REF!)-ROW(#REF!)+1),ROWS(E$6:E28))),"")</f>
        <v/>
      </c>
      <c r="F28" s="19" t="str">
        <f t="array" ref="F28">+IFERROR(INDEX(#REF!,SMALL(IF(#REF!="CH",ROW(#REF!)-ROW(#REF!)+1),ROWS(F$6:F28))),"")</f>
        <v/>
      </c>
    </row>
    <row r="29" spans="1:6" x14ac:dyDescent="0.25">
      <c r="A29" s="15" t="str">
        <f t="array" ref="A29">+IFERROR(INDEX(#REF!,SMALL(IF(#REF!="CH",ROW(#REF!)-ROW(#REF!)+1),ROWS(A$6:A29))),"")</f>
        <v/>
      </c>
      <c r="B29" s="10" t="str">
        <f t="array" ref="B29">+IFERROR(INDEX(#REF!,SMALL(IF(#REF!="CH",ROW(#REF!)-ROW(#REF!)+1),ROWS(B$6:B29))),"")</f>
        <v/>
      </c>
      <c r="C29" s="2" t="str">
        <f t="array" ref="C29">+IFERROR(INDEX(#REF!,SMALL(IF(#REF!="CH",ROW(#REF!)-ROW(#REF!)+1),ROWS(C$6:C29))),"")</f>
        <v/>
      </c>
      <c r="D29" s="2" t="str">
        <f t="array" ref="D29">+IFERROR(INDEX(#REF!,SMALL(IF(#REF!="CH",ROW(#REF!)-ROW(#REF!)+1),ROWS(D$6:D29))),"")</f>
        <v/>
      </c>
      <c r="E29" s="2" t="str">
        <f t="array" ref="E29">+IFERROR(INDEX(#REF!,SMALL(IF(#REF!="CH",ROW(#REF!)-ROW(#REF!)+1),ROWS(E$6:E29))),"")</f>
        <v/>
      </c>
      <c r="F29" s="19" t="str">
        <f t="array" ref="F29">+IFERROR(INDEX(#REF!,SMALL(IF(#REF!="CH",ROW(#REF!)-ROW(#REF!)+1),ROWS(F$6:F29))),"")</f>
        <v/>
      </c>
    </row>
    <row r="30" spans="1:6" x14ac:dyDescent="0.25">
      <c r="A30" s="15" t="str">
        <f t="array" ref="A30">+IFERROR(INDEX(#REF!,SMALL(IF(#REF!="CH",ROW(#REF!)-ROW(#REF!)+1),ROWS(A$6:A30))),"")</f>
        <v/>
      </c>
      <c r="B30" s="10" t="str">
        <f t="array" ref="B30">+IFERROR(INDEX(#REF!,SMALL(IF(#REF!="CH",ROW(#REF!)-ROW(#REF!)+1),ROWS(B$6:B30))),"")</f>
        <v/>
      </c>
      <c r="C30" s="2" t="str">
        <f t="array" ref="C30">+IFERROR(INDEX(#REF!,SMALL(IF(#REF!="CH",ROW(#REF!)-ROW(#REF!)+1),ROWS(C$6:C30))),"")</f>
        <v/>
      </c>
      <c r="D30" s="2" t="str">
        <f t="array" ref="D30">+IFERROR(INDEX(#REF!,SMALL(IF(#REF!="CH",ROW(#REF!)-ROW(#REF!)+1),ROWS(D$6:D30))),"")</f>
        <v/>
      </c>
      <c r="E30" s="2" t="str">
        <f t="array" ref="E30">+IFERROR(INDEX(#REF!,SMALL(IF(#REF!="CH",ROW(#REF!)-ROW(#REF!)+1),ROWS(E$6:E30))),"")</f>
        <v/>
      </c>
      <c r="F30" s="19" t="str">
        <f t="array" ref="F30">+IFERROR(INDEX(#REF!,SMALL(IF(#REF!="CH",ROW(#REF!)-ROW(#REF!)+1),ROWS(F$6:F30))),"")</f>
        <v/>
      </c>
    </row>
    <row r="31" spans="1:6" x14ac:dyDescent="0.25">
      <c r="A31" s="15" t="str">
        <f t="array" ref="A31">+IFERROR(INDEX(#REF!,SMALL(IF(#REF!="CH",ROW(#REF!)-ROW(#REF!)+1),ROWS(A$6:A31))),"")</f>
        <v/>
      </c>
      <c r="B31" s="10" t="str">
        <f t="array" ref="B31">+IFERROR(INDEX(#REF!,SMALL(IF(#REF!="CH",ROW(#REF!)-ROW(#REF!)+1),ROWS(B$6:B31))),"")</f>
        <v/>
      </c>
      <c r="C31" s="2" t="str">
        <f t="array" ref="C31">+IFERROR(INDEX(#REF!,SMALL(IF(#REF!="CH",ROW(#REF!)-ROW(#REF!)+1),ROWS(C$6:C31))),"")</f>
        <v/>
      </c>
      <c r="D31" s="2" t="str">
        <f t="array" ref="D31">+IFERROR(INDEX(#REF!,SMALL(IF(#REF!="CH",ROW(#REF!)-ROW(#REF!)+1),ROWS(D$6:D31))),"")</f>
        <v/>
      </c>
      <c r="E31" s="2" t="str">
        <f t="array" ref="E31">+IFERROR(INDEX(#REF!,SMALL(IF(#REF!="CH",ROW(#REF!)-ROW(#REF!)+1),ROWS(E$6:E31))),"")</f>
        <v/>
      </c>
      <c r="F31" s="19" t="str">
        <f t="array" ref="F31">+IFERROR(INDEX(#REF!,SMALL(IF(#REF!="CH",ROW(#REF!)-ROW(#REF!)+1),ROWS(F$6:F31))),"")</f>
        <v/>
      </c>
    </row>
    <row r="32" spans="1:6" x14ac:dyDescent="0.25">
      <c r="A32" s="15" t="str">
        <f t="array" ref="A32">+IFERROR(INDEX(#REF!,SMALL(IF(#REF!="CH",ROW(#REF!)-ROW(#REF!)+1),ROWS(A$6:A32))),"")</f>
        <v/>
      </c>
      <c r="B32" s="10" t="str">
        <f t="array" ref="B32">+IFERROR(INDEX(#REF!,SMALL(IF(#REF!="CH",ROW(#REF!)-ROW(#REF!)+1),ROWS(B$6:B32))),"")</f>
        <v/>
      </c>
      <c r="C32" s="2" t="str">
        <f t="array" ref="C32">+IFERROR(INDEX(#REF!,SMALL(IF(#REF!="CH",ROW(#REF!)-ROW(#REF!)+1),ROWS(C$6:C32))),"")</f>
        <v/>
      </c>
      <c r="D32" s="2" t="str">
        <f t="array" ref="D32">+IFERROR(INDEX(#REF!,SMALL(IF(#REF!="CH",ROW(#REF!)-ROW(#REF!)+1),ROWS(D$6:D32))),"")</f>
        <v/>
      </c>
      <c r="E32" s="2" t="str">
        <f t="array" ref="E32">+IFERROR(INDEX(#REF!,SMALL(IF(#REF!="CH",ROW(#REF!)-ROW(#REF!)+1),ROWS(E$6:E32))),"")</f>
        <v/>
      </c>
      <c r="F32" s="19" t="str">
        <f t="array" ref="F32">+IFERROR(INDEX(#REF!,SMALL(IF(#REF!="CH",ROW(#REF!)-ROW(#REF!)+1),ROWS(F$6:F32))),"")</f>
        <v/>
      </c>
    </row>
    <row r="33" spans="1:6" x14ac:dyDescent="0.25">
      <c r="A33" s="15" t="str">
        <f t="array" ref="A33">+IFERROR(INDEX(#REF!,SMALL(IF(#REF!="CH",ROW(#REF!)-ROW(#REF!)+1),ROWS(A$6:A33))),"")</f>
        <v/>
      </c>
      <c r="B33" s="10" t="str">
        <f t="array" ref="B33">+IFERROR(INDEX(#REF!,SMALL(IF(#REF!="CH",ROW(#REF!)-ROW(#REF!)+1),ROWS(B$6:B33))),"")</f>
        <v/>
      </c>
      <c r="C33" s="2" t="str">
        <f t="array" ref="C33">+IFERROR(INDEX(#REF!,SMALL(IF(#REF!="CH",ROW(#REF!)-ROW(#REF!)+1),ROWS(C$6:C33))),"")</f>
        <v/>
      </c>
      <c r="D33" s="2" t="str">
        <f t="array" ref="D33">+IFERROR(INDEX(#REF!,SMALL(IF(#REF!="CH",ROW(#REF!)-ROW(#REF!)+1),ROWS(D$6:D33))),"")</f>
        <v/>
      </c>
      <c r="E33" s="2" t="str">
        <f t="array" ref="E33">+IFERROR(INDEX(#REF!,SMALL(IF(#REF!="CH",ROW(#REF!)-ROW(#REF!)+1),ROWS(E$6:E33))),"")</f>
        <v/>
      </c>
      <c r="F33" s="19" t="str">
        <f t="array" ref="F33">+IFERROR(INDEX(#REF!,SMALL(IF(#REF!="CH",ROW(#REF!)-ROW(#REF!)+1),ROWS(F$6:F33))),"")</f>
        <v/>
      </c>
    </row>
    <row r="34" spans="1:6" x14ac:dyDescent="0.25">
      <c r="A34" s="15" t="str">
        <f t="array" ref="A34">+IFERROR(INDEX(#REF!,SMALL(IF(#REF!="CH",ROW(#REF!)-ROW(#REF!)+1),ROWS(A$6:A34))),"")</f>
        <v/>
      </c>
      <c r="B34" s="10" t="str">
        <f t="array" ref="B34">+IFERROR(INDEX(#REF!,SMALL(IF(#REF!="CH",ROW(#REF!)-ROW(#REF!)+1),ROWS(B$6:B34))),"")</f>
        <v/>
      </c>
      <c r="C34" s="2" t="str">
        <f t="array" ref="C34">+IFERROR(INDEX(#REF!,SMALL(IF(#REF!="CH",ROW(#REF!)-ROW(#REF!)+1),ROWS(C$6:C34))),"")</f>
        <v/>
      </c>
      <c r="D34" s="2" t="str">
        <f t="array" ref="D34">+IFERROR(INDEX(#REF!,SMALL(IF(#REF!="CH",ROW(#REF!)-ROW(#REF!)+1),ROWS(D$6:D34))),"")</f>
        <v/>
      </c>
      <c r="E34" s="2" t="str">
        <f t="array" ref="E34">+IFERROR(INDEX(#REF!,SMALL(IF(#REF!="CH",ROW(#REF!)-ROW(#REF!)+1),ROWS(E$6:E34))),"")</f>
        <v/>
      </c>
      <c r="F34" s="19" t="str">
        <f t="array" ref="F34">+IFERROR(INDEX(#REF!,SMALL(IF(#REF!="CH",ROW(#REF!)-ROW(#REF!)+1),ROWS(F$6:F34))),"")</f>
        <v/>
      </c>
    </row>
    <row r="35" spans="1:6" x14ac:dyDescent="0.25">
      <c r="A35" s="15" t="str">
        <f t="array" ref="A35">+IFERROR(INDEX(#REF!,SMALL(IF(#REF!="CH",ROW(#REF!)-ROW(#REF!)+1),ROWS(A$6:A35))),"")</f>
        <v/>
      </c>
      <c r="B35" s="10" t="str">
        <f t="array" ref="B35">+IFERROR(INDEX(#REF!,SMALL(IF(#REF!="CH",ROW(#REF!)-ROW(#REF!)+1),ROWS(B$6:B35))),"")</f>
        <v/>
      </c>
      <c r="C35" s="2" t="str">
        <f t="array" ref="C35">+IFERROR(INDEX(#REF!,SMALL(IF(#REF!="CH",ROW(#REF!)-ROW(#REF!)+1),ROWS(C$6:C35))),"")</f>
        <v/>
      </c>
      <c r="D35" s="2" t="str">
        <f t="array" ref="D35">+IFERROR(INDEX(#REF!,SMALL(IF(#REF!="CH",ROW(#REF!)-ROW(#REF!)+1),ROWS(D$6:D35))),"")</f>
        <v/>
      </c>
      <c r="E35" s="2" t="str">
        <f t="array" ref="E35">+IFERROR(INDEX(#REF!,SMALL(IF(#REF!="CH",ROW(#REF!)-ROW(#REF!)+1),ROWS(E$6:E35))),"")</f>
        <v/>
      </c>
      <c r="F35" s="19" t="str">
        <f t="array" ref="F35">+IFERROR(INDEX(#REF!,SMALL(IF(#REF!="CH",ROW(#REF!)-ROW(#REF!)+1),ROWS(F$6:F35))),"")</f>
        <v/>
      </c>
    </row>
    <row r="36" spans="1:6" x14ac:dyDescent="0.25">
      <c r="A36" s="15" t="str">
        <f t="array" ref="A36">+IFERROR(INDEX(#REF!,SMALL(IF(#REF!="CH",ROW(#REF!)-ROW(#REF!)+1),ROWS(A$6:A36))),"")</f>
        <v/>
      </c>
      <c r="B36" s="10" t="str">
        <f t="array" ref="B36">+IFERROR(INDEX(#REF!,SMALL(IF(#REF!="CH",ROW(#REF!)-ROW(#REF!)+1),ROWS(B$6:B36))),"")</f>
        <v/>
      </c>
      <c r="C36" s="2" t="str">
        <f t="array" ref="C36">+IFERROR(INDEX(#REF!,SMALL(IF(#REF!="CH",ROW(#REF!)-ROW(#REF!)+1),ROWS(C$6:C36))),"")</f>
        <v/>
      </c>
      <c r="D36" s="2" t="str">
        <f t="array" ref="D36">+IFERROR(INDEX(#REF!,SMALL(IF(#REF!="CH",ROW(#REF!)-ROW(#REF!)+1),ROWS(D$6:D36))),"")</f>
        <v/>
      </c>
      <c r="E36" s="2" t="str">
        <f t="array" ref="E36">+IFERROR(INDEX(#REF!,SMALL(IF(#REF!="CH",ROW(#REF!)-ROW(#REF!)+1),ROWS(E$6:E36))),"")</f>
        <v/>
      </c>
      <c r="F36" s="19" t="str">
        <f t="array" ref="F36">+IFERROR(INDEX(#REF!,SMALL(IF(#REF!="CH",ROW(#REF!)-ROW(#REF!)+1),ROWS(F$6:F36))),"")</f>
        <v/>
      </c>
    </row>
    <row r="37" spans="1:6" x14ac:dyDescent="0.25">
      <c r="A37" s="15" t="str">
        <f t="array" ref="A37">+IFERROR(INDEX(#REF!,SMALL(IF(#REF!="CH",ROW(#REF!)-ROW(#REF!)+1),ROWS(A$6:A37))),"")</f>
        <v/>
      </c>
      <c r="B37" s="10" t="str">
        <f t="array" ref="B37">+IFERROR(INDEX(#REF!,SMALL(IF(#REF!="CH",ROW(#REF!)-ROW(#REF!)+1),ROWS(B$6:B37))),"")</f>
        <v/>
      </c>
      <c r="C37" s="2" t="str">
        <f t="array" ref="C37">+IFERROR(INDEX(#REF!,SMALL(IF(#REF!="CH",ROW(#REF!)-ROW(#REF!)+1),ROWS(C$6:C37))),"")</f>
        <v/>
      </c>
      <c r="D37" s="2" t="str">
        <f t="array" ref="D37">+IFERROR(INDEX(#REF!,SMALL(IF(#REF!="CH",ROW(#REF!)-ROW(#REF!)+1),ROWS(D$6:D37))),"")</f>
        <v/>
      </c>
      <c r="E37" s="2" t="str">
        <f t="array" ref="E37">+IFERROR(INDEX(#REF!,SMALL(IF(#REF!="CH",ROW(#REF!)-ROW(#REF!)+1),ROWS(E$6:E37))),"")</f>
        <v/>
      </c>
      <c r="F37" s="19" t="str">
        <f t="array" ref="F37">+IFERROR(INDEX(#REF!,SMALL(IF(#REF!="CH",ROW(#REF!)-ROW(#REF!)+1),ROWS(F$6:F37))),"")</f>
        <v/>
      </c>
    </row>
    <row r="38" spans="1:6" x14ac:dyDescent="0.25">
      <c r="A38" s="15" t="str">
        <f t="array" ref="A38">+IFERROR(INDEX(#REF!,SMALL(IF(#REF!="CH",ROW(#REF!)-ROW(#REF!)+1),ROWS(A$6:A38))),"")</f>
        <v/>
      </c>
      <c r="B38" s="10" t="str">
        <f t="array" ref="B38">+IFERROR(INDEX(#REF!,SMALL(IF(#REF!="CH",ROW(#REF!)-ROW(#REF!)+1),ROWS(B$6:B38))),"")</f>
        <v/>
      </c>
      <c r="C38" s="2" t="str">
        <f t="array" ref="C38">+IFERROR(INDEX(#REF!,SMALL(IF(#REF!="CH",ROW(#REF!)-ROW(#REF!)+1),ROWS(C$6:C38))),"")</f>
        <v/>
      </c>
      <c r="D38" s="2" t="str">
        <f t="array" ref="D38">+IFERROR(INDEX(#REF!,SMALL(IF(#REF!="CH",ROW(#REF!)-ROW(#REF!)+1),ROWS(D$6:D38))),"")</f>
        <v/>
      </c>
      <c r="E38" s="2" t="str">
        <f t="array" ref="E38">+IFERROR(INDEX(#REF!,SMALL(IF(#REF!="CH",ROW(#REF!)-ROW(#REF!)+1),ROWS(E$6:E38))),"")</f>
        <v/>
      </c>
      <c r="F38" s="19" t="str">
        <f t="array" ref="F38">+IFERROR(INDEX(#REF!,SMALL(IF(#REF!="CH",ROW(#REF!)-ROW(#REF!)+1),ROWS(F$6:F38))),"")</f>
        <v/>
      </c>
    </row>
    <row r="39" spans="1:6" x14ac:dyDescent="0.25">
      <c r="A39" s="15" t="str">
        <f t="array" ref="A39">+IFERROR(INDEX(#REF!,SMALL(IF(#REF!="CH",ROW(#REF!)-ROW(#REF!)+1),ROWS(A$6:A39))),"")</f>
        <v/>
      </c>
      <c r="B39" s="10" t="str">
        <f t="array" ref="B39">+IFERROR(INDEX(#REF!,SMALL(IF(#REF!="CH",ROW(#REF!)-ROW(#REF!)+1),ROWS(B$6:B39))),"")</f>
        <v/>
      </c>
      <c r="C39" s="2" t="str">
        <f t="array" ref="C39">+IFERROR(INDEX(#REF!,SMALL(IF(#REF!="CH",ROW(#REF!)-ROW(#REF!)+1),ROWS(C$6:C39))),"")</f>
        <v/>
      </c>
      <c r="D39" s="2" t="str">
        <f t="array" ref="D39">+IFERROR(INDEX(#REF!,SMALL(IF(#REF!="CH",ROW(#REF!)-ROW(#REF!)+1),ROWS(D$6:D39))),"")</f>
        <v/>
      </c>
      <c r="E39" s="2" t="str">
        <f t="array" ref="E39">+IFERROR(INDEX(#REF!,SMALL(IF(#REF!="CH",ROW(#REF!)-ROW(#REF!)+1),ROWS(E$6:E39))),"")</f>
        <v/>
      </c>
      <c r="F39" s="19" t="str">
        <f t="array" ref="F39">+IFERROR(INDEX(#REF!,SMALL(IF(#REF!="CH",ROW(#REF!)-ROW(#REF!)+1),ROWS(F$6:F39))),"")</f>
        <v/>
      </c>
    </row>
    <row r="40" spans="1:6" x14ac:dyDescent="0.25">
      <c r="A40" s="15" t="str">
        <f t="array" ref="A40">+IFERROR(INDEX(#REF!,SMALL(IF(#REF!="CH",ROW(#REF!)-ROW(#REF!)+1),ROWS(A$6:A40))),"")</f>
        <v/>
      </c>
      <c r="B40" s="10" t="str">
        <f t="array" ref="B40">+IFERROR(INDEX(#REF!,SMALL(IF(#REF!="CH",ROW(#REF!)-ROW(#REF!)+1),ROWS(B$6:B40))),"")</f>
        <v/>
      </c>
      <c r="C40" s="2" t="str">
        <f t="array" ref="C40">+IFERROR(INDEX(#REF!,SMALL(IF(#REF!="CH",ROW(#REF!)-ROW(#REF!)+1),ROWS(C$6:C40))),"")</f>
        <v/>
      </c>
      <c r="D40" s="2" t="str">
        <f t="array" ref="D40">+IFERROR(INDEX(#REF!,SMALL(IF(#REF!="CH",ROW(#REF!)-ROW(#REF!)+1),ROWS(D$6:D40))),"")</f>
        <v/>
      </c>
      <c r="E40" s="2" t="str">
        <f t="array" ref="E40">+IFERROR(INDEX(#REF!,SMALL(IF(#REF!="CH",ROW(#REF!)-ROW(#REF!)+1),ROWS(E$6:E40))),"")</f>
        <v/>
      </c>
      <c r="F40" s="19" t="str">
        <f t="array" ref="F40">+IFERROR(INDEX(#REF!,SMALL(IF(#REF!="CH",ROW(#REF!)-ROW(#REF!)+1),ROWS(F$6:F40))),"")</f>
        <v/>
      </c>
    </row>
    <row r="41" spans="1:6" x14ac:dyDescent="0.25">
      <c r="A41" s="15" t="str">
        <f t="array" ref="A41">+IFERROR(INDEX(#REF!,SMALL(IF(#REF!="CH",ROW(#REF!)-ROW(#REF!)+1),ROWS(A$6:A41))),"")</f>
        <v/>
      </c>
      <c r="B41" s="10" t="str">
        <f t="array" ref="B41">+IFERROR(INDEX(#REF!,SMALL(IF(#REF!="CH",ROW(#REF!)-ROW(#REF!)+1),ROWS(B$6:B41))),"")</f>
        <v/>
      </c>
      <c r="C41" s="2" t="str">
        <f t="array" ref="C41">+IFERROR(INDEX(#REF!,SMALL(IF(#REF!="CH",ROW(#REF!)-ROW(#REF!)+1),ROWS(C$6:C41))),"")</f>
        <v/>
      </c>
      <c r="D41" s="2" t="str">
        <f t="array" ref="D41">+IFERROR(INDEX(#REF!,SMALL(IF(#REF!="CH",ROW(#REF!)-ROW(#REF!)+1),ROWS(D$6:D41))),"")</f>
        <v/>
      </c>
      <c r="E41" s="2" t="str">
        <f t="array" ref="E41">+IFERROR(INDEX(#REF!,SMALL(IF(#REF!="CH",ROW(#REF!)-ROW(#REF!)+1),ROWS(E$6:E41))),"")</f>
        <v/>
      </c>
      <c r="F41" s="19" t="str">
        <f t="array" ref="F41">+IFERROR(INDEX(#REF!,SMALL(IF(#REF!="CH",ROW(#REF!)-ROW(#REF!)+1),ROWS(F$6:F41))),"")</f>
        <v/>
      </c>
    </row>
    <row r="42" spans="1:6" x14ac:dyDescent="0.25">
      <c r="A42" s="15" t="str">
        <f t="array" ref="A42">+IFERROR(INDEX(#REF!,SMALL(IF(#REF!="CH",ROW(#REF!)-ROW(#REF!)+1),ROWS(A$6:A42))),"")</f>
        <v/>
      </c>
      <c r="B42" s="10" t="str">
        <f t="array" ref="B42">+IFERROR(INDEX(#REF!,SMALL(IF(#REF!="CH",ROW(#REF!)-ROW(#REF!)+1),ROWS(B$6:B42))),"")</f>
        <v/>
      </c>
      <c r="C42" s="2" t="str">
        <f t="array" ref="C42">+IFERROR(INDEX(#REF!,SMALL(IF(#REF!="CH",ROW(#REF!)-ROW(#REF!)+1),ROWS(C$6:C42))),"")</f>
        <v/>
      </c>
      <c r="D42" s="2" t="str">
        <f t="array" ref="D42">+IFERROR(INDEX(#REF!,SMALL(IF(#REF!="CH",ROW(#REF!)-ROW(#REF!)+1),ROWS(D$6:D42))),"")</f>
        <v/>
      </c>
      <c r="E42" s="2" t="str">
        <f t="array" ref="E42">+IFERROR(INDEX(#REF!,SMALL(IF(#REF!="CH",ROW(#REF!)-ROW(#REF!)+1),ROWS(E$6:E42))),"")</f>
        <v/>
      </c>
      <c r="F42" s="19" t="str">
        <f t="array" ref="F42">+IFERROR(INDEX(#REF!,SMALL(IF(#REF!="CH",ROW(#REF!)-ROW(#REF!)+1),ROWS(F$6:F42))),"")</f>
        <v/>
      </c>
    </row>
    <row r="43" spans="1:6" x14ac:dyDescent="0.25">
      <c r="A43" s="15" t="str">
        <f t="array" ref="A43">+IFERROR(INDEX(#REF!,SMALL(IF(#REF!="CH",ROW(#REF!)-ROW(#REF!)+1),ROWS(A$6:A43))),"")</f>
        <v/>
      </c>
      <c r="B43" s="10" t="str">
        <f t="array" ref="B43">+IFERROR(INDEX(#REF!,SMALL(IF(#REF!="CH",ROW(#REF!)-ROW(#REF!)+1),ROWS(B$6:B43))),"")</f>
        <v/>
      </c>
      <c r="C43" s="2" t="str">
        <f t="array" ref="C43">+IFERROR(INDEX(#REF!,SMALL(IF(#REF!="CH",ROW(#REF!)-ROW(#REF!)+1),ROWS(C$6:C43))),"")</f>
        <v/>
      </c>
      <c r="D43" s="2" t="str">
        <f t="array" ref="D43">+IFERROR(INDEX(#REF!,SMALL(IF(#REF!="CH",ROW(#REF!)-ROW(#REF!)+1),ROWS(D$6:D43))),"")</f>
        <v/>
      </c>
      <c r="E43" s="2" t="str">
        <f t="array" ref="E43">+IFERROR(INDEX(#REF!,SMALL(IF(#REF!="CH",ROW(#REF!)-ROW(#REF!)+1),ROWS(E$6:E43))),"")</f>
        <v/>
      </c>
      <c r="F43" s="19" t="str">
        <f t="array" ref="F43">+IFERROR(INDEX(#REF!,SMALL(IF(#REF!="CH",ROW(#REF!)-ROW(#REF!)+1),ROWS(F$6:F43))),"")</f>
        <v/>
      </c>
    </row>
    <row r="44" spans="1:6" x14ac:dyDescent="0.25">
      <c r="A44" s="15" t="str">
        <f t="array" ref="A44">+IFERROR(INDEX(#REF!,SMALL(IF(#REF!="CH",ROW(#REF!)-ROW(#REF!)+1),ROWS(A$6:A44))),"")</f>
        <v/>
      </c>
      <c r="B44" s="10" t="str">
        <f t="array" ref="B44">+IFERROR(INDEX(#REF!,SMALL(IF(#REF!="CH",ROW(#REF!)-ROW(#REF!)+1),ROWS(B$6:B44))),"")</f>
        <v/>
      </c>
      <c r="C44" s="2" t="str">
        <f t="array" ref="C44">+IFERROR(INDEX(#REF!,SMALL(IF(#REF!="CH",ROW(#REF!)-ROW(#REF!)+1),ROWS(C$6:C44))),"")</f>
        <v/>
      </c>
      <c r="D44" s="2" t="str">
        <f t="array" ref="D44">+IFERROR(INDEX(#REF!,SMALL(IF(#REF!="CH",ROW(#REF!)-ROW(#REF!)+1),ROWS(D$6:D44))),"")</f>
        <v/>
      </c>
      <c r="E44" s="2" t="str">
        <f t="array" ref="E44">+IFERROR(INDEX(#REF!,SMALL(IF(#REF!="CH",ROW(#REF!)-ROW(#REF!)+1),ROWS(E$6:E44))),"")</f>
        <v/>
      </c>
      <c r="F44" s="19" t="str">
        <f t="array" ref="F44">+IFERROR(INDEX(#REF!,SMALL(IF(#REF!="CH",ROW(#REF!)-ROW(#REF!)+1),ROWS(F$6:F44))),"")</f>
        <v/>
      </c>
    </row>
    <row r="45" spans="1:6" x14ac:dyDescent="0.25">
      <c r="A45" s="15" t="str">
        <f t="array" ref="A45">+IFERROR(INDEX(#REF!,SMALL(IF(#REF!="CH",ROW(#REF!)-ROW(#REF!)+1),ROWS(A$6:A45))),"")</f>
        <v/>
      </c>
      <c r="B45" s="10" t="str">
        <f t="array" ref="B45">+IFERROR(INDEX(#REF!,SMALL(IF(#REF!="CH",ROW(#REF!)-ROW(#REF!)+1),ROWS(B$6:B45))),"")</f>
        <v/>
      </c>
      <c r="C45" s="2" t="str">
        <f t="array" ref="C45">+IFERROR(INDEX(#REF!,SMALL(IF(#REF!="CH",ROW(#REF!)-ROW(#REF!)+1),ROWS(C$6:C45))),"")</f>
        <v/>
      </c>
      <c r="D45" s="2" t="str">
        <f t="array" ref="D45">+IFERROR(INDEX(#REF!,SMALL(IF(#REF!="CH",ROW(#REF!)-ROW(#REF!)+1),ROWS(D$6:D45))),"")</f>
        <v/>
      </c>
      <c r="E45" s="2" t="str">
        <f t="array" ref="E45">+IFERROR(INDEX(#REF!,SMALL(IF(#REF!="CH",ROW(#REF!)-ROW(#REF!)+1),ROWS(E$6:E45))),"")</f>
        <v/>
      </c>
      <c r="F45" s="19" t="str">
        <f t="array" ref="F45">+IFERROR(INDEX(#REF!,SMALL(IF(#REF!="CH",ROW(#REF!)-ROW(#REF!)+1),ROWS(F$6:F45))),"")</f>
        <v/>
      </c>
    </row>
    <row r="46" spans="1:6" x14ac:dyDescent="0.25">
      <c r="A46" s="15" t="str">
        <f t="array" ref="A46">+IFERROR(INDEX(#REF!,SMALL(IF(#REF!="CH",ROW(#REF!)-ROW(#REF!)+1),ROWS(A$6:A46))),"")</f>
        <v/>
      </c>
      <c r="B46" s="10" t="str">
        <f t="array" ref="B46">+IFERROR(INDEX(#REF!,SMALL(IF(#REF!="CH",ROW(#REF!)-ROW(#REF!)+1),ROWS(B$6:B46))),"")</f>
        <v/>
      </c>
      <c r="C46" s="2" t="str">
        <f t="array" ref="C46">+IFERROR(INDEX(#REF!,SMALL(IF(#REF!="CH",ROW(#REF!)-ROW(#REF!)+1),ROWS(C$6:C46))),"")</f>
        <v/>
      </c>
      <c r="D46" s="2" t="str">
        <f t="array" ref="D46">+IFERROR(INDEX(#REF!,SMALL(IF(#REF!="CH",ROW(#REF!)-ROW(#REF!)+1),ROWS(D$6:D46))),"")</f>
        <v/>
      </c>
      <c r="E46" s="2" t="str">
        <f t="array" ref="E46">+IFERROR(INDEX(#REF!,SMALL(IF(#REF!="CH",ROW(#REF!)-ROW(#REF!)+1),ROWS(E$6:E46))),"")</f>
        <v/>
      </c>
      <c r="F46" s="19" t="str">
        <f t="array" ref="F46">+IFERROR(INDEX(#REF!,SMALL(IF(#REF!="CH",ROW(#REF!)-ROW(#REF!)+1),ROWS(F$6:F46))),"")</f>
        <v/>
      </c>
    </row>
    <row r="47" spans="1:6" x14ac:dyDescent="0.25">
      <c r="A47" s="15" t="str">
        <f t="array" ref="A47">+IFERROR(INDEX(#REF!,SMALL(IF(#REF!="CH",ROW(#REF!)-ROW(#REF!)+1),ROWS(A$6:A47))),"")</f>
        <v/>
      </c>
      <c r="B47" s="10" t="str">
        <f t="array" ref="B47">+IFERROR(INDEX(#REF!,SMALL(IF(#REF!="CH",ROW(#REF!)-ROW(#REF!)+1),ROWS(B$6:B47))),"")</f>
        <v/>
      </c>
      <c r="C47" s="2" t="str">
        <f t="array" ref="C47">+IFERROR(INDEX(#REF!,SMALL(IF(#REF!="CH",ROW(#REF!)-ROW(#REF!)+1),ROWS(C$6:C47))),"")</f>
        <v/>
      </c>
      <c r="D47" s="2" t="str">
        <f t="array" ref="D47">+IFERROR(INDEX(#REF!,SMALL(IF(#REF!="CH",ROW(#REF!)-ROW(#REF!)+1),ROWS(D$6:D47))),"")</f>
        <v/>
      </c>
      <c r="E47" s="2" t="str">
        <f t="array" ref="E47">+IFERROR(INDEX(#REF!,SMALL(IF(#REF!="CH",ROW(#REF!)-ROW(#REF!)+1),ROWS(E$6:E47))),"")</f>
        <v/>
      </c>
      <c r="F47" s="19" t="str">
        <f t="array" ref="F47">+IFERROR(INDEX(#REF!,SMALL(IF(#REF!="CH",ROW(#REF!)-ROW(#REF!)+1),ROWS(F$6:F47))),"")</f>
        <v/>
      </c>
    </row>
    <row r="48" spans="1:6" x14ac:dyDescent="0.25">
      <c r="A48" s="15" t="str">
        <f t="array" ref="A48">+IFERROR(INDEX(#REF!,SMALL(IF(#REF!="CH",ROW(#REF!)-ROW(#REF!)+1),ROWS(A$6:A48))),"")</f>
        <v/>
      </c>
      <c r="B48" s="10" t="str">
        <f t="array" ref="B48">+IFERROR(INDEX(#REF!,SMALL(IF(#REF!="CH",ROW(#REF!)-ROW(#REF!)+1),ROWS(B$6:B48))),"")</f>
        <v/>
      </c>
      <c r="C48" s="2" t="str">
        <f t="array" ref="C48">+IFERROR(INDEX(#REF!,SMALL(IF(#REF!="CH",ROW(#REF!)-ROW(#REF!)+1),ROWS(C$6:C48))),"")</f>
        <v/>
      </c>
      <c r="D48" s="2" t="str">
        <f t="array" ref="D48">+IFERROR(INDEX(#REF!,SMALL(IF(#REF!="CH",ROW(#REF!)-ROW(#REF!)+1),ROWS(D$6:D48))),"")</f>
        <v/>
      </c>
      <c r="E48" s="2" t="str">
        <f t="array" ref="E48">+IFERROR(INDEX(#REF!,SMALL(IF(#REF!="CH",ROW(#REF!)-ROW(#REF!)+1),ROWS(E$6:E48))),"")</f>
        <v/>
      </c>
      <c r="F48" s="19" t="str">
        <f t="array" ref="F48">+IFERROR(INDEX(#REF!,SMALL(IF(#REF!="CH",ROW(#REF!)-ROW(#REF!)+1),ROWS(F$6:F48))),"")</f>
        <v/>
      </c>
    </row>
    <row r="49" spans="1:6" x14ac:dyDescent="0.25">
      <c r="A49" s="15" t="str">
        <f t="array" ref="A49">+IFERROR(INDEX(#REF!,SMALL(IF(#REF!="CH",ROW(#REF!)-ROW(#REF!)+1),ROWS(A$6:A49))),"")</f>
        <v/>
      </c>
      <c r="B49" s="10" t="str">
        <f t="array" ref="B49">+IFERROR(INDEX(#REF!,SMALL(IF(#REF!="CH",ROW(#REF!)-ROW(#REF!)+1),ROWS(B$6:B49))),"")</f>
        <v/>
      </c>
      <c r="C49" s="2" t="str">
        <f t="array" ref="C49">+IFERROR(INDEX(#REF!,SMALL(IF(#REF!="CH",ROW(#REF!)-ROW(#REF!)+1),ROWS(C$6:C49))),"")</f>
        <v/>
      </c>
      <c r="D49" s="2" t="str">
        <f t="array" ref="D49">+IFERROR(INDEX(#REF!,SMALL(IF(#REF!="CH",ROW(#REF!)-ROW(#REF!)+1),ROWS(D$6:D49))),"")</f>
        <v/>
      </c>
      <c r="E49" s="2" t="str">
        <f t="array" ref="E49">+IFERROR(INDEX(#REF!,SMALL(IF(#REF!="CH",ROW(#REF!)-ROW(#REF!)+1),ROWS(E$6:E49))),"")</f>
        <v/>
      </c>
      <c r="F49" s="19" t="str">
        <f t="array" ref="F49">+IFERROR(INDEX(#REF!,SMALL(IF(#REF!="CH",ROW(#REF!)-ROW(#REF!)+1),ROWS(F$6:F49))),"")</f>
        <v/>
      </c>
    </row>
    <row r="50" spans="1:6" x14ac:dyDescent="0.25">
      <c r="A50" s="15" t="str">
        <f t="array" ref="A50">+IFERROR(INDEX(#REF!,SMALL(IF(#REF!="CH",ROW(#REF!)-ROW(#REF!)+1),ROWS(A$6:A50))),"")</f>
        <v/>
      </c>
      <c r="B50" s="10" t="str">
        <f t="array" ref="B50">+IFERROR(INDEX(#REF!,SMALL(IF(#REF!="CH",ROW(#REF!)-ROW(#REF!)+1),ROWS(B$6:B50))),"")</f>
        <v/>
      </c>
      <c r="C50" s="2" t="str">
        <f t="array" ref="C50">+IFERROR(INDEX(#REF!,SMALL(IF(#REF!="CH",ROW(#REF!)-ROW(#REF!)+1),ROWS(C$6:C50))),"")</f>
        <v/>
      </c>
      <c r="D50" s="2" t="str">
        <f t="array" ref="D50">+IFERROR(INDEX(#REF!,SMALL(IF(#REF!="CH",ROW(#REF!)-ROW(#REF!)+1),ROWS(D$6:D50))),"")</f>
        <v/>
      </c>
      <c r="E50" s="2" t="str">
        <f t="array" ref="E50">+IFERROR(INDEX(#REF!,SMALL(IF(#REF!="CH",ROW(#REF!)-ROW(#REF!)+1),ROWS(E$6:E50))),"")</f>
        <v/>
      </c>
      <c r="F50" s="19" t="str">
        <f t="array" ref="F50">+IFERROR(INDEX(#REF!,SMALL(IF(#REF!="CH",ROW(#REF!)-ROW(#REF!)+1),ROWS(F$6:F50))),"")</f>
        <v/>
      </c>
    </row>
  </sheetData>
  <autoFilter ref="A5:F50" xr:uid="{00000000-0009-0000-0000-000002000000}"/>
  <mergeCells count="8">
    <mergeCell ref="A1:F4"/>
    <mergeCell ref="G1:K1"/>
    <mergeCell ref="G2:H2"/>
    <mergeCell ref="I2:K2"/>
    <mergeCell ref="G3:H3"/>
    <mergeCell ref="I3:K3"/>
    <mergeCell ref="G4:H4"/>
    <mergeCell ref="I4:K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sqref="A1:D1"/>
    </sheetView>
  </sheetViews>
  <sheetFormatPr defaultRowHeight="15" x14ac:dyDescent="0.25"/>
  <cols>
    <col min="1" max="1" width="16.28515625" customWidth="1"/>
    <col min="2" max="4" width="21.42578125" customWidth="1"/>
  </cols>
  <sheetData>
    <row r="1" spans="1:4" ht="21" x14ac:dyDescent="0.35">
      <c r="A1" s="213" t="s">
        <v>671</v>
      </c>
      <c r="B1" s="213"/>
      <c r="C1" s="213"/>
      <c r="D1" s="213"/>
    </row>
    <row r="3" spans="1:4" s="8" customFormat="1" ht="15.75" x14ac:dyDescent="0.25">
      <c r="A3" s="7" t="s">
        <v>672</v>
      </c>
      <c r="B3" s="211" t="s">
        <v>673</v>
      </c>
      <c r="C3" s="212"/>
      <c r="D3" s="212"/>
    </row>
    <row r="4" spans="1:4" s="8" customFormat="1" ht="15.75" x14ac:dyDescent="0.25">
      <c r="A4" s="7"/>
      <c r="B4" s="214"/>
      <c r="C4" s="214"/>
      <c r="D4" s="214"/>
    </row>
    <row r="6" spans="1:4" ht="18.75" x14ac:dyDescent="0.25">
      <c r="A6" s="1"/>
      <c r="B6" s="5" t="s">
        <v>365</v>
      </c>
      <c r="C6" s="5" t="s">
        <v>674</v>
      </c>
      <c r="D6" s="5" t="s">
        <v>675</v>
      </c>
    </row>
    <row r="7" spans="1:4" ht="56.25" x14ac:dyDescent="0.25">
      <c r="A7" s="4" t="s">
        <v>676</v>
      </c>
      <c r="B7" s="9">
        <f>'Remote Capture Checks'!J2</f>
        <v>3005</v>
      </c>
      <c r="C7" s="9">
        <f>'Remote Capture Checks'!J3</f>
        <v>3005</v>
      </c>
      <c r="D7" s="9">
        <f>'Remote Capture Checks'!J4</f>
        <v>0</v>
      </c>
    </row>
    <row r="8" spans="1:4" ht="35.25" customHeight="1" x14ac:dyDescent="0.25">
      <c r="A8" s="4" t="s">
        <v>32</v>
      </c>
      <c r="B8" s="9">
        <f>Payroll!G2</f>
        <v>0</v>
      </c>
      <c r="C8" s="20"/>
      <c r="D8" s="20"/>
    </row>
    <row r="9" spans="1:4" ht="37.5" x14ac:dyDescent="0.25">
      <c r="A9" s="4" t="s">
        <v>677</v>
      </c>
      <c r="B9" s="9">
        <f>'Cash-Bank Deposits'!I2</f>
        <v>0</v>
      </c>
      <c r="C9" s="9">
        <f>'Cash-Bank Deposits'!I3</f>
        <v>0</v>
      </c>
      <c r="D9" s="9">
        <f>'Cash-Bank Deposits'!I4</f>
        <v>0</v>
      </c>
    </row>
    <row r="10" spans="1:4" ht="37.5" x14ac:dyDescent="0.25">
      <c r="A10" s="4" t="s">
        <v>678</v>
      </c>
      <c r="B10" s="9">
        <f>'Wire Transfers'!I2</f>
        <v>0</v>
      </c>
      <c r="C10" s="9">
        <f>'Wire Transfers'!I3</f>
        <v>0</v>
      </c>
      <c r="D10" s="9">
        <f>'Wire Transfers'!I4</f>
        <v>0</v>
      </c>
    </row>
    <row r="11" spans="1:4" ht="42" x14ac:dyDescent="0.25">
      <c r="A11" s="6" t="s">
        <v>679</v>
      </c>
      <c r="B11" s="9">
        <f>SUM(B7:B10)</f>
        <v>3005</v>
      </c>
      <c r="C11" s="9">
        <f>SUM(C7:C10)</f>
        <v>3005</v>
      </c>
      <c r="D11" s="9">
        <f>SUM(D7:D10)</f>
        <v>0</v>
      </c>
    </row>
  </sheetData>
  <mergeCells count="3">
    <mergeCell ref="B3:D3"/>
    <mergeCell ref="A1:D1"/>
    <mergeCell ref="B4:D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0"/>
  <sheetViews>
    <sheetView workbookViewId="0">
      <pane ySplit="5" topLeftCell="A6" activePane="bottomLeft" state="frozen"/>
      <selection pane="bottomLeft" activeCell="A19" sqref="A19"/>
    </sheetView>
  </sheetViews>
  <sheetFormatPr defaultRowHeight="15" x14ac:dyDescent="0.25"/>
  <cols>
    <col min="1" max="1" width="17.28515625" bestFit="1" customWidth="1"/>
    <col min="2" max="2" width="11.85546875" bestFit="1" customWidth="1"/>
    <col min="3" max="3" width="16.5703125" bestFit="1" customWidth="1"/>
    <col min="4" max="4" width="13.140625" bestFit="1" customWidth="1"/>
    <col min="5" max="6" width="13.42578125" bestFit="1" customWidth="1"/>
  </cols>
  <sheetData>
    <row r="1" spans="1:11" x14ac:dyDescent="0.25">
      <c r="A1" s="200" t="s">
        <v>678</v>
      </c>
      <c r="B1" s="200"/>
      <c r="C1" s="200"/>
      <c r="D1" s="200"/>
      <c r="E1" s="200"/>
      <c r="F1" s="200"/>
      <c r="G1" s="202" t="s">
        <v>661</v>
      </c>
      <c r="H1" s="202"/>
      <c r="I1" s="202"/>
      <c r="J1" s="202"/>
      <c r="K1" s="202"/>
    </row>
    <row r="2" spans="1:11" x14ac:dyDescent="0.25">
      <c r="A2" s="200"/>
      <c r="B2" s="200"/>
      <c r="C2" s="200"/>
      <c r="D2" s="200"/>
      <c r="E2" s="200"/>
      <c r="F2" s="200"/>
      <c r="G2" s="203" t="s">
        <v>680</v>
      </c>
      <c r="H2" s="204"/>
      <c r="I2" s="205">
        <f>SUBTOTAL(9,C:C)</f>
        <v>0</v>
      </c>
      <c r="J2" s="206"/>
      <c r="K2" s="207"/>
    </row>
    <row r="3" spans="1:11" x14ac:dyDescent="0.25">
      <c r="A3" s="200"/>
      <c r="B3" s="200"/>
      <c r="C3" s="200"/>
      <c r="D3" s="200"/>
      <c r="E3" s="200"/>
      <c r="F3" s="200"/>
      <c r="G3" s="203" t="s">
        <v>663</v>
      </c>
      <c r="H3" s="204"/>
      <c r="I3" s="208">
        <f>SUBTOTAL(9,D:D)</f>
        <v>0</v>
      </c>
      <c r="J3" s="209"/>
      <c r="K3" s="210"/>
    </row>
    <row r="4" spans="1:11" x14ac:dyDescent="0.25">
      <c r="A4" s="201"/>
      <c r="B4" s="201"/>
      <c r="C4" s="201"/>
      <c r="D4" s="201"/>
      <c r="E4" s="201"/>
      <c r="F4" s="201"/>
      <c r="G4" s="203" t="s">
        <v>664</v>
      </c>
      <c r="H4" s="204"/>
      <c r="I4" s="208">
        <f>SUBTOTAL(9,E:E)</f>
        <v>0</v>
      </c>
      <c r="J4" s="209"/>
      <c r="K4" s="210"/>
    </row>
    <row r="5" spans="1:11" ht="30" x14ac:dyDescent="0.25">
      <c r="A5" s="3" t="s">
        <v>665</v>
      </c>
      <c r="B5" s="3" t="s">
        <v>666</v>
      </c>
      <c r="C5" s="3" t="s">
        <v>667</v>
      </c>
      <c r="D5" s="3" t="s">
        <v>668</v>
      </c>
      <c r="E5" s="3" t="s">
        <v>669</v>
      </c>
      <c r="F5" s="3" t="s">
        <v>670</v>
      </c>
    </row>
    <row r="6" spans="1:11" x14ac:dyDescent="0.25">
      <c r="A6" s="15" t="str">
        <f t="array" ref="A6">+IFERROR(INDEX(#REF!,SMALL(IF(#REF!="WT",ROW(#REF!)-ROW(#REF!)+1),ROWS(A$6:A6))),"")</f>
        <v/>
      </c>
      <c r="B6" s="10" t="str">
        <f t="array" ref="B6">+IFERROR(INDEX(#REF!,SMALL(IF(#REF!="WT",ROW(#REF!)-ROW(#REF!)+1),ROWS(B$6:B6))),"")</f>
        <v/>
      </c>
      <c r="C6" s="2" t="str">
        <f t="array" ref="C6">+IFERROR(INDEX(#REF!,SMALL(IF(#REF!="WT",ROW(#REF!)-ROW(#REF!)+1),ROWS(C$6:C6))),"")</f>
        <v/>
      </c>
      <c r="D6" s="2" t="str">
        <f t="array" ref="D6">+IFERROR(INDEX(#REF!,SMALL(IF(#REF!="WT",ROW(#REF!)-ROW(#REF!)+1),ROWS(D$6:D6))),"")</f>
        <v/>
      </c>
      <c r="E6" s="2" t="str">
        <f t="array" ref="E6">+IFERROR(INDEX(#REF!,SMALL(IF(#REF!="WT",ROW(#REF!)-ROW(#REF!)+1),ROWS(E$6:E6))),"")</f>
        <v/>
      </c>
      <c r="F6" s="19" t="str">
        <f t="array" ref="F6">+IFERROR(INDEX(#REF!,SMALL(IF(#REF!="WT",ROW(#REF!)-ROW(#REF!)+1),ROWS(F$6:F6))),"")</f>
        <v/>
      </c>
    </row>
    <row r="7" spans="1:11" x14ac:dyDescent="0.25">
      <c r="A7" s="15" t="str">
        <f t="array" ref="A7">+IFERROR(INDEX(#REF!,SMALL(IF(#REF!="WT",ROW(#REF!)-ROW(#REF!)+1),ROWS(A$6:A7))),"")</f>
        <v/>
      </c>
      <c r="B7" s="10" t="str">
        <f t="array" ref="B7">+IFERROR(INDEX(#REF!,SMALL(IF(#REF!="WT",ROW(#REF!)-ROW(#REF!)+1),ROWS(B$6:B7))),"")</f>
        <v/>
      </c>
      <c r="C7" s="2" t="str">
        <f t="array" ref="C7">+IFERROR(INDEX(#REF!,SMALL(IF(#REF!="WT",ROW(#REF!)-ROW(#REF!)+1),ROWS(C$6:C7))),"")</f>
        <v/>
      </c>
      <c r="D7" s="2" t="str">
        <f t="array" ref="D7">+IFERROR(INDEX(#REF!,SMALL(IF(#REF!="WT",ROW(#REF!)-ROW(#REF!)+1),ROWS(D$6:D7))),"")</f>
        <v/>
      </c>
      <c r="E7" s="2" t="str">
        <f t="array" ref="E7">+IFERROR(INDEX(#REF!,SMALL(IF(#REF!="WT",ROW(#REF!)-ROW(#REF!)+1),ROWS(E$6:E7))),"")</f>
        <v/>
      </c>
      <c r="F7" s="19" t="str">
        <f t="array" ref="F7">+IFERROR(INDEX(#REF!,SMALL(IF(#REF!="WT",ROW(#REF!)-ROW(#REF!)+1),ROWS(F$6:F7))),"")</f>
        <v/>
      </c>
    </row>
    <row r="8" spans="1:11" x14ac:dyDescent="0.25">
      <c r="A8" s="15" t="str">
        <f t="array" ref="A8">+IFERROR(INDEX(#REF!,SMALL(IF(#REF!="WT",ROW(#REF!)-ROW(#REF!)+1),ROWS(A$6:A8))),"")</f>
        <v/>
      </c>
      <c r="B8" s="10" t="str">
        <f t="array" ref="B8">+IFERROR(INDEX(#REF!,SMALL(IF(#REF!="WT",ROW(#REF!)-ROW(#REF!)+1),ROWS(B$6:B8))),"")</f>
        <v/>
      </c>
      <c r="C8" s="2" t="str">
        <f t="array" ref="C8">+IFERROR(INDEX(#REF!,SMALL(IF(#REF!="WT",ROW(#REF!)-ROW(#REF!)+1),ROWS(C$6:C8))),"")</f>
        <v/>
      </c>
      <c r="D8" s="2" t="str">
        <f t="array" ref="D8">+IFERROR(INDEX(#REF!,SMALL(IF(#REF!="WT",ROW(#REF!)-ROW(#REF!)+1),ROWS(D$6:D8))),"")</f>
        <v/>
      </c>
      <c r="E8" s="2" t="str">
        <f t="array" ref="E8">+IFERROR(INDEX(#REF!,SMALL(IF(#REF!="WT",ROW(#REF!)-ROW(#REF!)+1),ROWS(E$6:E8))),"")</f>
        <v/>
      </c>
      <c r="F8" s="19" t="str">
        <f t="array" ref="F8">+IFERROR(INDEX(#REF!,SMALL(IF(#REF!="WT",ROW(#REF!)-ROW(#REF!)+1),ROWS(F$6:F8))),"")</f>
        <v/>
      </c>
    </row>
    <row r="9" spans="1:11" x14ac:dyDescent="0.25">
      <c r="A9" s="15" t="str">
        <f t="array" ref="A9">+IFERROR(INDEX(#REF!,SMALL(IF(#REF!="WT",ROW(#REF!)-ROW(#REF!)+1),ROWS(A$6:A9))),"")</f>
        <v/>
      </c>
      <c r="B9" s="10" t="str">
        <f t="array" ref="B9">+IFERROR(INDEX(#REF!,SMALL(IF(#REF!="WT",ROW(#REF!)-ROW(#REF!)+1),ROWS(B$6:B9))),"")</f>
        <v/>
      </c>
      <c r="C9" s="2" t="str">
        <f t="array" ref="C9">+IFERROR(INDEX(#REF!,SMALL(IF(#REF!="WT",ROW(#REF!)-ROW(#REF!)+1),ROWS(C$6:C9))),"")</f>
        <v/>
      </c>
      <c r="D9" s="2" t="str">
        <f t="array" ref="D9">+IFERROR(INDEX(#REF!,SMALL(IF(#REF!="WT",ROW(#REF!)-ROW(#REF!)+1),ROWS(D$6:D9))),"")</f>
        <v/>
      </c>
      <c r="E9" s="2" t="str">
        <f t="array" ref="E9">+IFERROR(INDEX(#REF!,SMALL(IF(#REF!="WT",ROW(#REF!)-ROW(#REF!)+1),ROWS(E$6:E9))),"")</f>
        <v/>
      </c>
      <c r="F9" s="19" t="str">
        <f t="array" ref="F9">+IFERROR(INDEX(#REF!,SMALL(IF(#REF!="WT",ROW(#REF!)-ROW(#REF!)+1),ROWS(F$6:F9))),"")</f>
        <v/>
      </c>
    </row>
    <row r="10" spans="1:11" x14ac:dyDescent="0.25">
      <c r="A10" s="15" t="str">
        <f t="array" ref="A10">+IFERROR(INDEX(#REF!,SMALL(IF(#REF!="WT",ROW(#REF!)-ROW(#REF!)+1),ROWS(A$6:A10))),"")</f>
        <v/>
      </c>
      <c r="B10" s="10" t="str">
        <f t="array" ref="B10">+IFERROR(INDEX(#REF!,SMALL(IF(#REF!="WT",ROW(#REF!)-ROW(#REF!)+1),ROWS(B$6:B10))),"")</f>
        <v/>
      </c>
      <c r="C10" s="2" t="str">
        <f t="array" ref="C10">+IFERROR(INDEX(#REF!,SMALL(IF(#REF!="WT",ROW(#REF!)-ROW(#REF!)+1),ROWS(C$6:C10))),"")</f>
        <v/>
      </c>
      <c r="D10" s="2" t="str">
        <f t="array" ref="D10">+IFERROR(INDEX(#REF!,SMALL(IF(#REF!="WT",ROW(#REF!)-ROW(#REF!)+1),ROWS(D$6:D10))),"")</f>
        <v/>
      </c>
      <c r="E10" s="2" t="str">
        <f t="array" ref="E10">+IFERROR(INDEX(#REF!,SMALL(IF(#REF!="WT",ROW(#REF!)-ROW(#REF!)+1),ROWS(E$6:E10))),"")</f>
        <v/>
      </c>
      <c r="F10" s="19" t="str">
        <f t="array" ref="F10">+IFERROR(INDEX(#REF!,SMALL(IF(#REF!="WT",ROW(#REF!)-ROW(#REF!)+1),ROWS(F$6:F10))),"")</f>
        <v/>
      </c>
    </row>
    <row r="11" spans="1:11" x14ac:dyDescent="0.25">
      <c r="A11" s="15" t="str">
        <f t="array" ref="A11">+IFERROR(INDEX(#REF!,SMALL(IF(#REF!="WT",ROW(#REF!)-ROW(#REF!)+1),ROWS(A$6:A11))),"")</f>
        <v/>
      </c>
      <c r="B11" s="10" t="str">
        <f t="array" ref="B11">+IFERROR(INDEX(#REF!,SMALL(IF(#REF!="WT",ROW(#REF!)-ROW(#REF!)+1),ROWS(B$6:B11))),"")</f>
        <v/>
      </c>
      <c r="C11" s="2" t="str">
        <f t="array" ref="C11">+IFERROR(INDEX(#REF!,SMALL(IF(#REF!="WT",ROW(#REF!)-ROW(#REF!)+1),ROWS(C$6:C11))),"")</f>
        <v/>
      </c>
      <c r="D11" s="2" t="str">
        <f t="array" ref="D11">+IFERROR(INDEX(#REF!,SMALL(IF(#REF!="WT",ROW(#REF!)-ROW(#REF!)+1),ROWS(D$6:D11))),"")</f>
        <v/>
      </c>
      <c r="E11" s="2" t="str">
        <f t="array" ref="E11">+IFERROR(INDEX(#REF!,SMALL(IF(#REF!="WT",ROW(#REF!)-ROW(#REF!)+1),ROWS(E$6:E11))),"")</f>
        <v/>
      </c>
      <c r="F11" s="19" t="str">
        <f t="array" ref="F11">+IFERROR(INDEX(#REF!,SMALL(IF(#REF!="WT",ROW(#REF!)-ROW(#REF!)+1),ROWS(F$6:F11))),"")</f>
        <v/>
      </c>
    </row>
    <row r="12" spans="1:11" x14ac:dyDescent="0.25">
      <c r="A12" s="15" t="str">
        <f t="array" ref="A12">+IFERROR(INDEX(#REF!,SMALL(IF(#REF!="WT",ROW(#REF!)-ROW(#REF!)+1),ROWS(A$6:A12))),"")</f>
        <v/>
      </c>
      <c r="B12" s="10" t="str">
        <f t="array" ref="B12">+IFERROR(INDEX(#REF!,SMALL(IF(#REF!="WT",ROW(#REF!)-ROW(#REF!)+1),ROWS(B$6:B12))),"")</f>
        <v/>
      </c>
      <c r="C12" s="2" t="str">
        <f t="array" ref="C12">+IFERROR(INDEX(#REF!,SMALL(IF(#REF!="WT",ROW(#REF!)-ROW(#REF!)+1),ROWS(C$6:C12))),"")</f>
        <v/>
      </c>
      <c r="D12" s="2" t="str">
        <f t="array" ref="D12">+IFERROR(INDEX(#REF!,SMALL(IF(#REF!="WT",ROW(#REF!)-ROW(#REF!)+1),ROWS(D$6:D12))),"")</f>
        <v/>
      </c>
      <c r="E12" s="2" t="str">
        <f t="array" ref="E12">+IFERROR(INDEX(#REF!,SMALL(IF(#REF!="WT",ROW(#REF!)-ROW(#REF!)+1),ROWS(E$6:E12))),"")</f>
        <v/>
      </c>
      <c r="F12" s="19" t="str">
        <f t="array" ref="F12">+IFERROR(INDEX(#REF!,SMALL(IF(#REF!="WT",ROW(#REF!)-ROW(#REF!)+1),ROWS(F$6:F12))),"")</f>
        <v/>
      </c>
    </row>
    <row r="13" spans="1:11" x14ac:dyDescent="0.25">
      <c r="A13" s="15" t="str">
        <f t="array" ref="A13">+IFERROR(INDEX(#REF!,SMALL(IF(#REF!="WT",ROW(#REF!)-ROW(#REF!)+1),ROWS(A$6:A13))),"")</f>
        <v/>
      </c>
      <c r="B13" s="10" t="str">
        <f t="array" ref="B13">+IFERROR(INDEX(#REF!,SMALL(IF(#REF!="WT",ROW(#REF!)-ROW(#REF!)+1),ROWS(B$6:B13))),"")</f>
        <v/>
      </c>
      <c r="C13" s="2" t="str">
        <f t="array" ref="C13">+IFERROR(INDEX(#REF!,SMALL(IF(#REF!="WT",ROW(#REF!)-ROW(#REF!)+1),ROWS(C$6:C13))),"")</f>
        <v/>
      </c>
      <c r="D13" s="2" t="str">
        <f t="array" ref="D13">+IFERROR(INDEX(#REF!,SMALL(IF(#REF!="WT",ROW(#REF!)-ROW(#REF!)+1),ROWS(D$6:D13))),"")</f>
        <v/>
      </c>
      <c r="E13" s="2" t="str">
        <f t="array" ref="E13">+IFERROR(INDEX(#REF!,SMALL(IF(#REF!="WT",ROW(#REF!)-ROW(#REF!)+1),ROWS(E$6:E13))),"")</f>
        <v/>
      </c>
      <c r="F13" s="19" t="str">
        <f t="array" ref="F13">+IFERROR(INDEX(#REF!,SMALL(IF(#REF!="WT",ROW(#REF!)-ROW(#REF!)+1),ROWS(F$6:F13))),"")</f>
        <v/>
      </c>
    </row>
    <row r="14" spans="1:11" x14ac:dyDescent="0.25">
      <c r="A14" s="15" t="str">
        <f t="array" ref="A14">+IFERROR(INDEX(#REF!,SMALL(IF(#REF!="WT",ROW(#REF!)-ROW(#REF!)+1),ROWS(A$6:A14))),"")</f>
        <v/>
      </c>
      <c r="B14" s="10" t="str">
        <f t="array" ref="B14">+IFERROR(INDEX(#REF!,SMALL(IF(#REF!="WT",ROW(#REF!)-ROW(#REF!)+1),ROWS(B$6:B14))),"")</f>
        <v/>
      </c>
      <c r="C14" s="2" t="str">
        <f t="array" ref="C14">+IFERROR(INDEX(#REF!,SMALL(IF(#REF!="WT",ROW(#REF!)-ROW(#REF!)+1),ROWS(C$6:C14))),"")</f>
        <v/>
      </c>
      <c r="D14" s="2" t="str">
        <f t="array" ref="D14">+IFERROR(INDEX(#REF!,SMALL(IF(#REF!="WT",ROW(#REF!)-ROW(#REF!)+1),ROWS(D$6:D14))),"")</f>
        <v/>
      </c>
      <c r="E14" s="2" t="str">
        <f t="array" ref="E14">+IFERROR(INDEX(#REF!,SMALL(IF(#REF!="WT",ROW(#REF!)-ROW(#REF!)+1),ROWS(E$6:E14))),"")</f>
        <v/>
      </c>
      <c r="F14" s="19" t="str">
        <f t="array" ref="F14">+IFERROR(INDEX(#REF!,SMALL(IF(#REF!="WT",ROW(#REF!)-ROW(#REF!)+1),ROWS(F$6:F14))),"")</f>
        <v/>
      </c>
    </row>
    <row r="15" spans="1:11" x14ac:dyDescent="0.25">
      <c r="A15" s="15" t="str">
        <f t="array" ref="A15">+IFERROR(INDEX(#REF!,SMALL(IF(#REF!="WT",ROW(#REF!)-ROW(#REF!)+1),ROWS(A$6:A15))),"")</f>
        <v/>
      </c>
      <c r="B15" s="10" t="str">
        <f t="array" ref="B15">+IFERROR(INDEX(#REF!,SMALL(IF(#REF!="WT",ROW(#REF!)-ROW(#REF!)+1),ROWS(B$6:B15))),"")</f>
        <v/>
      </c>
      <c r="C15" s="2" t="str">
        <f t="array" ref="C15">+IFERROR(INDEX(#REF!,SMALL(IF(#REF!="WT",ROW(#REF!)-ROW(#REF!)+1),ROWS(C$6:C15))),"")</f>
        <v/>
      </c>
      <c r="D15" s="2" t="str">
        <f t="array" ref="D15">+IFERROR(INDEX(#REF!,SMALL(IF(#REF!="WT",ROW(#REF!)-ROW(#REF!)+1),ROWS(D$6:D15))),"")</f>
        <v/>
      </c>
      <c r="E15" s="2" t="str">
        <f t="array" ref="E15">+IFERROR(INDEX(#REF!,SMALL(IF(#REF!="WT",ROW(#REF!)-ROW(#REF!)+1),ROWS(E$6:E15))),"")</f>
        <v/>
      </c>
      <c r="F15" s="19" t="str">
        <f t="array" ref="F15">+IFERROR(INDEX(#REF!,SMALL(IF(#REF!="WT",ROW(#REF!)-ROW(#REF!)+1),ROWS(F$6:F15))),"")</f>
        <v/>
      </c>
    </row>
    <row r="16" spans="1:11" x14ac:dyDescent="0.25">
      <c r="A16" s="15" t="str">
        <f t="array" ref="A16">+IFERROR(INDEX(#REF!,SMALL(IF(#REF!="WT",ROW(#REF!)-ROW(#REF!)+1),ROWS(A$6:A16))),"")</f>
        <v/>
      </c>
      <c r="B16" s="10" t="str">
        <f t="array" ref="B16">+IFERROR(INDEX(#REF!,SMALL(IF(#REF!="WT",ROW(#REF!)-ROW(#REF!)+1),ROWS(B$6:B16))),"")</f>
        <v/>
      </c>
      <c r="C16" s="2" t="str">
        <f t="array" ref="C16">+IFERROR(INDEX(#REF!,SMALL(IF(#REF!="WT",ROW(#REF!)-ROW(#REF!)+1),ROWS(C$6:C16))),"")</f>
        <v/>
      </c>
      <c r="D16" s="2" t="str">
        <f t="array" ref="D16">+IFERROR(INDEX(#REF!,SMALL(IF(#REF!="WT",ROW(#REF!)-ROW(#REF!)+1),ROWS(D$6:D16))),"")</f>
        <v/>
      </c>
      <c r="E16" s="2" t="str">
        <f t="array" ref="E16">+IFERROR(INDEX(#REF!,SMALL(IF(#REF!="WT",ROW(#REF!)-ROW(#REF!)+1),ROWS(E$6:E16))),"")</f>
        <v/>
      </c>
      <c r="F16" s="19" t="str">
        <f t="array" ref="F16">+IFERROR(INDEX(#REF!,SMALL(IF(#REF!="WT",ROW(#REF!)-ROW(#REF!)+1),ROWS(F$6:F16))),"")</f>
        <v/>
      </c>
    </row>
    <row r="17" spans="1:6" x14ac:dyDescent="0.25">
      <c r="A17" s="15" t="str">
        <f t="array" ref="A17">+IFERROR(INDEX(#REF!,SMALL(IF(#REF!="WT",ROW(#REF!)-ROW(#REF!)+1),ROWS(A$6:A17))),"")</f>
        <v/>
      </c>
      <c r="B17" s="10" t="str">
        <f t="array" ref="B17">+IFERROR(INDEX(#REF!,SMALL(IF(#REF!="WT",ROW(#REF!)-ROW(#REF!)+1),ROWS(B$6:B17))),"")</f>
        <v/>
      </c>
      <c r="C17" s="2" t="str">
        <f t="array" ref="C17">+IFERROR(INDEX(#REF!,SMALL(IF(#REF!="WT",ROW(#REF!)-ROW(#REF!)+1),ROWS(C$6:C17))),"")</f>
        <v/>
      </c>
      <c r="D17" s="2" t="str">
        <f t="array" ref="D17">+IFERROR(INDEX(#REF!,SMALL(IF(#REF!="WT",ROW(#REF!)-ROW(#REF!)+1),ROWS(D$6:D17))),"")</f>
        <v/>
      </c>
      <c r="E17" s="2" t="str">
        <f t="array" ref="E17">+IFERROR(INDEX(#REF!,SMALL(IF(#REF!="WT",ROW(#REF!)-ROW(#REF!)+1),ROWS(E$6:E17))),"")</f>
        <v/>
      </c>
      <c r="F17" s="19" t="str">
        <f t="array" ref="F17">+IFERROR(INDEX(#REF!,SMALL(IF(#REF!="WT",ROW(#REF!)-ROW(#REF!)+1),ROWS(F$6:F17))),"")</f>
        <v/>
      </c>
    </row>
    <row r="18" spans="1:6" x14ac:dyDescent="0.25">
      <c r="A18" s="15" t="str">
        <f t="array" ref="A18">+IFERROR(INDEX(#REF!,SMALL(IF(#REF!="WT",ROW(#REF!)-ROW(#REF!)+1),ROWS(A$6:A18))),"")</f>
        <v/>
      </c>
      <c r="B18" s="10" t="str">
        <f t="array" ref="B18">+IFERROR(INDEX(#REF!,SMALL(IF(#REF!="WT",ROW(#REF!)-ROW(#REF!)+1),ROWS(B$6:B18))),"")</f>
        <v/>
      </c>
      <c r="C18" s="2" t="str">
        <f t="array" ref="C18">+IFERROR(INDEX(#REF!,SMALL(IF(#REF!="WT",ROW(#REF!)-ROW(#REF!)+1),ROWS(C$6:C18))),"")</f>
        <v/>
      </c>
      <c r="D18" s="2" t="str">
        <f t="array" ref="D18">+IFERROR(INDEX(#REF!,SMALL(IF(#REF!="WT",ROW(#REF!)-ROW(#REF!)+1),ROWS(D$6:D18))),"")</f>
        <v/>
      </c>
      <c r="E18" s="2" t="str">
        <f t="array" ref="E18">+IFERROR(INDEX(#REF!,SMALL(IF(#REF!="WT",ROW(#REF!)-ROW(#REF!)+1),ROWS(E$6:E18))),"")</f>
        <v/>
      </c>
      <c r="F18" s="19" t="str">
        <f t="array" ref="F18">+IFERROR(INDEX(#REF!,SMALL(IF(#REF!="WT",ROW(#REF!)-ROW(#REF!)+1),ROWS(F$6:F18))),"")</f>
        <v/>
      </c>
    </row>
    <row r="19" spans="1:6" x14ac:dyDescent="0.25">
      <c r="A19" s="15" t="str">
        <f t="array" ref="A19">+IFERROR(INDEX(#REF!,SMALL(IF(#REF!="WT",ROW(#REF!)-ROW(#REF!)+1),ROWS(A$6:A19))),"")</f>
        <v/>
      </c>
      <c r="B19" s="10" t="str">
        <f t="array" ref="B19">+IFERROR(INDEX(#REF!,SMALL(IF(#REF!="WT",ROW(#REF!)-ROW(#REF!)+1),ROWS(B$6:B19))),"")</f>
        <v/>
      </c>
      <c r="C19" s="2" t="str">
        <f t="array" ref="C19">+IFERROR(INDEX(#REF!,SMALL(IF(#REF!="WT",ROW(#REF!)-ROW(#REF!)+1),ROWS(C$6:C19))),"")</f>
        <v/>
      </c>
      <c r="D19" s="2" t="str">
        <f t="array" ref="D19">+IFERROR(INDEX(#REF!,SMALL(IF(#REF!="WT",ROW(#REF!)-ROW(#REF!)+1),ROWS(D$6:D19))),"")</f>
        <v/>
      </c>
      <c r="E19" s="2" t="str">
        <f t="array" ref="E19">+IFERROR(INDEX(#REF!,SMALL(IF(#REF!="WT",ROW(#REF!)-ROW(#REF!)+1),ROWS(E$6:E19))),"")</f>
        <v/>
      </c>
      <c r="F19" s="19" t="str">
        <f t="array" ref="F19">+IFERROR(INDEX(#REF!,SMALL(IF(#REF!="WT",ROW(#REF!)-ROW(#REF!)+1),ROWS(F$6:F19))),"")</f>
        <v/>
      </c>
    </row>
    <row r="20" spans="1:6" x14ac:dyDescent="0.25">
      <c r="A20" s="15" t="str">
        <f t="array" ref="A20">+IFERROR(INDEX(#REF!,SMALL(IF(#REF!="WT",ROW(#REF!)-ROW(#REF!)+1),ROWS(A$6:A20))),"")</f>
        <v/>
      </c>
      <c r="B20" s="10" t="str">
        <f t="array" ref="B20">+IFERROR(INDEX(#REF!,SMALL(IF(#REF!="WT",ROW(#REF!)-ROW(#REF!)+1),ROWS(B$6:B20))),"")</f>
        <v/>
      </c>
      <c r="C20" s="2" t="str">
        <f t="array" ref="C20">+IFERROR(INDEX(#REF!,SMALL(IF(#REF!="WT",ROW(#REF!)-ROW(#REF!)+1),ROWS(C$6:C20))),"")</f>
        <v/>
      </c>
      <c r="D20" s="2" t="str">
        <f t="array" ref="D20">+IFERROR(INDEX(#REF!,SMALL(IF(#REF!="WT",ROW(#REF!)-ROW(#REF!)+1),ROWS(D$6:D20))),"")</f>
        <v/>
      </c>
      <c r="E20" s="2" t="str">
        <f t="array" ref="E20">+IFERROR(INDEX(#REF!,SMALL(IF(#REF!="WT",ROW(#REF!)-ROW(#REF!)+1),ROWS(E$6:E20))),"")</f>
        <v/>
      </c>
      <c r="F20" s="19" t="str">
        <f t="array" ref="F20">+IFERROR(INDEX(#REF!,SMALL(IF(#REF!="WT",ROW(#REF!)-ROW(#REF!)+1),ROWS(F$6:F20))),"")</f>
        <v/>
      </c>
    </row>
    <row r="21" spans="1:6" x14ac:dyDescent="0.25">
      <c r="A21" s="15" t="str">
        <f t="array" ref="A21">+IFERROR(INDEX(#REF!,SMALL(IF(#REF!="WT",ROW(#REF!)-ROW(#REF!)+1),ROWS(A$6:A21))),"")</f>
        <v/>
      </c>
      <c r="B21" s="10" t="str">
        <f t="array" ref="B21">+IFERROR(INDEX(#REF!,SMALL(IF(#REF!="WT",ROW(#REF!)-ROW(#REF!)+1),ROWS(B$6:B21))),"")</f>
        <v/>
      </c>
      <c r="C21" s="2" t="str">
        <f t="array" ref="C21">+IFERROR(INDEX(#REF!,SMALL(IF(#REF!="WT",ROW(#REF!)-ROW(#REF!)+1),ROWS(C$6:C21))),"")</f>
        <v/>
      </c>
      <c r="D21" s="2" t="str">
        <f t="array" ref="D21">+IFERROR(INDEX(#REF!,SMALL(IF(#REF!="WT",ROW(#REF!)-ROW(#REF!)+1),ROWS(D$6:D21))),"")</f>
        <v/>
      </c>
      <c r="E21" s="2" t="str">
        <f t="array" ref="E21">+IFERROR(INDEX(#REF!,SMALL(IF(#REF!="WT",ROW(#REF!)-ROW(#REF!)+1),ROWS(E$6:E21))),"")</f>
        <v/>
      </c>
      <c r="F21" s="19" t="str">
        <f t="array" ref="F21">+IFERROR(INDEX(#REF!,SMALL(IF(#REF!="WT",ROW(#REF!)-ROW(#REF!)+1),ROWS(F$6:F21))),"")</f>
        <v/>
      </c>
    </row>
    <row r="22" spans="1:6" x14ac:dyDescent="0.25">
      <c r="A22" s="15" t="str">
        <f t="array" ref="A22">+IFERROR(INDEX(#REF!,SMALL(IF(#REF!="WT",ROW(#REF!)-ROW(#REF!)+1),ROWS(A$6:A22))),"")</f>
        <v/>
      </c>
      <c r="B22" s="10" t="str">
        <f t="array" ref="B22">+IFERROR(INDEX(#REF!,SMALL(IF(#REF!="WT",ROW(#REF!)-ROW(#REF!)+1),ROWS(B$6:B22))),"")</f>
        <v/>
      </c>
      <c r="C22" s="2" t="str">
        <f t="array" ref="C22">+IFERROR(INDEX(#REF!,SMALL(IF(#REF!="WT",ROW(#REF!)-ROW(#REF!)+1),ROWS(C$6:C22))),"")</f>
        <v/>
      </c>
      <c r="D22" s="2" t="str">
        <f t="array" ref="D22">+IFERROR(INDEX(#REF!,SMALL(IF(#REF!="WT",ROW(#REF!)-ROW(#REF!)+1),ROWS(D$6:D22))),"")</f>
        <v/>
      </c>
      <c r="E22" s="2" t="str">
        <f t="array" ref="E22">+IFERROR(INDEX(#REF!,SMALL(IF(#REF!="WT",ROW(#REF!)-ROW(#REF!)+1),ROWS(E$6:E22))),"")</f>
        <v/>
      </c>
      <c r="F22" s="19" t="str">
        <f t="array" ref="F22">+IFERROR(INDEX(#REF!,SMALL(IF(#REF!="WT",ROW(#REF!)-ROW(#REF!)+1),ROWS(F$6:F22))),"")</f>
        <v/>
      </c>
    </row>
    <row r="23" spans="1:6" x14ac:dyDescent="0.25">
      <c r="A23" s="15" t="str">
        <f t="array" ref="A23">+IFERROR(INDEX(#REF!,SMALL(IF(#REF!="WT",ROW(#REF!)-ROW(#REF!)+1),ROWS(A$6:A23))),"")</f>
        <v/>
      </c>
      <c r="B23" s="10" t="str">
        <f t="array" ref="B23">+IFERROR(INDEX(#REF!,SMALL(IF(#REF!="WT",ROW(#REF!)-ROW(#REF!)+1),ROWS(B$6:B23))),"")</f>
        <v/>
      </c>
      <c r="C23" s="2" t="str">
        <f t="array" ref="C23">+IFERROR(INDEX(#REF!,SMALL(IF(#REF!="WT",ROW(#REF!)-ROW(#REF!)+1),ROWS(C$6:C23))),"")</f>
        <v/>
      </c>
      <c r="D23" s="2" t="str">
        <f t="array" ref="D23">+IFERROR(INDEX(#REF!,SMALL(IF(#REF!="WT",ROW(#REF!)-ROW(#REF!)+1),ROWS(D$6:D23))),"")</f>
        <v/>
      </c>
      <c r="E23" s="2" t="str">
        <f t="array" ref="E23">+IFERROR(INDEX(#REF!,SMALL(IF(#REF!="WT",ROW(#REF!)-ROW(#REF!)+1),ROWS(E$6:E23))),"")</f>
        <v/>
      </c>
      <c r="F23" s="19" t="str">
        <f t="array" ref="F23">+IFERROR(INDEX(#REF!,SMALL(IF(#REF!="WT",ROW(#REF!)-ROW(#REF!)+1),ROWS(F$6:F23))),"")</f>
        <v/>
      </c>
    </row>
    <row r="24" spans="1:6" x14ac:dyDescent="0.25">
      <c r="A24" s="15" t="str">
        <f t="array" ref="A24">+IFERROR(INDEX(#REF!,SMALL(IF(#REF!="WT",ROW(#REF!)-ROW(#REF!)+1),ROWS(A$6:A24))),"")</f>
        <v/>
      </c>
      <c r="B24" s="10" t="str">
        <f t="array" ref="B24">+IFERROR(INDEX(#REF!,SMALL(IF(#REF!="WT",ROW(#REF!)-ROW(#REF!)+1),ROWS(B$6:B24))),"")</f>
        <v/>
      </c>
      <c r="C24" s="2" t="str">
        <f t="array" ref="C24">+IFERROR(INDEX(#REF!,SMALL(IF(#REF!="WT",ROW(#REF!)-ROW(#REF!)+1),ROWS(C$6:C24))),"")</f>
        <v/>
      </c>
      <c r="D24" s="2" t="str">
        <f t="array" ref="D24">+IFERROR(INDEX(#REF!,SMALL(IF(#REF!="WT",ROW(#REF!)-ROW(#REF!)+1),ROWS(D$6:D24))),"")</f>
        <v/>
      </c>
      <c r="E24" s="2" t="str">
        <f t="array" ref="E24">+IFERROR(INDEX(#REF!,SMALL(IF(#REF!="WT",ROW(#REF!)-ROW(#REF!)+1),ROWS(E$6:E24))),"")</f>
        <v/>
      </c>
      <c r="F24" s="19" t="str">
        <f t="array" ref="F24">+IFERROR(INDEX(#REF!,SMALL(IF(#REF!="WT",ROW(#REF!)-ROW(#REF!)+1),ROWS(F$6:F24))),"")</f>
        <v/>
      </c>
    </row>
    <row r="25" spans="1:6" x14ac:dyDescent="0.25">
      <c r="A25" s="15" t="str">
        <f t="array" ref="A25">+IFERROR(INDEX(#REF!,SMALL(IF(#REF!="WT",ROW(#REF!)-ROW(#REF!)+1),ROWS(A$6:A25))),"")</f>
        <v/>
      </c>
      <c r="B25" s="10" t="str">
        <f t="array" ref="B25">+IFERROR(INDEX(#REF!,SMALL(IF(#REF!="WT",ROW(#REF!)-ROW(#REF!)+1),ROWS(B$6:B25))),"")</f>
        <v/>
      </c>
      <c r="C25" s="2" t="str">
        <f t="array" ref="C25">+IFERROR(INDEX(#REF!,SMALL(IF(#REF!="WT",ROW(#REF!)-ROW(#REF!)+1),ROWS(C$6:C25))),"")</f>
        <v/>
      </c>
      <c r="D25" s="2" t="str">
        <f t="array" ref="D25">+IFERROR(INDEX(#REF!,SMALL(IF(#REF!="WT",ROW(#REF!)-ROW(#REF!)+1),ROWS(D$6:D25))),"")</f>
        <v/>
      </c>
      <c r="E25" s="2" t="str">
        <f t="array" ref="E25">+IFERROR(INDEX(#REF!,SMALL(IF(#REF!="WT",ROW(#REF!)-ROW(#REF!)+1),ROWS(E$6:E25))),"")</f>
        <v/>
      </c>
      <c r="F25" s="19" t="str">
        <f t="array" ref="F25">+IFERROR(INDEX(#REF!,SMALL(IF(#REF!="WT",ROW(#REF!)-ROW(#REF!)+1),ROWS(F$6:F25))),"")</f>
        <v/>
      </c>
    </row>
    <row r="26" spans="1:6" x14ac:dyDescent="0.25">
      <c r="A26" s="15" t="str">
        <f t="array" ref="A26">+IFERROR(INDEX(#REF!,SMALL(IF(#REF!="WT",ROW(#REF!)-ROW(#REF!)+1),ROWS(A$6:A26))),"")</f>
        <v/>
      </c>
      <c r="B26" s="10" t="str">
        <f t="array" ref="B26">+IFERROR(INDEX(#REF!,SMALL(IF(#REF!="WT",ROW(#REF!)-ROW(#REF!)+1),ROWS(B$6:B26))),"")</f>
        <v/>
      </c>
      <c r="C26" s="2" t="str">
        <f t="array" ref="C26">+IFERROR(INDEX(#REF!,SMALL(IF(#REF!="WT",ROW(#REF!)-ROW(#REF!)+1),ROWS(C$6:C26))),"")</f>
        <v/>
      </c>
      <c r="D26" s="2" t="str">
        <f t="array" ref="D26">+IFERROR(INDEX(#REF!,SMALL(IF(#REF!="WT",ROW(#REF!)-ROW(#REF!)+1),ROWS(D$6:D26))),"")</f>
        <v/>
      </c>
      <c r="E26" s="2" t="str">
        <f t="array" ref="E26">+IFERROR(INDEX(#REF!,SMALL(IF(#REF!="WT",ROW(#REF!)-ROW(#REF!)+1),ROWS(E$6:E26))),"")</f>
        <v/>
      </c>
      <c r="F26" s="19" t="str">
        <f t="array" ref="F26">+IFERROR(INDEX(#REF!,SMALL(IF(#REF!="WT",ROW(#REF!)-ROW(#REF!)+1),ROWS(F$6:F26))),"")</f>
        <v/>
      </c>
    </row>
    <row r="27" spans="1:6" x14ac:dyDescent="0.25">
      <c r="A27" s="15" t="str">
        <f t="array" ref="A27">+IFERROR(INDEX(#REF!,SMALL(IF(#REF!="WT",ROW(#REF!)-ROW(#REF!)+1),ROWS(A$6:A27))),"")</f>
        <v/>
      </c>
      <c r="B27" s="10" t="str">
        <f t="array" ref="B27">+IFERROR(INDEX(#REF!,SMALL(IF(#REF!="WT",ROW(#REF!)-ROW(#REF!)+1),ROWS(B$6:B27))),"")</f>
        <v/>
      </c>
      <c r="C27" s="2" t="str">
        <f t="array" ref="C27">+IFERROR(INDEX(#REF!,SMALL(IF(#REF!="WT",ROW(#REF!)-ROW(#REF!)+1),ROWS(C$6:C27))),"")</f>
        <v/>
      </c>
      <c r="D27" s="2" t="str">
        <f t="array" ref="D27">+IFERROR(INDEX(#REF!,SMALL(IF(#REF!="WT",ROW(#REF!)-ROW(#REF!)+1),ROWS(D$6:D27))),"")</f>
        <v/>
      </c>
      <c r="E27" s="2" t="str">
        <f t="array" ref="E27">+IFERROR(INDEX(#REF!,SMALL(IF(#REF!="WT",ROW(#REF!)-ROW(#REF!)+1),ROWS(E$6:E27))),"")</f>
        <v/>
      </c>
      <c r="F27" s="19" t="str">
        <f t="array" ref="F27">+IFERROR(INDEX(#REF!,SMALL(IF(#REF!="WT",ROW(#REF!)-ROW(#REF!)+1),ROWS(F$6:F27))),"")</f>
        <v/>
      </c>
    </row>
    <row r="28" spans="1:6" x14ac:dyDescent="0.25">
      <c r="A28" s="15" t="str">
        <f t="array" ref="A28">+IFERROR(INDEX(#REF!,SMALL(IF(#REF!="WT",ROW(#REF!)-ROW(#REF!)+1),ROWS(A$6:A28))),"")</f>
        <v/>
      </c>
      <c r="B28" s="10" t="str">
        <f t="array" ref="B28">+IFERROR(INDEX(#REF!,SMALL(IF(#REF!="WT",ROW(#REF!)-ROW(#REF!)+1),ROWS(B$6:B28))),"")</f>
        <v/>
      </c>
      <c r="C28" s="2" t="str">
        <f t="array" ref="C28">+IFERROR(INDEX(#REF!,SMALL(IF(#REF!="WT",ROW(#REF!)-ROW(#REF!)+1),ROWS(C$6:C28))),"")</f>
        <v/>
      </c>
      <c r="D28" s="2" t="str">
        <f t="array" ref="D28">+IFERROR(INDEX(#REF!,SMALL(IF(#REF!="WT",ROW(#REF!)-ROW(#REF!)+1),ROWS(D$6:D28))),"")</f>
        <v/>
      </c>
      <c r="E28" s="2" t="str">
        <f t="array" ref="E28">+IFERROR(INDEX(#REF!,SMALL(IF(#REF!="WT",ROW(#REF!)-ROW(#REF!)+1),ROWS(E$6:E28))),"")</f>
        <v/>
      </c>
      <c r="F28" s="19" t="str">
        <f t="array" ref="F28">+IFERROR(INDEX(#REF!,SMALL(IF(#REF!="WT",ROW(#REF!)-ROW(#REF!)+1),ROWS(F$6:F28))),"")</f>
        <v/>
      </c>
    </row>
    <row r="29" spans="1:6" x14ac:dyDescent="0.25">
      <c r="A29" s="15" t="str">
        <f t="array" ref="A29">+IFERROR(INDEX(#REF!,SMALL(IF(#REF!="WT",ROW(#REF!)-ROW(#REF!)+1),ROWS(A$6:A29))),"")</f>
        <v/>
      </c>
      <c r="B29" s="10" t="str">
        <f t="array" ref="B29">+IFERROR(INDEX(#REF!,SMALL(IF(#REF!="WT",ROW(#REF!)-ROW(#REF!)+1),ROWS(B$6:B29))),"")</f>
        <v/>
      </c>
      <c r="C29" s="2" t="str">
        <f t="array" ref="C29">+IFERROR(INDEX(#REF!,SMALL(IF(#REF!="WT",ROW(#REF!)-ROW(#REF!)+1),ROWS(C$6:C29))),"")</f>
        <v/>
      </c>
      <c r="D29" s="2" t="str">
        <f t="array" ref="D29">+IFERROR(INDEX(#REF!,SMALL(IF(#REF!="WT",ROW(#REF!)-ROW(#REF!)+1),ROWS(D$6:D29))),"")</f>
        <v/>
      </c>
      <c r="E29" s="2" t="str">
        <f t="array" ref="E29">+IFERROR(INDEX(#REF!,SMALL(IF(#REF!="WT",ROW(#REF!)-ROW(#REF!)+1),ROWS(E$6:E29))),"")</f>
        <v/>
      </c>
      <c r="F29" s="19" t="str">
        <f t="array" ref="F29">+IFERROR(INDEX(#REF!,SMALL(IF(#REF!="WT",ROW(#REF!)-ROW(#REF!)+1),ROWS(F$6:F29))),"")</f>
        <v/>
      </c>
    </row>
    <row r="30" spans="1:6" x14ac:dyDescent="0.25">
      <c r="A30" s="15" t="str">
        <f t="array" ref="A30">+IFERROR(INDEX(#REF!,SMALL(IF(#REF!="WT",ROW(#REF!)-ROW(#REF!)+1),ROWS(A$6:A30))),"")</f>
        <v/>
      </c>
      <c r="B30" s="10" t="str">
        <f t="array" ref="B30">+IFERROR(INDEX(#REF!,SMALL(IF(#REF!="WT",ROW(#REF!)-ROW(#REF!)+1),ROWS(B$6:B30))),"")</f>
        <v/>
      </c>
      <c r="C30" s="2" t="str">
        <f t="array" ref="C30">+IFERROR(INDEX(#REF!,SMALL(IF(#REF!="WT",ROW(#REF!)-ROW(#REF!)+1),ROWS(C$6:C30))),"")</f>
        <v/>
      </c>
      <c r="D30" s="2" t="str">
        <f t="array" ref="D30">+IFERROR(INDEX(#REF!,SMALL(IF(#REF!="WT",ROW(#REF!)-ROW(#REF!)+1),ROWS(D$6:D30))),"")</f>
        <v/>
      </c>
      <c r="E30" s="2" t="str">
        <f t="array" ref="E30">+IFERROR(INDEX(#REF!,SMALL(IF(#REF!="WT",ROW(#REF!)-ROW(#REF!)+1),ROWS(E$6:E30))),"")</f>
        <v/>
      </c>
      <c r="F30" s="19" t="str">
        <f t="array" ref="F30">+IFERROR(INDEX(#REF!,SMALL(IF(#REF!="WT",ROW(#REF!)-ROW(#REF!)+1),ROWS(F$6:F30))),"")</f>
        <v/>
      </c>
    </row>
    <row r="31" spans="1:6" x14ac:dyDescent="0.25">
      <c r="A31" s="15" t="str">
        <f t="array" ref="A31">+IFERROR(INDEX(#REF!,SMALL(IF(#REF!="WT",ROW(#REF!)-ROW(#REF!)+1),ROWS(A$6:A31))),"")</f>
        <v/>
      </c>
      <c r="B31" s="10" t="str">
        <f t="array" ref="B31">+IFERROR(INDEX(#REF!,SMALL(IF(#REF!="WT",ROW(#REF!)-ROW(#REF!)+1),ROWS(B$6:B31))),"")</f>
        <v/>
      </c>
      <c r="C31" s="2" t="str">
        <f t="array" ref="C31">+IFERROR(INDEX(#REF!,SMALL(IF(#REF!="WT",ROW(#REF!)-ROW(#REF!)+1),ROWS(C$6:C31))),"")</f>
        <v/>
      </c>
      <c r="D31" s="2" t="str">
        <f t="array" ref="D31">+IFERROR(INDEX(#REF!,SMALL(IF(#REF!="WT",ROW(#REF!)-ROW(#REF!)+1),ROWS(D$6:D31))),"")</f>
        <v/>
      </c>
      <c r="E31" s="2" t="str">
        <f t="array" ref="E31">+IFERROR(INDEX(#REF!,SMALL(IF(#REF!="WT",ROW(#REF!)-ROW(#REF!)+1),ROWS(E$6:E31))),"")</f>
        <v/>
      </c>
      <c r="F31" s="19" t="str">
        <f t="array" ref="F31">+IFERROR(INDEX(#REF!,SMALL(IF(#REF!="WT",ROW(#REF!)-ROW(#REF!)+1),ROWS(F$6:F31))),"")</f>
        <v/>
      </c>
    </row>
    <row r="32" spans="1:6" x14ac:dyDescent="0.25">
      <c r="A32" s="15" t="str">
        <f t="array" ref="A32">+IFERROR(INDEX(#REF!,SMALL(IF(#REF!="WT",ROW(#REF!)-ROW(#REF!)+1),ROWS(A$6:A32))),"")</f>
        <v/>
      </c>
      <c r="B32" s="10" t="str">
        <f t="array" ref="B32">+IFERROR(INDEX(#REF!,SMALL(IF(#REF!="WT",ROW(#REF!)-ROW(#REF!)+1),ROWS(B$6:B32))),"")</f>
        <v/>
      </c>
      <c r="C32" s="2" t="str">
        <f t="array" ref="C32">+IFERROR(INDEX(#REF!,SMALL(IF(#REF!="WT",ROW(#REF!)-ROW(#REF!)+1),ROWS(C$6:C32))),"")</f>
        <v/>
      </c>
      <c r="D32" s="2" t="str">
        <f t="array" ref="D32">+IFERROR(INDEX(#REF!,SMALL(IF(#REF!="WT",ROW(#REF!)-ROW(#REF!)+1),ROWS(D$6:D32))),"")</f>
        <v/>
      </c>
      <c r="E32" s="2" t="str">
        <f t="array" ref="E32">+IFERROR(INDEX(#REF!,SMALL(IF(#REF!="WT",ROW(#REF!)-ROW(#REF!)+1),ROWS(E$6:E32))),"")</f>
        <v/>
      </c>
      <c r="F32" s="19" t="str">
        <f t="array" ref="F32">+IFERROR(INDEX(#REF!,SMALL(IF(#REF!="WT",ROW(#REF!)-ROW(#REF!)+1),ROWS(F$6:F32))),"")</f>
        <v/>
      </c>
    </row>
    <row r="33" spans="1:6" x14ac:dyDescent="0.25">
      <c r="A33" s="15" t="str">
        <f t="array" ref="A33">+IFERROR(INDEX(#REF!,SMALL(IF(#REF!="WT",ROW(#REF!)-ROW(#REF!)+1),ROWS(A$6:A33))),"")</f>
        <v/>
      </c>
      <c r="B33" s="10" t="str">
        <f t="array" ref="B33">+IFERROR(INDEX(#REF!,SMALL(IF(#REF!="WT",ROW(#REF!)-ROW(#REF!)+1),ROWS(B$6:B33))),"")</f>
        <v/>
      </c>
      <c r="C33" s="2" t="str">
        <f t="array" ref="C33">+IFERROR(INDEX(#REF!,SMALL(IF(#REF!="WT",ROW(#REF!)-ROW(#REF!)+1),ROWS(C$6:C33))),"")</f>
        <v/>
      </c>
      <c r="D33" s="2" t="str">
        <f t="array" ref="D33">+IFERROR(INDEX(#REF!,SMALL(IF(#REF!="WT",ROW(#REF!)-ROW(#REF!)+1),ROWS(D$6:D33))),"")</f>
        <v/>
      </c>
      <c r="E33" s="2" t="str">
        <f t="array" ref="E33">+IFERROR(INDEX(#REF!,SMALL(IF(#REF!="WT",ROW(#REF!)-ROW(#REF!)+1),ROWS(E$6:E33))),"")</f>
        <v/>
      </c>
      <c r="F33" s="19" t="str">
        <f t="array" ref="F33">+IFERROR(INDEX(#REF!,SMALL(IF(#REF!="WT",ROW(#REF!)-ROW(#REF!)+1),ROWS(F$6:F33))),"")</f>
        <v/>
      </c>
    </row>
    <row r="34" spans="1:6" x14ac:dyDescent="0.25">
      <c r="A34" s="15" t="str">
        <f t="array" ref="A34">+IFERROR(INDEX(#REF!,SMALL(IF(#REF!="WT",ROW(#REF!)-ROW(#REF!)+1),ROWS(A$6:A34))),"")</f>
        <v/>
      </c>
      <c r="B34" s="10" t="str">
        <f t="array" ref="B34">+IFERROR(INDEX(#REF!,SMALL(IF(#REF!="WT",ROW(#REF!)-ROW(#REF!)+1),ROWS(B$6:B34))),"")</f>
        <v/>
      </c>
      <c r="C34" s="2" t="str">
        <f t="array" ref="C34">+IFERROR(INDEX(#REF!,SMALL(IF(#REF!="WT",ROW(#REF!)-ROW(#REF!)+1),ROWS(C$6:C34))),"")</f>
        <v/>
      </c>
      <c r="D34" s="2" t="str">
        <f t="array" ref="D34">+IFERROR(INDEX(#REF!,SMALL(IF(#REF!="WT",ROW(#REF!)-ROW(#REF!)+1),ROWS(D$6:D34))),"")</f>
        <v/>
      </c>
      <c r="E34" s="2" t="str">
        <f t="array" ref="E34">+IFERROR(INDEX(#REF!,SMALL(IF(#REF!="WT",ROW(#REF!)-ROW(#REF!)+1),ROWS(E$6:E34))),"")</f>
        <v/>
      </c>
      <c r="F34" s="19" t="str">
        <f t="array" ref="F34">+IFERROR(INDEX(#REF!,SMALL(IF(#REF!="WT",ROW(#REF!)-ROW(#REF!)+1),ROWS(F$6:F34))),"")</f>
        <v/>
      </c>
    </row>
    <row r="35" spans="1:6" x14ac:dyDescent="0.25">
      <c r="A35" s="15" t="str">
        <f t="array" ref="A35">+IFERROR(INDEX(#REF!,SMALL(IF(#REF!="WT",ROW(#REF!)-ROW(#REF!)+1),ROWS(A$6:A35))),"")</f>
        <v/>
      </c>
      <c r="B35" s="10" t="str">
        <f t="array" ref="B35">+IFERROR(INDEX(#REF!,SMALL(IF(#REF!="WT",ROW(#REF!)-ROW(#REF!)+1),ROWS(B$6:B35))),"")</f>
        <v/>
      </c>
      <c r="C35" s="2" t="str">
        <f t="array" ref="C35">+IFERROR(INDEX(#REF!,SMALL(IF(#REF!="WT",ROW(#REF!)-ROW(#REF!)+1),ROWS(C$6:C35))),"")</f>
        <v/>
      </c>
      <c r="D35" s="2" t="str">
        <f t="array" ref="D35">+IFERROR(INDEX(#REF!,SMALL(IF(#REF!="WT",ROW(#REF!)-ROW(#REF!)+1),ROWS(D$6:D35))),"")</f>
        <v/>
      </c>
      <c r="E35" s="2" t="str">
        <f t="array" ref="E35">+IFERROR(INDEX(#REF!,SMALL(IF(#REF!="WT",ROW(#REF!)-ROW(#REF!)+1),ROWS(E$6:E35))),"")</f>
        <v/>
      </c>
      <c r="F35" s="19" t="str">
        <f t="array" ref="F35">+IFERROR(INDEX(#REF!,SMALL(IF(#REF!="WT",ROW(#REF!)-ROW(#REF!)+1),ROWS(F$6:F35))),"")</f>
        <v/>
      </c>
    </row>
    <row r="36" spans="1:6" x14ac:dyDescent="0.25">
      <c r="A36" s="15" t="str">
        <f t="array" ref="A36">+IFERROR(INDEX(#REF!,SMALL(IF(#REF!="WT",ROW(#REF!)-ROW(#REF!)+1),ROWS(A$6:A36))),"")</f>
        <v/>
      </c>
      <c r="B36" s="10" t="str">
        <f t="array" ref="B36">+IFERROR(INDEX(#REF!,SMALL(IF(#REF!="WT",ROW(#REF!)-ROW(#REF!)+1),ROWS(B$6:B36))),"")</f>
        <v/>
      </c>
      <c r="C36" s="2" t="str">
        <f t="array" ref="C36">+IFERROR(INDEX(#REF!,SMALL(IF(#REF!="WT",ROW(#REF!)-ROW(#REF!)+1),ROWS(C$6:C36))),"")</f>
        <v/>
      </c>
      <c r="D36" s="2" t="str">
        <f t="array" ref="D36">+IFERROR(INDEX(#REF!,SMALL(IF(#REF!="WT",ROW(#REF!)-ROW(#REF!)+1),ROWS(D$6:D36))),"")</f>
        <v/>
      </c>
      <c r="E36" s="2" t="str">
        <f t="array" ref="E36">+IFERROR(INDEX(#REF!,SMALL(IF(#REF!="WT",ROW(#REF!)-ROW(#REF!)+1),ROWS(E$6:E36))),"")</f>
        <v/>
      </c>
      <c r="F36" s="19" t="str">
        <f t="array" ref="F36">+IFERROR(INDEX(#REF!,SMALL(IF(#REF!="WT",ROW(#REF!)-ROW(#REF!)+1),ROWS(F$6:F36))),"")</f>
        <v/>
      </c>
    </row>
    <row r="37" spans="1:6" x14ac:dyDescent="0.25">
      <c r="A37" s="15" t="str">
        <f t="array" ref="A37">+IFERROR(INDEX(#REF!,SMALL(IF(#REF!="WT",ROW(#REF!)-ROW(#REF!)+1),ROWS(A$6:A37))),"")</f>
        <v/>
      </c>
      <c r="B37" s="10" t="str">
        <f t="array" ref="B37">+IFERROR(INDEX(#REF!,SMALL(IF(#REF!="WT",ROW(#REF!)-ROW(#REF!)+1),ROWS(B$6:B37))),"")</f>
        <v/>
      </c>
      <c r="C37" s="2" t="str">
        <f t="array" ref="C37">+IFERROR(INDEX(#REF!,SMALL(IF(#REF!="WT",ROW(#REF!)-ROW(#REF!)+1),ROWS(C$6:C37))),"")</f>
        <v/>
      </c>
      <c r="D37" s="2" t="str">
        <f t="array" ref="D37">+IFERROR(INDEX(#REF!,SMALL(IF(#REF!="WT",ROW(#REF!)-ROW(#REF!)+1),ROWS(D$6:D37))),"")</f>
        <v/>
      </c>
      <c r="E37" s="2" t="str">
        <f t="array" ref="E37">+IFERROR(INDEX(#REF!,SMALL(IF(#REF!="WT",ROW(#REF!)-ROW(#REF!)+1),ROWS(E$6:E37))),"")</f>
        <v/>
      </c>
      <c r="F37" s="19" t="str">
        <f t="array" ref="F37">+IFERROR(INDEX(#REF!,SMALL(IF(#REF!="WT",ROW(#REF!)-ROW(#REF!)+1),ROWS(F$6:F37))),"")</f>
        <v/>
      </c>
    </row>
    <row r="38" spans="1:6" x14ac:dyDescent="0.25">
      <c r="A38" s="15" t="str">
        <f t="array" ref="A38">+IFERROR(INDEX(#REF!,SMALL(IF(#REF!="WT",ROW(#REF!)-ROW(#REF!)+1),ROWS(A$6:A38))),"")</f>
        <v/>
      </c>
      <c r="B38" s="10" t="str">
        <f t="array" ref="B38">+IFERROR(INDEX(#REF!,SMALL(IF(#REF!="WT",ROW(#REF!)-ROW(#REF!)+1),ROWS(B$6:B38))),"")</f>
        <v/>
      </c>
      <c r="C38" s="2" t="str">
        <f t="array" ref="C38">+IFERROR(INDEX(#REF!,SMALL(IF(#REF!="WT",ROW(#REF!)-ROW(#REF!)+1),ROWS(C$6:C38))),"")</f>
        <v/>
      </c>
      <c r="D38" s="2" t="str">
        <f t="array" ref="D38">+IFERROR(INDEX(#REF!,SMALL(IF(#REF!="WT",ROW(#REF!)-ROW(#REF!)+1),ROWS(D$6:D38))),"")</f>
        <v/>
      </c>
      <c r="E38" s="2" t="str">
        <f t="array" ref="E38">+IFERROR(INDEX(#REF!,SMALL(IF(#REF!="WT",ROW(#REF!)-ROW(#REF!)+1),ROWS(E$6:E38))),"")</f>
        <v/>
      </c>
      <c r="F38" s="19" t="str">
        <f t="array" ref="F38">+IFERROR(INDEX(#REF!,SMALL(IF(#REF!="WT",ROW(#REF!)-ROW(#REF!)+1),ROWS(F$6:F38))),"")</f>
        <v/>
      </c>
    </row>
    <row r="39" spans="1:6" x14ac:dyDescent="0.25">
      <c r="A39" s="15" t="str">
        <f t="array" ref="A39">+IFERROR(INDEX(#REF!,SMALL(IF(#REF!="WT",ROW(#REF!)-ROW(#REF!)+1),ROWS(A$6:A39))),"")</f>
        <v/>
      </c>
      <c r="B39" s="10" t="str">
        <f t="array" ref="B39">+IFERROR(INDEX(#REF!,SMALL(IF(#REF!="WT",ROW(#REF!)-ROW(#REF!)+1),ROWS(B$6:B39))),"")</f>
        <v/>
      </c>
      <c r="C39" s="2" t="str">
        <f t="array" ref="C39">+IFERROR(INDEX(#REF!,SMALL(IF(#REF!="WT",ROW(#REF!)-ROW(#REF!)+1),ROWS(C$6:C39))),"")</f>
        <v/>
      </c>
      <c r="D39" s="2" t="str">
        <f t="array" ref="D39">+IFERROR(INDEX(#REF!,SMALL(IF(#REF!="WT",ROW(#REF!)-ROW(#REF!)+1),ROWS(D$6:D39))),"")</f>
        <v/>
      </c>
      <c r="E39" s="2" t="str">
        <f t="array" ref="E39">+IFERROR(INDEX(#REF!,SMALL(IF(#REF!="WT",ROW(#REF!)-ROW(#REF!)+1),ROWS(E$6:E39))),"")</f>
        <v/>
      </c>
      <c r="F39" s="19" t="str">
        <f t="array" ref="F39">+IFERROR(INDEX(#REF!,SMALL(IF(#REF!="WT",ROW(#REF!)-ROW(#REF!)+1),ROWS(F$6:F39))),"")</f>
        <v/>
      </c>
    </row>
    <row r="40" spans="1:6" x14ac:dyDescent="0.25">
      <c r="A40" s="15" t="str">
        <f t="array" ref="A40">+IFERROR(INDEX(#REF!,SMALL(IF(#REF!="WT",ROW(#REF!)-ROW(#REF!)+1),ROWS(A$6:A40))),"")</f>
        <v/>
      </c>
      <c r="B40" s="10" t="str">
        <f t="array" ref="B40">+IFERROR(INDEX(#REF!,SMALL(IF(#REF!="WT",ROW(#REF!)-ROW(#REF!)+1),ROWS(B$6:B40))),"")</f>
        <v/>
      </c>
      <c r="C40" s="2" t="str">
        <f t="array" ref="C40">+IFERROR(INDEX(#REF!,SMALL(IF(#REF!="WT",ROW(#REF!)-ROW(#REF!)+1),ROWS(C$6:C40))),"")</f>
        <v/>
      </c>
      <c r="D40" s="2" t="str">
        <f t="array" ref="D40">+IFERROR(INDEX(#REF!,SMALL(IF(#REF!="WT",ROW(#REF!)-ROW(#REF!)+1),ROWS(D$6:D40))),"")</f>
        <v/>
      </c>
      <c r="E40" s="2" t="str">
        <f t="array" ref="E40">+IFERROR(INDEX(#REF!,SMALL(IF(#REF!="WT",ROW(#REF!)-ROW(#REF!)+1),ROWS(E$6:E40))),"")</f>
        <v/>
      </c>
      <c r="F40" s="19" t="str">
        <f t="array" ref="F40">+IFERROR(INDEX(#REF!,SMALL(IF(#REF!="WT",ROW(#REF!)-ROW(#REF!)+1),ROWS(F$6:F40))),"")</f>
        <v/>
      </c>
    </row>
    <row r="41" spans="1:6" x14ac:dyDescent="0.25">
      <c r="A41" s="15" t="str">
        <f t="array" ref="A41">+IFERROR(INDEX(#REF!,SMALL(IF(#REF!="WT",ROW(#REF!)-ROW(#REF!)+1),ROWS(A$6:A41))),"")</f>
        <v/>
      </c>
      <c r="B41" s="10" t="str">
        <f t="array" ref="B41">+IFERROR(INDEX(#REF!,SMALL(IF(#REF!="WT",ROW(#REF!)-ROW(#REF!)+1),ROWS(B$6:B41))),"")</f>
        <v/>
      </c>
      <c r="C41" s="2" t="str">
        <f t="array" ref="C41">+IFERROR(INDEX(#REF!,SMALL(IF(#REF!="WT",ROW(#REF!)-ROW(#REF!)+1),ROWS(C$6:C41))),"")</f>
        <v/>
      </c>
      <c r="D41" s="2" t="str">
        <f t="array" ref="D41">+IFERROR(INDEX(#REF!,SMALL(IF(#REF!="WT",ROW(#REF!)-ROW(#REF!)+1),ROWS(D$6:D41))),"")</f>
        <v/>
      </c>
      <c r="E41" s="2" t="str">
        <f t="array" ref="E41">+IFERROR(INDEX(#REF!,SMALL(IF(#REF!="WT",ROW(#REF!)-ROW(#REF!)+1),ROWS(E$6:E41))),"")</f>
        <v/>
      </c>
      <c r="F41" s="19" t="str">
        <f t="array" ref="F41">+IFERROR(INDEX(#REF!,SMALL(IF(#REF!="WT",ROW(#REF!)-ROW(#REF!)+1),ROWS(F$6:F41))),"")</f>
        <v/>
      </c>
    </row>
    <row r="42" spans="1:6" x14ac:dyDescent="0.25">
      <c r="A42" s="15" t="str">
        <f t="array" ref="A42">+IFERROR(INDEX(#REF!,SMALL(IF(#REF!="WT",ROW(#REF!)-ROW(#REF!)+1),ROWS(A$6:A42))),"")</f>
        <v/>
      </c>
      <c r="B42" s="10" t="str">
        <f t="array" ref="B42">+IFERROR(INDEX(#REF!,SMALL(IF(#REF!="WT",ROW(#REF!)-ROW(#REF!)+1),ROWS(B$6:B42))),"")</f>
        <v/>
      </c>
      <c r="C42" s="2" t="str">
        <f t="array" ref="C42">+IFERROR(INDEX(#REF!,SMALL(IF(#REF!="WT",ROW(#REF!)-ROW(#REF!)+1),ROWS(C$6:C42))),"")</f>
        <v/>
      </c>
      <c r="D42" s="2" t="str">
        <f t="array" ref="D42">+IFERROR(INDEX(#REF!,SMALL(IF(#REF!="WT",ROW(#REF!)-ROW(#REF!)+1),ROWS(D$6:D42))),"")</f>
        <v/>
      </c>
      <c r="E42" s="2" t="str">
        <f t="array" ref="E42">+IFERROR(INDEX(#REF!,SMALL(IF(#REF!="WT",ROW(#REF!)-ROW(#REF!)+1),ROWS(E$6:E42))),"")</f>
        <v/>
      </c>
      <c r="F42" s="19" t="str">
        <f t="array" ref="F42">+IFERROR(INDEX(#REF!,SMALL(IF(#REF!="WT",ROW(#REF!)-ROW(#REF!)+1),ROWS(F$6:F42))),"")</f>
        <v/>
      </c>
    </row>
    <row r="43" spans="1:6" x14ac:dyDescent="0.25">
      <c r="A43" s="15" t="str">
        <f t="array" ref="A43">+IFERROR(INDEX(#REF!,SMALL(IF(#REF!="WT",ROW(#REF!)-ROW(#REF!)+1),ROWS(A$6:A43))),"")</f>
        <v/>
      </c>
      <c r="B43" s="10" t="str">
        <f t="array" ref="B43">+IFERROR(INDEX(#REF!,SMALL(IF(#REF!="WT",ROW(#REF!)-ROW(#REF!)+1),ROWS(B$6:B43))),"")</f>
        <v/>
      </c>
      <c r="C43" s="2" t="str">
        <f t="array" ref="C43">+IFERROR(INDEX(#REF!,SMALL(IF(#REF!="WT",ROW(#REF!)-ROW(#REF!)+1),ROWS(C$6:C43))),"")</f>
        <v/>
      </c>
      <c r="D43" s="2" t="str">
        <f t="array" ref="D43">+IFERROR(INDEX(#REF!,SMALL(IF(#REF!="WT",ROW(#REF!)-ROW(#REF!)+1),ROWS(D$6:D43))),"")</f>
        <v/>
      </c>
      <c r="E43" s="2" t="str">
        <f t="array" ref="E43">+IFERROR(INDEX(#REF!,SMALL(IF(#REF!="WT",ROW(#REF!)-ROW(#REF!)+1),ROWS(E$6:E43))),"")</f>
        <v/>
      </c>
      <c r="F43" s="19" t="str">
        <f t="array" ref="F43">+IFERROR(INDEX(#REF!,SMALL(IF(#REF!="WT",ROW(#REF!)-ROW(#REF!)+1),ROWS(F$6:F43))),"")</f>
        <v/>
      </c>
    </row>
    <row r="44" spans="1:6" x14ac:dyDescent="0.25">
      <c r="A44" s="15" t="str">
        <f t="array" ref="A44">+IFERROR(INDEX(#REF!,SMALL(IF(#REF!="WT",ROW(#REF!)-ROW(#REF!)+1),ROWS(A$6:A44))),"")</f>
        <v/>
      </c>
      <c r="B44" s="10" t="str">
        <f t="array" ref="B44">+IFERROR(INDEX(#REF!,SMALL(IF(#REF!="WT",ROW(#REF!)-ROW(#REF!)+1),ROWS(B$6:B44))),"")</f>
        <v/>
      </c>
      <c r="C44" s="2" t="str">
        <f t="array" ref="C44">+IFERROR(INDEX(#REF!,SMALL(IF(#REF!="WT",ROW(#REF!)-ROW(#REF!)+1),ROWS(C$6:C44))),"")</f>
        <v/>
      </c>
      <c r="D44" s="2" t="str">
        <f t="array" ref="D44">+IFERROR(INDEX(#REF!,SMALL(IF(#REF!="WT",ROW(#REF!)-ROW(#REF!)+1),ROWS(D$6:D44))),"")</f>
        <v/>
      </c>
      <c r="E44" s="2" t="str">
        <f t="array" ref="E44">+IFERROR(INDEX(#REF!,SMALL(IF(#REF!="WT",ROW(#REF!)-ROW(#REF!)+1),ROWS(E$6:E44))),"")</f>
        <v/>
      </c>
      <c r="F44" s="19" t="str">
        <f t="array" ref="F44">+IFERROR(INDEX(#REF!,SMALL(IF(#REF!="WT",ROW(#REF!)-ROW(#REF!)+1),ROWS(F$6:F44))),"")</f>
        <v/>
      </c>
    </row>
    <row r="45" spans="1:6" x14ac:dyDescent="0.25">
      <c r="A45" s="15" t="str">
        <f t="array" ref="A45">+IFERROR(INDEX(#REF!,SMALL(IF(#REF!="WT",ROW(#REF!)-ROW(#REF!)+1),ROWS(A$6:A45))),"")</f>
        <v/>
      </c>
      <c r="B45" s="10" t="str">
        <f t="array" ref="B45">+IFERROR(INDEX(#REF!,SMALL(IF(#REF!="WT",ROW(#REF!)-ROW(#REF!)+1),ROWS(B$6:B45))),"")</f>
        <v/>
      </c>
      <c r="C45" s="2" t="str">
        <f t="array" ref="C45">+IFERROR(INDEX(#REF!,SMALL(IF(#REF!="WT",ROW(#REF!)-ROW(#REF!)+1),ROWS(C$6:C45))),"")</f>
        <v/>
      </c>
      <c r="D45" s="2" t="str">
        <f t="array" ref="D45">+IFERROR(INDEX(#REF!,SMALL(IF(#REF!="WT",ROW(#REF!)-ROW(#REF!)+1),ROWS(D$6:D45))),"")</f>
        <v/>
      </c>
      <c r="E45" s="2" t="str">
        <f t="array" ref="E45">+IFERROR(INDEX(#REF!,SMALL(IF(#REF!="WT",ROW(#REF!)-ROW(#REF!)+1),ROWS(E$6:E45))),"")</f>
        <v/>
      </c>
      <c r="F45" s="19" t="str">
        <f t="array" ref="F45">+IFERROR(INDEX(#REF!,SMALL(IF(#REF!="WT",ROW(#REF!)-ROW(#REF!)+1),ROWS(F$6:F45))),"")</f>
        <v/>
      </c>
    </row>
    <row r="46" spans="1:6" x14ac:dyDescent="0.25">
      <c r="A46" s="15" t="str">
        <f t="array" ref="A46">+IFERROR(INDEX(#REF!,SMALL(IF(#REF!="WT",ROW(#REF!)-ROW(#REF!)+1),ROWS(A$6:A46))),"")</f>
        <v/>
      </c>
      <c r="B46" s="10" t="str">
        <f t="array" ref="B46">+IFERROR(INDEX(#REF!,SMALL(IF(#REF!="WT",ROW(#REF!)-ROW(#REF!)+1),ROWS(B$6:B46))),"")</f>
        <v/>
      </c>
      <c r="C46" s="2" t="str">
        <f t="array" ref="C46">+IFERROR(INDEX(#REF!,SMALL(IF(#REF!="WT",ROW(#REF!)-ROW(#REF!)+1),ROWS(C$6:C46))),"")</f>
        <v/>
      </c>
      <c r="D46" s="2" t="str">
        <f t="array" ref="D46">+IFERROR(INDEX(#REF!,SMALL(IF(#REF!="WT",ROW(#REF!)-ROW(#REF!)+1),ROWS(D$6:D46))),"")</f>
        <v/>
      </c>
      <c r="E46" s="2" t="str">
        <f t="array" ref="E46">+IFERROR(INDEX(#REF!,SMALL(IF(#REF!="WT",ROW(#REF!)-ROW(#REF!)+1),ROWS(E$6:E46))),"")</f>
        <v/>
      </c>
      <c r="F46" s="19" t="str">
        <f t="array" ref="F46">+IFERROR(INDEX(#REF!,SMALL(IF(#REF!="WT",ROW(#REF!)-ROW(#REF!)+1),ROWS(F$6:F46))),"")</f>
        <v/>
      </c>
    </row>
    <row r="47" spans="1:6" x14ac:dyDescent="0.25">
      <c r="A47" s="15" t="str">
        <f t="array" ref="A47">+IFERROR(INDEX(#REF!,SMALL(IF(#REF!="WT",ROW(#REF!)-ROW(#REF!)+1),ROWS(A$6:A47))),"")</f>
        <v/>
      </c>
      <c r="B47" s="10" t="str">
        <f t="array" ref="B47">+IFERROR(INDEX(#REF!,SMALL(IF(#REF!="WT",ROW(#REF!)-ROW(#REF!)+1),ROWS(B$6:B47))),"")</f>
        <v/>
      </c>
      <c r="C47" s="2" t="str">
        <f t="array" ref="C47">+IFERROR(INDEX(#REF!,SMALL(IF(#REF!="WT",ROW(#REF!)-ROW(#REF!)+1),ROWS(C$6:C47))),"")</f>
        <v/>
      </c>
      <c r="D47" s="2" t="str">
        <f t="array" ref="D47">+IFERROR(INDEX(#REF!,SMALL(IF(#REF!="WT",ROW(#REF!)-ROW(#REF!)+1),ROWS(D$6:D47))),"")</f>
        <v/>
      </c>
      <c r="E47" s="2" t="str">
        <f t="array" ref="E47">+IFERROR(INDEX(#REF!,SMALL(IF(#REF!="WT",ROW(#REF!)-ROW(#REF!)+1),ROWS(E$6:E47))),"")</f>
        <v/>
      </c>
      <c r="F47" s="19" t="str">
        <f t="array" ref="F47">+IFERROR(INDEX(#REF!,SMALL(IF(#REF!="WT",ROW(#REF!)-ROW(#REF!)+1),ROWS(F$6:F47))),"")</f>
        <v/>
      </c>
    </row>
    <row r="48" spans="1:6" x14ac:dyDescent="0.25">
      <c r="A48" s="15" t="str">
        <f t="array" ref="A48">+IFERROR(INDEX(#REF!,SMALL(IF(#REF!="WT",ROW(#REF!)-ROW(#REF!)+1),ROWS(A$6:A48))),"")</f>
        <v/>
      </c>
      <c r="B48" s="10" t="str">
        <f t="array" ref="B48">+IFERROR(INDEX(#REF!,SMALL(IF(#REF!="WT",ROW(#REF!)-ROW(#REF!)+1),ROWS(B$6:B48))),"")</f>
        <v/>
      </c>
      <c r="C48" s="2" t="str">
        <f t="array" ref="C48">+IFERROR(INDEX(#REF!,SMALL(IF(#REF!="WT",ROW(#REF!)-ROW(#REF!)+1),ROWS(C$6:C48))),"")</f>
        <v/>
      </c>
      <c r="D48" s="2" t="str">
        <f t="array" ref="D48">+IFERROR(INDEX(#REF!,SMALL(IF(#REF!="WT",ROW(#REF!)-ROW(#REF!)+1),ROWS(D$6:D48))),"")</f>
        <v/>
      </c>
      <c r="E48" s="2" t="str">
        <f t="array" ref="E48">+IFERROR(INDEX(#REF!,SMALL(IF(#REF!="WT",ROW(#REF!)-ROW(#REF!)+1),ROWS(E$6:E48))),"")</f>
        <v/>
      </c>
      <c r="F48" s="19" t="str">
        <f t="array" ref="F48">+IFERROR(INDEX(#REF!,SMALL(IF(#REF!="WT",ROW(#REF!)-ROW(#REF!)+1),ROWS(F$6:F48))),"")</f>
        <v/>
      </c>
    </row>
    <row r="49" spans="1:6" x14ac:dyDescent="0.25">
      <c r="A49" s="15" t="str">
        <f t="array" ref="A49">+IFERROR(INDEX(#REF!,SMALL(IF(#REF!="WT",ROW(#REF!)-ROW(#REF!)+1),ROWS(A$6:A49))),"")</f>
        <v/>
      </c>
      <c r="B49" s="10" t="str">
        <f t="array" ref="B49">+IFERROR(INDEX(#REF!,SMALL(IF(#REF!="WT",ROW(#REF!)-ROW(#REF!)+1),ROWS(B$6:B49))),"")</f>
        <v/>
      </c>
      <c r="C49" s="2" t="str">
        <f t="array" ref="C49">+IFERROR(INDEX(#REF!,SMALL(IF(#REF!="WT",ROW(#REF!)-ROW(#REF!)+1),ROWS(C$6:C49))),"")</f>
        <v/>
      </c>
      <c r="D49" s="2" t="str">
        <f t="array" ref="D49">+IFERROR(INDEX(#REF!,SMALL(IF(#REF!="WT",ROW(#REF!)-ROW(#REF!)+1),ROWS(D$6:D49))),"")</f>
        <v/>
      </c>
      <c r="E49" s="2" t="str">
        <f t="array" ref="E49">+IFERROR(INDEX(#REF!,SMALL(IF(#REF!="WT",ROW(#REF!)-ROW(#REF!)+1),ROWS(E$6:E49))),"")</f>
        <v/>
      </c>
      <c r="F49" s="19" t="str">
        <f t="array" ref="F49">+IFERROR(INDEX(#REF!,SMALL(IF(#REF!="WT",ROW(#REF!)-ROW(#REF!)+1),ROWS(F$6:F49))),"")</f>
        <v/>
      </c>
    </row>
    <row r="50" spans="1:6" x14ac:dyDescent="0.25">
      <c r="A50" s="15" t="str">
        <f t="array" ref="A50">+IFERROR(INDEX(#REF!,SMALL(IF(#REF!="WT",ROW(#REF!)-ROW(#REF!)+1),ROWS(A$6:A50))),"")</f>
        <v/>
      </c>
      <c r="B50" s="10" t="str">
        <f t="array" ref="B50">+IFERROR(INDEX(#REF!,SMALL(IF(#REF!="WT",ROW(#REF!)-ROW(#REF!)+1),ROWS(B$6:B50))),"")</f>
        <v/>
      </c>
      <c r="C50" s="2" t="str">
        <f t="array" ref="C50">+IFERROR(INDEX(#REF!,SMALL(IF(#REF!="WT",ROW(#REF!)-ROW(#REF!)+1),ROWS(C$6:C50))),"")</f>
        <v/>
      </c>
      <c r="D50" s="2" t="str">
        <f t="array" ref="D50">+IFERROR(INDEX(#REF!,SMALL(IF(#REF!="WT",ROW(#REF!)-ROW(#REF!)+1),ROWS(D$6:D50))),"")</f>
        <v/>
      </c>
      <c r="E50" s="2" t="str">
        <f t="array" ref="E50">+IFERROR(INDEX(#REF!,SMALL(IF(#REF!="WT",ROW(#REF!)-ROW(#REF!)+1),ROWS(E$6:E50))),"")</f>
        <v/>
      </c>
      <c r="F50" s="19" t="str">
        <f t="array" ref="F50">+IFERROR(INDEX(#REF!,SMALL(IF(#REF!="WT",ROW(#REF!)-ROW(#REF!)+1),ROWS(F$6:F50))),"")</f>
        <v/>
      </c>
    </row>
  </sheetData>
  <autoFilter ref="A5:F5" xr:uid="{00000000-0009-0000-0000-000005000000}"/>
  <mergeCells count="8">
    <mergeCell ref="A1:F4"/>
    <mergeCell ref="G1:K1"/>
    <mergeCell ref="G2:H2"/>
    <mergeCell ref="I2:K2"/>
    <mergeCell ref="G3:H3"/>
    <mergeCell ref="I3:K3"/>
    <mergeCell ref="G4:H4"/>
    <mergeCell ref="I4:K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201"/>
  <sheetViews>
    <sheetView workbookViewId="0">
      <pane ySplit="5" topLeftCell="A29" activePane="bottomLeft" state="frozen"/>
      <selection pane="bottomLeft" activeCell="F29" sqref="F29"/>
    </sheetView>
  </sheetViews>
  <sheetFormatPr defaultRowHeight="15" x14ac:dyDescent="0.25"/>
  <cols>
    <col min="1" max="1" width="17.28515625" bestFit="1" customWidth="1"/>
    <col min="2" max="2" width="29.7109375" bestFit="1" customWidth="1"/>
    <col min="3" max="3" width="11.85546875" bestFit="1" customWidth="1"/>
    <col min="4" max="4" width="16.5703125" bestFit="1" customWidth="1"/>
    <col min="5" max="5" width="13.140625" bestFit="1" customWidth="1"/>
    <col min="6" max="7" width="13.42578125" bestFit="1" customWidth="1"/>
    <col min="8" max="8" width="10.5703125" bestFit="1" customWidth="1"/>
    <col min="9" max="9" width="13.140625" bestFit="1" customWidth="1"/>
    <col min="10" max="10" width="14.42578125" bestFit="1" customWidth="1"/>
    <col min="11" max="11" width="13.5703125" bestFit="1" customWidth="1"/>
  </cols>
  <sheetData>
    <row r="1" spans="1:12" x14ac:dyDescent="0.25">
      <c r="A1" s="200" t="s">
        <v>681</v>
      </c>
      <c r="B1" s="200"/>
      <c r="C1" s="200"/>
      <c r="D1" s="200"/>
      <c r="E1" s="200"/>
      <c r="F1" s="200"/>
      <c r="G1" s="200"/>
      <c r="H1" s="202" t="s">
        <v>661</v>
      </c>
      <c r="I1" s="202"/>
      <c r="J1" s="202"/>
      <c r="K1" s="202"/>
      <c r="L1" s="24"/>
    </row>
    <row r="2" spans="1:12" x14ac:dyDescent="0.25">
      <c r="A2" s="200"/>
      <c r="B2" s="200"/>
      <c r="C2" s="200"/>
      <c r="D2" s="200"/>
      <c r="E2" s="200"/>
      <c r="F2" s="200"/>
      <c r="G2" s="200"/>
      <c r="H2" s="203" t="s">
        <v>682</v>
      </c>
      <c r="I2" s="204"/>
      <c r="J2" s="205">
        <f>SUBTOTAL(9,D:D)</f>
        <v>0</v>
      </c>
      <c r="K2" s="206"/>
      <c r="L2" s="22"/>
    </row>
    <row r="3" spans="1:12" x14ac:dyDescent="0.25">
      <c r="A3" s="200"/>
      <c r="B3" s="200"/>
      <c r="C3" s="200"/>
      <c r="D3" s="200"/>
      <c r="E3" s="200"/>
      <c r="F3" s="200"/>
      <c r="G3" s="200"/>
      <c r="H3" s="203" t="s">
        <v>663</v>
      </c>
      <c r="I3" s="204"/>
      <c r="J3" s="208">
        <f>SUBTOTAL(9,E:E)</f>
        <v>0</v>
      </c>
      <c r="K3" s="209"/>
      <c r="L3" s="23"/>
    </row>
    <row r="4" spans="1:12" x14ac:dyDescent="0.25">
      <c r="A4" s="201"/>
      <c r="B4" s="201"/>
      <c r="C4" s="201"/>
      <c r="D4" s="201"/>
      <c r="E4" s="201"/>
      <c r="F4" s="201"/>
      <c r="G4" s="201"/>
      <c r="H4" s="203" t="s">
        <v>664</v>
      </c>
      <c r="I4" s="204"/>
      <c r="J4" s="208">
        <f>SUBTOTAL(9,F:F)</f>
        <v>0</v>
      </c>
      <c r="K4" s="209"/>
      <c r="L4" s="23"/>
    </row>
    <row r="5" spans="1:12" ht="30" x14ac:dyDescent="0.25">
      <c r="A5" s="3" t="s">
        <v>665</v>
      </c>
      <c r="B5" s="3" t="s">
        <v>683</v>
      </c>
      <c r="C5" s="3" t="s">
        <v>666</v>
      </c>
      <c r="D5" s="3" t="s">
        <v>667</v>
      </c>
      <c r="E5" s="3" t="s">
        <v>668</v>
      </c>
      <c r="F5" s="3" t="s">
        <v>669</v>
      </c>
      <c r="G5" s="3" t="s">
        <v>670</v>
      </c>
      <c r="H5" s="14" t="s">
        <v>684</v>
      </c>
      <c r="I5" s="13" t="s">
        <v>685</v>
      </c>
      <c r="J5" s="14" t="s">
        <v>686</v>
      </c>
      <c r="K5" s="13" t="s">
        <v>687</v>
      </c>
    </row>
    <row r="6" spans="1:12" x14ac:dyDescent="0.25">
      <c r="A6" s="15" t="str">
        <f t="array" ref="A6">+IFERROR(INDEX(#REF!,SMALL(IF(#REF!={"CC","SF","IM"},ROW(#REF!)-ROW(#REF!)+1),ROWS(A$6:A6))),"")</f>
        <v/>
      </c>
      <c r="B6" s="15" t="str">
        <f t="array" ref="B6">+IFERROR(INDEX(#REF!,SMALL(IF(#REF!={"CC","SF","IM"},ROW(#REF!)-ROW(#REF!)+1),ROWS(A$6:A6))),"")</f>
        <v/>
      </c>
      <c r="C6" s="10" t="str">
        <f t="array" ref="C6">+IFERROR(INDEX(#REF!,SMALL(IF(#REF!={"CC","SF","IM"},ROW(#REF!)-ROW(#REF!)+1),ROWS(C$6:C6))),"")</f>
        <v/>
      </c>
      <c r="D6" s="2" t="str">
        <f t="array" ref="D6">+IFERROR(INDEX(#REF!,SMALL(IF(#REF!={"CC","SF","IM"},ROW(#REF!)-ROW(#REF!)+1),ROWS(D$6:D6))),"")</f>
        <v/>
      </c>
      <c r="E6" s="2" t="str">
        <f t="array" ref="E6">+IFERROR(INDEX(#REF!,SMALL(IF(#REF!={"CC","SF","IM"},ROW(#REF!)-ROW(#REF!)+1),ROWS(E$6:E6))),"")</f>
        <v/>
      </c>
      <c r="F6" s="2" t="str">
        <f t="array" ref="F6">+IFERROR(INDEX(#REF!,SMALL(IF(#REF!={"CC","SF","IM"},ROW(#REF!)-ROW(#REF!)+1),ROWS(F$6:F6))),"")</f>
        <v/>
      </c>
      <c r="G6" s="19" t="str">
        <f t="array" ref="G6">+IFERROR(INDEX(#REF!,SMALL(IF(#REF!={"CC","SF","IM"},ROW(#REF!)-ROW(#REF!)+1),ROWS(G$6:G6))),"")</f>
        <v/>
      </c>
      <c r="H6" s="11" t="str">
        <f t="array" ref="H6">+IFERROR(INDEX(#REF!,SMALL(IF(#REF!={"CC","SF","IM"},ROW(#REF!)-ROW(#REF!)+1),ROWS(H$6:H6))),"")</f>
        <v/>
      </c>
      <c r="I6" s="21" t="str">
        <f t="array" ref="I6">+IFERROR(INDEX(#REF!,SMALL(IF(#REF!={"CC","SF","IM"},ROW(#REF!)-ROW(#REF!)+1),ROWS(I$6:I6))),"")</f>
        <v/>
      </c>
      <c r="J6" s="12" t="str">
        <f t="array" ref="J6">+IFERROR(INDEX(#REF!,SMALL(IF(#REF!={"CC","SF","IM"},ROW(#REF!)-ROW(#REF!)+1),ROWS(J$6:J6))),"")</f>
        <v/>
      </c>
      <c r="K6" s="12" t="str">
        <f t="array" ref="K6">+IFERROR(INDEX(#REF!,SMALL(IF(#REF!={"CC","SF","IM"},ROW(#REF!)-ROW(#REF!)+1),ROWS(K$6:K6))),"")</f>
        <v/>
      </c>
    </row>
    <row r="7" spans="1:12" x14ac:dyDescent="0.25">
      <c r="A7" s="15" t="str">
        <f t="array" ref="A7">+IFERROR(INDEX(#REF!,SMALL(IF(#REF!={"CC","SF","IM"},ROW(#REF!)-ROW(#REF!)+1),ROWS(A$6:A7))),"")</f>
        <v/>
      </c>
      <c r="B7" s="15" t="str">
        <f t="array" ref="B7">+IFERROR(INDEX(#REF!,SMALL(IF(#REF!={"CC","SF","IM"},ROW(#REF!)-ROW(#REF!)+1),ROWS(A$6:A7))),"")</f>
        <v/>
      </c>
      <c r="C7" s="10" t="str">
        <f t="array" ref="C7">+IFERROR(INDEX(#REF!,SMALL(IF(#REF!={"CC","SF","IM"},ROW(#REF!)-ROW(#REF!)+1),ROWS(C$6:C7))),"")</f>
        <v/>
      </c>
      <c r="D7" s="2" t="str">
        <f t="array" ref="D7">+IFERROR(INDEX(#REF!,SMALL(IF(#REF!={"CC","SF","IM"},ROW(#REF!)-ROW(#REF!)+1),ROWS(D$6:D7))),"")</f>
        <v/>
      </c>
      <c r="E7" s="2" t="str">
        <f t="array" ref="E7">+IFERROR(INDEX(#REF!,SMALL(IF(#REF!={"CC","SF","IM"},ROW(#REF!)-ROW(#REF!)+1),ROWS(E$6:E7))),"")</f>
        <v/>
      </c>
      <c r="F7" s="2" t="str">
        <f t="array" ref="F7">+IFERROR(INDEX(#REF!,SMALL(IF(#REF!={"CC","SF","IM"},ROW(#REF!)-ROW(#REF!)+1),ROWS(F$6:F7))),"")</f>
        <v/>
      </c>
      <c r="G7" s="19" t="str">
        <f t="array" ref="G7">+IFERROR(INDEX(#REF!,SMALL(IF(#REF!={"CC","SF","IM"},ROW(#REF!)-ROW(#REF!)+1),ROWS(G$6:G7))),"")</f>
        <v/>
      </c>
      <c r="H7" s="11" t="str">
        <f t="array" ref="H7">+IFERROR(INDEX(#REF!,SMALL(IF(#REF!={"CC","SF","IM"},ROW(#REF!)-ROW(#REF!)+1),ROWS(H$6:H7))),"")</f>
        <v/>
      </c>
      <c r="I7" s="21" t="str">
        <f t="array" ref="I7">+IFERROR(INDEX(#REF!,SMALL(IF(#REF!={"CC","SF","IM"},ROW(#REF!)-ROW(#REF!)+1),ROWS(I$6:I7))),"")</f>
        <v/>
      </c>
      <c r="J7" s="12" t="str">
        <f t="array" ref="J7">+IFERROR(INDEX(#REF!,SMALL(IF(#REF!={"CC","SF","IM"},ROW(#REF!)-ROW(#REF!)+1),ROWS(J$6:J7))),"")</f>
        <v/>
      </c>
      <c r="K7" s="12" t="str">
        <f t="array" ref="K7">+IFERROR(INDEX(#REF!,SMALL(IF(#REF!={"CC","SF","IM"},ROW(#REF!)-ROW(#REF!)+1),ROWS(K$6:K7))),"")</f>
        <v/>
      </c>
    </row>
    <row r="8" spans="1:12" x14ac:dyDescent="0.25">
      <c r="A8" s="15" t="str">
        <f t="array" ref="A8">+IFERROR(INDEX(#REF!,SMALL(IF(#REF!={"CC","SF","IM"},ROW(#REF!)-ROW(#REF!)+1),ROWS(A$6:A8))),"")</f>
        <v/>
      </c>
      <c r="B8" s="15" t="str">
        <f t="array" ref="B8">+IFERROR(INDEX(#REF!,SMALL(IF(#REF!={"CC","SF","IM"},ROW(#REF!)-ROW(#REF!)+1),ROWS(A$6:A8))),"")</f>
        <v/>
      </c>
      <c r="C8" s="10" t="str">
        <f t="array" ref="C8">+IFERROR(INDEX(#REF!,SMALL(IF(#REF!={"CC","SF","IM"},ROW(#REF!)-ROW(#REF!)+1),ROWS(C$6:C8))),"")</f>
        <v/>
      </c>
      <c r="D8" s="2" t="str">
        <f t="array" ref="D8">+IFERROR(INDEX(#REF!,SMALL(IF(#REF!={"CC","SF","IM"},ROW(#REF!)-ROW(#REF!)+1),ROWS(D$6:D8))),"")</f>
        <v/>
      </c>
      <c r="E8" s="2" t="str">
        <f t="array" ref="E8">+IFERROR(INDEX(#REF!,SMALL(IF(#REF!={"CC","SF","IM"},ROW(#REF!)-ROW(#REF!)+1),ROWS(E$6:E8))),"")</f>
        <v/>
      </c>
      <c r="F8" s="2" t="str">
        <f t="array" ref="F8">+IFERROR(INDEX(#REF!,SMALL(IF(#REF!={"CC","SF","IM"},ROW(#REF!)-ROW(#REF!)+1),ROWS(F$6:F8))),"")</f>
        <v/>
      </c>
      <c r="G8" s="19" t="str">
        <f t="array" ref="G8">+IFERROR(INDEX(#REF!,SMALL(IF(#REF!={"CC","SF","IM"},ROW(#REF!)-ROW(#REF!)+1),ROWS(G$6:G8))),"")</f>
        <v/>
      </c>
      <c r="H8" s="11" t="str">
        <f t="array" ref="H8">+IFERROR(INDEX(#REF!,SMALL(IF(#REF!={"CC","SF","IM"},ROW(#REF!)-ROW(#REF!)+1),ROWS(H$6:H8))),"")</f>
        <v/>
      </c>
      <c r="I8" s="21" t="str">
        <f t="array" ref="I8">+IFERROR(INDEX(#REF!,SMALL(IF(#REF!={"CC","SF","IM"},ROW(#REF!)-ROW(#REF!)+1),ROWS(I$6:I8))),"")</f>
        <v/>
      </c>
      <c r="J8" s="12" t="str">
        <f t="array" ref="J8">+IFERROR(INDEX(#REF!,SMALL(IF(#REF!={"CC","SF","IM"},ROW(#REF!)-ROW(#REF!)+1),ROWS(J$6:J8))),"")</f>
        <v/>
      </c>
      <c r="K8" s="12" t="str">
        <f t="array" ref="K8">+IFERROR(INDEX(#REF!,SMALL(IF(#REF!={"CC","SF","IM"},ROW(#REF!)-ROW(#REF!)+1),ROWS(K$6:K8))),"")</f>
        <v/>
      </c>
    </row>
    <row r="9" spans="1:12" x14ac:dyDescent="0.25">
      <c r="A9" s="15" t="str">
        <f t="array" ref="A9">+IFERROR(INDEX(#REF!,SMALL(IF(#REF!={"CC","SF","IM"},ROW(#REF!)-ROW(#REF!)+1),ROWS(A$6:A9))),"")</f>
        <v/>
      </c>
      <c r="B9" s="15" t="str">
        <f t="array" ref="B9">+IFERROR(INDEX(#REF!,SMALL(IF(#REF!={"CC","SF","IM"},ROW(#REF!)-ROW(#REF!)+1),ROWS(A$6:A9))),"")</f>
        <v/>
      </c>
      <c r="C9" s="10" t="str">
        <f t="array" ref="C9">+IFERROR(INDEX(#REF!,SMALL(IF(#REF!={"CC","SF","IM"},ROW(#REF!)-ROW(#REF!)+1),ROWS(C$6:C9))),"")</f>
        <v/>
      </c>
      <c r="D9" s="2" t="str">
        <f t="array" ref="D9">+IFERROR(INDEX(#REF!,SMALL(IF(#REF!={"CC","SF","IM"},ROW(#REF!)-ROW(#REF!)+1),ROWS(D$6:D9))),"")</f>
        <v/>
      </c>
      <c r="E9" s="2" t="str">
        <f t="array" ref="E9">+IFERROR(INDEX(#REF!,SMALL(IF(#REF!={"CC","SF","IM"},ROW(#REF!)-ROW(#REF!)+1),ROWS(E$6:E9))),"")</f>
        <v/>
      </c>
      <c r="F9" s="2" t="str">
        <f t="array" ref="F9">+IFERROR(INDEX(#REF!,SMALL(IF(#REF!={"CC","SF","IM"},ROW(#REF!)-ROW(#REF!)+1),ROWS(F$6:F9))),"")</f>
        <v/>
      </c>
      <c r="G9" s="19" t="str">
        <f t="array" ref="G9">+IFERROR(INDEX(#REF!,SMALL(IF(#REF!={"CC","SF","IM"},ROW(#REF!)-ROW(#REF!)+1),ROWS(G$6:G9))),"")</f>
        <v/>
      </c>
      <c r="H9" s="11" t="str">
        <f t="array" ref="H9">+IFERROR(INDEX(#REF!,SMALL(IF(#REF!={"CC","SF","IM"},ROW(#REF!)-ROW(#REF!)+1),ROWS(H$6:H9))),"")</f>
        <v/>
      </c>
      <c r="I9" s="21" t="str">
        <f t="array" ref="I9">+IFERROR(INDEX(#REF!,SMALL(IF(#REF!={"CC","SF","IM"},ROW(#REF!)-ROW(#REF!)+1),ROWS(I$6:I9))),"")</f>
        <v/>
      </c>
      <c r="J9" s="12" t="str">
        <f t="array" ref="J9">+IFERROR(INDEX(#REF!,SMALL(IF(#REF!={"CC","SF","IM"},ROW(#REF!)-ROW(#REF!)+1),ROWS(J$6:J9))),"")</f>
        <v/>
      </c>
      <c r="K9" s="12" t="str">
        <f t="array" ref="K9">+IFERROR(INDEX(#REF!,SMALL(IF(#REF!={"CC","SF","IM"},ROW(#REF!)-ROW(#REF!)+1),ROWS(K$6:K9))),"")</f>
        <v/>
      </c>
    </row>
    <row r="10" spans="1:12" x14ac:dyDescent="0.25">
      <c r="A10" s="15" t="str">
        <f t="array" ref="A10">+IFERROR(INDEX(#REF!,SMALL(IF(#REF!={"CC","SF","IM"},ROW(#REF!)-ROW(#REF!)+1),ROWS(A$6:A10))),"")</f>
        <v/>
      </c>
      <c r="B10" s="15" t="str">
        <f t="array" ref="B10">+IFERROR(INDEX(#REF!,SMALL(IF(#REF!={"CC","SF","IM"},ROW(#REF!)-ROW(#REF!)+1),ROWS(A$6:A10))),"")</f>
        <v/>
      </c>
      <c r="C10" s="10" t="str">
        <f t="array" ref="C10">+IFERROR(INDEX(#REF!,SMALL(IF(#REF!={"CC","SF","IM"},ROW(#REF!)-ROW(#REF!)+1),ROWS(C$6:C10))),"")</f>
        <v/>
      </c>
      <c r="D10" s="2" t="str">
        <f t="array" ref="D10">+IFERROR(INDEX(#REF!,SMALL(IF(#REF!={"CC","SF","IM"},ROW(#REF!)-ROW(#REF!)+1),ROWS(D$6:D10))),"")</f>
        <v/>
      </c>
      <c r="E10" s="2" t="str">
        <f t="array" ref="E10">+IFERROR(INDEX(#REF!,SMALL(IF(#REF!={"CC","SF","IM"},ROW(#REF!)-ROW(#REF!)+1),ROWS(E$6:E10))),"")</f>
        <v/>
      </c>
      <c r="F10" s="2" t="str">
        <f t="array" ref="F10">+IFERROR(INDEX(#REF!,SMALL(IF(#REF!={"CC","SF","IM"},ROW(#REF!)-ROW(#REF!)+1),ROWS(F$6:F10))),"")</f>
        <v/>
      </c>
      <c r="G10" s="19" t="str">
        <f t="array" ref="G10">+IFERROR(INDEX(#REF!,SMALL(IF(#REF!={"CC","SF","IM"},ROW(#REF!)-ROW(#REF!)+1),ROWS(G$6:G10))),"")</f>
        <v/>
      </c>
      <c r="H10" s="11" t="str">
        <f t="array" ref="H10">+IFERROR(INDEX(#REF!,SMALL(IF(#REF!={"CC","SF","IM"},ROW(#REF!)-ROW(#REF!)+1),ROWS(H$6:H10))),"")</f>
        <v/>
      </c>
      <c r="I10" s="21" t="str">
        <f t="array" ref="I10">+IFERROR(INDEX(#REF!,SMALL(IF(#REF!={"CC","SF","IM"},ROW(#REF!)-ROW(#REF!)+1),ROWS(I$6:I10))),"")</f>
        <v/>
      </c>
      <c r="J10" s="12" t="str">
        <f t="array" ref="J10">+IFERROR(INDEX(#REF!,SMALL(IF(#REF!={"CC","SF","IM"},ROW(#REF!)-ROW(#REF!)+1),ROWS(J$6:J10))),"")</f>
        <v/>
      </c>
      <c r="K10" s="12" t="str">
        <f t="array" ref="K10">+IFERROR(INDEX(#REF!,SMALL(IF(#REF!={"CC","SF","IM"},ROW(#REF!)-ROW(#REF!)+1),ROWS(K$6:K10))),"")</f>
        <v/>
      </c>
    </row>
    <row r="11" spans="1:12" x14ac:dyDescent="0.25">
      <c r="A11" s="15" t="str">
        <f t="array" ref="A11">+IFERROR(INDEX(#REF!,SMALL(IF(#REF!={"CC","SF","IM"},ROW(#REF!)-ROW(#REF!)+1),ROWS(A$6:A11))),"")</f>
        <v/>
      </c>
      <c r="B11" s="15" t="str">
        <f t="array" ref="B11">+IFERROR(INDEX(#REF!,SMALL(IF(#REF!={"CC","SF","IM"},ROW(#REF!)-ROW(#REF!)+1),ROWS(A$6:A11))),"")</f>
        <v/>
      </c>
      <c r="C11" s="10" t="str">
        <f t="array" ref="C11">+IFERROR(INDEX(#REF!,SMALL(IF(#REF!={"CC","SF","IM"},ROW(#REF!)-ROW(#REF!)+1),ROWS(C$6:C11))),"")</f>
        <v/>
      </c>
      <c r="D11" s="2" t="str">
        <f t="array" ref="D11">+IFERROR(INDEX(#REF!,SMALL(IF(#REF!={"CC","SF","IM"},ROW(#REF!)-ROW(#REF!)+1),ROWS(D$6:D11))),"")</f>
        <v/>
      </c>
      <c r="E11" s="2" t="str">
        <f t="array" ref="E11">+IFERROR(INDEX(#REF!,SMALL(IF(#REF!={"CC","SF","IM"},ROW(#REF!)-ROW(#REF!)+1),ROWS(E$6:E11))),"")</f>
        <v/>
      </c>
      <c r="F11" s="2" t="str">
        <f t="array" ref="F11">+IFERROR(INDEX(#REF!,SMALL(IF(#REF!={"CC","SF","IM"},ROW(#REF!)-ROW(#REF!)+1),ROWS(F$6:F11))),"")</f>
        <v/>
      </c>
      <c r="G11" s="19" t="str">
        <f t="array" ref="G11">+IFERROR(INDEX(#REF!,SMALL(IF(#REF!={"CC","SF","IM"},ROW(#REF!)-ROW(#REF!)+1),ROWS(G$6:G11))),"")</f>
        <v/>
      </c>
      <c r="H11" s="11" t="str">
        <f t="array" ref="H11">+IFERROR(INDEX(#REF!,SMALL(IF(#REF!={"CC","SF","IM"},ROW(#REF!)-ROW(#REF!)+1),ROWS(H$6:H11))),"")</f>
        <v/>
      </c>
      <c r="I11" s="21" t="str">
        <f t="array" ref="I11">+IFERROR(INDEX(#REF!,SMALL(IF(#REF!={"CC","SF","IM"},ROW(#REF!)-ROW(#REF!)+1),ROWS(I$6:I11))),"")</f>
        <v/>
      </c>
      <c r="J11" s="12" t="str">
        <f t="array" ref="J11">+IFERROR(INDEX(#REF!,SMALL(IF(#REF!={"CC","SF","IM"},ROW(#REF!)-ROW(#REF!)+1),ROWS(J$6:J11))),"")</f>
        <v/>
      </c>
      <c r="K11" s="12" t="str">
        <f t="array" ref="K11">+IFERROR(INDEX(#REF!,SMALL(IF(#REF!={"CC","SF","IM"},ROW(#REF!)-ROW(#REF!)+1),ROWS(K$6:K11))),"")</f>
        <v/>
      </c>
    </row>
    <row r="12" spans="1:12" x14ac:dyDescent="0.25">
      <c r="A12" s="15" t="str">
        <f t="array" ref="A12">+IFERROR(INDEX(#REF!,SMALL(IF(#REF!={"CC","SF","IM"},ROW(#REF!)-ROW(#REF!)+1),ROWS(A$6:A12))),"")</f>
        <v/>
      </c>
      <c r="B12" s="15" t="str">
        <f t="array" ref="B12">+IFERROR(INDEX(#REF!,SMALL(IF(#REF!={"CC","SF","IM"},ROW(#REF!)-ROW(#REF!)+1),ROWS(A$6:A12))),"")</f>
        <v/>
      </c>
      <c r="C12" s="10" t="str">
        <f t="array" ref="C12">+IFERROR(INDEX(#REF!,SMALL(IF(#REF!={"CC","SF","IM"},ROW(#REF!)-ROW(#REF!)+1),ROWS(C$6:C12))),"")</f>
        <v/>
      </c>
      <c r="D12" s="2" t="str">
        <f t="array" ref="D12">+IFERROR(INDEX(#REF!,SMALL(IF(#REF!={"CC","SF","IM"},ROW(#REF!)-ROW(#REF!)+1),ROWS(D$6:D12))),"")</f>
        <v/>
      </c>
      <c r="E12" s="2" t="str">
        <f t="array" ref="E12">+IFERROR(INDEX(#REF!,SMALL(IF(#REF!={"CC","SF","IM"},ROW(#REF!)-ROW(#REF!)+1),ROWS(E$6:E12))),"")</f>
        <v/>
      </c>
      <c r="F12" s="2" t="str">
        <f t="array" ref="F12">+IFERROR(INDEX(#REF!,SMALL(IF(#REF!={"CC","SF","IM"},ROW(#REF!)-ROW(#REF!)+1),ROWS(F$6:F12))),"")</f>
        <v/>
      </c>
      <c r="G12" s="19" t="str">
        <f t="array" ref="G12">+IFERROR(INDEX(#REF!,SMALL(IF(#REF!={"CC","SF","IM"},ROW(#REF!)-ROW(#REF!)+1),ROWS(G$6:G12))),"")</f>
        <v/>
      </c>
      <c r="H12" s="11" t="str">
        <f t="array" ref="H12">+IFERROR(INDEX(#REF!,SMALL(IF(#REF!={"CC","SF","IM"},ROW(#REF!)-ROW(#REF!)+1),ROWS(H$6:H12))),"")</f>
        <v/>
      </c>
      <c r="I12" s="21" t="str">
        <f t="array" ref="I12">+IFERROR(INDEX(#REF!,SMALL(IF(#REF!={"CC","SF","IM"},ROW(#REF!)-ROW(#REF!)+1),ROWS(I$6:I12))),"")</f>
        <v/>
      </c>
      <c r="J12" s="12" t="str">
        <f t="array" ref="J12">+IFERROR(INDEX(#REF!,SMALL(IF(#REF!={"CC","SF","IM"},ROW(#REF!)-ROW(#REF!)+1),ROWS(J$6:J12))),"")</f>
        <v/>
      </c>
      <c r="K12" s="12" t="str">
        <f t="array" ref="K12">+IFERROR(INDEX(#REF!,SMALL(IF(#REF!={"CC","SF","IM"},ROW(#REF!)-ROW(#REF!)+1),ROWS(K$6:K12))),"")</f>
        <v/>
      </c>
    </row>
    <row r="13" spans="1:12" x14ac:dyDescent="0.25">
      <c r="A13" s="15" t="str">
        <f t="array" ref="A13">+IFERROR(INDEX(#REF!,SMALL(IF(#REF!={"CC","SF","IM"},ROW(#REF!)-ROW(#REF!)+1),ROWS(A$6:A13))),"")</f>
        <v/>
      </c>
      <c r="B13" s="15" t="str">
        <f t="array" ref="B13">+IFERROR(INDEX(#REF!,SMALL(IF(#REF!={"CC","SF","IM"},ROW(#REF!)-ROW(#REF!)+1),ROWS(A$6:A13))),"")</f>
        <v/>
      </c>
      <c r="C13" s="10" t="str">
        <f t="array" ref="C13">+IFERROR(INDEX(#REF!,SMALL(IF(#REF!={"CC","SF","IM"},ROW(#REF!)-ROW(#REF!)+1),ROWS(C$6:C13))),"")</f>
        <v/>
      </c>
      <c r="D13" s="2" t="str">
        <f t="array" ref="D13">+IFERROR(INDEX(#REF!,SMALL(IF(#REF!={"CC","SF","IM"},ROW(#REF!)-ROW(#REF!)+1),ROWS(D$6:D13))),"")</f>
        <v/>
      </c>
      <c r="E13" s="2" t="str">
        <f t="array" ref="E13">+IFERROR(INDEX(#REF!,SMALL(IF(#REF!={"CC","SF","IM"},ROW(#REF!)-ROW(#REF!)+1),ROWS(E$6:E13))),"")</f>
        <v/>
      </c>
      <c r="F13" s="2" t="str">
        <f t="array" ref="F13">+IFERROR(INDEX(#REF!,SMALL(IF(#REF!={"CC","SF","IM"},ROW(#REF!)-ROW(#REF!)+1),ROWS(F$6:F13))),"")</f>
        <v/>
      </c>
      <c r="G13" s="19" t="str">
        <f t="array" ref="G13">+IFERROR(INDEX(#REF!,SMALL(IF(#REF!={"CC","SF","IM"},ROW(#REF!)-ROW(#REF!)+1),ROWS(G$6:G13))),"")</f>
        <v/>
      </c>
      <c r="H13" s="11" t="str">
        <f t="array" ref="H13">+IFERROR(INDEX(#REF!,SMALL(IF(#REF!={"CC","SF","IM"},ROW(#REF!)-ROW(#REF!)+1),ROWS(H$6:H13))),"")</f>
        <v/>
      </c>
      <c r="I13" s="21" t="str">
        <f t="array" ref="I13">+IFERROR(INDEX(#REF!,SMALL(IF(#REF!={"CC","SF","IM"},ROW(#REF!)-ROW(#REF!)+1),ROWS(I$6:I13))),"")</f>
        <v/>
      </c>
      <c r="J13" s="12" t="str">
        <f t="array" ref="J13">+IFERROR(INDEX(#REF!,SMALL(IF(#REF!={"CC","SF","IM"},ROW(#REF!)-ROW(#REF!)+1),ROWS(J$6:J13))),"")</f>
        <v/>
      </c>
      <c r="K13" s="12" t="str">
        <f t="array" ref="K13">+IFERROR(INDEX(#REF!,SMALL(IF(#REF!={"CC","SF","IM"},ROW(#REF!)-ROW(#REF!)+1),ROWS(K$6:K13))),"")</f>
        <v/>
      </c>
    </row>
    <row r="14" spans="1:12" x14ac:dyDescent="0.25">
      <c r="A14" s="15" t="str">
        <f t="array" ref="A14">+IFERROR(INDEX(#REF!,SMALL(IF(#REF!={"CC","SF","IM"},ROW(#REF!)-ROW(#REF!)+1),ROWS(A$6:A14))),"")</f>
        <v/>
      </c>
      <c r="B14" s="15" t="str">
        <f t="array" ref="B14">+IFERROR(INDEX(#REF!,SMALL(IF(#REF!={"CC","SF","IM"},ROW(#REF!)-ROW(#REF!)+1),ROWS(A$6:A14))),"")</f>
        <v/>
      </c>
      <c r="C14" s="10" t="str">
        <f t="array" ref="C14">+IFERROR(INDEX(#REF!,SMALL(IF(#REF!={"CC","SF","IM"},ROW(#REF!)-ROW(#REF!)+1),ROWS(C$6:C14))),"")</f>
        <v/>
      </c>
      <c r="D14" s="2" t="str">
        <f t="array" ref="D14">+IFERROR(INDEX(#REF!,SMALL(IF(#REF!={"CC","SF","IM"},ROW(#REF!)-ROW(#REF!)+1),ROWS(D$6:D14))),"")</f>
        <v/>
      </c>
      <c r="E14" s="2" t="str">
        <f t="array" ref="E14">+IFERROR(INDEX(#REF!,SMALL(IF(#REF!={"CC","SF","IM"},ROW(#REF!)-ROW(#REF!)+1),ROWS(E$6:E14))),"")</f>
        <v/>
      </c>
      <c r="F14" s="2" t="str">
        <f t="array" ref="F14">+IFERROR(INDEX(#REF!,SMALL(IF(#REF!={"CC","SF","IM"},ROW(#REF!)-ROW(#REF!)+1),ROWS(F$6:F14))),"")</f>
        <v/>
      </c>
      <c r="G14" s="19" t="str">
        <f t="array" ref="G14">+IFERROR(INDEX(#REF!,SMALL(IF(#REF!={"CC","SF","IM"},ROW(#REF!)-ROW(#REF!)+1),ROWS(G$6:G14))),"")</f>
        <v/>
      </c>
      <c r="H14" s="11" t="str">
        <f t="array" ref="H14">+IFERROR(INDEX(#REF!,SMALL(IF(#REF!={"CC","SF","IM"},ROW(#REF!)-ROW(#REF!)+1),ROWS(H$6:H14))),"")</f>
        <v/>
      </c>
      <c r="I14" s="21" t="str">
        <f t="array" ref="I14">+IFERROR(INDEX(#REF!,SMALL(IF(#REF!={"CC","SF","IM"},ROW(#REF!)-ROW(#REF!)+1),ROWS(I$6:I14))),"")</f>
        <v/>
      </c>
      <c r="J14" s="12" t="str">
        <f t="array" ref="J14">+IFERROR(INDEX(#REF!,SMALL(IF(#REF!={"CC","SF","IM"},ROW(#REF!)-ROW(#REF!)+1),ROWS(J$6:J14))),"")</f>
        <v/>
      </c>
      <c r="K14" s="12" t="str">
        <f t="array" ref="K14">+IFERROR(INDEX(#REF!,SMALL(IF(#REF!={"CC","SF","IM"},ROW(#REF!)-ROW(#REF!)+1),ROWS(K$6:K14))),"")</f>
        <v/>
      </c>
    </row>
    <row r="15" spans="1:12" x14ac:dyDescent="0.25">
      <c r="A15" s="15" t="str">
        <f t="array" ref="A15">+IFERROR(INDEX(#REF!,SMALL(IF(#REF!={"CC","SF","IM"},ROW(#REF!)-ROW(#REF!)+1),ROWS(A$6:A15))),"")</f>
        <v/>
      </c>
      <c r="B15" s="15" t="str">
        <f t="array" ref="B15">+IFERROR(INDEX(#REF!,SMALL(IF(#REF!={"CC","SF","IM"},ROW(#REF!)-ROW(#REF!)+1),ROWS(A$6:A15))),"")</f>
        <v/>
      </c>
      <c r="C15" s="10" t="str">
        <f t="array" ref="C15">+IFERROR(INDEX(#REF!,SMALL(IF(#REF!={"CC","SF","IM"},ROW(#REF!)-ROW(#REF!)+1),ROWS(C$6:C15))),"")</f>
        <v/>
      </c>
      <c r="D15" s="2" t="str">
        <f t="array" ref="D15">+IFERROR(INDEX(#REF!,SMALL(IF(#REF!={"CC","SF","IM"},ROW(#REF!)-ROW(#REF!)+1),ROWS(D$6:D15))),"")</f>
        <v/>
      </c>
      <c r="E15" s="2" t="str">
        <f t="array" ref="E15">+IFERROR(INDEX(#REF!,SMALL(IF(#REF!={"CC","SF","IM"},ROW(#REF!)-ROW(#REF!)+1),ROWS(E$6:E15))),"")</f>
        <v/>
      </c>
      <c r="F15" s="2" t="str">
        <f t="array" ref="F15">+IFERROR(INDEX(#REF!,SMALL(IF(#REF!={"CC","SF","IM"},ROW(#REF!)-ROW(#REF!)+1),ROWS(F$6:F15))),"")</f>
        <v/>
      </c>
      <c r="G15" s="19" t="str">
        <f t="array" ref="G15">+IFERROR(INDEX(#REF!,SMALL(IF(#REF!={"CC","SF","IM"},ROW(#REF!)-ROW(#REF!)+1),ROWS(G$6:G15))),"")</f>
        <v/>
      </c>
      <c r="H15" s="11" t="str">
        <f t="array" ref="H15">+IFERROR(INDEX(#REF!,SMALL(IF(#REF!={"CC","SF","IM"},ROW(#REF!)-ROW(#REF!)+1),ROWS(H$6:H15))),"")</f>
        <v/>
      </c>
      <c r="I15" s="21" t="str">
        <f t="array" ref="I15">+IFERROR(INDEX(#REF!,SMALL(IF(#REF!={"CC","SF","IM"},ROW(#REF!)-ROW(#REF!)+1),ROWS(I$6:I15))),"")</f>
        <v/>
      </c>
      <c r="J15" s="12" t="str">
        <f t="array" ref="J15">+IFERROR(INDEX(#REF!,SMALL(IF(#REF!={"CC","SF","IM"},ROW(#REF!)-ROW(#REF!)+1),ROWS(J$6:J15))),"")</f>
        <v/>
      </c>
      <c r="K15" s="12" t="str">
        <f t="array" ref="K15">+IFERROR(INDEX(#REF!,SMALL(IF(#REF!={"CC","SF","IM"},ROW(#REF!)-ROW(#REF!)+1),ROWS(K$6:K15))),"")</f>
        <v/>
      </c>
    </row>
    <row r="16" spans="1:12" x14ac:dyDescent="0.25">
      <c r="A16" s="15" t="str">
        <f t="array" ref="A16">+IFERROR(INDEX(#REF!,SMALL(IF(#REF!={"CC","SF","IM"},ROW(#REF!)-ROW(#REF!)+1),ROWS(A$6:A16))),"")</f>
        <v/>
      </c>
      <c r="B16" s="15" t="str">
        <f t="array" ref="B16">+IFERROR(INDEX(#REF!,SMALL(IF(#REF!={"CC","SF","IM"},ROW(#REF!)-ROW(#REF!)+1),ROWS(A$6:A16))),"")</f>
        <v/>
      </c>
      <c r="C16" s="10" t="str">
        <f t="array" ref="C16">+IFERROR(INDEX(#REF!,SMALL(IF(#REF!={"CC","SF","IM"},ROW(#REF!)-ROW(#REF!)+1),ROWS(C$6:C16))),"")</f>
        <v/>
      </c>
      <c r="D16" s="2" t="str">
        <f t="array" ref="D16">+IFERROR(INDEX(#REF!,SMALL(IF(#REF!={"CC","SF","IM"},ROW(#REF!)-ROW(#REF!)+1),ROWS(D$6:D16))),"")</f>
        <v/>
      </c>
      <c r="E16" s="2" t="str">
        <f t="array" ref="E16">+IFERROR(INDEX(#REF!,SMALL(IF(#REF!={"CC","SF","IM"},ROW(#REF!)-ROW(#REF!)+1),ROWS(E$6:E16))),"")</f>
        <v/>
      </c>
      <c r="F16" s="2" t="str">
        <f t="array" ref="F16">+IFERROR(INDEX(#REF!,SMALL(IF(#REF!={"CC","SF","IM"},ROW(#REF!)-ROW(#REF!)+1),ROWS(F$6:F16))),"")</f>
        <v/>
      </c>
      <c r="G16" s="19" t="str">
        <f t="array" ref="G16">+IFERROR(INDEX(#REF!,SMALL(IF(#REF!={"CC","SF","IM"},ROW(#REF!)-ROW(#REF!)+1),ROWS(G$6:G16))),"")</f>
        <v/>
      </c>
      <c r="H16" s="11" t="str">
        <f t="array" ref="H16">+IFERROR(INDEX(#REF!,SMALL(IF(#REF!={"CC","SF","IM"},ROW(#REF!)-ROW(#REF!)+1),ROWS(H$6:H16))),"")</f>
        <v/>
      </c>
      <c r="I16" s="21" t="str">
        <f t="array" ref="I16">+IFERROR(INDEX(#REF!,SMALL(IF(#REF!={"CC","SF","IM"},ROW(#REF!)-ROW(#REF!)+1),ROWS(I$6:I16))),"")</f>
        <v/>
      </c>
      <c r="J16" s="12" t="str">
        <f t="array" ref="J16">+IFERROR(INDEX(#REF!,SMALL(IF(#REF!={"CC","SF","IM"},ROW(#REF!)-ROW(#REF!)+1),ROWS(J$6:J16))),"")</f>
        <v/>
      </c>
      <c r="K16" s="12" t="str">
        <f t="array" ref="K16">+IFERROR(INDEX(#REF!,SMALL(IF(#REF!={"CC","SF","IM"},ROW(#REF!)-ROW(#REF!)+1),ROWS(K$6:K16))),"")</f>
        <v/>
      </c>
    </row>
    <row r="17" spans="1:11" x14ac:dyDescent="0.25">
      <c r="A17" s="15" t="str">
        <f t="array" ref="A17">+IFERROR(INDEX(#REF!,SMALL(IF(#REF!={"CC","SF","IM"},ROW(#REF!)-ROW(#REF!)+1),ROWS(A$6:A17))),"")</f>
        <v/>
      </c>
      <c r="B17" s="15" t="str">
        <f t="array" ref="B17">+IFERROR(INDEX(#REF!,SMALL(IF(#REF!={"CC","SF","IM"},ROW(#REF!)-ROW(#REF!)+1),ROWS(A$6:A17))),"")</f>
        <v/>
      </c>
      <c r="C17" s="10" t="str">
        <f t="array" ref="C17">+IFERROR(INDEX(#REF!,SMALL(IF(#REF!={"CC","SF","IM"},ROW(#REF!)-ROW(#REF!)+1),ROWS(C$6:C17))),"")</f>
        <v/>
      </c>
      <c r="D17" s="2" t="str">
        <f t="array" ref="D17">+IFERROR(INDEX(#REF!,SMALL(IF(#REF!={"CC","SF","IM"},ROW(#REF!)-ROW(#REF!)+1),ROWS(D$6:D17))),"")</f>
        <v/>
      </c>
      <c r="E17" s="2" t="str">
        <f t="array" ref="E17">+IFERROR(INDEX(#REF!,SMALL(IF(#REF!={"CC","SF","IM"},ROW(#REF!)-ROW(#REF!)+1),ROWS(E$6:E17))),"")</f>
        <v/>
      </c>
      <c r="F17" s="2" t="str">
        <f t="array" ref="F17">+IFERROR(INDEX(#REF!,SMALL(IF(#REF!={"CC","SF","IM"},ROW(#REF!)-ROW(#REF!)+1),ROWS(F$6:F17))),"")</f>
        <v/>
      </c>
      <c r="G17" s="19" t="str">
        <f t="array" ref="G17">+IFERROR(INDEX(#REF!,SMALL(IF(#REF!={"CC","SF","IM"},ROW(#REF!)-ROW(#REF!)+1),ROWS(G$6:G17))),"")</f>
        <v/>
      </c>
      <c r="H17" s="11" t="str">
        <f t="array" ref="H17">+IFERROR(INDEX(#REF!,SMALL(IF(#REF!={"CC","SF","IM"},ROW(#REF!)-ROW(#REF!)+1),ROWS(H$6:H17))),"")</f>
        <v/>
      </c>
      <c r="I17" s="21" t="str">
        <f t="array" ref="I17">+IFERROR(INDEX(#REF!,SMALL(IF(#REF!={"CC","SF","IM"},ROW(#REF!)-ROW(#REF!)+1),ROWS(I$6:I17))),"")</f>
        <v/>
      </c>
      <c r="J17" s="12" t="str">
        <f t="array" ref="J17">+IFERROR(INDEX(#REF!,SMALL(IF(#REF!={"CC","SF","IM"},ROW(#REF!)-ROW(#REF!)+1),ROWS(J$6:J17))),"")</f>
        <v/>
      </c>
      <c r="K17" s="12" t="str">
        <f t="array" ref="K17">+IFERROR(INDEX(#REF!,SMALL(IF(#REF!={"CC","SF","IM"},ROW(#REF!)-ROW(#REF!)+1),ROWS(K$6:K17))),"")</f>
        <v/>
      </c>
    </row>
    <row r="18" spans="1:11" x14ac:dyDescent="0.25">
      <c r="A18" s="15" t="str">
        <f t="array" ref="A18">+IFERROR(INDEX(#REF!,SMALL(IF(#REF!={"CC","SF","IM"},ROW(#REF!)-ROW(#REF!)+1),ROWS(A$6:A18))),"")</f>
        <v/>
      </c>
      <c r="B18" s="15" t="str">
        <f t="array" ref="B18">+IFERROR(INDEX(#REF!,SMALL(IF(#REF!={"CC","SF","IM"},ROW(#REF!)-ROW(#REF!)+1),ROWS(A$6:A18))),"")</f>
        <v/>
      </c>
      <c r="C18" s="10" t="str">
        <f t="array" ref="C18">+IFERROR(INDEX(#REF!,SMALL(IF(#REF!={"CC","SF","IM"},ROW(#REF!)-ROW(#REF!)+1),ROWS(C$6:C18))),"")</f>
        <v/>
      </c>
      <c r="D18" s="2" t="str">
        <f t="array" ref="D18">+IFERROR(INDEX(#REF!,SMALL(IF(#REF!={"CC","SF","IM"},ROW(#REF!)-ROW(#REF!)+1),ROWS(D$6:D18))),"")</f>
        <v/>
      </c>
      <c r="E18" s="2" t="str">
        <f t="array" ref="E18">+IFERROR(INDEX(#REF!,SMALL(IF(#REF!={"CC","SF","IM"},ROW(#REF!)-ROW(#REF!)+1),ROWS(E$6:E18))),"")</f>
        <v/>
      </c>
      <c r="F18" s="2" t="str">
        <f t="array" ref="F18">+IFERROR(INDEX(#REF!,SMALL(IF(#REF!={"CC","SF","IM"},ROW(#REF!)-ROW(#REF!)+1),ROWS(F$6:F18))),"")</f>
        <v/>
      </c>
      <c r="G18" s="19" t="str">
        <f t="array" ref="G18">+IFERROR(INDEX(#REF!,SMALL(IF(#REF!={"CC","SF","IM"},ROW(#REF!)-ROW(#REF!)+1),ROWS(G$6:G18))),"")</f>
        <v/>
      </c>
      <c r="H18" s="11" t="str">
        <f t="array" ref="H18">+IFERROR(INDEX(#REF!,SMALL(IF(#REF!={"CC","SF","IM"},ROW(#REF!)-ROW(#REF!)+1),ROWS(H$6:H18))),"")</f>
        <v/>
      </c>
      <c r="I18" s="21" t="str">
        <f t="array" ref="I18">+IFERROR(INDEX(#REF!,SMALL(IF(#REF!={"CC","SF","IM"},ROW(#REF!)-ROW(#REF!)+1),ROWS(I$6:I18))),"")</f>
        <v/>
      </c>
      <c r="J18" s="12" t="str">
        <f t="array" ref="J18">+IFERROR(INDEX(#REF!,SMALL(IF(#REF!={"CC","SF","IM"},ROW(#REF!)-ROW(#REF!)+1),ROWS(J$6:J18))),"")</f>
        <v/>
      </c>
      <c r="K18" s="12" t="str">
        <f t="array" ref="K18">+IFERROR(INDEX(#REF!,SMALL(IF(#REF!={"CC","SF","IM"},ROW(#REF!)-ROW(#REF!)+1),ROWS(K$6:K18))),"")</f>
        <v/>
      </c>
    </row>
    <row r="19" spans="1:11" x14ac:dyDescent="0.25">
      <c r="A19" s="15" t="str">
        <f t="array" ref="A19">+IFERROR(INDEX(#REF!,SMALL(IF(#REF!={"CC","SF","IM"},ROW(#REF!)-ROW(#REF!)+1),ROWS(A$6:A19))),"")</f>
        <v/>
      </c>
      <c r="B19" s="15" t="str">
        <f t="array" ref="B19">+IFERROR(INDEX(#REF!,SMALL(IF(#REF!={"CC","SF","IM"},ROW(#REF!)-ROW(#REF!)+1),ROWS(A$6:A19))),"")</f>
        <v/>
      </c>
      <c r="C19" s="10" t="str">
        <f t="array" ref="C19">+IFERROR(INDEX(#REF!,SMALL(IF(#REF!={"CC","SF","IM"},ROW(#REF!)-ROW(#REF!)+1),ROWS(C$6:C19))),"")</f>
        <v/>
      </c>
      <c r="D19" s="2" t="str">
        <f t="array" ref="D19">+IFERROR(INDEX(#REF!,SMALL(IF(#REF!={"CC","SF","IM"},ROW(#REF!)-ROW(#REF!)+1),ROWS(D$6:D19))),"")</f>
        <v/>
      </c>
      <c r="E19" s="2" t="str">
        <f t="array" ref="E19">+IFERROR(INDEX(#REF!,SMALL(IF(#REF!={"CC","SF","IM"},ROW(#REF!)-ROW(#REF!)+1),ROWS(E$6:E19))),"")</f>
        <v/>
      </c>
      <c r="F19" s="2" t="str">
        <f t="array" ref="F19">+IFERROR(INDEX(#REF!,SMALL(IF(#REF!={"CC","SF","IM"},ROW(#REF!)-ROW(#REF!)+1),ROWS(F$6:F19))),"")</f>
        <v/>
      </c>
      <c r="G19" s="19" t="str">
        <f t="array" ref="G19">+IFERROR(INDEX(#REF!,SMALL(IF(#REF!={"CC","SF","IM"},ROW(#REF!)-ROW(#REF!)+1),ROWS(G$6:G19))),"")</f>
        <v/>
      </c>
      <c r="H19" s="11" t="str">
        <f t="array" ref="H19">+IFERROR(INDEX(#REF!,SMALL(IF(#REF!={"CC","SF","IM"},ROW(#REF!)-ROW(#REF!)+1),ROWS(H$6:H19))),"")</f>
        <v/>
      </c>
      <c r="I19" s="21" t="str">
        <f t="array" ref="I19">+IFERROR(INDEX(#REF!,SMALL(IF(#REF!={"CC","SF","IM"},ROW(#REF!)-ROW(#REF!)+1),ROWS(I$6:I19))),"")</f>
        <v/>
      </c>
      <c r="J19" s="12" t="str">
        <f t="array" ref="J19">+IFERROR(INDEX(#REF!,SMALL(IF(#REF!={"CC","SF","IM"},ROW(#REF!)-ROW(#REF!)+1),ROWS(J$6:J19))),"")</f>
        <v/>
      </c>
      <c r="K19" s="12" t="str">
        <f t="array" ref="K19">+IFERROR(INDEX(#REF!,SMALL(IF(#REF!={"CC","SF","IM"},ROW(#REF!)-ROW(#REF!)+1),ROWS(K$6:K19))),"")</f>
        <v/>
      </c>
    </row>
    <row r="20" spans="1:11" x14ac:dyDescent="0.25">
      <c r="A20" s="15" t="str">
        <f t="array" ref="A20">+IFERROR(INDEX(#REF!,SMALL(IF(#REF!={"CC","SF","IM"},ROW(#REF!)-ROW(#REF!)+1),ROWS(A$6:A20))),"")</f>
        <v/>
      </c>
      <c r="B20" s="15" t="str">
        <f t="array" ref="B20">+IFERROR(INDEX(#REF!,SMALL(IF(#REF!={"CC","SF","IM"},ROW(#REF!)-ROW(#REF!)+1),ROWS(A$6:A20))),"")</f>
        <v/>
      </c>
      <c r="C20" s="10" t="str">
        <f t="array" ref="C20">+IFERROR(INDEX(#REF!,SMALL(IF(#REF!={"CC","SF","IM"},ROW(#REF!)-ROW(#REF!)+1),ROWS(C$6:C20))),"")</f>
        <v/>
      </c>
      <c r="D20" s="2" t="str">
        <f t="array" ref="D20">+IFERROR(INDEX(#REF!,SMALL(IF(#REF!={"CC","SF","IM"},ROW(#REF!)-ROW(#REF!)+1),ROWS(D$6:D20))),"")</f>
        <v/>
      </c>
      <c r="E20" s="2" t="str">
        <f t="array" ref="E20">+IFERROR(INDEX(#REF!,SMALL(IF(#REF!={"CC","SF","IM"},ROW(#REF!)-ROW(#REF!)+1),ROWS(E$6:E20))),"")</f>
        <v/>
      </c>
      <c r="F20" s="2" t="str">
        <f t="array" ref="F20">+IFERROR(INDEX(#REF!,SMALL(IF(#REF!={"CC","SF","IM"},ROW(#REF!)-ROW(#REF!)+1),ROWS(F$6:F20))),"")</f>
        <v/>
      </c>
      <c r="G20" s="19" t="str">
        <f t="array" ref="G20">+IFERROR(INDEX(#REF!,SMALL(IF(#REF!={"CC","SF","IM"},ROW(#REF!)-ROW(#REF!)+1),ROWS(G$6:G20))),"")</f>
        <v/>
      </c>
      <c r="H20" s="11" t="str">
        <f t="array" ref="H20">+IFERROR(INDEX(#REF!,SMALL(IF(#REF!={"CC","SF","IM"},ROW(#REF!)-ROW(#REF!)+1),ROWS(H$6:H20))),"")</f>
        <v/>
      </c>
      <c r="I20" s="21" t="str">
        <f t="array" ref="I20">+IFERROR(INDEX(#REF!,SMALL(IF(#REF!={"CC","SF","IM"},ROW(#REF!)-ROW(#REF!)+1),ROWS(I$6:I20))),"")</f>
        <v/>
      </c>
      <c r="J20" s="12" t="str">
        <f t="array" ref="J20">+IFERROR(INDEX(#REF!,SMALL(IF(#REF!={"CC","SF","IM"},ROW(#REF!)-ROW(#REF!)+1),ROWS(J$6:J20))),"")</f>
        <v/>
      </c>
      <c r="K20" s="12" t="str">
        <f t="array" ref="K20">+IFERROR(INDEX(#REF!,SMALL(IF(#REF!={"CC","SF","IM"},ROW(#REF!)-ROW(#REF!)+1),ROWS(K$6:K20))),"")</f>
        <v/>
      </c>
    </row>
    <row r="21" spans="1:11" x14ac:dyDescent="0.25">
      <c r="A21" s="15" t="str">
        <f t="array" ref="A21">+IFERROR(INDEX(#REF!,SMALL(IF(#REF!={"CC","SF","IM"},ROW(#REF!)-ROW(#REF!)+1),ROWS(A$6:A21))),"")</f>
        <v/>
      </c>
      <c r="B21" s="15" t="str">
        <f t="array" ref="B21">+IFERROR(INDEX(#REF!,SMALL(IF(#REF!={"CC","SF","IM"},ROW(#REF!)-ROW(#REF!)+1),ROWS(A$6:A21))),"")</f>
        <v/>
      </c>
      <c r="C21" s="10" t="str">
        <f t="array" ref="C21">+IFERROR(INDEX(#REF!,SMALL(IF(#REF!={"CC","SF","IM"},ROW(#REF!)-ROW(#REF!)+1),ROWS(C$6:C21))),"")</f>
        <v/>
      </c>
      <c r="D21" s="2" t="str">
        <f t="array" ref="D21">+IFERROR(INDEX(#REF!,SMALL(IF(#REF!={"CC","SF","IM"},ROW(#REF!)-ROW(#REF!)+1),ROWS(D$6:D21))),"")</f>
        <v/>
      </c>
      <c r="E21" s="2" t="str">
        <f t="array" ref="E21">+IFERROR(INDEX(#REF!,SMALL(IF(#REF!={"CC","SF","IM"},ROW(#REF!)-ROW(#REF!)+1),ROWS(E$6:E21))),"")</f>
        <v/>
      </c>
      <c r="F21" s="2" t="str">
        <f t="array" ref="F21">+IFERROR(INDEX(#REF!,SMALL(IF(#REF!={"CC","SF","IM"},ROW(#REF!)-ROW(#REF!)+1),ROWS(F$6:F21))),"")</f>
        <v/>
      </c>
      <c r="G21" s="19" t="str">
        <f t="array" ref="G21">+IFERROR(INDEX(#REF!,SMALL(IF(#REF!={"CC","SF","IM"},ROW(#REF!)-ROW(#REF!)+1),ROWS(G$6:G21))),"")</f>
        <v/>
      </c>
      <c r="H21" s="11" t="str">
        <f t="array" ref="H21">+IFERROR(INDEX(#REF!,SMALL(IF(#REF!={"CC","SF","IM"},ROW(#REF!)-ROW(#REF!)+1),ROWS(H$6:H21))),"")</f>
        <v/>
      </c>
      <c r="I21" s="21" t="str">
        <f t="array" ref="I21">+IFERROR(INDEX(#REF!,SMALL(IF(#REF!={"CC","SF","IM"},ROW(#REF!)-ROW(#REF!)+1),ROWS(I$6:I21))),"")</f>
        <v/>
      </c>
      <c r="J21" s="12" t="str">
        <f t="array" ref="J21">+IFERROR(INDEX(#REF!,SMALL(IF(#REF!={"CC","SF","IM"},ROW(#REF!)-ROW(#REF!)+1),ROWS(J$6:J21))),"")</f>
        <v/>
      </c>
      <c r="K21" s="12" t="str">
        <f t="array" ref="K21">+IFERROR(INDEX(#REF!,SMALL(IF(#REF!={"CC","SF","IM"},ROW(#REF!)-ROW(#REF!)+1),ROWS(K$6:K21))),"")</f>
        <v/>
      </c>
    </row>
    <row r="22" spans="1:11" x14ac:dyDescent="0.25">
      <c r="A22" s="15" t="str">
        <f t="array" ref="A22">+IFERROR(INDEX(#REF!,SMALL(IF(#REF!={"CC","SF","IM"},ROW(#REF!)-ROW(#REF!)+1),ROWS(A$6:A22))),"")</f>
        <v/>
      </c>
      <c r="B22" s="15" t="str">
        <f t="array" ref="B22">+IFERROR(INDEX(#REF!,SMALL(IF(#REF!={"CC","SF","IM"},ROW(#REF!)-ROW(#REF!)+1),ROWS(A$6:A22))),"")</f>
        <v/>
      </c>
      <c r="C22" s="10" t="str">
        <f t="array" ref="C22">+IFERROR(INDEX(#REF!,SMALL(IF(#REF!={"CC","SF","IM"},ROW(#REF!)-ROW(#REF!)+1),ROWS(C$6:C22))),"")</f>
        <v/>
      </c>
      <c r="D22" s="2" t="str">
        <f t="array" ref="D22">+IFERROR(INDEX(#REF!,SMALL(IF(#REF!={"CC","SF","IM"},ROW(#REF!)-ROW(#REF!)+1),ROWS(D$6:D22))),"")</f>
        <v/>
      </c>
      <c r="E22" s="2" t="str">
        <f t="array" ref="E22">+IFERROR(INDEX(#REF!,SMALL(IF(#REF!={"CC","SF","IM"},ROW(#REF!)-ROW(#REF!)+1),ROWS(E$6:E22))),"")</f>
        <v/>
      </c>
      <c r="F22" s="2" t="str">
        <f t="array" ref="F22">+IFERROR(INDEX(#REF!,SMALL(IF(#REF!={"CC","SF","IM"},ROW(#REF!)-ROW(#REF!)+1),ROWS(F$6:F22))),"")</f>
        <v/>
      </c>
      <c r="G22" s="19" t="str">
        <f t="array" ref="G22">+IFERROR(INDEX(#REF!,SMALL(IF(#REF!={"CC","SF","IM"},ROW(#REF!)-ROW(#REF!)+1),ROWS(G$6:G22))),"")</f>
        <v/>
      </c>
      <c r="H22" s="11" t="str">
        <f t="array" ref="H22">+IFERROR(INDEX(#REF!,SMALL(IF(#REF!={"CC","SF","IM"},ROW(#REF!)-ROW(#REF!)+1),ROWS(H$6:H22))),"")</f>
        <v/>
      </c>
      <c r="I22" s="21" t="str">
        <f t="array" ref="I22">+IFERROR(INDEX(#REF!,SMALL(IF(#REF!={"CC","SF","IM"},ROW(#REF!)-ROW(#REF!)+1),ROWS(I$6:I22))),"")</f>
        <v/>
      </c>
      <c r="J22" s="12" t="str">
        <f t="array" ref="J22">+IFERROR(INDEX(#REF!,SMALL(IF(#REF!={"CC","SF","IM"},ROW(#REF!)-ROW(#REF!)+1),ROWS(J$6:J22))),"")</f>
        <v/>
      </c>
      <c r="K22" s="12" t="str">
        <f t="array" ref="K22">+IFERROR(INDEX(#REF!,SMALL(IF(#REF!={"CC","SF","IM"},ROW(#REF!)-ROW(#REF!)+1),ROWS(K$6:K22))),"")</f>
        <v/>
      </c>
    </row>
    <row r="23" spans="1:11" x14ac:dyDescent="0.25">
      <c r="A23" s="15" t="str">
        <f t="array" ref="A23">+IFERROR(INDEX(#REF!,SMALL(IF(#REF!={"CC","SF","IM"},ROW(#REF!)-ROW(#REF!)+1),ROWS(A$6:A23))),"")</f>
        <v/>
      </c>
      <c r="B23" s="15" t="str">
        <f t="array" ref="B23">+IFERROR(INDEX(#REF!,SMALL(IF(#REF!={"CC","SF","IM"},ROW(#REF!)-ROW(#REF!)+1),ROWS(A$6:A23))),"")</f>
        <v/>
      </c>
      <c r="C23" s="10" t="str">
        <f t="array" ref="C23">+IFERROR(INDEX(#REF!,SMALL(IF(#REF!={"CC","SF","IM"},ROW(#REF!)-ROW(#REF!)+1),ROWS(C$6:C23))),"")</f>
        <v/>
      </c>
      <c r="D23" s="2" t="str">
        <f t="array" ref="D23">+IFERROR(INDEX(#REF!,SMALL(IF(#REF!={"CC","SF","IM"},ROW(#REF!)-ROW(#REF!)+1),ROWS(D$6:D23))),"")</f>
        <v/>
      </c>
      <c r="E23" s="2" t="str">
        <f t="array" ref="E23">+IFERROR(INDEX(#REF!,SMALL(IF(#REF!={"CC","SF","IM"},ROW(#REF!)-ROW(#REF!)+1),ROWS(E$6:E23))),"")</f>
        <v/>
      </c>
      <c r="F23" s="2" t="str">
        <f t="array" ref="F23">+IFERROR(INDEX(#REF!,SMALL(IF(#REF!={"CC","SF","IM"},ROW(#REF!)-ROW(#REF!)+1),ROWS(F$6:F23))),"")</f>
        <v/>
      </c>
      <c r="G23" s="19" t="str">
        <f t="array" ref="G23">+IFERROR(INDEX(#REF!,SMALL(IF(#REF!={"CC","SF","IM"},ROW(#REF!)-ROW(#REF!)+1),ROWS(G$6:G23))),"")</f>
        <v/>
      </c>
      <c r="H23" s="11" t="str">
        <f t="array" ref="H23">+IFERROR(INDEX(#REF!,SMALL(IF(#REF!={"CC","SF","IM"},ROW(#REF!)-ROW(#REF!)+1),ROWS(H$6:H23))),"")</f>
        <v/>
      </c>
      <c r="I23" s="21" t="str">
        <f t="array" ref="I23">+IFERROR(INDEX(#REF!,SMALL(IF(#REF!={"CC","SF","IM"},ROW(#REF!)-ROW(#REF!)+1),ROWS(I$6:I23))),"")</f>
        <v/>
      </c>
      <c r="J23" s="12" t="str">
        <f t="array" ref="J23">+IFERROR(INDEX(#REF!,SMALL(IF(#REF!={"CC","SF","IM"},ROW(#REF!)-ROW(#REF!)+1),ROWS(J$6:J23))),"")</f>
        <v/>
      </c>
      <c r="K23" s="12" t="str">
        <f t="array" ref="K23">+IFERROR(INDEX(#REF!,SMALL(IF(#REF!={"CC","SF","IM"},ROW(#REF!)-ROW(#REF!)+1),ROWS(K$6:K23))),"")</f>
        <v/>
      </c>
    </row>
    <row r="24" spans="1:11" x14ac:dyDescent="0.25">
      <c r="A24" s="15" t="str">
        <f t="array" ref="A24">+IFERROR(INDEX(#REF!,SMALL(IF(#REF!={"CC","SF","IM"},ROW(#REF!)-ROW(#REF!)+1),ROWS(A$6:A24))),"")</f>
        <v/>
      </c>
      <c r="B24" s="15" t="str">
        <f t="array" ref="B24">+IFERROR(INDEX(#REF!,SMALL(IF(#REF!={"CC","SF","IM"},ROW(#REF!)-ROW(#REF!)+1),ROWS(A$6:A24))),"")</f>
        <v/>
      </c>
      <c r="C24" s="10" t="str">
        <f t="array" ref="C24">+IFERROR(INDEX(#REF!,SMALL(IF(#REF!={"CC","SF","IM"},ROW(#REF!)-ROW(#REF!)+1),ROWS(C$6:C24))),"")</f>
        <v/>
      </c>
      <c r="D24" s="2" t="str">
        <f t="array" ref="D24">+IFERROR(INDEX(#REF!,SMALL(IF(#REF!={"CC","SF","IM"},ROW(#REF!)-ROW(#REF!)+1),ROWS(D$6:D24))),"")</f>
        <v/>
      </c>
      <c r="E24" s="2" t="str">
        <f t="array" ref="E24">+IFERROR(INDEX(#REF!,SMALL(IF(#REF!={"CC","SF","IM"},ROW(#REF!)-ROW(#REF!)+1),ROWS(E$6:E24))),"")</f>
        <v/>
      </c>
      <c r="F24" s="2" t="str">
        <f t="array" ref="F24">+IFERROR(INDEX(#REF!,SMALL(IF(#REF!={"CC","SF","IM"},ROW(#REF!)-ROW(#REF!)+1),ROWS(F$6:F24))),"")</f>
        <v/>
      </c>
      <c r="G24" s="19" t="str">
        <f t="array" ref="G24">+IFERROR(INDEX(#REF!,SMALL(IF(#REF!={"CC","SF","IM"},ROW(#REF!)-ROW(#REF!)+1),ROWS(G$6:G24))),"")</f>
        <v/>
      </c>
      <c r="H24" s="11" t="str">
        <f t="array" ref="H24">+IFERROR(INDEX(#REF!,SMALL(IF(#REF!={"CC","SF","IM"},ROW(#REF!)-ROW(#REF!)+1),ROWS(H$6:H24))),"")</f>
        <v/>
      </c>
      <c r="I24" s="21" t="str">
        <f t="array" ref="I24">+IFERROR(INDEX(#REF!,SMALL(IF(#REF!={"CC","SF","IM"},ROW(#REF!)-ROW(#REF!)+1),ROWS(I$6:I24))),"")</f>
        <v/>
      </c>
      <c r="J24" s="12" t="str">
        <f t="array" ref="J24">+IFERROR(INDEX(#REF!,SMALL(IF(#REF!={"CC","SF","IM"},ROW(#REF!)-ROW(#REF!)+1),ROWS(J$6:J24))),"")</f>
        <v/>
      </c>
      <c r="K24" s="12" t="str">
        <f t="array" ref="K24">+IFERROR(INDEX(#REF!,SMALL(IF(#REF!={"CC","SF","IM"},ROW(#REF!)-ROW(#REF!)+1),ROWS(K$6:K24))),"")</f>
        <v/>
      </c>
    </row>
    <row r="25" spans="1:11" x14ac:dyDescent="0.25">
      <c r="A25" s="15" t="str">
        <f t="array" ref="A25">+IFERROR(INDEX(#REF!,SMALL(IF(#REF!={"CC","SF","IM"},ROW(#REF!)-ROW(#REF!)+1),ROWS(A$6:A25))),"")</f>
        <v/>
      </c>
      <c r="B25" s="15" t="str">
        <f t="array" ref="B25">+IFERROR(INDEX(#REF!,SMALL(IF(#REF!={"CC","SF","IM"},ROW(#REF!)-ROW(#REF!)+1),ROWS(A$6:A25))),"")</f>
        <v/>
      </c>
      <c r="C25" s="10" t="str">
        <f t="array" ref="C25">+IFERROR(INDEX(#REF!,SMALL(IF(#REF!={"CC","SF","IM"},ROW(#REF!)-ROW(#REF!)+1),ROWS(C$6:C25))),"")</f>
        <v/>
      </c>
      <c r="D25" s="2" t="str">
        <f t="array" ref="D25">+IFERROR(INDEX(#REF!,SMALL(IF(#REF!={"CC","SF","IM"},ROW(#REF!)-ROW(#REF!)+1),ROWS(D$6:D25))),"")</f>
        <v/>
      </c>
      <c r="E25" s="2" t="str">
        <f t="array" ref="E25">+IFERROR(INDEX(#REF!,SMALL(IF(#REF!={"CC","SF","IM"},ROW(#REF!)-ROW(#REF!)+1),ROWS(E$6:E25))),"")</f>
        <v/>
      </c>
      <c r="F25" s="2" t="str">
        <f t="array" ref="F25">+IFERROR(INDEX(#REF!,SMALL(IF(#REF!={"CC","SF","IM"},ROW(#REF!)-ROW(#REF!)+1),ROWS(F$6:F25))),"")</f>
        <v/>
      </c>
      <c r="G25" s="19" t="str">
        <f t="array" ref="G25">+IFERROR(INDEX(#REF!,SMALL(IF(#REF!={"CC","SF","IM"},ROW(#REF!)-ROW(#REF!)+1),ROWS(G$6:G25))),"")</f>
        <v/>
      </c>
      <c r="H25" s="11" t="str">
        <f t="array" ref="H25">+IFERROR(INDEX(#REF!,SMALL(IF(#REF!={"CC","SF","IM"},ROW(#REF!)-ROW(#REF!)+1),ROWS(H$6:H25))),"")</f>
        <v/>
      </c>
      <c r="I25" s="21" t="str">
        <f t="array" ref="I25">+IFERROR(INDEX(#REF!,SMALL(IF(#REF!={"CC","SF","IM"},ROW(#REF!)-ROW(#REF!)+1),ROWS(I$6:I25))),"")</f>
        <v/>
      </c>
      <c r="J25" s="12" t="str">
        <f t="array" ref="J25">+IFERROR(INDEX(#REF!,SMALL(IF(#REF!={"CC","SF","IM"},ROW(#REF!)-ROW(#REF!)+1),ROWS(J$6:J25))),"")</f>
        <v/>
      </c>
      <c r="K25" s="12" t="str">
        <f t="array" ref="K25">+IFERROR(INDEX(#REF!,SMALL(IF(#REF!={"CC","SF","IM"},ROW(#REF!)-ROW(#REF!)+1),ROWS(K$6:K25))),"")</f>
        <v/>
      </c>
    </row>
    <row r="26" spans="1:11" x14ac:dyDescent="0.25">
      <c r="A26" s="15" t="str">
        <f t="array" ref="A26">+IFERROR(INDEX(#REF!,SMALL(IF(#REF!={"CC","SF","IM"},ROW(#REF!)-ROW(#REF!)+1),ROWS(A$6:A26))),"")</f>
        <v/>
      </c>
      <c r="B26" s="15" t="str">
        <f t="array" ref="B26">+IFERROR(INDEX(#REF!,SMALL(IF(#REF!={"CC","SF","IM"},ROW(#REF!)-ROW(#REF!)+1),ROWS(A$6:A26))),"")</f>
        <v/>
      </c>
      <c r="C26" s="10" t="str">
        <f t="array" ref="C26">+IFERROR(INDEX(#REF!,SMALL(IF(#REF!={"CC","SF","IM"},ROW(#REF!)-ROW(#REF!)+1),ROWS(C$6:C26))),"")</f>
        <v/>
      </c>
      <c r="D26" s="2" t="str">
        <f t="array" ref="D26">+IFERROR(INDEX(#REF!,SMALL(IF(#REF!={"CC","SF","IM"},ROW(#REF!)-ROW(#REF!)+1),ROWS(D$6:D26))),"")</f>
        <v/>
      </c>
      <c r="E26" s="2" t="str">
        <f t="array" ref="E26">+IFERROR(INDEX(#REF!,SMALL(IF(#REF!={"CC","SF","IM"},ROW(#REF!)-ROW(#REF!)+1),ROWS(E$6:E26))),"")</f>
        <v/>
      </c>
      <c r="F26" s="2" t="str">
        <f t="array" ref="F26">+IFERROR(INDEX(#REF!,SMALL(IF(#REF!={"CC","SF","IM"},ROW(#REF!)-ROW(#REF!)+1),ROWS(F$6:F26))),"")</f>
        <v/>
      </c>
      <c r="G26" s="19" t="str">
        <f t="array" ref="G26">+IFERROR(INDEX(#REF!,SMALL(IF(#REF!={"CC","SF","IM"},ROW(#REF!)-ROW(#REF!)+1),ROWS(G$6:G26))),"")</f>
        <v/>
      </c>
      <c r="H26" s="11" t="str">
        <f t="array" ref="H26">+IFERROR(INDEX(#REF!,SMALL(IF(#REF!={"CC","SF","IM"},ROW(#REF!)-ROW(#REF!)+1),ROWS(H$6:H26))),"")</f>
        <v/>
      </c>
      <c r="I26" s="21" t="str">
        <f t="array" ref="I26">+IFERROR(INDEX(#REF!,SMALL(IF(#REF!={"CC","SF","IM"},ROW(#REF!)-ROW(#REF!)+1),ROWS(I$6:I26))),"")</f>
        <v/>
      </c>
      <c r="J26" s="12" t="str">
        <f t="array" ref="J26">+IFERROR(INDEX(#REF!,SMALL(IF(#REF!={"CC","SF","IM"},ROW(#REF!)-ROW(#REF!)+1),ROWS(J$6:J26))),"")</f>
        <v/>
      </c>
      <c r="K26" s="12" t="str">
        <f t="array" ref="K26">+IFERROR(INDEX(#REF!,SMALL(IF(#REF!={"CC","SF","IM"},ROW(#REF!)-ROW(#REF!)+1),ROWS(K$6:K26))),"")</f>
        <v/>
      </c>
    </row>
    <row r="27" spans="1:11" x14ac:dyDescent="0.25">
      <c r="A27" s="15" t="str">
        <f t="array" ref="A27">+IFERROR(INDEX(#REF!,SMALL(IF(#REF!={"CC","SF","IM"},ROW(#REF!)-ROW(#REF!)+1),ROWS(A$6:A27))),"")</f>
        <v/>
      </c>
      <c r="B27" s="15" t="str">
        <f t="array" ref="B27">+IFERROR(INDEX(#REF!,SMALL(IF(#REF!={"CC","SF","IM"},ROW(#REF!)-ROW(#REF!)+1),ROWS(A$6:A27))),"")</f>
        <v/>
      </c>
      <c r="C27" s="10" t="str">
        <f t="array" ref="C27">+IFERROR(INDEX(#REF!,SMALL(IF(#REF!={"CC","SF","IM"},ROW(#REF!)-ROW(#REF!)+1),ROWS(C$6:C27))),"")</f>
        <v/>
      </c>
      <c r="D27" s="2" t="str">
        <f t="array" ref="D27">+IFERROR(INDEX(#REF!,SMALL(IF(#REF!={"CC","SF","IM"},ROW(#REF!)-ROW(#REF!)+1),ROWS(D$6:D27))),"")</f>
        <v/>
      </c>
      <c r="E27" s="2" t="str">
        <f t="array" ref="E27">+IFERROR(INDEX(#REF!,SMALL(IF(#REF!={"CC","SF","IM"},ROW(#REF!)-ROW(#REF!)+1),ROWS(E$6:E27))),"")</f>
        <v/>
      </c>
      <c r="F27" s="2" t="str">
        <f t="array" ref="F27">+IFERROR(INDEX(#REF!,SMALL(IF(#REF!={"CC","SF","IM"},ROW(#REF!)-ROW(#REF!)+1),ROWS(F$6:F27))),"")</f>
        <v/>
      </c>
      <c r="G27" s="19" t="str">
        <f t="array" ref="G27">+IFERROR(INDEX(#REF!,SMALL(IF(#REF!={"CC","SF","IM"},ROW(#REF!)-ROW(#REF!)+1),ROWS(G$6:G27))),"")</f>
        <v/>
      </c>
      <c r="H27" s="11" t="str">
        <f t="array" ref="H27">+IFERROR(INDEX(#REF!,SMALL(IF(#REF!={"CC","SF","IM"},ROW(#REF!)-ROW(#REF!)+1),ROWS(H$6:H27))),"")</f>
        <v/>
      </c>
      <c r="I27" s="21" t="str">
        <f t="array" ref="I27">+IFERROR(INDEX(#REF!,SMALL(IF(#REF!={"CC","SF","IM"},ROW(#REF!)-ROW(#REF!)+1),ROWS(I$6:I27))),"")</f>
        <v/>
      </c>
      <c r="J27" s="12" t="str">
        <f t="array" ref="J27">+IFERROR(INDEX(#REF!,SMALL(IF(#REF!={"CC","SF","IM"},ROW(#REF!)-ROW(#REF!)+1),ROWS(J$6:J27))),"")</f>
        <v/>
      </c>
      <c r="K27" s="12" t="str">
        <f t="array" ref="K27">+IFERROR(INDEX(#REF!,SMALL(IF(#REF!={"CC","SF","IM"},ROW(#REF!)-ROW(#REF!)+1),ROWS(K$6:K27))),"")</f>
        <v/>
      </c>
    </row>
    <row r="28" spans="1:11" x14ac:dyDescent="0.25">
      <c r="A28" s="15" t="str">
        <f t="array" ref="A28">+IFERROR(INDEX(#REF!,SMALL(IF(#REF!={"CC","SF","IM"},ROW(#REF!)-ROW(#REF!)+1),ROWS(A$6:A28))),"")</f>
        <v/>
      </c>
      <c r="B28" s="15" t="str">
        <f t="array" ref="B28">+IFERROR(INDEX(#REF!,SMALL(IF(#REF!={"CC","SF","IM"},ROW(#REF!)-ROW(#REF!)+1),ROWS(A$6:A28))),"")</f>
        <v/>
      </c>
      <c r="C28" s="10" t="str">
        <f t="array" ref="C28">+IFERROR(INDEX(#REF!,SMALL(IF(#REF!={"CC","SF","IM"},ROW(#REF!)-ROW(#REF!)+1),ROWS(C$6:C28))),"")</f>
        <v/>
      </c>
      <c r="D28" s="2" t="str">
        <f t="array" ref="D28">+IFERROR(INDEX(#REF!,SMALL(IF(#REF!={"CC","SF","IM"},ROW(#REF!)-ROW(#REF!)+1),ROWS(D$6:D28))),"")</f>
        <v/>
      </c>
      <c r="E28" s="2" t="str">
        <f t="array" ref="E28">+IFERROR(INDEX(#REF!,SMALL(IF(#REF!={"CC","SF","IM"},ROW(#REF!)-ROW(#REF!)+1),ROWS(E$6:E28))),"")</f>
        <v/>
      </c>
      <c r="F28" s="2" t="str">
        <f t="array" ref="F28">+IFERROR(INDEX(#REF!,SMALL(IF(#REF!={"CC","SF","IM"},ROW(#REF!)-ROW(#REF!)+1),ROWS(F$6:F28))),"")</f>
        <v/>
      </c>
      <c r="G28" s="19" t="str">
        <f t="array" ref="G28">+IFERROR(INDEX(#REF!,SMALL(IF(#REF!={"CC","SF","IM"},ROW(#REF!)-ROW(#REF!)+1),ROWS(G$6:G28))),"")</f>
        <v/>
      </c>
      <c r="H28" s="11" t="str">
        <f t="array" ref="H28">+IFERROR(INDEX(#REF!,SMALL(IF(#REF!={"CC","SF","IM"},ROW(#REF!)-ROW(#REF!)+1),ROWS(H$6:H28))),"")</f>
        <v/>
      </c>
      <c r="I28" s="21" t="str">
        <f t="array" ref="I28">+IFERROR(INDEX(#REF!,SMALL(IF(#REF!={"CC","SF","IM"},ROW(#REF!)-ROW(#REF!)+1),ROWS(I$6:I28))),"")</f>
        <v/>
      </c>
      <c r="J28" s="12" t="str">
        <f t="array" ref="J28">+IFERROR(INDEX(#REF!,SMALL(IF(#REF!={"CC","SF","IM"},ROW(#REF!)-ROW(#REF!)+1),ROWS(J$6:J28))),"")</f>
        <v/>
      </c>
      <c r="K28" s="12" t="str">
        <f t="array" ref="K28">+IFERROR(INDEX(#REF!,SMALL(IF(#REF!={"CC","SF","IM"},ROW(#REF!)-ROW(#REF!)+1),ROWS(K$6:K28))),"")</f>
        <v/>
      </c>
    </row>
    <row r="29" spans="1:11" x14ac:dyDescent="0.25">
      <c r="A29" s="15" t="str">
        <f t="array" ref="A29">+IFERROR(INDEX(#REF!,SMALL(IF(#REF!={"CC","SF","IM"},ROW(#REF!)-ROW(#REF!)+1),ROWS(A$6:A29))),"")</f>
        <v/>
      </c>
      <c r="B29" s="15" t="str">
        <f t="array" ref="B29">+IFERROR(INDEX(#REF!,SMALL(IF(#REF!={"CC","SF","IM"},ROW(#REF!)-ROW(#REF!)+1),ROWS(A$6:A29))),"")</f>
        <v/>
      </c>
      <c r="C29" s="10" t="str">
        <f t="array" ref="C29">+IFERROR(INDEX(#REF!,SMALL(IF(#REF!={"CC","SF","IM"},ROW(#REF!)-ROW(#REF!)+1),ROWS(C$6:C29))),"")</f>
        <v/>
      </c>
      <c r="D29" s="2" t="str">
        <f t="array" ref="D29">+IFERROR(INDEX(#REF!,SMALL(IF(#REF!={"CC","SF","IM"},ROW(#REF!)-ROW(#REF!)+1),ROWS(D$6:D29))),"")</f>
        <v/>
      </c>
      <c r="E29" s="2" t="str">
        <f t="array" ref="E29">+IFERROR(INDEX(#REF!,SMALL(IF(#REF!={"CC","SF","IM"},ROW(#REF!)-ROW(#REF!)+1),ROWS(E$6:E29))),"")</f>
        <v/>
      </c>
      <c r="F29" s="2" t="str">
        <f t="array" ref="F29">+IFERROR(INDEX(#REF!,SMALL(IF(#REF!={"CC","SF","IM"},ROW(#REF!)-ROW(#REF!)+1),ROWS(F$6:F29))),"")</f>
        <v/>
      </c>
      <c r="G29" s="19" t="str">
        <f t="array" ref="G29">+IFERROR(INDEX(#REF!,SMALL(IF(#REF!={"CC","SF","IM"},ROW(#REF!)-ROW(#REF!)+1),ROWS(G$6:G29))),"")</f>
        <v/>
      </c>
      <c r="H29" s="11" t="str">
        <f t="array" ref="H29">+IFERROR(INDEX(#REF!,SMALL(IF(#REF!={"CC","SF","IM"},ROW(#REF!)-ROW(#REF!)+1),ROWS(H$6:H29))),"")</f>
        <v/>
      </c>
      <c r="I29" s="21" t="str">
        <f t="array" ref="I29">+IFERROR(INDEX(#REF!,SMALL(IF(#REF!={"CC","SF","IM"},ROW(#REF!)-ROW(#REF!)+1),ROWS(I$6:I29))),"")</f>
        <v/>
      </c>
      <c r="J29" s="12" t="str">
        <f t="array" ref="J29">+IFERROR(INDEX(#REF!,SMALL(IF(#REF!={"CC","SF","IM"},ROW(#REF!)-ROW(#REF!)+1),ROWS(J$6:J29))),"")</f>
        <v/>
      </c>
      <c r="K29" s="12" t="str">
        <f t="array" ref="K29">+IFERROR(INDEX(#REF!,SMALL(IF(#REF!={"CC","SF","IM"},ROW(#REF!)-ROW(#REF!)+1),ROWS(K$6:K29))),"")</f>
        <v/>
      </c>
    </row>
    <row r="30" spans="1:11" x14ac:dyDescent="0.25">
      <c r="A30" s="15" t="str">
        <f t="array" ref="A30">+IFERROR(INDEX(#REF!,SMALL(IF(#REF!={"CC","SF","IM"},ROW(#REF!)-ROW(#REF!)+1),ROWS(A$6:A30))),"")</f>
        <v/>
      </c>
      <c r="B30" s="15" t="str">
        <f t="array" ref="B30">+IFERROR(INDEX(#REF!,SMALL(IF(#REF!={"CC","SF","IM"},ROW(#REF!)-ROW(#REF!)+1),ROWS(A$6:A30))),"")</f>
        <v/>
      </c>
      <c r="C30" s="10" t="str">
        <f t="array" ref="C30">+IFERROR(INDEX(#REF!,SMALL(IF(#REF!={"CC","SF","IM"},ROW(#REF!)-ROW(#REF!)+1),ROWS(C$6:C30))),"")</f>
        <v/>
      </c>
      <c r="D30" s="2" t="str">
        <f t="array" ref="D30">+IFERROR(INDEX(#REF!,SMALL(IF(#REF!={"CC","SF","IM"},ROW(#REF!)-ROW(#REF!)+1),ROWS(D$6:D30))),"")</f>
        <v/>
      </c>
      <c r="E30" s="2" t="str">
        <f t="array" ref="E30">+IFERROR(INDEX(#REF!,SMALL(IF(#REF!={"CC","SF","IM"},ROW(#REF!)-ROW(#REF!)+1),ROWS(E$6:E30))),"")</f>
        <v/>
      </c>
      <c r="F30" s="2" t="str">
        <f t="array" ref="F30">+IFERROR(INDEX(#REF!,SMALL(IF(#REF!={"CC","SF","IM"},ROW(#REF!)-ROW(#REF!)+1),ROWS(F$6:F30))),"")</f>
        <v/>
      </c>
      <c r="G30" s="19" t="str">
        <f t="array" ref="G30">+IFERROR(INDEX(#REF!,SMALL(IF(#REF!={"CC","SF","IM"},ROW(#REF!)-ROW(#REF!)+1),ROWS(G$6:G30))),"")</f>
        <v/>
      </c>
      <c r="H30" s="11" t="str">
        <f t="array" ref="H30">+IFERROR(INDEX(#REF!,SMALL(IF(#REF!={"CC","SF","IM"},ROW(#REF!)-ROW(#REF!)+1),ROWS(H$6:H30))),"")</f>
        <v/>
      </c>
      <c r="I30" s="21" t="str">
        <f t="array" ref="I30">+IFERROR(INDEX(#REF!,SMALL(IF(#REF!={"CC","SF","IM"},ROW(#REF!)-ROW(#REF!)+1),ROWS(I$6:I30))),"")</f>
        <v/>
      </c>
      <c r="J30" s="12" t="str">
        <f t="array" ref="J30">+IFERROR(INDEX(#REF!,SMALL(IF(#REF!={"CC","SF","IM"},ROW(#REF!)-ROW(#REF!)+1),ROWS(J$6:J30))),"")</f>
        <v/>
      </c>
      <c r="K30" s="12" t="str">
        <f t="array" ref="K30">+IFERROR(INDEX(#REF!,SMALL(IF(#REF!={"CC","SF","IM"},ROW(#REF!)-ROW(#REF!)+1),ROWS(K$6:K30))),"")</f>
        <v/>
      </c>
    </row>
    <row r="31" spans="1:11" x14ac:dyDescent="0.25">
      <c r="A31" s="15" t="str">
        <f t="array" ref="A31">+IFERROR(INDEX(#REF!,SMALL(IF(#REF!={"CC","SF","IM"},ROW(#REF!)-ROW(#REF!)+1),ROWS(A$6:A31))),"")</f>
        <v/>
      </c>
      <c r="B31" s="15" t="str">
        <f t="array" ref="B31">+IFERROR(INDEX(#REF!,SMALL(IF(#REF!={"CC","SF","IM"},ROW(#REF!)-ROW(#REF!)+1),ROWS(A$6:A31))),"")</f>
        <v/>
      </c>
      <c r="C31" s="10" t="str">
        <f t="array" ref="C31">+IFERROR(INDEX(#REF!,SMALL(IF(#REF!={"CC","SF","IM"},ROW(#REF!)-ROW(#REF!)+1),ROWS(C$6:C31))),"")</f>
        <v/>
      </c>
      <c r="D31" s="2" t="str">
        <f t="array" ref="D31">+IFERROR(INDEX(#REF!,SMALL(IF(#REF!={"CC","SF","IM"},ROW(#REF!)-ROW(#REF!)+1),ROWS(D$6:D31))),"")</f>
        <v/>
      </c>
      <c r="E31" s="2" t="str">
        <f t="array" ref="E31">+IFERROR(INDEX(#REF!,SMALL(IF(#REF!={"CC","SF","IM"},ROW(#REF!)-ROW(#REF!)+1),ROWS(E$6:E31))),"")</f>
        <v/>
      </c>
      <c r="F31" s="2" t="str">
        <f t="array" ref="F31">+IFERROR(INDEX(#REF!,SMALL(IF(#REF!={"CC","SF","IM"},ROW(#REF!)-ROW(#REF!)+1),ROWS(F$6:F31))),"")</f>
        <v/>
      </c>
      <c r="G31" s="19" t="str">
        <f t="array" ref="G31">+IFERROR(INDEX(#REF!,SMALL(IF(#REF!={"CC","SF","IM"},ROW(#REF!)-ROW(#REF!)+1),ROWS(G$6:G31))),"")</f>
        <v/>
      </c>
      <c r="H31" s="11" t="str">
        <f t="array" ref="H31">+IFERROR(INDEX(#REF!,SMALL(IF(#REF!={"CC","SF","IM"},ROW(#REF!)-ROW(#REF!)+1),ROWS(H$6:H31))),"")</f>
        <v/>
      </c>
      <c r="I31" s="21" t="str">
        <f t="array" ref="I31">+IFERROR(INDEX(#REF!,SMALL(IF(#REF!={"CC","SF","IM"},ROW(#REF!)-ROW(#REF!)+1),ROWS(I$6:I31))),"")</f>
        <v/>
      </c>
      <c r="J31" s="12" t="str">
        <f t="array" ref="J31">+IFERROR(INDEX(#REF!,SMALL(IF(#REF!={"CC","SF","IM"},ROW(#REF!)-ROW(#REF!)+1),ROWS(J$6:J31))),"")</f>
        <v/>
      </c>
      <c r="K31" s="12" t="str">
        <f t="array" ref="K31">+IFERROR(INDEX(#REF!,SMALL(IF(#REF!={"CC","SF","IM"},ROW(#REF!)-ROW(#REF!)+1),ROWS(K$6:K31))),"")</f>
        <v/>
      </c>
    </row>
    <row r="32" spans="1:11" x14ac:dyDescent="0.25">
      <c r="A32" s="15" t="str">
        <f t="array" ref="A32">+IFERROR(INDEX(#REF!,SMALL(IF(#REF!={"CC","SF","IM"},ROW(#REF!)-ROW(#REF!)+1),ROWS(A$6:A32))),"")</f>
        <v/>
      </c>
      <c r="B32" s="15" t="str">
        <f t="array" ref="B32">+IFERROR(INDEX(#REF!,SMALL(IF(#REF!={"CC","SF","IM"},ROW(#REF!)-ROW(#REF!)+1),ROWS(A$6:A32))),"")</f>
        <v/>
      </c>
      <c r="C32" s="10" t="str">
        <f t="array" ref="C32">+IFERROR(INDEX(#REF!,SMALL(IF(#REF!={"CC","SF","IM"},ROW(#REF!)-ROW(#REF!)+1),ROWS(C$6:C32))),"")</f>
        <v/>
      </c>
      <c r="D32" s="2" t="str">
        <f t="array" ref="D32">+IFERROR(INDEX(#REF!,SMALL(IF(#REF!={"CC","SF","IM"},ROW(#REF!)-ROW(#REF!)+1),ROWS(D$6:D32))),"")</f>
        <v/>
      </c>
      <c r="E32" s="2" t="str">
        <f t="array" ref="E32">+IFERROR(INDEX(#REF!,SMALL(IF(#REF!={"CC","SF","IM"},ROW(#REF!)-ROW(#REF!)+1),ROWS(E$6:E32))),"")</f>
        <v/>
      </c>
      <c r="F32" s="2" t="str">
        <f t="array" ref="F32">+IFERROR(INDEX(#REF!,SMALL(IF(#REF!={"CC","SF","IM"},ROW(#REF!)-ROW(#REF!)+1),ROWS(F$6:F32))),"")</f>
        <v/>
      </c>
      <c r="G32" s="19" t="str">
        <f t="array" ref="G32">+IFERROR(INDEX(#REF!,SMALL(IF(#REF!={"CC","SF","IM"},ROW(#REF!)-ROW(#REF!)+1),ROWS(G$6:G32))),"")</f>
        <v/>
      </c>
      <c r="H32" s="11" t="str">
        <f t="array" ref="H32">+IFERROR(INDEX(#REF!,SMALL(IF(#REF!={"CC","SF","IM"},ROW(#REF!)-ROW(#REF!)+1),ROWS(H$6:H32))),"")</f>
        <v/>
      </c>
      <c r="I32" s="21" t="str">
        <f t="array" ref="I32">+IFERROR(INDEX(#REF!,SMALL(IF(#REF!={"CC","SF","IM"},ROW(#REF!)-ROW(#REF!)+1),ROWS(I$6:I32))),"")</f>
        <v/>
      </c>
      <c r="J32" s="12" t="str">
        <f t="array" ref="J32">+IFERROR(INDEX(#REF!,SMALL(IF(#REF!={"CC","SF","IM"},ROW(#REF!)-ROW(#REF!)+1),ROWS(J$6:J32))),"")</f>
        <v/>
      </c>
      <c r="K32" s="12" t="str">
        <f t="array" ref="K32">+IFERROR(INDEX(#REF!,SMALL(IF(#REF!={"CC","SF","IM"},ROW(#REF!)-ROW(#REF!)+1),ROWS(K$6:K32))),"")</f>
        <v/>
      </c>
    </row>
    <row r="33" spans="1:11" x14ac:dyDescent="0.25">
      <c r="A33" s="15" t="str">
        <f t="array" ref="A33">+IFERROR(INDEX(#REF!,SMALL(IF(#REF!={"CC","SF","IM"},ROW(#REF!)-ROW(#REF!)+1),ROWS(A$6:A33))),"")</f>
        <v/>
      </c>
      <c r="B33" s="15" t="str">
        <f t="array" ref="B33">+IFERROR(INDEX(#REF!,SMALL(IF(#REF!={"CC","SF","IM"},ROW(#REF!)-ROW(#REF!)+1),ROWS(A$6:A33))),"")</f>
        <v/>
      </c>
      <c r="C33" s="10" t="str">
        <f t="array" ref="C33">+IFERROR(INDEX(#REF!,SMALL(IF(#REF!={"CC","SF","IM"},ROW(#REF!)-ROW(#REF!)+1),ROWS(C$6:C33))),"")</f>
        <v/>
      </c>
      <c r="D33" s="2" t="str">
        <f t="array" ref="D33">+IFERROR(INDEX(#REF!,SMALL(IF(#REF!={"CC","SF","IM"},ROW(#REF!)-ROW(#REF!)+1),ROWS(D$6:D33))),"")</f>
        <v/>
      </c>
      <c r="E33" s="2" t="str">
        <f t="array" ref="E33">+IFERROR(INDEX(#REF!,SMALL(IF(#REF!={"CC","SF","IM"},ROW(#REF!)-ROW(#REF!)+1),ROWS(E$6:E33))),"")</f>
        <v/>
      </c>
      <c r="F33" s="2" t="str">
        <f t="array" ref="F33">+IFERROR(INDEX(#REF!,SMALL(IF(#REF!={"CC","SF","IM"},ROW(#REF!)-ROW(#REF!)+1),ROWS(F$6:F33))),"")</f>
        <v/>
      </c>
      <c r="G33" s="19" t="str">
        <f t="array" ref="G33">+IFERROR(INDEX(#REF!,SMALL(IF(#REF!={"CC","SF","IM"},ROW(#REF!)-ROW(#REF!)+1),ROWS(G$6:G33))),"")</f>
        <v/>
      </c>
      <c r="H33" s="11" t="str">
        <f t="array" ref="H33">+IFERROR(INDEX(#REF!,SMALL(IF(#REF!={"CC","SF","IM"},ROW(#REF!)-ROW(#REF!)+1),ROWS(H$6:H33))),"")</f>
        <v/>
      </c>
      <c r="I33" s="21" t="str">
        <f t="array" ref="I33">+IFERROR(INDEX(#REF!,SMALL(IF(#REF!={"CC","SF","IM"},ROW(#REF!)-ROW(#REF!)+1),ROWS(I$6:I33))),"")</f>
        <v/>
      </c>
      <c r="J33" s="12" t="str">
        <f t="array" ref="J33">+IFERROR(INDEX(#REF!,SMALL(IF(#REF!={"CC","SF","IM"},ROW(#REF!)-ROW(#REF!)+1),ROWS(J$6:J33))),"")</f>
        <v/>
      </c>
      <c r="K33" s="12" t="str">
        <f t="array" ref="K33">+IFERROR(INDEX(#REF!,SMALL(IF(#REF!={"CC","SF","IM"},ROW(#REF!)-ROW(#REF!)+1),ROWS(K$6:K33))),"")</f>
        <v/>
      </c>
    </row>
    <row r="34" spans="1:11" x14ac:dyDescent="0.25">
      <c r="A34" s="15" t="str">
        <f t="array" ref="A34">+IFERROR(INDEX(#REF!,SMALL(IF(#REF!={"CC","SF","IM"},ROW(#REF!)-ROW(#REF!)+1),ROWS(A$6:A34))),"")</f>
        <v/>
      </c>
      <c r="B34" s="15" t="str">
        <f t="array" ref="B34">+IFERROR(INDEX(#REF!,SMALL(IF(#REF!={"CC","SF","IM"},ROW(#REF!)-ROW(#REF!)+1),ROWS(A$6:A34))),"")</f>
        <v/>
      </c>
      <c r="C34" s="10" t="str">
        <f t="array" ref="C34">+IFERROR(INDEX(#REF!,SMALL(IF(#REF!={"CC","SF","IM"},ROW(#REF!)-ROW(#REF!)+1),ROWS(C$6:C34))),"")</f>
        <v/>
      </c>
      <c r="D34" s="2" t="str">
        <f t="array" ref="D34">+IFERROR(INDEX(#REF!,SMALL(IF(#REF!={"CC","SF","IM"},ROW(#REF!)-ROW(#REF!)+1),ROWS(D$6:D34))),"")</f>
        <v/>
      </c>
      <c r="E34" s="2" t="str">
        <f t="array" ref="E34">+IFERROR(INDEX(#REF!,SMALL(IF(#REF!={"CC","SF","IM"},ROW(#REF!)-ROW(#REF!)+1),ROWS(E$6:E34))),"")</f>
        <v/>
      </c>
      <c r="F34" s="2" t="str">
        <f t="array" ref="F34">+IFERROR(INDEX(#REF!,SMALL(IF(#REF!={"CC","SF","IM"},ROW(#REF!)-ROW(#REF!)+1),ROWS(F$6:F34))),"")</f>
        <v/>
      </c>
      <c r="G34" s="19" t="str">
        <f t="array" ref="G34">+IFERROR(INDEX(#REF!,SMALL(IF(#REF!={"CC","SF","IM"},ROW(#REF!)-ROW(#REF!)+1),ROWS(G$6:G34))),"")</f>
        <v/>
      </c>
      <c r="H34" s="11" t="str">
        <f t="array" ref="H34">+IFERROR(INDEX(#REF!,SMALL(IF(#REF!={"CC","SF","IM"},ROW(#REF!)-ROW(#REF!)+1),ROWS(H$6:H34))),"")</f>
        <v/>
      </c>
      <c r="I34" s="21" t="str">
        <f t="array" ref="I34">+IFERROR(INDEX(#REF!,SMALL(IF(#REF!={"CC","SF","IM"},ROW(#REF!)-ROW(#REF!)+1),ROWS(I$6:I34))),"")</f>
        <v/>
      </c>
      <c r="J34" s="12" t="str">
        <f t="array" ref="J34">+IFERROR(INDEX(#REF!,SMALL(IF(#REF!={"CC","SF","IM"},ROW(#REF!)-ROW(#REF!)+1),ROWS(J$6:J34))),"")</f>
        <v/>
      </c>
      <c r="K34" s="12" t="str">
        <f t="array" ref="K34">+IFERROR(INDEX(#REF!,SMALL(IF(#REF!={"CC","SF","IM"},ROW(#REF!)-ROW(#REF!)+1),ROWS(K$6:K34))),"")</f>
        <v/>
      </c>
    </row>
    <row r="35" spans="1:11" x14ac:dyDescent="0.25">
      <c r="A35" s="15" t="str">
        <f t="array" ref="A35">+IFERROR(INDEX(#REF!,SMALL(IF(#REF!={"CC","SF","IM"},ROW(#REF!)-ROW(#REF!)+1),ROWS(A$6:A35))),"")</f>
        <v/>
      </c>
      <c r="B35" s="15" t="str">
        <f t="array" ref="B35">+IFERROR(INDEX(#REF!,SMALL(IF(#REF!={"CC","SF","IM"},ROW(#REF!)-ROW(#REF!)+1),ROWS(A$6:A35))),"")</f>
        <v/>
      </c>
      <c r="C35" s="10" t="str">
        <f t="array" ref="C35">+IFERROR(INDEX(#REF!,SMALL(IF(#REF!={"CC","SF","IM"},ROW(#REF!)-ROW(#REF!)+1),ROWS(C$6:C35))),"")</f>
        <v/>
      </c>
      <c r="D35" s="2" t="str">
        <f t="array" ref="D35">+IFERROR(INDEX(#REF!,SMALL(IF(#REF!={"CC","SF","IM"},ROW(#REF!)-ROW(#REF!)+1),ROWS(D$6:D35))),"")</f>
        <v/>
      </c>
      <c r="E35" s="2" t="str">
        <f t="array" ref="E35">+IFERROR(INDEX(#REF!,SMALL(IF(#REF!={"CC","SF","IM"},ROW(#REF!)-ROW(#REF!)+1),ROWS(E$6:E35))),"")</f>
        <v/>
      </c>
      <c r="F35" s="2" t="str">
        <f t="array" ref="F35">+IFERROR(INDEX(#REF!,SMALL(IF(#REF!={"CC","SF","IM"},ROW(#REF!)-ROW(#REF!)+1),ROWS(F$6:F35))),"")</f>
        <v/>
      </c>
      <c r="G35" s="19" t="str">
        <f t="array" ref="G35">+IFERROR(INDEX(#REF!,SMALL(IF(#REF!={"CC","SF","IM"},ROW(#REF!)-ROW(#REF!)+1),ROWS(G$6:G35))),"")</f>
        <v/>
      </c>
      <c r="H35" s="11" t="str">
        <f t="array" ref="H35">+IFERROR(INDEX(#REF!,SMALL(IF(#REF!={"CC","SF","IM"},ROW(#REF!)-ROW(#REF!)+1),ROWS(H$6:H35))),"")</f>
        <v/>
      </c>
      <c r="I35" s="21" t="str">
        <f t="array" ref="I35">+IFERROR(INDEX(#REF!,SMALL(IF(#REF!={"CC","SF","IM"},ROW(#REF!)-ROW(#REF!)+1),ROWS(I$6:I35))),"")</f>
        <v/>
      </c>
      <c r="J35" s="12" t="str">
        <f t="array" ref="J35">+IFERROR(INDEX(#REF!,SMALL(IF(#REF!={"CC","SF","IM"},ROW(#REF!)-ROW(#REF!)+1),ROWS(J$6:J35))),"")</f>
        <v/>
      </c>
      <c r="K35" s="12" t="str">
        <f t="array" ref="K35">+IFERROR(INDEX(#REF!,SMALL(IF(#REF!={"CC","SF","IM"},ROW(#REF!)-ROW(#REF!)+1),ROWS(K$6:K35))),"")</f>
        <v/>
      </c>
    </row>
    <row r="36" spans="1:11" x14ac:dyDescent="0.25">
      <c r="A36" s="15" t="str">
        <f t="array" ref="A36">+IFERROR(INDEX(#REF!,SMALL(IF(#REF!={"CC","SF","IM"},ROW(#REF!)-ROW(#REF!)+1),ROWS(A$6:A36))),"")</f>
        <v/>
      </c>
      <c r="B36" s="15" t="str">
        <f t="array" ref="B36">+IFERROR(INDEX(#REF!,SMALL(IF(#REF!={"CC","SF","IM"},ROW(#REF!)-ROW(#REF!)+1),ROWS(A$6:A36))),"")</f>
        <v/>
      </c>
      <c r="C36" s="10" t="str">
        <f t="array" ref="C36">+IFERROR(INDEX(#REF!,SMALL(IF(#REF!={"CC","SF","IM"},ROW(#REF!)-ROW(#REF!)+1),ROWS(C$6:C36))),"")</f>
        <v/>
      </c>
      <c r="D36" s="2" t="str">
        <f t="array" ref="D36">+IFERROR(INDEX(#REF!,SMALL(IF(#REF!={"CC","SF","IM"},ROW(#REF!)-ROW(#REF!)+1),ROWS(D$6:D36))),"")</f>
        <v/>
      </c>
      <c r="E36" s="2" t="str">
        <f t="array" ref="E36">+IFERROR(INDEX(#REF!,SMALL(IF(#REF!={"CC","SF","IM"},ROW(#REF!)-ROW(#REF!)+1),ROWS(E$6:E36))),"")</f>
        <v/>
      </c>
      <c r="F36" s="2" t="str">
        <f t="array" ref="F36">+IFERROR(INDEX(#REF!,SMALL(IF(#REF!={"CC","SF","IM"},ROW(#REF!)-ROW(#REF!)+1),ROWS(F$6:F36))),"")</f>
        <v/>
      </c>
      <c r="G36" s="19" t="str">
        <f t="array" ref="G36">+IFERROR(INDEX(#REF!,SMALL(IF(#REF!={"CC","SF","IM"},ROW(#REF!)-ROW(#REF!)+1),ROWS(G$6:G36))),"")</f>
        <v/>
      </c>
      <c r="H36" s="11" t="str">
        <f t="array" ref="H36">+IFERROR(INDEX(#REF!,SMALL(IF(#REF!={"CC","SF","IM"},ROW(#REF!)-ROW(#REF!)+1),ROWS(H$6:H36))),"")</f>
        <v/>
      </c>
      <c r="I36" s="21" t="str">
        <f t="array" ref="I36">+IFERROR(INDEX(#REF!,SMALL(IF(#REF!={"CC","SF","IM"},ROW(#REF!)-ROW(#REF!)+1),ROWS(I$6:I36))),"")</f>
        <v/>
      </c>
      <c r="J36" s="12" t="str">
        <f t="array" ref="J36">+IFERROR(INDEX(#REF!,SMALL(IF(#REF!={"CC","SF","IM"},ROW(#REF!)-ROW(#REF!)+1),ROWS(J$6:J36))),"")</f>
        <v/>
      </c>
      <c r="K36" s="12" t="str">
        <f t="array" ref="K36">+IFERROR(INDEX(#REF!,SMALL(IF(#REF!={"CC","SF","IM"},ROW(#REF!)-ROW(#REF!)+1),ROWS(K$6:K36))),"")</f>
        <v/>
      </c>
    </row>
    <row r="37" spans="1:11" x14ac:dyDescent="0.25">
      <c r="A37" s="15" t="str">
        <f t="array" ref="A37">+IFERROR(INDEX(#REF!,SMALL(IF(#REF!={"CC","SF","IM"},ROW(#REF!)-ROW(#REF!)+1),ROWS(A$6:A37))),"")</f>
        <v/>
      </c>
      <c r="B37" s="15" t="str">
        <f t="array" ref="B37">+IFERROR(INDEX(#REF!,SMALL(IF(#REF!={"CC","SF","IM"},ROW(#REF!)-ROW(#REF!)+1),ROWS(A$6:A37))),"")</f>
        <v/>
      </c>
      <c r="C37" s="10" t="str">
        <f t="array" ref="C37">+IFERROR(INDEX(#REF!,SMALL(IF(#REF!={"CC","SF","IM"},ROW(#REF!)-ROW(#REF!)+1),ROWS(C$6:C37))),"")</f>
        <v/>
      </c>
      <c r="D37" s="2" t="str">
        <f t="array" ref="D37">+IFERROR(INDEX(#REF!,SMALL(IF(#REF!={"CC","SF","IM"},ROW(#REF!)-ROW(#REF!)+1),ROWS(D$6:D37))),"")</f>
        <v/>
      </c>
      <c r="E37" s="2" t="str">
        <f t="array" ref="E37">+IFERROR(INDEX(#REF!,SMALL(IF(#REF!={"CC","SF","IM"},ROW(#REF!)-ROW(#REF!)+1),ROWS(E$6:E37))),"")</f>
        <v/>
      </c>
      <c r="F37" s="2" t="str">
        <f t="array" ref="F37">+IFERROR(INDEX(#REF!,SMALL(IF(#REF!={"CC","SF","IM"},ROW(#REF!)-ROW(#REF!)+1),ROWS(F$6:F37))),"")</f>
        <v/>
      </c>
      <c r="G37" s="19" t="str">
        <f t="array" ref="G37">+IFERROR(INDEX(#REF!,SMALL(IF(#REF!={"CC","SF","IM"},ROW(#REF!)-ROW(#REF!)+1),ROWS(G$6:G37))),"")</f>
        <v/>
      </c>
      <c r="H37" s="11" t="str">
        <f t="array" ref="H37">+IFERROR(INDEX(#REF!,SMALL(IF(#REF!={"CC","SF","IM"},ROW(#REF!)-ROW(#REF!)+1),ROWS(H$6:H37))),"")</f>
        <v/>
      </c>
      <c r="I37" s="21" t="str">
        <f t="array" ref="I37">+IFERROR(INDEX(#REF!,SMALL(IF(#REF!={"CC","SF","IM"},ROW(#REF!)-ROW(#REF!)+1),ROWS(I$6:I37))),"")</f>
        <v/>
      </c>
      <c r="J37" s="12" t="str">
        <f t="array" ref="J37">+IFERROR(INDEX(#REF!,SMALL(IF(#REF!={"CC","SF","IM"},ROW(#REF!)-ROW(#REF!)+1),ROWS(J$6:J37))),"")</f>
        <v/>
      </c>
      <c r="K37" s="12" t="str">
        <f t="array" ref="K37">+IFERROR(INDEX(#REF!,SMALL(IF(#REF!={"CC","SF","IM"},ROW(#REF!)-ROW(#REF!)+1),ROWS(K$6:K37))),"")</f>
        <v/>
      </c>
    </row>
    <row r="38" spans="1:11" x14ac:dyDescent="0.25">
      <c r="A38" s="15" t="str">
        <f t="array" ref="A38">+IFERROR(INDEX(#REF!,SMALL(IF(#REF!={"CC","SF","IM"},ROW(#REF!)-ROW(#REF!)+1),ROWS(A$6:A38))),"")</f>
        <v/>
      </c>
      <c r="B38" s="15" t="str">
        <f t="array" ref="B38">+IFERROR(INDEX(#REF!,SMALL(IF(#REF!={"CC","SF","IM"},ROW(#REF!)-ROW(#REF!)+1),ROWS(A$6:A38))),"")</f>
        <v/>
      </c>
      <c r="C38" s="10" t="str">
        <f t="array" ref="C38">+IFERROR(INDEX(#REF!,SMALL(IF(#REF!={"CC","SF","IM"},ROW(#REF!)-ROW(#REF!)+1),ROWS(C$6:C38))),"")</f>
        <v/>
      </c>
      <c r="D38" s="2" t="str">
        <f t="array" ref="D38">+IFERROR(INDEX(#REF!,SMALL(IF(#REF!={"CC","SF","IM"},ROW(#REF!)-ROW(#REF!)+1),ROWS(D$6:D38))),"")</f>
        <v/>
      </c>
      <c r="E38" s="2" t="str">
        <f t="array" ref="E38">+IFERROR(INDEX(#REF!,SMALL(IF(#REF!={"CC","SF","IM"},ROW(#REF!)-ROW(#REF!)+1),ROWS(E$6:E38))),"")</f>
        <v/>
      </c>
      <c r="F38" s="2" t="str">
        <f t="array" ref="F38">+IFERROR(INDEX(#REF!,SMALL(IF(#REF!={"CC","SF","IM"},ROW(#REF!)-ROW(#REF!)+1),ROWS(F$6:F38))),"")</f>
        <v/>
      </c>
      <c r="G38" s="19" t="str">
        <f t="array" ref="G38">+IFERROR(INDEX(#REF!,SMALL(IF(#REF!={"CC","SF","IM"},ROW(#REF!)-ROW(#REF!)+1),ROWS(G$6:G38))),"")</f>
        <v/>
      </c>
      <c r="H38" s="11" t="str">
        <f t="array" ref="H38">+IFERROR(INDEX(#REF!,SMALL(IF(#REF!={"CC","SF","IM"},ROW(#REF!)-ROW(#REF!)+1),ROWS(H$6:H38))),"")</f>
        <v/>
      </c>
      <c r="I38" s="21" t="str">
        <f t="array" ref="I38">+IFERROR(INDEX(#REF!,SMALL(IF(#REF!={"CC","SF","IM"},ROW(#REF!)-ROW(#REF!)+1),ROWS(I$6:I38))),"")</f>
        <v/>
      </c>
      <c r="J38" s="12" t="str">
        <f t="array" ref="J38">+IFERROR(INDEX(#REF!,SMALL(IF(#REF!={"CC","SF","IM"},ROW(#REF!)-ROW(#REF!)+1),ROWS(J$6:J38))),"")</f>
        <v/>
      </c>
      <c r="K38" s="12" t="str">
        <f t="array" ref="K38">+IFERROR(INDEX(#REF!,SMALL(IF(#REF!={"CC","SF","IM"},ROW(#REF!)-ROW(#REF!)+1),ROWS(K$6:K38))),"")</f>
        <v/>
      </c>
    </row>
    <row r="39" spans="1:11" x14ac:dyDescent="0.25">
      <c r="A39" s="15" t="str">
        <f t="array" ref="A39">+IFERROR(INDEX(#REF!,SMALL(IF(#REF!={"CC","SF","IM"},ROW(#REF!)-ROW(#REF!)+1),ROWS(A$6:A39))),"")</f>
        <v/>
      </c>
      <c r="B39" s="15" t="str">
        <f t="array" ref="B39">+IFERROR(INDEX(#REF!,SMALL(IF(#REF!={"CC","SF","IM"},ROW(#REF!)-ROW(#REF!)+1),ROWS(A$6:A39))),"")</f>
        <v/>
      </c>
      <c r="C39" s="10" t="str">
        <f t="array" ref="C39">+IFERROR(INDEX(#REF!,SMALL(IF(#REF!={"CC","SF","IM"},ROW(#REF!)-ROW(#REF!)+1),ROWS(C$6:C39))),"")</f>
        <v/>
      </c>
      <c r="D39" s="2" t="str">
        <f t="array" ref="D39">+IFERROR(INDEX(#REF!,SMALL(IF(#REF!={"CC","SF","IM"},ROW(#REF!)-ROW(#REF!)+1),ROWS(D$6:D39))),"")</f>
        <v/>
      </c>
      <c r="E39" s="2" t="str">
        <f t="array" ref="E39">+IFERROR(INDEX(#REF!,SMALL(IF(#REF!={"CC","SF","IM"},ROW(#REF!)-ROW(#REF!)+1),ROWS(E$6:E39))),"")</f>
        <v/>
      </c>
      <c r="F39" s="2" t="str">
        <f t="array" ref="F39">+IFERROR(INDEX(#REF!,SMALL(IF(#REF!={"CC","SF","IM"},ROW(#REF!)-ROW(#REF!)+1),ROWS(F$6:F39))),"")</f>
        <v/>
      </c>
      <c r="G39" s="19" t="str">
        <f t="array" ref="G39">+IFERROR(INDEX(#REF!,SMALL(IF(#REF!={"CC","SF","IM"},ROW(#REF!)-ROW(#REF!)+1),ROWS(G$6:G39))),"")</f>
        <v/>
      </c>
      <c r="H39" s="11" t="str">
        <f t="array" ref="H39">+IFERROR(INDEX(#REF!,SMALL(IF(#REF!={"CC","SF","IM"},ROW(#REF!)-ROW(#REF!)+1),ROWS(H$6:H39))),"")</f>
        <v/>
      </c>
      <c r="I39" s="21" t="str">
        <f t="array" ref="I39">+IFERROR(INDEX(#REF!,SMALL(IF(#REF!={"CC","SF","IM"},ROW(#REF!)-ROW(#REF!)+1),ROWS(I$6:I39))),"")</f>
        <v/>
      </c>
      <c r="J39" s="12" t="str">
        <f t="array" ref="J39">+IFERROR(INDEX(#REF!,SMALL(IF(#REF!={"CC","SF","IM"},ROW(#REF!)-ROW(#REF!)+1),ROWS(J$6:J39))),"")</f>
        <v/>
      </c>
      <c r="K39" s="12" t="str">
        <f t="array" ref="K39">+IFERROR(INDEX(#REF!,SMALL(IF(#REF!={"CC","SF","IM"},ROW(#REF!)-ROW(#REF!)+1),ROWS(K$6:K39))),"")</f>
        <v/>
      </c>
    </row>
    <row r="40" spans="1:11" x14ac:dyDescent="0.25">
      <c r="A40" s="15" t="str">
        <f t="array" ref="A40">+IFERROR(INDEX(#REF!,SMALL(IF(#REF!={"CC","SF","IM"},ROW(#REF!)-ROW(#REF!)+1),ROWS(A$6:A40))),"")</f>
        <v/>
      </c>
      <c r="B40" s="15" t="str">
        <f t="array" ref="B40">+IFERROR(INDEX(#REF!,SMALL(IF(#REF!={"CC","SF","IM"},ROW(#REF!)-ROW(#REF!)+1),ROWS(A$6:A40))),"")</f>
        <v/>
      </c>
      <c r="C40" s="10" t="str">
        <f t="array" ref="C40">+IFERROR(INDEX(#REF!,SMALL(IF(#REF!={"CC","SF","IM"},ROW(#REF!)-ROW(#REF!)+1),ROWS(C$6:C40))),"")</f>
        <v/>
      </c>
      <c r="D40" s="2" t="str">
        <f t="array" ref="D40">+IFERROR(INDEX(#REF!,SMALL(IF(#REF!={"CC","SF","IM"},ROW(#REF!)-ROW(#REF!)+1),ROWS(D$6:D40))),"")</f>
        <v/>
      </c>
      <c r="E40" s="2" t="str">
        <f t="array" ref="E40">+IFERROR(INDEX(#REF!,SMALL(IF(#REF!={"CC","SF","IM"},ROW(#REF!)-ROW(#REF!)+1),ROWS(E$6:E40))),"")</f>
        <v/>
      </c>
      <c r="F40" s="2" t="str">
        <f t="array" ref="F40">+IFERROR(INDEX(#REF!,SMALL(IF(#REF!={"CC","SF","IM"},ROW(#REF!)-ROW(#REF!)+1),ROWS(F$6:F40))),"")</f>
        <v/>
      </c>
      <c r="G40" s="19" t="str">
        <f t="array" ref="G40">+IFERROR(INDEX(#REF!,SMALL(IF(#REF!={"CC","SF","IM"},ROW(#REF!)-ROW(#REF!)+1),ROWS(G$6:G40))),"")</f>
        <v/>
      </c>
      <c r="H40" s="11" t="str">
        <f t="array" ref="H40">+IFERROR(INDEX(#REF!,SMALL(IF(#REF!={"CC","SF","IM"},ROW(#REF!)-ROW(#REF!)+1),ROWS(H$6:H40))),"")</f>
        <v/>
      </c>
      <c r="I40" s="21" t="str">
        <f t="array" ref="I40">+IFERROR(INDEX(#REF!,SMALL(IF(#REF!={"CC","SF","IM"},ROW(#REF!)-ROW(#REF!)+1),ROWS(I$6:I40))),"")</f>
        <v/>
      </c>
      <c r="J40" s="12" t="str">
        <f t="array" ref="J40">+IFERROR(INDEX(#REF!,SMALL(IF(#REF!={"CC","SF","IM"},ROW(#REF!)-ROW(#REF!)+1),ROWS(J$6:J40))),"")</f>
        <v/>
      </c>
      <c r="K40" s="12" t="str">
        <f t="array" ref="K40">+IFERROR(INDEX(#REF!,SMALL(IF(#REF!={"CC","SF","IM"},ROW(#REF!)-ROW(#REF!)+1),ROWS(K$6:K40))),"")</f>
        <v/>
      </c>
    </row>
    <row r="41" spans="1:11" x14ac:dyDescent="0.25">
      <c r="A41" s="15" t="str">
        <f t="array" ref="A41">+IFERROR(INDEX(#REF!,SMALL(IF(#REF!={"CC","SF","IM"},ROW(#REF!)-ROW(#REF!)+1),ROWS(A$6:A41))),"")</f>
        <v/>
      </c>
      <c r="B41" s="15" t="str">
        <f t="array" ref="B41">+IFERROR(INDEX(#REF!,SMALL(IF(#REF!={"CC","SF","IM"},ROW(#REF!)-ROW(#REF!)+1),ROWS(A$6:A41))),"")</f>
        <v/>
      </c>
      <c r="C41" s="10" t="str">
        <f t="array" ref="C41">+IFERROR(INDEX(#REF!,SMALL(IF(#REF!={"CC","SF","IM"},ROW(#REF!)-ROW(#REF!)+1),ROWS(C$6:C41))),"")</f>
        <v/>
      </c>
      <c r="D41" s="2" t="str">
        <f t="array" ref="D41">+IFERROR(INDEX(#REF!,SMALL(IF(#REF!={"CC","SF","IM"},ROW(#REF!)-ROW(#REF!)+1),ROWS(D$6:D41))),"")</f>
        <v/>
      </c>
      <c r="E41" s="2" t="str">
        <f t="array" ref="E41">+IFERROR(INDEX(#REF!,SMALL(IF(#REF!={"CC","SF","IM"},ROW(#REF!)-ROW(#REF!)+1),ROWS(E$6:E41))),"")</f>
        <v/>
      </c>
      <c r="F41" s="2" t="str">
        <f t="array" ref="F41">+IFERROR(INDEX(#REF!,SMALL(IF(#REF!={"CC","SF","IM"},ROW(#REF!)-ROW(#REF!)+1),ROWS(F$6:F41))),"")</f>
        <v/>
      </c>
      <c r="G41" s="19" t="str">
        <f t="array" ref="G41">+IFERROR(INDEX(#REF!,SMALL(IF(#REF!={"CC","SF","IM"},ROW(#REF!)-ROW(#REF!)+1),ROWS(G$6:G41))),"")</f>
        <v/>
      </c>
      <c r="H41" s="11" t="str">
        <f t="array" ref="H41">+IFERROR(INDEX(#REF!,SMALL(IF(#REF!={"CC","SF","IM"},ROW(#REF!)-ROW(#REF!)+1),ROWS(H$6:H41))),"")</f>
        <v/>
      </c>
      <c r="I41" s="21" t="str">
        <f t="array" ref="I41">+IFERROR(INDEX(#REF!,SMALL(IF(#REF!={"CC","SF","IM"},ROW(#REF!)-ROW(#REF!)+1),ROWS(I$6:I41))),"")</f>
        <v/>
      </c>
      <c r="J41" s="12" t="str">
        <f t="array" ref="J41">+IFERROR(INDEX(#REF!,SMALL(IF(#REF!={"CC","SF","IM"},ROW(#REF!)-ROW(#REF!)+1),ROWS(J$6:J41))),"")</f>
        <v/>
      </c>
      <c r="K41" s="12" t="str">
        <f t="array" ref="K41">+IFERROR(INDEX(#REF!,SMALL(IF(#REF!={"CC","SF","IM"},ROW(#REF!)-ROW(#REF!)+1),ROWS(K$6:K41))),"")</f>
        <v/>
      </c>
    </row>
    <row r="42" spans="1:11" x14ac:dyDescent="0.25">
      <c r="A42" s="15" t="str">
        <f t="array" ref="A42">+IFERROR(INDEX(#REF!,SMALL(IF(#REF!={"CC","SF","IM"},ROW(#REF!)-ROW(#REF!)+1),ROWS(A$6:A42))),"")</f>
        <v/>
      </c>
      <c r="B42" s="15" t="str">
        <f t="array" ref="B42">+IFERROR(INDEX(#REF!,SMALL(IF(#REF!={"CC","SF","IM"},ROW(#REF!)-ROW(#REF!)+1),ROWS(A$6:A42))),"")</f>
        <v/>
      </c>
      <c r="C42" s="10" t="str">
        <f t="array" ref="C42">+IFERROR(INDEX(#REF!,SMALL(IF(#REF!={"CC","SF","IM"},ROW(#REF!)-ROW(#REF!)+1),ROWS(C$6:C42))),"")</f>
        <v/>
      </c>
      <c r="D42" s="2" t="str">
        <f t="array" ref="D42">+IFERROR(INDEX(#REF!,SMALL(IF(#REF!={"CC","SF","IM"},ROW(#REF!)-ROW(#REF!)+1),ROWS(D$6:D42))),"")</f>
        <v/>
      </c>
      <c r="E42" s="2" t="str">
        <f t="array" ref="E42">+IFERROR(INDEX(#REF!,SMALL(IF(#REF!={"CC","SF","IM"},ROW(#REF!)-ROW(#REF!)+1),ROWS(E$6:E42))),"")</f>
        <v/>
      </c>
      <c r="F42" s="2" t="str">
        <f t="array" ref="F42">+IFERROR(INDEX(#REF!,SMALL(IF(#REF!={"CC","SF","IM"},ROW(#REF!)-ROW(#REF!)+1),ROWS(F$6:F42))),"")</f>
        <v/>
      </c>
      <c r="G42" s="19" t="str">
        <f t="array" ref="G42">+IFERROR(INDEX(#REF!,SMALL(IF(#REF!={"CC","SF","IM"},ROW(#REF!)-ROW(#REF!)+1),ROWS(G$6:G42))),"")</f>
        <v/>
      </c>
      <c r="H42" s="11" t="str">
        <f t="array" ref="H42">+IFERROR(INDEX(#REF!,SMALL(IF(#REF!={"CC","SF","IM"},ROW(#REF!)-ROW(#REF!)+1),ROWS(H$6:H42))),"")</f>
        <v/>
      </c>
      <c r="I42" s="21" t="str">
        <f t="array" ref="I42">+IFERROR(INDEX(#REF!,SMALL(IF(#REF!={"CC","SF","IM"},ROW(#REF!)-ROW(#REF!)+1),ROWS(I$6:I42))),"")</f>
        <v/>
      </c>
      <c r="J42" s="12" t="str">
        <f t="array" ref="J42">+IFERROR(INDEX(#REF!,SMALL(IF(#REF!={"CC","SF","IM"},ROW(#REF!)-ROW(#REF!)+1),ROWS(J$6:J42))),"")</f>
        <v/>
      </c>
      <c r="K42" s="12" t="str">
        <f t="array" ref="K42">+IFERROR(INDEX(#REF!,SMALL(IF(#REF!={"CC","SF","IM"},ROW(#REF!)-ROW(#REF!)+1),ROWS(K$6:K42))),"")</f>
        <v/>
      </c>
    </row>
    <row r="43" spans="1:11" x14ac:dyDescent="0.25">
      <c r="A43" s="15" t="str">
        <f t="array" ref="A43">+IFERROR(INDEX(#REF!,SMALL(IF(#REF!={"CC","SF","IM"},ROW(#REF!)-ROW(#REF!)+1),ROWS(A$6:A43))),"")</f>
        <v/>
      </c>
      <c r="B43" s="15" t="str">
        <f t="array" ref="B43">+IFERROR(INDEX(#REF!,SMALL(IF(#REF!={"CC","SF","IM"},ROW(#REF!)-ROW(#REF!)+1),ROWS(A$6:A43))),"")</f>
        <v/>
      </c>
      <c r="C43" s="10" t="str">
        <f t="array" ref="C43">+IFERROR(INDEX(#REF!,SMALL(IF(#REF!={"CC","SF","IM"},ROW(#REF!)-ROW(#REF!)+1),ROWS(C$6:C43))),"")</f>
        <v/>
      </c>
      <c r="D43" s="2" t="str">
        <f t="array" ref="D43">+IFERROR(INDEX(#REF!,SMALL(IF(#REF!={"CC","SF","IM"},ROW(#REF!)-ROW(#REF!)+1),ROWS(D$6:D43))),"")</f>
        <v/>
      </c>
      <c r="E43" s="2" t="str">
        <f t="array" ref="E43">+IFERROR(INDEX(#REF!,SMALL(IF(#REF!={"CC","SF","IM"},ROW(#REF!)-ROW(#REF!)+1),ROWS(E$6:E43))),"")</f>
        <v/>
      </c>
      <c r="F43" s="2" t="str">
        <f t="array" ref="F43">+IFERROR(INDEX(#REF!,SMALL(IF(#REF!={"CC","SF","IM"},ROW(#REF!)-ROW(#REF!)+1),ROWS(F$6:F43))),"")</f>
        <v/>
      </c>
      <c r="G43" s="19" t="str">
        <f t="array" ref="G43">+IFERROR(INDEX(#REF!,SMALL(IF(#REF!={"CC","SF","IM"},ROW(#REF!)-ROW(#REF!)+1),ROWS(G$6:G43))),"")</f>
        <v/>
      </c>
      <c r="H43" s="11" t="str">
        <f t="array" ref="H43">+IFERROR(INDEX(#REF!,SMALL(IF(#REF!={"CC","SF","IM"},ROW(#REF!)-ROW(#REF!)+1),ROWS(H$6:H43))),"")</f>
        <v/>
      </c>
      <c r="I43" s="21" t="str">
        <f t="array" ref="I43">+IFERROR(INDEX(#REF!,SMALL(IF(#REF!={"CC","SF","IM"},ROW(#REF!)-ROW(#REF!)+1),ROWS(I$6:I43))),"")</f>
        <v/>
      </c>
      <c r="J43" s="12" t="str">
        <f t="array" ref="J43">+IFERROR(INDEX(#REF!,SMALL(IF(#REF!={"CC","SF","IM"},ROW(#REF!)-ROW(#REF!)+1),ROWS(J$6:J43))),"")</f>
        <v/>
      </c>
      <c r="K43" s="12" t="str">
        <f t="array" ref="K43">+IFERROR(INDEX(#REF!,SMALL(IF(#REF!={"CC","SF","IM"},ROW(#REF!)-ROW(#REF!)+1),ROWS(K$6:K43))),"")</f>
        <v/>
      </c>
    </row>
    <row r="44" spans="1:11" x14ac:dyDescent="0.25">
      <c r="A44" s="15" t="str">
        <f t="array" ref="A44">+IFERROR(INDEX(#REF!,SMALL(IF(#REF!={"CC","SF","IM"},ROW(#REF!)-ROW(#REF!)+1),ROWS(A$6:A44))),"")</f>
        <v/>
      </c>
      <c r="B44" s="15" t="str">
        <f t="array" ref="B44">+IFERROR(INDEX(#REF!,SMALL(IF(#REF!={"CC","SF","IM"},ROW(#REF!)-ROW(#REF!)+1),ROWS(A$6:A44))),"")</f>
        <v/>
      </c>
      <c r="C44" s="10" t="str">
        <f t="array" ref="C44">+IFERROR(INDEX(#REF!,SMALL(IF(#REF!={"CC","SF","IM"},ROW(#REF!)-ROW(#REF!)+1),ROWS(C$6:C44))),"")</f>
        <v/>
      </c>
      <c r="D44" s="2" t="str">
        <f t="array" ref="D44">+IFERROR(INDEX(#REF!,SMALL(IF(#REF!={"CC","SF","IM"},ROW(#REF!)-ROW(#REF!)+1),ROWS(D$6:D44))),"")</f>
        <v/>
      </c>
      <c r="E44" s="2" t="str">
        <f t="array" ref="E44">+IFERROR(INDEX(#REF!,SMALL(IF(#REF!={"CC","SF","IM"},ROW(#REF!)-ROW(#REF!)+1),ROWS(E$6:E44))),"")</f>
        <v/>
      </c>
      <c r="F44" s="2" t="str">
        <f t="array" ref="F44">+IFERROR(INDEX(#REF!,SMALL(IF(#REF!={"CC","SF","IM"},ROW(#REF!)-ROW(#REF!)+1),ROWS(F$6:F44))),"")</f>
        <v/>
      </c>
      <c r="G44" s="19" t="str">
        <f t="array" ref="G44">+IFERROR(INDEX(#REF!,SMALL(IF(#REF!={"CC","SF","IM"},ROW(#REF!)-ROW(#REF!)+1),ROWS(G$6:G44))),"")</f>
        <v/>
      </c>
      <c r="H44" s="11" t="str">
        <f t="array" ref="H44">+IFERROR(INDEX(#REF!,SMALL(IF(#REF!={"CC","SF","IM"},ROW(#REF!)-ROW(#REF!)+1),ROWS(H$6:H44))),"")</f>
        <v/>
      </c>
      <c r="I44" s="21" t="str">
        <f t="array" ref="I44">+IFERROR(INDEX(#REF!,SMALL(IF(#REF!={"CC","SF","IM"},ROW(#REF!)-ROW(#REF!)+1),ROWS(I$6:I44))),"")</f>
        <v/>
      </c>
      <c r="J44" s="12" t="str">
        <f t="array" ref="J44">+IFERROR(INDEX(#REF!,SMALL(IF(#REF!={"CC","SF","IM"},ROW(#REF!)-ROW(#REF!)+1),ROWS(J$6:J44))),"")</f>
        <v/>
      </c>
      <c r="K44" s="12" t="str">
        <f t="array" ref="K44">+IFERROR(INDEX(#REF!,SMALL(IF(#REF!={"CC","SF","IM"},ROW(#REF!)-ROW(#REF!)+1),ROWS(K$6:K44))),"")</f>
        <v/>
      </c>
    </row>
    <row r="45" spans="1:11" x14ac:dyDescent="0.25">
      <c r="A45" s="15" t="str">
        <f t="array" ref="A45">+IFERROR(INDEX(#REF!,SMALL(IF(#REF!={"CC","SF","IM"},ROW(#REF!)-ROW(#REF!)+1),ROWS(A$6:A45))),"")</f>
        <v/>
      </c>
      <c r="B45" s="15" t="str">
        <f t="array" ref="B45">+IFERROR(INDEX(#REF!,SMALL(IF(#REF!={"CC","SF","IM"},ROW(#REF!)-ROW(#REF!)+1),ROWS(A$6:A45))),"")</f>
        <v/>
      </c>
      <c r="C45" s="10" t="str">
        <f t="array" ref="C45">+IFERROR(INDEX(#REF!,SMALL(IF(#REF!={"CC","SF","IM"},ROW(#REF!)-ROW(#REF!)+1),ROWS(C$6:C45))),"")</f>
        <v/>
      </c>
      <c r="D45" s="2" t="str">
        <f t="array" ref="D45">+IFERROR(INDEX(#REF!,SMALL(IF(#REF!={"CC","SF","IM"},ROW(#REF!)-ROW(#REF!)+1),ROWS(D$6:D45))),"")</f>
        <v/>
      </c>
      <c r="E45" s="2" t="str">
        <f t="array" ref="E45">+IFERROR(INDEX(#REF!,SMALL(IF(#REF!={"CC","SF","IM"},ROW(#REF!)-ROW(#REF!)+1),ROWS(E$6:E45))),"")</f>
        <v/>
      </c>
      <c r="F45" s="2" t="str">
        <f t="array" ref="F45">+IFERROR(INDEX(#REF!,SMALL(IF(#REF!={"CC","SF","IM"},ROW(#REF!)-ROW(#REF!)+1),ROWS(F$6:F45))),"")</f>
        <v/>
      </c>
      <c r="G45" s="19" t="str">
        <f t="array" ref="G45">+IFERROR(INDEX(#REF!,SMALL(IF(#REF!={"CC","SF","IM"},ROW(#REF!)-ROW(#REF!)+1),ROWS(G$6:G45))),"")</f>
        <v/>
      </c>
      <c r="H45" s="11" t="str">
        <f t="array" ref="H45">+IFERROR(INDEX(#REF!,SMALL(IF(#REF!={"CC","SF","IM"},ROW(#REF!)-ROW(#REF!)+1),ROWS(H$6:H45))),"")</f>
        <v/>
      </c>
      <c r="I45" s="21" t="str">
        <f t="array" ref="I45">+IFERROR(INDEX(#REF!,SMALL(IF(#REF!={"CC","SF","IM"},ROW(#REF!)-ROW(#REF!)+1),ROWS(I$6:I45))),"")</f>
        <v/>
      </c>
      <c r="J45" s="12" t="str">
        <f t="array" ref="J45">+IFERROR(INDEX(#REF!,SMALL(IF(#REF!={"CC","SF","IM"},ROW(#REF!)-ROW(#REF!)+1),ROWS(J$6:J45))),"")</f>
        <v/>
      </c>
      <c r="K45" s="12" t="str">
        <f t="array" ref="K45">+IFERROR(INDEX(#REF!,SMALL(IF(#REF!={"CC","SF","IM"},ROW(#REF!)-ROW(#REF!)+1),ROWS(K$6:K45))),"")</f>
        <v/>
      </c>
    </row>
    <row r="46" spans="1:11" x14ac:dyDescent="0.25">
      <c r="A46" s="15" t="str">
        <f t="array" ref="A46">+IFERROR(INDEX(#REF!,SMALL(IF(#REF!={"CC","SF","IM"},ROW(#REF!)-ROW(#REF!)+1),ROWS(A$6:A46))),"")</f>
        <v/>
      </c>
      <c r="B46" s="15" t="str">
        <f t="array" ref="B46">+IFERROR(INDEX(#REF!,SMALL(IF(#REF!={"CC","SF","IM"},ROW(#REF!)-ROW(#REF!)+1),ROWS(A$6:A46))),"")</f>
        <v/>
      </c>
      <c r="C46" s="10" t="str">
        <f t="array" ref="C46">+IFERROR(INDEX(#REF!,SMALL(IF(#REF!={"CC","SF","IM"},ROW(#REF!)-ROW(#REF!)+1),ROWS(C$6:C46))),"")</f>
        <v/>
      </c>
      <c r="D46" s="2" t="str">
        <f t="array" ref="D46">+IFERROR(INDEX(#REF!,SMALL(IF(#REF!={"CC","SF","IM"},ROW(#REF!)-ROW(#REF!)+1),ROWS(D$6:D46))),"")</f>
        <v/>
      </c>
      <c r="E46" s="2" t="str">
        <f t="array" ref="E46">+IFERROR(INDEX(#REF!,SMALL(IF(#REF!={"CC","SF","IM"},ROW(#REF!)-ROW(#REF!)+1),ROWS(E$6:E46))),"")</f>
        <v/>
      </c>
      <c r="F46" s="2" t="str">
        <f t="array" ref="F46">+IFERROR(INDEX(#REF!,SMALL(IF(#REF!={"CC","SF","IM"},ROW(#REF!)-ROW(#REF!)+1),ROWS(F$6:F46))),"")</f>
        <v/>
      </c>
      <c r="G46" s="19" t="str">
        <f t="array" ref="G46">+IFERROR(INDEX(#REF!,SMALL(IF(#REF!={"CC","SF","IM"},ROW(#REF!)-ROW(#REF!)+1),ROWS(G$6:G46))),"")</f>
        <v/>
      </c>
      <c r="H46" s="11" t="str">
        <f t="array" ref="H46">+IFERROR(INDEX(#REF!,SMALL(IF(#REF!={"CC","SF","IM"},ROW(#REF!)-ROW(#REF!)+1),ROWS(H$6:H46))),"")</f>
        <v/>
      </c>
      <c r="I46" s="21" t="str">
        <f t="array" ref="I46">+IFERROR(INDEX(#REF!,SMALL(IF(#REF!={"CC","SF","IM"},ROW(#REF!)-ROW(#REF!)+1),ROWS(I$6:I46))),"")</f>
        <v/>
      </c>
      <c r="J46" s="12" t="str">
        <f t="array" ref="J46">+IFERROR(INDEX(#REF!,SMALL(IF(#REF!={"CC","SF","IM"},ROW(#REF!)-ROW(#REF!)+1),ROWS(J$6:J46))),"")</f>
        <v/>
      </c>
      <c r="K46" s="12" t="str">
        <f t="array" ref="K46">+IFERROR(INDEX(#REF!,SMALL(IF(#REF!={"CC","SF","IM"},ROW(#REF!)-ROW(#REF!)+1),ROWS(K$6:K46))),"")</f>
        <v/>
      </c>
    </row>
    <row r="47" spans="1:11" x14ac:dyDescent="0.25">
      <c r="A47" s="15" t="str">
        <f t="array" ref="A47">+IFERROR(INDEX(#REF!,SMALL(IF(#REF!={"CC","SF","IM"},ROW(#REF!)-ROW(#REF!)+1),ROWS(A$6:A47))),"")</f>
        <v/>
      </c>
      <c r="B47" s="15" t="str">
        <f t="array" ref="B47">+IFERROR(INDEX(#REF!,SMALL(IF(#REF!={"CC","SF","IM"},ROW(#REF!)-ROW(#REF!)+1),ROWS(A$6:A47))),"")</f>
        <v/>
      </c>
      <c r="C47" s="10" t="str">
        <f t="array" ref="C47">+IFERROR(INDEX(#REF!,SMALL(IF(#REF!={"CC","SF","IM"},ROW(#REF!)-ROW(#REF!)+1),ROWS(C$6:C47))),"")</f>
        <v/>
      </c>
      <c r="D47" s="2" t="str">
        <f t="array" ref="D47">+IFERROR(INDEX(#REF!,SMALL(IF(#REF!={"CC","SF","IM"},ROW(#REF!)-ROW(#REF!)+1),ROWS(D$6:D47))),"")</f>
        <v/>
      </c>
      <c r="E47" s="2" t="str">
        <f t="array" ref="E47">+IFERROR(INDEX(#REF!,SMALL(IF(#REF!={"CC","SF","IM"},ROW(#REF!)-ROW(#REF!)+1),ROWS(E$6:E47))),"")</f>
        <v/>
      </c>
      <c r="F47" s="2" t="str">
        <f t="array" ref="F47">+IFERROR(INDEX(#REF!,SMALL(IF(#REF!={"CC","SF","IM"},ROW(#REF!)-ROW(#REF!)+1),ROWS(F$6:F47))),"")</f>
        <v/>
      </c>
      <c r="G47" s="19" t="str">
        <f t="array" ref="G47">+IFERROR(INDEX(#REF!,SMALL(IF(#REF!={"CC","SF","IM"},ROW(#REF!)-ROW(#REF!)+1),ROWS(G$6:G47))),"")</f>
        <v/>
      </c>
      <c r="H47" s="11" t="str">
        <f t="array" ref="H47">+IFERROR(INDEX(#REF!,SMALL(IF(#REF!={"CC","SF","IM"},ROW(#REF!)-ROW(#REF!)+1),ROWS(H$6:H47))),"")</f>
        <v/>
      </c>
      <c r="I47" s="21" t="str">
        <f t="array" ref="I47">+IFERROR(INDEX(#REF!,SMALL(IF(#REF!={"CC","SF","IM"},ROW(#REF!)-ROW(#REF!)+1),ROWS(I$6:I47))),"")</f>
        <v/>
      </c>
      <c r="J47" s="12" t="str">
        <f t="array" ref="J47">+IFERROR(INDEX(#REF!,SMALL(IF(#REF!={"CC","SF","IM"},ROW(#REF!)-ROW(#REF!)+1),ROWS(J$6:J47))),"")</f>
        <v/>
      </c>
      <c r="K47" s="12" t="str">
        <f t="array" ref="K47">+IFERROR(INDEX(#REF!,SMALL(IF(#REF!={"CC","SF","IM"},ROW(#REF!)-ROW(#REF!)+1),ROWS(K$6:K47))),"")</f>
        <v/>
      </c>
    </row>
    <row r="48" spans="1:11" x14ac:dyDescent="0.25">
      <c r="A48" s="15" t="str">
        <f t="array" ref="A48">+IFERROR(INDEX(#REF!,SMALL(IF(#REF!={"CC","SF","IM"},ROW(#REF!)-ROW(#REF!)+1),ROWS(A$6:A48))),"")</f>
        <v/>
      </c>
      <c r="B48" s="15" t="str">
        <f t="array" ref="B48">+IFERROR(INDEX(#REF!,SMALL(IF(#REF!={"CC","SF","IM"},ROW(#REF!)-ROW(#REF!)+1),ROWS(A$6:A48))),"")</f>
        <v/>
      </c>
      <c r="C48" s="10" t="str">
        <f t="array" ref="C48">+IFERROR(INDEX(#REF!,SMALL(IF(#REF!={"CC","SF","IM"},ROW(#REF!)-ROW(#REF!)+1),ROWS(C$6:C48))),"")</f>
        <v/>
      </c>
      <c r="D48" s="2" t="str">
        <f t="array" ref="D48">+IFERROR(INDEX(#REF!,SMALL(IF(#REF!={"CC","SF","IM"},ROW(#REF!)-ROW(#REF!)+1),ROWS(D$6:D48))),"")</f>
        <v/>
      </c>
      <c r="E48" s="2" t="str">
        <f t="array" ref="E48">+IFERROR(INDEX(#REF!,SMALL(IF(#REF!={"CC","SF","IM"},ROW(#REF!)-ROW(#REF!)+1),ROWS(E$6:E48))),"")</f>
        <v/>
      </c>
      <c r="F48" s="2" t="str">
        <f t="array" ref="F48">+IFERROR(INDEX(#REF!,SMALL(IF(#REF!={"CC","SF","IM"},ROW(#REF!)-ROW(#REF!)+1),ROWS(F$6:F48))),"")</f>
        <v/>
      </c>
      <c r="G48" s="19" t="str">
        <f t="array" ref="G48">+IFERROR(INDEX(#REF!,SMALL(IF(#REF!={"CC","SF","IM"},ROW(#REF!)-ROW(#REF!)+1),ROWS(G$6:G48))),"")</f>
        <v/>
      </c>
      <c r="H48" s="11" t="str">
        <f t="array" ref="H48">+IFERROR(INDEX(#REF!,SMALL(IF(#REF!={"CC","SF","IM"},ROW(#REF!)-ROW(#REF!)+1),ROWS(H$6:H48))),"")</f>
        <v/>
      </c>
      <c r="I48" s="21" t="str">
        <f t="array" ref="I48">+IFERROR(INDEX(#REF!,SMALL(IF(#REF!={"CC","SF","IM"},ROW(#REF!)-ROW(#REF!)+1),ROWS(I$6:I48))),"")</f>
        <v/>
      </c>
      <c r="J48" s="12" t="str">
        <f t="array" ref="J48">+IFERROR(INDEX(#REF!,SMALL(IF(#REF!={"CC","SF","IM"},ROW(#REF!)-ROW(#REF!)+1),ROWS(J$6:J48))),"")</f>
        <v/>
      </c>
      <c r="K48" s="12" t="str">
        <f t="array" ref="K48">+IFERROR(INDEX(#REF!,SMALL(IF(#REF!={"CC","SF","IM"},ROW(#REF!)-ROW(#REF!)+1),ROWS(K$6:K48))),"")</f>
        <v/>
      </c>
    </row>
    <row r="49" spans="1:11" x14ac:dyDescent="0.25">
      <c r="A49" s="15" t="str">
        <f t="array" ref="A49">+IFERROR(INDEX(#REF!,SMALL(IF(#REF!={"CC","SF","IM"},ROW(#REF!)-ROW(#REF!)+1),ROWS(A$6:A49))),"")</f>
        <v/>
      </c>
      <c r="B49" s="15" t="str">
        <f t="array" ref="B49">+IFERROR(INDEX(#REF!,SMALL(IF(#REF!={"CC","SF","IM"},ROW(#REF!)-ROW(#REF!)+1),ROWS(A$6:A49))),"")</f>
        <v/>
      </c>
      <c r="C49" s="10" t="str">
        <f t="array" ref="C49">+IFERROR(INDEX(#REF!,SMALL(IF(#REF!={"CC","SF","IM"},ROW(#REF!)-ROW(#REF!)+1),ROWS(C$6:C49))),"")</f>
        <v/>
      </c>
      <c r="D49" s="2" t="str">
        <f t="array" ref="D49">+IFERROR(INDEX(#REF!,SMALL(IF(#REF!={"CC","SF","IM"},ROW(#REF!)-ROW(#REF!)+1),ROWS(D$6:D49))),"")</f>
        <v/>
      </c>
      <c r="E49" s="2" t="str">
        <f t="array" ref="E49">+IFERROR(INDEX(#REF!,SMALL(IF(#REF!={"CC","SF","IM"},ROW(#REF!)-ROW(#REF!)+1),ROWS(E$6:E49))),"")</f>
        <v/>
      </c>
      <c r="F49" s="2" t="str">
        <f t="array" ref="F49">+IFERROR(INDEX(#REF!,SMALL(IF(#REF!={"CC","SF","IM"},ROW(#REF!)-ROW(#REF!)+1),ROWS(F$6:F49))),"")</f>
        <v/>
      </c>
      <c r="G49" s="19" t="str">
        <f t="array" ref="G49">+IFERROR(INDEX(#REF!,SMALL(IF(#REF!={"CC","SF","IM"},ROW(#REF!)-ROW(#REF!)+1),ROWS(G$6:G49))),"")</f>
        <v/>
      </c>
      <c r="H49" s="11" t="str">
        <f t="array" ref="H49">+IFERROR(INDEX(#REF!,SMALL(IF(#REF!={"CC","SF","IM"},ROW(#REF!)-ROW(#REF!)+1),ROWS(H$6:H49))),"")</f>
        <v/>
      </c>
      <c r="I49" s="21" t="str">
        <f t="array" ref="I49">+IFERROR(INDEX(#REF!,SMALL(IF(#REF!={"CC","SF","IM"},ROW(#REF!)-ROW(#REF!)+1),ROWS(I$6:I49))),"")</f>
        <v/>
      </c>
      <c r="J49" s="12" t="str">
        <f t="array" ref="J49">+IFERROR(INDEX(#REF!,SMALL(IF(#REF!={"CC","SF","IM"},ROW(#REF!)-ROW(#REF!)+1),ROWS(J$6:J49))),"")</f>
        <v/>
      </c>
      <c r="K49" s="12" t="str">
        <f t="array" ref="K49">+IFERROR(INDEX(#REF!,SMALL(IF(#REF!={"CC","SF","IM"},ROW(#REF!)-ROW(#REF!)+1),ROWS(K$6:K49))),"")</f>
        <v/>
      </c>
    </row>
    <row r="50" spans="1:11" x14ac:dyDescent="0.25">
      <c r="A50" s="15" t="str">
        <f t="array" ref="A50">+IFERROR(INDEX(#REF!,SMALL(IF(#REF!={"CC","SF","IM"},ROW(#REF!)-ROW(#REF!)+1),ROWS(A$6:A50))),"")</f>
        <v/>
      </c>
      <c r="B50" s="15" t="str">
        <f t="array" ref="B50">+IFERROR(INDEX(#REF!,SMALL(IF(#REF!={"CC","SF","IM"},ROW(#REF!)-ROW(#REF!)+1),ROWS(A$6:A50))),"")</f>
        <v/>
      </c>
      <c r="C50" s="10" t="str">
        <f t="array" ref="C50">+IFERROR(INDEX(#REF!,SMALL(IF(#REF!={"CC","SF","IM"},ROW(#REF!)-ROW(#REF!)+1),ROWS(C$6:C50))),"")</f>
        <v/>
      </c>
      <c r="D50" s="2" t="str">
        <f t="array" ref="D50">+IFERROR(INDEX(#REF!,SMALL(IF(#REF!={"CC","SF","IM"},ROW(#REF!)-ROW(#REF!)+1),ROWS(D$6:D50))),"")</f>
        <v/>
      </c>
      <c r="E50" s="2" t="str">
        <f t="array" ref="E50">+IFERROR(INDEX(#REF!,SMALL(IF(#REF!={"CC","SF","IM"},ROW(#REF!)-ROW(#REF!)+1),ROWS(E$6:E50))),"")</f>
        <v/>
      </c>
      <c r="F50" s="2" t="str">
        <f t="array" ref="F50">+IFERROR(INDEX(#REF!,SMALL(IF(#REF!={"CC","SF","IM"},ROW(#REF!)-ROW(#REF!)+1),ROWS(F$6:F50))),"")</f>
        <v/>
      </c>
      <c r="G50" s="19" t="str">
        <f t="array" ref="G50">+IFERROR(INDEX(#REF!,SMALL(IF(#REF!={"CC","SF","IM"},ROW(#REF!)-ROW(#REF!)+1),ROWS(G$6:G50))),"")</f>
        <v/>
      </c>
      <c r="H50" s="11" t="str">
        <f t="array" ref="H50">+IFERROR(INDEX(#REF!,SMALL(IF(#REF!={"CC","SF","IM"},ROW(#REF!)-ROW(#REF!)+1),ROWS(H$6:H50))),"")</f>
        <v/>
      </c>
      <c r="I50" s="21" t="str">
        <f t="array" ref="I50">+IFERROR(INDEX(#REF!,SMALL(IF(#REF!={"CC","SF","IM"},ROW(#REF!)-ROW(#REF!)+1),ROWS(I$6:I50))),"")</f>
        <v/>
      </c>
      <c r="J50" s="12" t="str">
        <f t="array" ref="J50">+IFERROR(INDEX(#REF!,SMALL(IF(#REF!={"CC","SF","IM"},ROW(#REF!)-ROW(#REF!)+1),ROWS(J$6:J50))),"")</f>
        <v/>
      </c>
      <c r="K50" s="12" t="str">
        <f t="array" ref="K50">+IFERROR(INDEX(#REF!,SMALL(IF(#REF!={"CC","SF","IM"},ROW(#REF!)-ROW(#REF!)+1),ROWS(K$6:K50))),"")</f>
        <v/>
      </c>
    </row>
    <row r="51" spans="1:11" x14ac:dyDescent="0.25">
      <c r="A51" s="15" t="str">
        <f t="array" ref="A51">+IFERROR(INDEX(#REF!,SMALL(IF(#REF!={"CC","SF","IM"},ROW(#REF!)-ROW(#REF!)+1),ROWS(A$6:A51))),"")</f>
        <v/>
      </c>
      <c r="B51" s="15" t="str">
        <f t="array" ref="B51">+IFERROR(INDEX(#REF!,SMALL(IF(#REF!={"CC","SF","IM"},ROW(#REF!)-ROW(#REF!)+1),ROWS(A$6:A51))),"")</f>
        <v/>
      </c>
      <c r="C51" s="10" t="str">
        <f t="array" ref="C51">+IFERROR(INDEX(#REF!,SMALL(IF(#REF!={"CC","SF","IM"},ROW(#REF!)-ROW(#REF!)+1),ROWS(C$6:C51))),"")</f>
        <v/>
      </c>
      <c r="D51" s="2" t="str">
        <f t="array" ref="D51">+IFERROR(INDEX(#REF!,SMALL(IF(#REF!={"CC","SF","IM"},ROW(#REF!)-ROW(#REF!)+1),ROWS(D$6:D51))),"")</f>
        <v/>
      </c>
      <c r="E51" s="2" t="str">
        <f t="array" ref="E51">+IFERROR(INDEX(#REF!,SMALL(IF(#REF!={"CC","SF","IM"},ROW(#REF!)-ROW(#REF!)+1),ROWS(E$6:E51))),"")</f>
        <v/>
      </c>
      <c r="F51" s="2" t="str">
        <f t="array" ref="F51">+IFERROR(INDEX(#REF!,SMALL(IF(#REF!={"CC","SF","IM"},ROW(#REF!)-ROW(#REF!)+1),ROWS(F$6:F51))),"")</f>
        <v/>
      </c>
      <c r="G51" s="19" t="str">
        <f t="array" ref="G51">+IFERROR(INDEX(#REF!,SMALL(IF(#REF!={"CC","SF","IM"},ROW(#REF!)-ROW(#REF!)+1),ROWS(G$6:G51))),"")</f>
        <v/>
      </c>
      <c r="H51" s="11" t="str">
        <f t="array" ref="H51">+IFERROR(INDEX(#REF!,SMALL(IF(#REF!={"CC","SF","IM"},ROW(#REF!)-ROW(#REF!)+1),ROWS(H$6:H51))),"")</f>
        <v/>
      </c>
      <c r="I51" s="21" t="str">
        <f t="array" ref="I51">+IFERROR(INDEX(#REF!,SMALL(IF(#REF!={"CC","SF","IM"},ROW(#REF!)-ROW(#REF!)+1),ROWS(I$6:I51))),"")</f>
        <v/>
      </c>
      <c r="J51" s="12" t="str">
        <f t="array" ref="J51">+IFERROR(INDEX(#REF!,SMALL(IF(#REF!={"CC","SF","IM"},ROW(#REF!)-ROW(#REF!)+1),ROWS(J$6:J51))),"")</f>
        <v/>
      </c>
      <c r="K51" s="12" t="str">
        <f t="array" ref="K51">+IFERROR(INDEX(#REF!,SMALL(IF(#REF!={"CC","SF","IM"},ROW(#REF!)-ROW(#REF!)+1),ROWS(K$6:K51))),"")</f>
        <v/>
      </c>
    </row>
    <row r="52" spans="1:11" x14ac:dyDescent="0.25">
      <c r="A52" s="15" t="str">
        <f t="array" ref="A52">+IFERROR(INDEX(#REF!,SMALL(IF(#REF!={"CC","SF","IM"},ROW(#REF!)-ROW(#REF!)+1),ROWS(A$6:A52))),"")</f>
        <v/>
      </c>
      <c r="B52" s="15" t="str">
        <f t="array" ref="B52">+IFERROR(INDEX(#REF!,SMALL(IF(#REF!={"CC","SF","IM"},ROW(#REF!)-ROW(#REF!)+1),ROWS(A$6:A52))),"")</f>
        <v/>
      </c>
      <c r="C52" s="10" t="str">
        <f t="array" ref="C52">+IFERROR(INDEX(#REF!,SMALL(IF(#REF!={"CC","SF","IM"},ROW(#REF!)-ROW(#REF!)+1),ROWS(C$6:C52))),"")</f>
        <v/>
      </c>
      <c r="D52" s="2" t="str">
        <f t="array" ref="D52">+IFERROR(INDEX(#REF!,SMALL(IF(#REF!={"CC","SF","IM"},ROW(#REF!)-ROW(#REF!)+1),ROWS(D$6:D52))),"")</f>
        <v/>
      </c>
      <c r="E52" s="2" t="str">
        <f t="array" ref="E52">+IFERROR(INDEX(#REF!,SMALL(IF(#REF!={"CC","SF","IM"},ROW(#REF!)-ROW(#REF!)+1),ROWS(E$6:E52))),"")</f>
        <v/>
      </c>
      <c r="F52" s="2" t="str">
        <f t="array" ref="F52">+IFERROR(INDEX(#REF!,SMALL(IF(#REF!={"CC","SF","IM"},ROW(#REF!)-ROW(#REF!)+1),ROWS(F$6:F52))),"")</f>
        <v/>
      </c>
      <c r="G52" s="19" t="str">
        <f t="array" ref="G52">+IFERROR(INDEX(#REF!,SMALL(IF(#REF!={"CC","SF","IM"},ROW(#REF!)-ROW(#REF!)+1),ROWS(G$6:G52))),"")</f>
        <v/>
      </c>
      <c r="H52" s="11" t="str">
        <f t="array" ref="H52">+IFERROR(INDEX(#REF!,SMALL(IF(#REF!={"CC","SF","IM"},ROW(#REF!)-ROW(#REF!)+1),ROWS(H$6:H52))),"")</f>
        <v/>
      </c>
      <c r="I52" s="21" t="str">
        <f t="array" ref="I52">+IFERROR(INDEX(#REF!,SMALL(IF(#REF!={"CC","SF","IM"},ROW(#REF!)-ROW(#REF!)+1),ROWS(I$6:I52))),"")</f>
        <v/>
      </c>
      <c r="J52" s="12" t="str">
        <f t="array" ref="J52">+IFERROR(INDEX(#REF!,SMALL(IF(#REF!={"CC","SF","IM"},ROW(#REF!)-ROW(#REF!)+1),ROWS(J$6:J52))),"")</f>
        <v/>
      </c>
      <c r="K52" s="12" t="str">
        <f t="array" ref="K52">+IFERROR(INDEX(#REF!,SMALL(IF(#REF!={"CC","SF","IM"},ROW(#REF!)-ROW(#REF!)+1),ROWS(K$6:K52))),"")</f>
        <v/>
      </c>
    </row>
    <row r="53" spans="1:11" x14ac:dyDescent="0.25">
      <c r="A53" s="15" t="str">
        <f t="array" ref="A53">+IFERROR(INDEX(#REF!,SMALL(IF(#REF!={"CC","SF","IM"},ROW(#REF!)-ROW(#REF!)+1),ROWS(A$6:A53))),"")</f>
        <v/>
      </c>
      <c r="B53" s="15" t="str">
        <f t="array" ref="B53">+IFERROR(INDEX(#REF!,SMALL(IF(#REF!={"CC","SF","IM"},ROW(#REF!)-ROW(#REF!)+1),ROWS(A$6:A53))),"")</f>
        <v/>
      </c>
      <c r="C53" s="10" t="str">
        <f t="array" ref="C53">+IFERROR(INDEX(#REF!,SMALL(IF(#REF!={"CC","SF","IM"},ROW(#REF!)-ROW(#REF!)+1),ROWS(C$6:C53))),"")</f>
        <v/>
      </c>
      <c r="D53" s="2" t="str">
        <f t="array" ref="D53">+IFERROR(INDEX(#REF!,SMALL(IF(#REF!={"CC","SF","IM"},ROW(#REF!)-ROW(#REF!)+1),ROWS(D$6:D53))),"")</f>
        <v/>
      </c>
      <c r="E53" s="2" t="str">
        <f t="array" ref="E53">+IFERROR(INDEX(#REF!,SMALL(IF(#REF!={"CC","SF","IM"},ROW(#REF!)-ROW(#REF!)+1),ROWS(E$6:E53))),"")</f>
        <v/>
      </c>
      <c r="F53" s="2" t="str">
        <f t="array" ref="F53">+IFERROR(INDEX(#REF!,SMALL(IF(#REF!={"CC","SF","IM"},ROW(#REF!)-ROW(#REF!)+1),ROWS(F$6:F53))),"")</f>
        <v/>
      </c>
      <c r="G53" s="19" t="str">
        <f t="array" ref="G53">+IFERROR(INDEX(#REF!,SMALL(IF(#REF!={"CC","SF","IM"},ROW(#REF!)-ROW(#REF!)+1),ROWS(G$6:G53))),"")</f>
        <v/>
      </c>
      <c r="H53" s="11" t="str">
        <f t="array" ref="H53">+IFERROR(INDEX(#REF!,SMALL(IF(#REF!={"CC","SF","IM"},ROW(#REF!)-ROW(#REF!)+1),ROWS(H$6:H53))),"")</f>
        <v/>
      </c>
      <c r="I53" s="21" t="str">
        <f t="array" ref="I53">+IFERROR(INDEX(#REF!,SMALL(IF(#REF!={"CC","SF","IM"},ROW(#REF!)-ROW(#REF!)+1),ROWS(I$6:I53))),"")</f>
        <v/>
      </c>
      <c r="J53" s="12" t="str">
        <f t="array" ref="J53">+IFERROR(INDEX(#REF!,SMALL(IF(#REF!={"CC","SF","IM"},ROW(#REF!)-ROW(#REF!)+1),ROWS(J$6:J53))),"")</f>
        <v/>
      </c>
      <c r="K53" s="12" t="str">
        <f t="array" ref="K53">+IFERROR(INDEX(#REF!,SMALL(IF(#REF!={"CC","SF","IM"},ROW(#REF!)-ROW(#REF!)+1),ROWS(K$6:K53))),"")</f>
        <v/>
      </c>
    </row>
    <row r="54" spans="1:11" x14ac:dyDescent="0.25">
      <c r="A54" s="15" t="str">
        <f t="array" ref="A54">+IFERROR(INDEX(#REF!,SMALL(IF(#REF!={"CC","SF","IM"},ROW(#REF!)-ROW(#REF!)+1),ROWS(A$6:A54))),"")</f>
        <v/>
      </c>
      <c r="B54" s="15" t="str">
        <f t="array" ref="B54">+IFERROR(INDEX(#REF!,SMALL(IF(#REF!={"CC","SF","IM"},ROW(#REF!)-ROW(#REF!)+1),ROWS(A$6:A54))),"")</f>
        <v/>
      </c>
      <c r="C54" s="10" t="str">
        <f t="array" ref="C54">+IFERROR(INDEX(#REF!,SMALL(IF(#REF!={"CC","SF","IM"},ROW(#REF!)-ROW(#REF!)+1),ROWS(C$6:C54))),"")</f>
        <v/>
      </c>
      <c r="D54" s="2" t="str">
        <f t="array" ref="D54">+IFERROR(INDEX(#REF!,SMALL(IF(#REF!={"CC","SF","IM"},ROW(#REF!)-ROW(#REF!)+1),ROWS(D$6:D54))),"")</f>
        <v/>
      </c>
      <c r="E54" s="2" t="str">
        <f t="array" ref="E54">+IFERROR(INDEX(#REF!,SMALL(IF(#REF!={"CC","SF","IM"},ROW(#REF!)-ROW(#REF!)+1),ROWS(E$6:E54))),"")</f>
        <v/>
      </c>
      <c r="F54" s="2" t="str">
        <f t="array" ref="F54">+IFERROR(INDEX(#REF!,SMALL(IF(#REF!={"CC","SF","IM"},ROW(#REF!)-ROW(#REF!)+1),ROWS(F$6:F54))),"")</f>
        <v/>
      </c>
      <c r="G54" s="19" t="str">
        <f t="array" ref="G54">+IFERROR(INDEX(#REF!,SMALL(IF(#REF!={"CC","SF","IM"},ROW(#REF!)-ROW(#REF!)+1),ROWS(G$6:G54))),"")</f>
        <v/>
      </c>
      <c r="H54" s="11" t="str">
        <f t="array" ref="H54">+IFERROR(INDEX(#REF!,SMALL(IF(#REF!={"CC","SF","IM"},ROW(#REF!)-ROW(#REF!)+1),ROWS(H$6:H54))),"")</f>
        <v/>
      </c>
      <c r="I54" s="21" t="str">
        <f t="array" ref="I54">+IFERROR(INDEX(#REF!,SMALL(IF(#REF!={"CC","SF","IM"},ROW(#REF!)-ROW(#REF!)+1),ROWS(I$6:I54))),"")</f>
        <v/>
      </c>
      <c r="J54" s="12" t="str">
        <f t="array" ref="J54">+IFERROR(INDEX(#REF!,SMALL(IF(#REF!={"CC","SF","IM"},ROW(#REF!)-ROW(#REF!)+1),ROWS(J$6:J54))),"")</f>
        <v/>
      </c>
      <c r="K54" s="12" t="str">
        <f t="array" ref="K54">+IFERROR(INDEX(#REF!,SMALL(IF(#REF!={"CC","SF","IM"},ROW(#REF!)-ROW(#REF!)+1),ROWS(K$6:K54))),"")</f>
        <v/>
      </c>
    </row>
    <row r="55" spans="1:11" x14ac:dyDescent="0.25">
      <c r="A55" s="15" t="str">
        <f t="array" ref="A55">+IFERROR(INDEX(#REF!,SMALL(IF(#REF!={"CC","SF","IM"},ROW(#REF!)-ROW(#REF!)+1),ROWS(A$6:A55))),"")</f>
        <v/>
      </c>
      <c r="B55" s="15" t="str">
        <f t="array" ref="B55">+IFERROR(INDEX(#REF!,SMALL(IF(#REF!={"CC","SF","IM"},ROW(#REF!)-ROW(#REF!)+1),ROWS(A$6:A55))),"")</f>
        <v/>
      </c>
      <c r="C55" s="10" t="str">
        <f t="array" ref="C55">+IFERROR(INDEX(#REF!,SMALL(IF(#REF!={"CC","SF","IM"},ROW(#REF!)-ROW(#REF!)+1),ROWS(C$6:C55))),"")</f>
        <v/>
      </c>
      <c r="D55" s="2" t="str">
        <f t="array" ref="D55">+IFERROR(INDEX(#REF!,SMALL(IF(#REF!={"CC","SF","IM"},ROW(#REF!)-ROW(#REF!)+1),ROWS(D$6:D55))),"")</f>
        <v/>
      </c>
      <c r="E55" s="2" t="str">
        <f t="array" ref="E55">+IFERROR(INDEX(#REF!,SMALL(IF(#REF!={"CC","SF","IM"},ROW(#REF!)-ROW(#REF!)+1),ROWS(E$6:E55))),"")</f>
        <v/>
      </c>
      <c r="F55" s="2" t="str">
        <f t="array" ref="F55">+IFERROR(INDEX(#REF!,SMALL(IF(#REF!={"CC","SF","IM"},ROW(#REF!)-ROW(#REF!)+1),ROWS(F$6:F55))),"")</f>
        <v/>
      </c>
      <c r="G55" s="19" t="str">
        <f t="array" ref="G55">+IFERROR(INDEX(#REF!,SMALL(IF(#REF!={"CC","SF","IM"},ROW(#REF!)-ROW(#REF!)+1),ROWS(G$6:G55))),"")</f>
        <v/>
      </c>
      <c r="H55" s="11" t="str">
        <f t="array" ref="H55">+IFERROR(INDEX(#REF!,SMALL(IF(#REF!={"CC","SF","IM"},ROW(#REF!)-ROW(#REF!)+1),ROWS(H$6:H55))),"")</f>
        <v/>
      </c>
      <c r="I55" s="21" t="str">
        <f t="array" ref="I55">+IFERROR(INDEX(#REF!,SMALL(IF(#REF!={"CC","SF","IM"},ROW(#REF!)-ROW(#REF!)+1),ROWS(I$6:I55))),"")</f>
        <v/>
      </c>
      <c r="J55" s="12" t="str">
        <f t="array" ref="J55">+IFERROR(INDEX(#REF!,SMALL(IF(#REF!={"CC","SF","IM"},ROW(#REF!)-ROW(#REF!)+1),ROWS(J$6:J55))),"")</f>
        <v/>
      </c>
      <c r="K55" s="12" t="str">
        <f t="array" ref="K55">+IFERROR(INDEX(#REF!,SMALL(IF(#REF!={"CC","SF","IM"},ROW(#REF!)-ROW(#REF!)+1),ROWS(K$6:K55))),"")</f>
        <v/>
      </c>
    </row>
    <row r="56" spans="1:11" x14ac:dyDescent="0.25">
      <c r="A56" s="15" t="str">
        <f t="array" ref="A56">+IFERROR(INDEX(#REF!,SMALL(IF(#REF!={"CC","SF","IM"},ROW(#REF!)-ROW(#REF!)+1),ROWS(A$6:A56))),"")</f>
        <v/>
      </c>
      <c r="B56" s="15" t="str">
        <f t="array" ref="B56">+IFERROR(INDEX(#REF!,SMALL(IF(#REF!={"CC","SF","IM"},ROW(#REF!)-ROW(#REF!)+1),ROWS(A$6:A56))),"")</f>
        <v/>
      </c>
      <c r="C56" s="10" t="str">
        <f t="array" ref="C56">+IFERROR(INDEX(#REF!,SMALL(IF(#REF!={"CC","SF","IM"},ROW(#REF!)-ROW(#REF!)+1),ROWS(C$6:C56))),"")</f>
        <v/>
      </c>
      <c r="D56" s="2" t="str">
        <f t="array" ref="D56">+IFERROR(INDEX(#REF!,SMALL(IF(#REF!={"CC","SF","IM"},ROW(#REF!)-ROW(#REF!)+1),ROWS(D$6:D56))),"")</f>
        <v/>
      </c>
      <c r="E56" s="2" t="str">
        <f t="array" ref="E56">+IFERROR(INDEX(#REF!,SMALL(IF(#REF!={"CC","SF","IM"},ROW(#REF!)-ROW(#REF!)+1),ROWS(E$6:E56))),"")</f>
        <v/>
      </c>
      <c r="F56" s="2" t="str">
        <f t="array" ref="F56">+IFERROR(INDEX(#REF!,SMALL(IF(#REF!={"CC","SF","IM"},ROW(#REF!)-ROW(#REF!)+1),ROWS(F$6:F56))),"")</f>
        <v/>
      </c>
      <c r="G56" s="19" t="str">
        <f t="array" ref="G56">+IFERROR(INDEX(#REF!,SMALL(IF(#REF!={"CC","SF","IM"},ROW(#REF!)-ROW(#REF!)+1),ROWS(G$6:G56))),"")</f>
        <v/>
      </c>
      <c r="H56" s="11" t="str">
        <f t="array" ref="H56">+IFERROR(INDEX(#REF!,SMALL(IF(#REF!={"CC","SF","IM"},ROW(#REF!)-ROW(#REF!)+1),ROWS(H$6:H56))),"")</f>
        <v/>
      </c>
      <c r="I56" s="21" t="str">
        <f t="array" ref="I56">+IFERROR(INDEX(#REF!,SMALL(IF(#REF!={"CC","SF","IM"},ROW(#REF!)-ROW(#REF!)+1),ROWS(I$6:I56))),"")</f>
        <v/>
      </c>
      <c r="J56" s="12" t="str">
        <f t="array" ref="J56">+IFERROR(INDEX(#REF!,SMALL(IF(#REF!={"CC","SF","IM"},ROW(#REF!)-ROW(#REF!)+1),ROWS(J$6:J56))),"")</f>
        <v/>
      </c>
      <c r="K56" s="12" t="str">
        <f t="array" ref="K56">+IFERROR(INDEX(#REF!,SMALL(IF(#REF!={"CC","SF","IM"},ROW(#REF!)-ROW(#REF!)+1),ROWS(K$6:K56))),"")</f>
        <v/>
      </c>
    </row>
    <row r="57" spans="1:11" x14ac:dyDescent="0.25">
      <c r="A57" s="15" t="str">
        <f t="array" ref="A57">+IFERROR(INDEX(#REF!,SMALL(IF(#REF!={"CC","SF","IM"},ROW(#REF!)-ROW(#REF!)+1),ROWS(A$6:A57))),"")</f>
        <v/>
      </c>
      <c r="B57" s="15" t="str">
        <f t="array" ref="B57">+IFERROR(INDEX(#REF!,SMALL(IF(#REF!={"CC","SF","IM"},ROW(#REF!)-ROW(#REF!)+1),ROWS(A$6:A57))),"")</f>
        <v/>
      </c>
      <c r="C57" s="10" t="str">
        <f t="array" ref="C57">+IFERROR(INDEX(#REF!,SMALL(IF(#REF!={"CC","SF","IM"},ROW(#REF!)-ROW(#REF!)+1),ROWS(C$6:C57))),"")</f>
        <v/>
      </c>
      <c r="D57" s="2" t="str">
        <f t="array" ref="D57">+IFERROR(INDEX(#REF!,SMALL(IF(#REF!={"CC","SF","IM"},ROW(#REF!)-ROW(#REF!)+1),ROWS(D$6:D57))),"")</f>
        <v/>
      </c>
      <c r="E57" s="2" t="str">
        <f t="array" ref="E57">+IFERROR(INDEX(#REF!,SMALL(IF(#REF!={"CC","SF","IM"},ROW(#REF!)-ROW(#REF!)+1),ROWS(E$6:E57))),"")</f>
        <v/>
      </c>
      <c r="F57" s="2" t="str">
        <f t="array" ref="F57">+IFERROR(INDEX(#REF!,SMALL(IF(#REF!={"CC","SF","IM"},ROW(#REF!)-ROW(#REF!)+1),ROWS(F$6:F57))),"")</f>
        <v/>
      </c>
      <c r="G57" s="19" t="str">
        <f t="array" ref="G57">+IFERROR(INDEX(#REF!,SMALL(IF(#REF!={"CC","SF","IM"},ROW(#REF!)-ROW(#REF!)+1),ROWS(G$6:G57))),"")</f>
        <v/>
      </c>
      <c r="H57" s="11" t="str">
        <f t="array" ref="H57">+IFERROR(INDEX(#REF!,SMALL(IF(#REF!={"CC","SF","IM"},ROW(#REF!)-ROW(#REF!)+1),ROWS(H$6:H57))),"")</f>
        <v/>
      </c>
      <c r="I57" s="21" t="str">
        <f t="array" ref="I57">+IFERROR(INDEX(#REF!,SMALL(IF(#REF!={"CC","SF","IM"},ROW(#REF!)-ROW(#REF!)+1),ROWS(I$6:I57))),"")</f>
        <v/>
      </c>
      <c r="J57" s="12" t="str">
        <f t="array" ref="J57">+IFERROR(INDEX(#REF!,SMALL(IF(#REF!={"CC","SF","IM"},ROW(#REF!)-ROW(#REF!)+1),ROWS(J$6:J57))),"")</f>
        <v/>
      </c>
      <c r="K57" s="12" t="str">
        <f t="array" ref="K57">+IFERROR(INDEX(#REF!,SMALL(IF(#REF!={"CC","SF","IM"},ROW(#REF!)-ROW(#REF!)+1),ROWS(K$6:K57))),"")</f>
        <v/>
      </c>
    </row>
    <row r="58" spans="1:11" x14ac:dyDescent="0.25">
      <c r="A58" s="15" t="str">
        <f t="array" ref="A58">+IFERROR(INDEX(#REF!,SMALL(IF(#REF!={"CC","SF","IM"},ROW(#REF!)-ROW(#REF!)+1),ROWS(A$6:A58))),"")</f>
        <v/>
      </c>
      <c r="B58" s="15" t="str">
        <f t="array" ref="B58">+IFERROR(INDEX(#REF!,SMALL(IF(#REF!={"CC","SF","IM"},ROW(#REF!)-ROW(#REF!)+1),ROWS(A$6:A58))),"")</f>
        <v/>
      </c>
      <c r="C58" s="10" t="str">
        <f t="array" ref="C58">+IFERROR(INDEX(#REF!,SMALL(IF(#REF!={"CC","SF","IM"},ROW(#REF!)-ROW(#REF!)+1),ROWS(C$6:C58))),"")</f>
        <v/>
      </c>
      <c r="D58" s="2" t="str">
        <f t="array" ref="D58">+IFERROR(INDEX(#REF!,SMALL(IF(#REF!={"CC","SF","IM"},ROW(#REF!)-ROW(#REF!)+1),ROWS(D$6:D58))),"")</f>
        <v/>
      </c>
      <c r="E58" s="2" t="str">
        <f t="array" ref="E58">+IFERROR(INDEX(#REF!,SMALL(IF(#REF!={"CC","SF","IM"},ROW(#REF!)-ROW(#REF!)+1),ROWS(E$6:E58))),"")</f>
        <v/>
      </c>
      <c r="F58" s="2" t="str">
        <f t="array" ref="F58">+IFERROR(INDEX(#REF!,SMALL(IF(#REF!={"CC","SF","IM"},ROW(#REF!)-ROW(#REF!)+1),ROWS(F$6:F58))),"")</f>
        <v/>
      </c>
      <c r="G58" s="19" t="str">
        <f t="array" ref="G58">+IFERROR(INDEX(#REF!,SMALL(IF(#REF!={"CC","SF","IM"},ROW(#REF!)-ROW(#REF!)+1),ROWS(G$6:G58))),"")</f>
        <v/>
      </c>
      <c r="H58" s="11" t="str">
        <f t="array" ref="H58">+IFERROR(INDEX(#REF!,SMALL(IF(#REF!={"CC","SF","IM"},ROW(#REF!)-ROW(#REF!)+1),ROWS(H$6:H58))),"")</f>
        <v/>
      </c>
      <c r="I58" s="21" t="str">
        <f t="array" ref="I58">+IFERROR(INDEX(#REF!,SMALL(IF(#REF!={"CC","SF","IM"},ROW(#REF!)-ROW(#REF!)+1),ROWS(I$6:I58))),"")</f>
        <v/>
      </c>
      <c r="J58" s="12" t="str">
        <f t="array" ref="J58">+IFERROR(INDEX(#REF!,SMALL(IF(#REF!={"CC","SF","IM"},ROW(#REF!)-ROW(#REF!)+1),ROWS(J$6:J58))),"")</f>
        <v/>
      </c>
      <c r="K58" s="12" t="str">
        <f t="array" ref="K58">+IFERROR(INDEX(#REF!,SMALL(IF(#REF!={"CC","SF","IM"},ROW(#REF!)-ROW(#REF!)+1),ROWS(K$6:K58))),"")</f>
        <v/>
      </c>
    </row>
    <row r="59" spans="1:11" x14ac:dyDescent="0.25">
      <c r="A59" s="15" t="str">
        <f t="array" ref="A59">+IFERROR(INDEX(#REF!,SMALL(IF(#REF!={"CC","SF","IM"},ROW(#REF!)-ROW(#REF!)+1),ROWS(A$6:A59))),"")</f>
        <v/>
      </c>
      <c r="B59" s="15" t="str">
        <f t="array" ref="B59">+IFERROR(INDEX(#REF!,SMALL(IF(#REF!={"CC","SF","IM"},ROW(#REF!)-ROW(#REF!)+1),ROWS(A$6:A59))),"")</f>
        <v/>
      </c>
      <c r="C59" s="10" t="str">
        <f t="array" ref="C59">+IFERROR(INDEX(#REF!,SMALL(IF(#REF!={"CC","SF","IM"},ROW(#REF!)-ROW(#REF!)+1),ROWS(C$6:C59))),"")</f>
        <v/>
      </c>
      <c r="D59" s="2" t="str">
        <f t="array" ref="D59">+IFERROR(INDEX(#REF!,SMALL(IF(#REF!={"CC","SF","IM"},ROW(#REF!)-ROW(#REF!)+1),ROWS(D$6:D59))),"")</f>
        <v/>
      </c>
      <c r="E59" s="2" t="str">
        <f t="array" ref="E59">+IFERROR(INDEX(#REF!,SMALL(IF(#REF!={"CC","SF","IM"},ROW(#REF!)-ROW(#REF!)+1),ROWS(E$6:E59))),"")</f>
        <v/>
      </c>
      <c r="F59" s="2" t="str">
        <f t="array" ref="F59">+IFERROR(INDEX(#REF!,SMALL(IF(#REF!={"CC","SF","IM"},ROW(#REF!)-ROW(#REF!)+1),ROWS(F$6:F59))),"")</f>
        <v/>
      </c>
      <c r="G59" s="19" t="str">
        <f t="array" ref="G59">+IFERROR(INDEX(#REF!,SMALL(IF(#REF!={"CC","SF","IM"},ROW(#REF!)-ROW(#REF!)+1),ROWS(G$6:G59))),"")</f>
        <v/>
      </c>
      <c r="H59" s="11" t="str">
        <f t="array" ref="H59">+IFERROR(INDEX(#REF!,SMALL(IF(#REF!={"CC","SF","IM"},ROW(#REF!)-ROW(#REF!)+1),ROWS(H$6:H59))),"")</f>
        <v/>
      </c>
      <c r="I59" s="21" t="str">
        <f t="array" ref="I59">+IFERROR(INDEX(#REF!,SMALL(IF(#REF!={"CC","SF","IM"},ROW(#REF!)-ROW(#REF!)+1),ROWS(I$6:I59))),"")</f>
        <v/>
      </c>
      <c r="J59" s="12" t="str">
        <f t="array" ref="J59">+IFERROR(INDEX(#REF!,SMALL(IF(#REF!={"CC","SF","IM"},ROW(#REF!)-ROW(#REF!)+1),ROWS(J$6:J59))),"")</f>
        <v/>
      </c>
      <c r="K59" s="12" t="str">
        <f t="array" ref="K59">+IFERROR(INDEX(#REF!,SMALL(IF(#REF!={"CC","SF","IM"},ROW(#REF!)-ROW(#REF!)+1),ROWS(K$6:K59))),"")</f>
        <v/>
      </c>
    </row>
    <row r="60" spans="1:11" x14ac:dyDescent="0.25">
      <c r="A60" s="15" t="str">
        <f t="array" ref="A60">+IFERROR(INDEX(#REF!,SMALL(IF(#REF!={"CC","SF","IM"},ROW(#REF!)-ROW(#REF!)+1),ROWS(A$6:A60))),"")</f>
        <v/>
      </c>
      <c r="B60" s="15" t="str">
        <f t="array" ref="B60">+IFERROR(INDEX(#REF!,SMALL(IF(#REF!={"CC","SF","IM"},ROW(#REF!)-ROW(#REF!)+1),ROWS(A$6:A60))),"")</f>
        <v/>
      </c>
      <c r="C60" s="10" t="str">
        <f t="array" ref="C60">+IFERROR(INDEX(#REF!,SMALL(IF(#REF!={"CC","SF","IM"},ROW(#REF!)-ROW(#REF!)+1),ROWS(C$6:C60))),"")</f>
        <v/>
      </c>
      <c r="D60" s="2" t="str">
        <f t="array" ref="D60">+IFERROR(INDEX(#REF!,SMALL(IF(#REF!={"CC","SF","IM"},ROW(#REF!)-ROW(#REF!)+1),ROWS(D$6:D60))),"")</f>
        <v/>
      </c>
      <c r="E60" s="2" t="str">
        <f t="array" ref="E60">+IFERROR(INDEX(#REF!,SMALL(IF(#REF!={"CC","SF","IM"},ROW(#REF!)-ROW(#REF!)+1),ROWS(E$6:E60))),"")</f>
        <v/>
      </c>
      <c r="F60" s="2" t="str">
        <f t="array" ref="F60">+IFERROR(INDEX(#REF!,SMALL(IF(#REF!={"CC","SF","IM"},ROW(#REF!)-ROW(#REF!)+1),ROWS(F$6:F60))),"")</f>
        <v/>
      </c>
      <c r="G60" s="19" t="str">
        <f t="array" ref="G60">+IFERROR(INDEX(#REF!,SMALL(IF(#REF!={"CC","SF","IM"},ROW(#REF!)-ROW(#REF!)+1),ROWS(G$6:G60))),"")</f>
        <v/>
      </c>
      <c r="H60" s="11" t="str">
        <f t="array" ref="H60">+IFERROR(INDEX(#REF!,SMALL(IF(#REF!={"CC","SF","IM"},ROW(#REF!)-ROW(#REF!)+1),ROWS(H$6:H60))),"")</f>
        <v/>
      </c>
      <c r="I60" s="21" t="str">
        <f t="array" ref="I60">+IFERROR(INDEX(#REF!,SMALL(IF(#REF!={"CC","SF","IM"},ROW(#REF!)-ROW(#REF!)+1),ROWS(I$6:I60))),"")</f>
        <v/>
      </c>
      <c r="J60" s="12" t="str">
        <f t="array" ref="J60">+IFERROR(INDEX(#REF!,SMALL(IF(#REF!={"CC","SF","IM"},ROW(#REF!)-ROW(#REF!)+1),ROWS(J$6:J60))),"")</f>
        <v/>
      </c>
      <c r="K60" s="12" t="str">
        <f t="array" ref="K60">+IFERROR(INDEX(#REF!,SMALL(IF(#REF!={"CC","SF","IM"},ROW(#REF!)-ROW(#REF!)+1),ROWS(K$6:K60))),"")</f>
        <v/>
      </c>
    </row>
    <row r="61" spans="1:11" x14ac:dyDescent="0.25">
      <c r="A61" s="15" t="str">
        <f t="array" ref="A61">+IFERROR(INDEX(#REF!,SMALL(IF(#REF!={"CC","SF","IM"},ROW(#REF!)-ROW(#REF!)+1),ROWS(A$6:A61))),"")</f>
        <v/>
      </c>
      <c r="B61" s="15" t="str">
        <f t="array" ref="B61">+IFERROR(INDEX(#REF!,SMALL(IF(#REF!={"CC","SF","IM"},ROW(#REF!)-ROW(#REF!)+1),ROWS(A$6:A61))),"")</f>
        <v/>
      </c>
      <c r="C61" s="10" t="str">
        <f t="array" ref="C61">+IFERROR(INDEX(#REF!,SMALL(IF(#REF!={"CC","SF","IM"},ROW(#REF!)-ROW(#REF!)+1),ROWS(C$6:C61))),"")</f>
        <v/>
      </c>
      <c r="D61" s="2" t="str">
        <f t="array" ref="D61">+IFERROR(INDEX(#REF!,SMALL(IF(#REF!={"CC","SF","IM"},ROW(#REF!)-ROW(#REF!)+1),ROWS(D$6:D61))),"")</f>
        <v/>
      </c>
      <c r="E61" s="2" t="str">
        <f t="array" ref="E61">+IFERROR(INDEX(#REF!,SMALL(IF(#REF!={"CC","SF","IM"},ROW(#REF!)-ROW(#REF!)+1),ROWS(E$6:E61))),"")</f>
        <v/>
      </c>
      <c r="F61" s="2" t="str">
        <f t="array" ref="F61">+IFERROR(INDEX(#REF!,SMALL(IF(#REF!={"CC","SF","IM"},ROW(#REF!)-ROW(#REF!)+1),ROWS(F$6:F61))),"")</f>
        <v/>
      </c>
      <c r="G61" s="19" t="str">
        <f t="array" ref="G61">+IFERROR(INDEX(#REF!,SMALL(IF(#REF!={"CC","SF","IM"},ROW(#REF!)-ROW(#REF!)+1),ROWS(G$6:G61))),"")</f>
        <v/>
      </c>
      <c r="H61" s="11" t="str">
        <f t="array" ref="H61">+IFERROR(INDEX(#REF!,SMALL(IF(#REF!={"CC","SF","IM"},ROW(#REF!)-ROW(#REF!)+1),ROWS(H$6:H61))),"")</f>
        <v/>
      </c>
      <c r="I61" s="21" t="str">
        <f t="array" ref="I61">+IFERROR(INDEX(#REF!,SMALL(IF(#REF!={"CC","SF","IM"},ROW(#REF!)-ROW(#REF!)+1),ROWS(I$6:I61))),"")</f>
        <v/>
      </c>
      <c r="J61" s="12" t="str">
        <f t="array" ref="J61">+IFERROR(INDEX(#REF!,SMALL(IF(#REF!={"CC","SF","IM"},ROW(#REF!)-ROW(#REF!)+1),ROWS(J$6:J61))),"")</f>
        <v/>
      </c>
      <c r="K61" s="12" t="str">
        <f t="array" ref="K61">+IFERROR(INDEX(#REF!,SMALL(IF(#REF!={"CC","SF","IM"},ROW(#REF!)-ROW(#REF!)+1),ROWS(K$6:K61))),"")</f>
        <v/>
      </c>
    </row>
    <row r="62" spans="1:11" x14ac:dyDescent="0.25">
      <c r="A62" s="15" t="str">
        <f t="array" ref="A62">+IFERROR(INDEX(#REF!,SMALL(IF(#REF!={"CC","SF","IM"},ROW(#REF!)-ROW(#REF!)+1),ROWS(A$6:A62))),"")</f>
        <v/>
      </c>
      <c r="B62" s="15" t="str">
        <f t="array" ref="B62">+IFERROR(INDEX(#REF!,SMALL(IF(#REF!={"CC","SF","IM"},ROW(#REF!)-ROW(#REF!)+1),ROWS(A$6:A62))),"")</f>
        <v/>
      </c>
      <c r="C62" s="10" t="str">
        <f t="array" ref="C62">+IFERROR(INDEX(#REF!,SMALL(IF(#REF!={"CC","SF","IM"},ROW(#REF!)-ROW(#REF!)+1),ROWS(C$6:C62))),"")</f>
        <v/>
      </c>
      <c r="D62" s="2" t="str">
        <f t="array" ref="D62">+IFERROR(INDEX(#REF!,SMALL(IF(#REF!={"CC","SF","IM"},ROW(#REF!)-ROW(#REF!)+1),ROWS(D$6:D62))),"")</f>
        <v/>
      </c>
      <c r="E62" s="2" t="str">
        <f t="array" ref="E62">+IFERROR(INDEX(#REF!,SMALL(IF(#REF!={"CC","SF","IM"},ROW(#REF!)-ROW(#REF!)+1),ROWS(E$6:E62))),"")</f>
        <v/>
      </c>
      <c r="F62" s="2" t="str">
        <f t="array" ref="F62">+IFERROR(INDEX(#REF!,SMALL(IF(#REF!={"CC","SF","IM"},ROW(#REF!)-ROW(#REF!)+1),ROWS(F$6:F62))),"")</f>
        <v/>
      </c>
      <c r="G62" s="19" t="str">
        <f t="array" ref="G62">+IFERROR(INDEX(#REF!,SMALL(IF(#REF!={"CC","SF","IM"},ROW(#REF!)-ROW(#REF!)+1),ROWS(G$6:G62))),"")</f>
        <v/>
      </c>
      <c r="H62" s="11" t="str">
        <f t="array" ref="H62">+IFERROR(INDEX(#REF!,SMALL(IF(#REF!={"CC","SF","IM"},ROW(#REF!)-ROW(#REF!)+1),ROWS(H$6:H62))),"")</f>
        <v/>
      </c>
      <c r="I62" s="21" t="str">
        <f t="array" ref="I62">+IFERROR(INDEX(#REF!,SMALL(IF(#REF!={"CC","SF","IM"},ROW(#REF!)-ROW(#REF!)+1),ROWS(I$6:I62))),"")</f>
        <v/>
      </c>
      <c r="J62" s="12" t="str">
        <f t="array" ref="J62">+IFERROR(INDEX(#REF!,SMALL(IF(#REF!={"CC","SF","IM"},ROW(#REF!)-ROW(#REF!)+1),ROWS(J$6:J62))),"")</f>
        <v/>
      </c>
      <c r="K62" s="12" t="str">
        <f t="array" ref="K62">+IFERROR(INDEX(#REF!,SMALL(IF(#REF!={"CC","SF","IM"},ROW(#REF!)-ROW(#REF!)+1),ROWS(K$6:K62))),"")</f>
        <v/>
      </c>
    </row>
    <row r="63" spans="1:11" x14ac:dyDescent="0.25">
      <c r="A63" s="15" t="str">
        <f t="array" ref="A63">+IFERROR(INDEX(#REF!,SMALL(IF(#REF!={"CC","SF","IM"},ROW(#REF!)-ROW(#REF!)+1),ROWS(A$6:A63))),"")</f>
        <v/>
      </c>
      <c r="B63" s="15" t="str">
        <f t="array" ref="B63">+IFERROR(INDEX(#REF!,SMALL(IF(#REF!={"CC","SF","IM"},ROW(#REF!)-ROW(#REF!)+1),ROWS(A$6:A63))),"")</f>
        <v/>
      </c>
      <c r="C63" s="10" t="str">
        <f t="array" ref="C63">+IFERROR(INDEX(#REF!,SMALL(IF(#REF!={"CC","SF","IM"},ROW(#REF!)-ROW(#REF!)+1),ROWS(C$6:C63))),"")</f>
        <v/>
      </c>
      <c r="D63" s="2" t="str">
        <f t="array" ref="D63">+IFERROR(INDEX(#REF!,SMALL(IF(#REF!={"CC","SF","IM"},ROW(#REF!)-ROW(#REF!)+1),ROWS(D$6:D63))),"")</f>
        <v/>
      </c>
      <c r="E63" s="2" t="str">
        <f t="array" ref="E63">+IFERROR(INDEX(#REF!,SMALL(IF(#REF!={"CC","SF","IM"},ROW(#REF!)-ROW(#REF!)+1),ROWS(E$6:E63))),"")</f>
        <v/>
      </c>
      <c r="F63" s="2" t="str">
        <f t="array" ref="F63">+IFERROR(INDEX(#REF!,SMALL(IF(#REF!={"CC","SF","IM"},ROW(#REF!)-ROW(#REF!)+1),ROWS(F$6:F63))),"")</f>
        <v/>
      </c>
      <c r="G63" s="19" t="str">
        <f t="array" ref="G63">+IFERROR(INDEX(#REF!,SMALL(IF(#REF!={"CC","SF","IM"},ROW(#REF!)-ROW(#REF!)+1),ROWS(G$6:G63))),"")</f>
        <v/>
      </c>
      <c r="H63" s="11" t="str">
        <f t="array" ref="H63">+IFERROR(INDEX(#REF!,SMALL(IF(#REF!={"CC","SF","IM"},ROW(#REF!)-ROW(#REF!)+1),ROWS(H$6:H63))),"")</f>
        <v/>
      </c>
      <c r="I63" s="21" t="str">
        <f t="array" ref="I63">+IFERROR(INDEX(#REF!,SMALL(IF(#REF!={"CC","SF","IM"},ROW(#REF!)-ROW(#REF!)+1),ROWS(I$6:I63))),"")</f>
        <v/>
      </c>
      <c r="J63" s="12" t="str">
        <f t="array" ref="J63">+IFERROR(INDEX(#REF!,SMALL(IF(#REF!={"CC","SF","IM"},ROW(#REF!)-ROW(#REF!)+1),ROWS(J$6:J63))),"")</f>
        <v/>
      </c>
      <c r="K63" s="12" t="str">
        <f t="array" ref="K63">+IFERROR(INDEX(#REF!,SMALL(IF(#REF!={"CC","SF","IM"},ROW(#REF!)-ROW(#REF!)+1),ROWS(K$6:K63))),"")</f>
        <v/>
      </c>
    </row>
    <row r="64" spans="1:11" x14ac:dyDescent="0.25">
      <c r="A64" s="15" t="str">
        <f t="array" ref="A64">+IFERROR(INDEX(#REF!,SMALL(IF(#REF!={"CC","SF","IM"},ROW(#REF!)-ROW(#REF!)+1),ROWS(A$6:A64))),"")</f>
        <v/>
      </c>
      <c r="B64" s="15" t="str">
        <f t="array" ref="B64">+IFERROR(INDEX(#REF!,SMALL(IF(#REF!={"CC","SF","IM"},ROW(#REF!)-ROW(#REF!)+1),ROWS(A$6:A64))),"")</f>
        <v/>
      </c>
      <c r="C64" s="10" t="str">
        <f t="array" ref="C64">+IFERROR(INDEX(#REF!,SMALL(IF(#REF!={"CC","SF","IM"},ROW(#REF!)-ROW(#REF!)+1),ROWS(C$6:C64))),"")</f>
        <v/>
      </c>
      <c r="D64" s="2" t="str">
        <f t="array" ref="D64">+IFERROR(INDEX(#REF!,SMALL(IF(#REF!={"CC","SF","IM"},ROW(#REF!)-ROW(#REF!)+1),ROWS(D$6:D64))),"")</f>
        <v/>
      </c>
      <c r="E64" s="2" t="str">
        <f t="array" ref="E64">+IFERROR(INDEX(#REF!,SMALL(IF(#REF!={"CC","SF","IM"},ROW(#REF!)-ROW(#REF!)+1),ROWS(E$6:E64))),"")</f>
        <v/>
      </c>
      <c r="F64" s="2" t="str">
        <f t="array" ref="F64">+IFERROR(INDEX(#REF!,SMALL(IF(#REF!={"CC","SF","IM"},ROW(#REF!)-ROW(#REF!)+1),ROWS(F$6:F64))),"")</f>
        <v/>
      </c>
      <c r="G64" s="19" t="str">
        <f t="array" ref="G64">+IFERROR(INDEX(#REF!,SMALL(IF(#REF!={"CC","SF","IM"},ROW(#REF!)-ROW(#REF!)+1),ROWS(G$6:G64))),"")</f>
        <v/>
      </c>
      <c r="H64" s="11" t="str">
        <f t="array" ref="H64">+IFERROR(INDEX(#REF!,SMALL(IF(#REF!={"CC","SF","IM"},ROW(#REF!)-ROW(#REF!)+1),ROWS(H$6:H64))),"")</f>
        <v/>
      </c>
      <c r="I64" s="21" t="str">
        <f t="array" ref="I64">+IFERROR(INDEX(#REF!,SMALL(IF(#REF!={"CC","SF","IM"},ROW(#REF!)-ROW(#REF!)+1),ROWS(I$6:I64))),"")</f>
        <v/>
      </c>
      <c r="J64" s="12" t="str">
        <f t="array" ref="J64">+IFERROR(INDEX(#REF!,SMALL(IF(#REF!={"CC","SF","IM"},ROW(#REF!)-ROW(#REF!)+1),ROWS(J$6:J64))),"")</f>
        <v/>
      </c>
      <c r="K64" s="12" t="str">
        <f t="array" ref="K64">+IFERROR(INDEX(#REF!,SMALL(IF(#REF!={"CC","SF","IM"},ROW(#REF!)-ROW(#REF!)+1),ROWS(K$6:K64))),"")</f>
        <v/>
      </c>
    </row>
    <row r="65" spans="1:11" x14ac:dyDescent="0.25">
      <c r="A65" s="15" t="str">
        <f t="array" ref="A65">+IFERROR(INDEX(#REF!,SMALL(IF(#REF!={"CC","SF","IM"},ROW(#REF!)-ROW(#REF!)+1),ROWS(A$6:A65))),"")</f>
        <v/>
      </c>
      <c r="B65" s="15" t="str">
        <f t="array" ref="B65">+IFERROR(INDEX(#REF!,SMALL(IF(#REF!={"CC","SF","IM"},ROW(#REF!)-ROW(#REF!)+1),ROWS(A$6:A65))),"")</f>
        <v/>
      </c>
      <c r="C65" s="10" t="str">
        <f t="array" ref="C65">+IFERROR(INDEX(#REF!,SMALL(IF(#REF!={"CC","SF","IM"},ROW(#REF!)-ROW(#REF!)+1),ROWS(C$6:C65))),"")</f>
        <v/>
      </c>
      <c r="D65" s="2" t="str">
        <f t="array" ref="D65">+IFERROR(INDEX(#REF!,SMALL(IF(#REF!={"CC","SF","IM"},ROW(#REF!)-ROW(#REF!)+1),ROWS(D$6:D65))),"")</f>
        <v/>
      </c>
      <c r="E65" s="2" t="str">
        <f t="array" ref="E65">+IFERROR(INDEX(#REF!,SMALL(IF(#REF!={"CC","SF","IM"},ROW(#REF!)-ROW(#REF!)+1),ROWS(E$6:E65))),"")</f>
        <v/>
      </c>
      <c r="F65" s="2" t="str">
        <f t="array" ref="F65">+IFERROR(INDEX(#REF!,SMALL(IF(#REF!={"CC","SF","IM"},ROW(#REF!)-ROW(#REF!)+1),ROWS(F$6:F65))),"")</f>
        <v/>
      </c>
      <c r="G65" s="19" t="str">
        <f t="array" ref="G65">+IFERROR(INDEX(#REF!,SMALL(IF(#REF!={"CC","SF","IM"},ROW(#REF!)-ROW(#REF!)+1),ROWS(G$6:G65))),"")</f>
        <v/>
      </c>
      <c r="H65" s="11" t="str">
        <f t="array" ref="H65">+IFERROR(INDEX(#REF!,SMALL(IF(#REF!={"CC","SF","IM"},ROW(#REF!)-ROW(#REF!)+1),ROWS(H$6:H65))),"")</f>
        <v/>
      </c>
      <c r="I65" s="21" t="str">
        <f t="array" ref="I65">+IFERROR(INDEX(#REF!,SMALL(IF(#REF!={"CC","SF","IM"},ROW(#REF!)-ROW(#REF!)+1),ROWS(I$6:I65))),"")</f>
        <v/>
      </c>
      <c r="J65" s="12" t="str">
        <f t="array" ref="J65">+IFERROR(INDEX(#REF!,SMALL(IF(#REF!={"CC","SF","IM"},ROW(#REF!)-ROW(#REF!)+1),ROWS(J$6:J65))),"")</f>
        <v/>
      </c>
      <c r="K65" s="12" t="str">
        <f t="array" ref="K65">+IFERROR(INDEX(#REF!,SMALL(IF(#REF!={"CC","SF","IM"},ROW(#REF!)-ROW(#REF!)+1),ROWS(K$6:K65))),"")</f>
        <v/>
      </c>
    </row>
    <row r="66" spans="1:11" x14ac:dyDescent="0.25">
      <c r="A66" s="15" t="str">
        <f t="array" ref="A66">+IFERROR(INDEX(#REF!,SMALL(IF(#REF!={"CC","SF","IM"},ROW(#REF!)-ROW(#REF!)+1),ROWS(A$6:A66))),"")</f>
        <v/>
      </c>
      <c r="B66" s="15" t="str">
        <f t="array" ref="B66">+IFERROR(INDEX(#REF!,SMALL(IF(#REF!={"CC","SF","IM"},ROW(#REF!)-ROW(#REF!)+1),ROWS(A$6:A66))),"")</f>
        <v/>
      </c>
      <c r="C66" s="10" t="str">
        <f t="array" ref="C66">+IFERROR(INDEX(#REF!,SMALL(IF(#REF!={"CC","SF","IM"},ROW(#REF!)-ROW(#REF!)+1),ROWS(C$6:C66))),"")</f>
        <v/>
      </c>
      <c r="D66" s="2" t="str">
        <f t="array" ref="D66">+IFERROR(INDEX(#REF!,SMALL(IF(#REF!={"CC","SF","IM"},ROW(#REF!)-ROW(#REF!)+1),ROWS(D$6:D66))),"")</f>
        <v/>
      </c>
      <c r="E66" s="2" t="str">
        <f t="array" ref="E66">+IFERROR(INDEX(#REF!,SMALL(IF(#REF!={"CC","SF","IM"},ROW(#REF!)-ROW(#REF!)+1),ROWS(E$6:E66))),"")</f>
        <v/>
      </c>
      <c r="F66" s="2" t="str">
        <f t="array" ref="F66">+IFERROR(INDEX(#REF!,SMALL(IF(#REF!={"CC","SF","IM"},ROW(#REF!)-ROW(#REF!)+1),ROWS(F$6:F66))),"")</f>
        <v/>
      </c>
      <c r="G66" s="19" t="str">
        <f t="array" ref="G66">+IFERROR(INDEX(#REF!,SMALL(IF(#REF!={"CC","SF","IM"},ROW(#REF!)-ROW(#REF!)+1),ROWS(G$6:G66))),"")</f>
        <v/>
      </c>
      <c r="H66" s="11" t="str">
        <f t="array" ref="H66">+IFERROR(INDEX(#REF!,SMALL(IF(#REF!={"CC","SF","IM"},ROW(#REF!)-ROW(#REF!)+1),ROWS(H$6:H66))),"")</f>
        <v/>
      </c>
      <c r="I66" s="21" t="str">
        <f t="array" ref="I66">+IFERROR(INDEX(#REF!,SMALL(IF(#REF!={"CC","SF","IM"},ROW(#REF!)-ROW(#REF!)+1),ROWS(I$6:I66))),"")</f>
        <v/>
      </c>
      <c r="J66" s="12" t="str">
        <f t="array" ref="J66">+IFERROR(INDEX(#REF!,SMALL(IF(#REF!={"CC","SF","IM"},ROW(#REF!)-ROW(#REF!)+1),ROWS(J$6:J66))),"")</f>
        <v/>
      </c>
      <c r="K66" s="12" t="str">
        <f t="array" ref="K66">+IFERROR(INDEX(#REF!,SMALL(IF(#REF!={"CC","SF","IM"},ROW(#REF!)-ROW(#REF!)+1),ROWS(K$6:K66))),"")</f>
        <v/>
      </c>
    </row>
    <row r="67" spans="1:11" x14ac:dyDescent="0.25">
      <c r="A67" s="15" t="str">
        <f t="array" ref="A67">+IFERROR(INDEX(#REF!,SMALL(IF(#REF!={"CC","SF","IM"},ROW(#REF!)-ROW(#REF!)+1),ROWS(A$6:A67))),"")</f>
        <v/>
      </c>
      <c r="B67" s="15" t="str">
        <f t="array" ref="B67">+IFERROR(INDEX(#REF!,SMALL(IF(#REF!={"CC","SF","IM"},ROW(#REF!)-ROW(#REF!)+1),ROWS(A$6:A67))),"")</f>
        <v/>
      </c>
      <c r="C67" s="10" t="str">
        <f t="array" ref="C67">+IFERROR(INDEX(#REF!,SMALL(IF(#REF!={"CC","SF","IM"},ROW(#REF!)-ROW(#REF!)+1),ROWS(C$6:C67))),"")</f>
        <v/>
      </c>
      <c r="D67" s="2" t="str">
        <f t="array" ref="D67">+IFERROR(INDEX(#REF!,SMALL(IF(#REF!={"CC","SF","IM"},ROW(#REF!)-ROW(#REF!)+1),ROWS(D$6:D67))),"")</f>
        <v/>
      </c>
      <c r="E67" s="2" t="str">
        <f t="array" ref="E67">+IFERROR(INDEX(#REF!,SMALL(IF(#REF!={"CC","SF","IM"},ROW(#REF!)-ROW(#REF!)+1),ROWS(E$6:E67))),"")</f>
        <v/>
      </c>
      <c r="F67" s="2" t="str">
        <f t="array" ref="F67">+IFERROR(INDEX(#REF!,SMALL(IF(#REF!={"CC","SF","IM"},ROW(#REF!)-ROW(#REF!)+1),ROWS(F$6:F67))),"")</f>
        <v/>
      </c>
      <c r="G67" s="19" t="str">
        <f t="array" ref="G67">+IFERROR(INDEX(#REF!,SMALL(IF(#REF!={"CC","SF","IM"},ROW(#REF!)-ROW(#REF!)+1),ROWS(G$6:G67))),"")</f>
        <v/>
      </c>
      <c r="H67" s="11" t="str">
        <f t="array" ref="H67">+IFERROR(INDEX(#REF!,SMALL(IF(#REF!={"CC","SF","IM"},ROW(#REF!)-ROW(#REF!)+1),ROWS(H$6:H67))),"")</f>
        <v/>
      </c>
      <c r="I67" s="21" t="str">
        <f t="array" ref="I67">+IFERROR(INDEX(#REF!,SMALL(IF(#REF!={"CC","SF","IM"},ROW(#REF!)-ROW(#REF!)+1),ROWS(I$6:I67))),"")</f>
        <v/>
      </c>
      <c r="J67" s="12" t="str">
        <f t="array" ref="J67">+IFERROR(INDEX(#REF!,SMALL(IF(#REF!={"CC","SF","IM"},ROW(#REF!)-ROW(#REF!)+1),ROWS(J$6:J67))),"")</f>
        <v/>
      </c>
      <c r="K67" s="12" t="str">
        <f t="array" ref="K67">+IFERROR(INDEX(#REF!,SMALL(IF(#REF!={"CC","SF","IM"},ROW(#REF!)-ROW(#REF!)+1),ROWS(K$6:K67))),"")</f>
        <v/>
      </c>
    </row>
    <row r="68" spans="1:11" x14ac:dyDescent="0.25">
      <c r="A68" s="15" t="str">
        <f t="array" ref="A68">+IFERROR(INDEX(#REF!,SMALL(IF(#REF!={"CC","SF","IM"},ROW(#REF!)-ROW(#REF!)+1),ROWS(A$6:A68))),"")</f>
        <v/>
      </c>
      <c r="B68" s="15" t="str">
        <f t="array" ref="B68">+IFERROR(INDEX(#REF!,SMALL(IF(#REF!={"CC","SF","IM"},ROW(#REF!)-ROW(#REF!)+1),ROWS(A$6:A68))),"")</f>
        <v/>
      </c>
      <c r="C68" s="10" t="str">
        <f t="array" ref="C68">+IFERROR(INDEX(#REF!,SMALL(IF(#REF!={"CC","SF","IM"},ROW(#REF!)-ROW(#REF!)+1),ROWS(C$6:C68))),"")</f>
        <v/>
      </c>
      <c r="D68" s="2" t="str">
        <f t="array" ref="D68">+IFERROR(INDEX(#REF!,SMALL(IF(#REF!={"CC","SF","IM"},ROW(#REF!)-ROW(#REF!)+1),ROWS(D$6:D68))),"")</f>
        <v/>
      </c>
      <c r="E68" s="2" t="str">
        <f t="array" ref="E68">+IFERROR(INDEX(#REF!,SMALL(IF(#REF!={"CC","SF","IM"},ROW(#REF!)-ROW(#REF!)+1),ROWS(E$6:E68))),"")</f>
        <v/>
      </c>
      <c r="F68" s="2" t="str">
        <f t="array" ref="F68">+IFERROR(INDEX(#REF!,SMALL(IF(#REF!={"CC","SF","IM"},ROW(#REF!)-ROW(#REF!)+1),ROWS(F$6:F68))),"")</f>
        <v/>
      </c>
      <c r="G68" s="19" t="str">
        <f t="array" ref="G68">+IFERROR(INDEX(#REF!,SMALL(IF(#REF!={"CC","SF","IM"},ROW(#REF!)-ROW(#REF!)+1),ROWS(G$6:G68))),"")</f>
        <v/>
      </c>
      <c r="H68" s="11" t="str">
        <f t="array" ref="H68">+IFERROR(INDEX(#REF!,SMALL(IF(#REF!={"CC","SF","IM"},ROW(#REF!)-ROW(#REF!)+1),ROWS(H$6:H68))),"")</f>
        <v/>
      </c>
      <c r="I68" s="21" t="str">
        <f t="array" ref="I68">+IFERROR(INDEX(#REF!,SMALL(IF(#REF!={"CC","SF","IM"},ROW(#REF!)-ROW(#REF!)+1),ROWS(I$6:I68))),"")</f>
        <v/>
      </c>
      <c r="J68" s="12" t="str">
        <f t="array" ref="J68">+IFERROR(INDEX(#REF!,SMALL(IF(#REF!={"CC","SF","IM"},ROW(#REF!)-ROW(#REF!)+1),ROWS(J$6:J68))),"")</f>
        <v/>
      </c>
      <c r="K68" s="12" t="str">
        <f t="array" ref="K68">+IFERROR(INDEX(#REF!,SMALL(IF(#REF!={"CC","SF","IM"},ROW(#REF!)-ROW(#REF!)+1),ROWS(K$6:K68))),"")</f>
        <v/>
      </c>
    </row>
    <row r="69" spans="1:11" x14ac:dyDescent="0.25">
      <c r="A69" s="15" t="str">
        <f t="array" ref="A69">+IFERROR(INDEX(#REF!,SMALL(IF(#REF!={"CC","SF","IM"},ROW(#REF!)-ROW(#REF!)+1),ROWS(A$6:A69))),"")</f>
        <v/>
      </c>
      <c r="B69" s="15" t="str">
        <f t="array" ref="B69">+IFERROR(INDEX(#REF!,SMALL(IF(#REF!={"CC","SF","IM"},ROW(#REF!)-ROW(#REF!)+1),ROWS(A$6:A69))),"")</f>
        <v/>
      </c>
      <c r="C69" s="10" t="str">
        <f t="array" ref="C69">+IFERROR(INDEX(#REF!,SMALL(IF(#REF!={"CC","SF","IM"},ROW(#REF!)-ROW(#REF!)+1),ROWS(C$6:C69))),"")</f>
        <v/>
      </c>
      <c r="D69" s="2" t="str">
        <f t="array" ref="D69">+IFERROR(INDEX(#REF!,SMALL(IF(#REF!={"CC","SF","IM"},ROW(#REF!)-ROW(#REF!)+1),ROWS(D$6:D69))),"")</f>
        <v/>
      </c>
      <c r="E69" s="2" t="str">
        <f t="array" ref="E69">+IFERROR(INDEX(#REF!,SMALL(IF(#REF!={"CC","SF","IM"},ROW(#REF!)-ROW(#REF!)+1),ROWS(E$6:E69))),"")</f>
        <v/>
      </c>
      <c r="F69" s="2" t="str">
        <f t="array" ref="F69">+IFERROR(INDEX(#REF!,SMALL(IF(#REF!={"CC","SF","IM"},ROW(#REF!)-ROW(#REF!)+1),ROWS(F$6:F69))),"")</f>
        <v/>
      </c>
      <c r="G69" s="19" t="str">
        <f t="array" ref="G69">+IFERROR(INDEX(#REF!,SMALL(IF(#REF!={"CC","SF","IM"},ROW(#REF!)-ROW(#REF!)+1),ROWS(G$6:G69))),"")</f>
        <v/>
      </c>
      <c r="H69" s="11" t="str">
        <f t="array" ref="H69">+IFERROR(INDEX(#REF!,SMALL(IF(#REF!={"CC","SF","IM"},ROW(#REF!)-ROW(#REF!)+1),ROWS(H$6:H69))),"")</f>
        <v/>
      </c>
      <c r="I69" s="21" t="str">
        <f t="array" ref="I69">+IFERROR(INDEX(#REF!,SMALL(IF(#REF!={"CC","SF","IM"},ROW(#REF!)-ROW(#REF!)+1),ROWS(I$6:I69))),"")</f>
        <v/>
      </c>
      <c r="J69" s="12" t="str">
        <f t="array" ref="J69">+IFERROR(INDEX(#REF!,SMALL(IF(#REF!={"CC","SF","IM"},ROW(#REF!)-ROW(#REF!)+1),ROWS(J$6:J69))),"")</f>
        <v/>
      </c>
      <c r="K69" s="12" t="str">
        <f t="array" ref="K69">+IFERROR(INDEX(#REF!,SMALL(IF(#REF!={"CC","SF","IM"},ROW(#REF!)-ROW(#REF!)+1),ROWS(K$6:K69))),"")</f>
        <v/>
      </c>
    </row>
    <row r="70" spans="1:11" x14ac:dyDescent="0.25">
      <c r="A70" s="15" t="str">
        <f t="array" ref="A70">+IFERROR(INDEX(#REF!,SMALL(IF(#REF!={"CC","SF","IM"},ROW(#REF!)-ROW(#REF!)+1),ROWS(A$6:A70))),"")</f>
        <v/>
      </c>
      <c r="B70" s="15" t="str">
        <f t="array" ref="B70">+IFERROR(INDEX(#REF!,SMALL(IF(#REF!={"CC","SF","IM"},ROW(#REF!)-ROW(#REF!)+1),ROWS(A$6:A70))),"")</f>
        <v/>
      </c>
      <c r="C70" s="10" t="str">
        <f t="array" ref="C70">+IFERROR(INDEX(#REF!,SMALL(IF(#REF!={"CC","SF","IM"},ROW(#REF!)-ROW(#REF!)+1),ROWS(C$6:C70))),"")</f>
        <v/>
      </c>
      <c r="D70" s="2" t="str">
        <f t="array" ref="D70">+IFERROR(INDEX(#REF!,SMALL(IF(#REF!={"CC","SF","IM"},ROW(#REF!)-ROW(#REF!)+1),ROWS(D$6:D70))),"")</f>
        <v/>
      </c>
      <c r="E70" s="2" t="str">
        <f t="array" ref="E70">+IFERROR(INDEX(#REF!,SMALL(IF(#REF!={"CC","SF","IM"},ROW(#REF!)-ROW(#REF!)+1),ROWS(E$6:E70))),"")</f>
        <v/>
      </c>
      <c r="F70" s="2" t="str">
        <f t="array" ref="F70">+IFERROR(INDEX(#REF!,SMALL(IF(#REF!={"CC","SF","IM"},ROW(#REF!)-ROW(#REF!)+1),ROWS(F$6:F70))),"")</f>
        <v/>
      </c>
      <c r="G70" s="19" t="str">
        <f t="array" ref="G70">+IFERROR(INDEX(#REF!,SMALL(IF(#REF!={"CC","SF","IM"},ROW(#REF!)-ROW(#REF!)+1),ROWS(G$6:G70))),"")</f>
        <v/>
      </c>
      <c r="H70" s="11" t="str">
        <f t="array" ref="H70">+IFERROR(INDEX(#REF!,SMALL(IF(#REF!={"CC","SF","IM"},ROW(#REF!)-ROW(#REF!)+1),ROWS(H$6:H70))),"")</f>
        <v/>
      </c>
      <c r="I70" s="21" t="str">
        <f t="array" ref="I70">+IFERROR(INDEX(#REF!,SMALL(IF(#REF!={"CC","SF","IM"},ROW(#REF!)-ROW(#REF!)+1),ROWS(I$6:I70))),"")</f>
        <v/>
      </c>
      <c r="J70" s="12" t="str">
        <f t="array" ref="J70">+IFERROR(INDEX(#REF!,SMALL(IF(#REF!={"CC","SF","IM"},ROW(#REF!)-ROW(#REF!)+1),ROWS(J$6:J70))),"")</f>
        <v/>
      </c>
      <c r="K70" s="12" t="str">
        <f t="array" ref="K70">+IFERROR(INDEX(#REF!,SMALL(IF(#REF!={"CC","SF","IM"},ROW(#REF!)-ROW(#REF!)+1),ROWS(K$6:K70))),"")</f>
        <v/>
      </c>
    </row>
    <row r="71" spans="1:11" x14ac:dyDescent="0.25">
      <c r="A71" s="15" t="str">
        <f t="array" ref="A71">+IFERROR(INDEX(#REF!,SMALL(IF(#REF!={"CC","SF","IM"},ROW(#REF!)-ROW(#REF!)+1),ROWS(A$6:A71))),"")</f>
        <v/>
      </c>
      <c r="B71" s="15" t="str">
        <f t="array" ref="B71">+IFERROR(INDEX(#REF!,SMALL(IF(#REF!={"CC","SF","IM"},ROW(#REF!)-ROW(#REF!)+1),ROWS(A$6:A71))),"")</f>
        <v/>
      </c>
      <c r="C71" s="10" t="str">
        <f t="array" ref="C71">+IFERROR(INDEX(#REF!,SMALL(IF(#REF!={"CC","SF","IM"},ROW(#REF!)-ROW(#REF!)+1),ROWS(C$6:C71))),"")</f>
        <v/>
      </c>
      <c r="D71" s="2" t="str">
        <f t="array" ref="D71">+IFERROR(INDEX(#REF!,SMALL(IF(#REF!={"CC","SF","IM"},ROW(#REF!)-ROW(#REF!)+1),ROWS(D$6:D71))),"")</f>
        <v/>
      </c>
      <c r="E71" s="2" t="str">
        <f t="array" ref="E71">+IFERROR(INDEX(#REF!,SMALL(IF(#REF!={"CC","SF","IM"},ROW(#REF!)-ROW(#REF!)+1),ROWS(E$6:E71))),"")</f>
        <v/>
      </c>
      <c r="F71" s="2" t="str">
        <f t="array" ref="F71">+IFERROR(INDEX(#REF!,SMALL(IF(#REF!={"CC","SF","IM"},ROW(#REF!)-ROW(#REF!)+1),ROWS(F$6:F71))),"")</f>
        <v/>
      </c>
      <c r="G71" s="19" t="str">
        <f t="array" ref="G71">+IFERROR(INDEX(#REF!,SMALL(IF(#REF!={"CC","SF","IM"},ROW(#REF!)-ROW(#REF!)+1),ROWS(G$6:G71))),"")</f>
        <v/>
      </c>
      <c r="H71" s="11" t="str">
        <f t="array" ref="H71">+IFERROR(INDEX(#REF!,SMALL(IF(#REF!={"CC","SF","IM"},ROW(#REF!)-ROW(#REF!)+1),ROWS(H$6:H71))),"")</f>
        <v/>
      </c>
      <c r="I71" s="21" t="str">
        <f t="array" ref="I71">+IFERROR(INDEX(#REF!,SMALL(IF(#REF!={"CC","SF","IM"},ROW(#REF!)-ROW(#REF!)+1),ROWS(I$6:I71))),"")</f>
        <v/>
      </c>
      <c r="J71" s="12" t="str">
        <f t="array" ref="J71">+IFERROR(INDEX(#REF!,SMALL(IF(#REF!={"CC","SF","IM"},ROW(#REF!)-ROW(#REF!)+1),ROWS(J$6:J71))),"")</f>
        <v/>
      </c>
      <c r="K71" s="12" t="str">
        <f t="array" ref="K71">+IFERROR(INDEX(#REF!,SMALL(IF(#REF!={"CC","SF","IM"},ROW(#REF!)-ROW(#REF!)+1),ROWS(K$6:K71))),"")</f>
        <v/>
      </c>
    </row>
    <row r="72" spans="1:11" x14ac:dyDescent="0.25">
      <c r="A72" s="15" t="str">
        <f t="array" ref="A72">+IFERROR(INDEX(#REF!,SMALL(IF(#REF!={"CC","SF","IM"},ROW(#REF!)-ROW(#REF!)+1),ROWS(A$6:A72))),"")</f>
        <v/>
      </c>
      <c r="B72" s="15" t="str">
        <f t="array" ref="B72">+IFERROR(INDEX(#REF!,SMALL(IF(#REF!={"CC","SF","IM"},ROW(#REF!)-ROW(#REF!)+1),ROWS(A$6:A72))),"")</f>
        <v/>
      </c>
      <c r="C72" s="10" t="str">
        <f t="array" ref="C72">+IFERROR(INDEX(#REF!,SMALL(IF(#REF!={"CC","SF","IM"},ROW(#REF!)-ROW(#REF!)+1),ROWS(C$6:C72))),"")</f>
        <v/>
      </c>
      <c r="D72" s="2" t="str">
        <f t="array" ref="D72">+IFERROR(INDEX(#REF!,SMALL(IF(#REF!={"CC","SF","IM"},ROW(#REF!)-ROW(#REF!)+1),ROWS(D$6:D72))),"")</f>
        <v/>
      </c>
      <c r="E72" s="2" t="str">
        <f t="array" ref="E72">+IFERROR(INDEX(#REF!,SMALL(IF(#REF!={"CC","SF","IM"},ROW(#REF!)-ROW(#REF!)+1),ROWS(E$6:E72))),"")</f>
        <v/>
      </c>
      <c r="F72" s="2" t="str">
        <f t="array" ref="F72">+IFERROR(INDEX(#REF!,SMALL(IF(#REF!={"CC","SF","IM"},ROW(#REF!)-ROW(#REF!)+1),ROWS(F$6:F72))),"")</f>
        <v/>
      </c>
      <c r="G72" s="19" t="str">
        <f t="array" ref="G72">+IFERROR(INDEX(#REF!,SMALL(IF(#REF!={"CC","SF","IM"},ROW(#REF!)-ROW(#REF!)+1),ROWS(G$6:G72))),"")</f>
        <v/>
      </c>
      <c r="H72" s="11" t="str">
        <f t="array" ref="H72">+IFERROR(INDEX(#REF!,SMALL(IF(#REF!={"CC","SF","IM"},ROW(#REF!)-ROW(#REF!)+1),ROWS(H$6:H72))),"")</f>
        <v/>
      </c>
      <c r="I72" s="21" t="str">
        <f t="array" ref="I72">+IFERROR(INDEX(#REF!,SMALL(IF(#REF!={"CC","SF","IM"},ROW(#REF!)-ROW(#REF!)+1),ROWS(I$6:I72))),"")</f>
        <v/>
      </c>
      <c r="J72" s="12" t="str">
        <f t="array" ref="J72">+IFERROR(INDEX(#REF!,SMALL(IF(#REF!={"CC","SF","IM"},ROW(#REF!)-ROW(#REF!)+1),ROWS(J$6:J72))),"")</f>
        <v/>
      </c>
      <c r="K72" s="12" t="str">
        <f t="array" ref="K72">+IFERROR(INDEX(#REF!,SMALL(IF(#REF!={"CC","SF","IM"},ROW(#REF!)-ROW(#REF!)+1),ROWS(K$6:K72))),"")</f>
        <v/>
      </c>
    </row>
    <row r="73" spans="1:11" x14ac:dyDescent="0.25">
      <c r="A73" s="15" t="str">
        <f t="array" ref="A73">+IFERROR(INDEX(#REF!,SMALL(IF(#REF!={"CC","SF","IM"},ROW(#REF!)-ROW(#REF!)+1),ROWS(A$6:A73))),"")</f>
        <v/>
      </c>
      <c r="B73" s="15" t="str">
        <f t="array" ref="B73">+IFERROR(INDEX(#REF!,SMALL(IF(#REF!={"CC","SF","IM"},ROW(#REF!)-ROW(#REF!)+1),ROWS(A$6:A73))),"")</f>
        <v/>
      </c>
      <c r="C73" s="10" t="str">
        <f t="array" ref="C73">+IFERROR(INDEX(#REF!,SMALL(IF(#REF!={"CC","SF","IM"},ROW(#REF!)-ROW(#REF!)+1),ROWS(C$6:C73))),"")</f>
        <v/>
      </c>
      <c r="D73" s="2" t="str">
        <f t="array" ref="D73">+IFERROR(INDEX(#REF!,SMALL(IF(#REF!={"CC","SF","IM"},ROW(#REF!)-ROW(#REF!)+1),ROWS(D$6:D73))),"")</f>
        <v/>
      </c>
      <c r="E73" s="2" t="str">
        <f t="array" ref="E73">+IFERROR(INDEX(#REF!,SMALL(IF(#REF!={"CC","SF","IM"},ROW(#REF!)-ROW(#REF!)+1),ROWS(E$6:E73))),"")</f>
        <v/>
      </c>
      <c r="F73" s="2" t="str">
        <f t="array" ref="F73">+IFERROR(INDEX(#REF!,SMALL(IF(#REF!={"CC","SF","IM"},ROW(#REF!)-ROW(#REF!)+1),ROWS(F$6:F73))),"")</f>
        <v/>
      </c>
      <c r="G73" s="19" t="str">
        <f t="array" ref="G73">+IFERROR(INDEX(#REF!,SMALL(IF(#REF!={"CC","SF","IM"},ROW(#REF!)-ROW(#REF!)+1),ROWS(G$6:G73))),"")</f>
        <v/>
      </c>
      <c r="H73" s="11" t="str">
        <f t="array" ref="H73">+IFERROR(INDEX(#REF!,SMALL(IF(#REF!={"CC","SF","IM"},ROW(#REF!)-ROW(#REF!)+1),ROWS(H$6:H73))),"")</f>
        <v/>
      </c>
      <c r="I73" s="21" t="str">
        <f t="array" ref="I73">+IFERROR(INDEX(#REF!,SMALL(IF(#REF!={"CC","SF","IM"},ROW(#REF!)-ROW(#REF!)+1),ROWS(I$6:I73))),"")</f>
        <v/>
      </c>
      <c r="J73" s="12" t="str">
        <f t="array" ref="J73">+IFERROR(INDEX(#REF!,SMALL(IF(#REF!={"CC","SF","IM"},ROW(#REF!)-ROW(#REF!)+1),ROWS(J$6:J73))),"")</f>
        <v/>
      </c>
      <c r="K73" s="12" t="str">
        <f t="array" ref="K73">+IFERROR(INDEX(#REF!,SMALL(IF(#REF!={"CC","SF","IM"},ROW(#REF!)-ROW(#REF!)+1),ROWS(K$6:K73))),"")</f>
        <v/>
      </c>
    </row>
    <row r="74" spans="1:11" x14ac:dyDescent="0.25">
      <c r="A74" s="15" t="str">
        <f t="array" ref="A74">+IFERROR(INDEX(#REF!,SMALL(IF(#REF!={"CC","SF","IM"},ROW(#REF!)-ROW(#REF!)+1),ROWS(A$6:A74))),"")</f>
        <v/>
      </c>
      <c r="B74" s="15" t="str">
        <f t="array" ref="B74">+IFERROR(INDEX(#REF!,SMALL(IF(#REF!={"CC","SF","IM"},ROW(#REF!)-ROW(#REF!)+1),ROWS(A$6:A74))),"")</f>
        <v/>
      </c>
      <c r="C74" s="10" t="str">
        <f t="array" ref="C74">+IFERROR(INDEX(#REF!,SMALL(IF(#REF!={"CC","SF","IM"},ROW(#REF!)-ROW(#REF!)+1),ROWS(C$6:C74))),"")</f>
        <v/>
      </c>
      <c r="D74" s="2" t="str">
        <f t="array" ref="D74">+IFERROR(INDEX(#REF!,SMALL(IF(#REF!={"CC","SF","IM"},ROW(#REF!)-ROW(#REF!)+1),ROWS(D$6:D74))),"")</f>
        <v/>
      </c>
      <c r="E74" s="2" t="str">
        <f t="array" ref="E74">+IFERROR(INDEX(#REF!,SMALL(IF(#REF!={"CC","SF","IM"},ROW(#REF!)-ROW(#REF!)+1),ROWS(E$6:E74))),"")</f>
        <v/>
      </c>
      <c r="F74" s="2" t="str">
        <f t="array" ref="F74">+IFERROR(INDEX(#REF!,SMALL(IF(#REF!={"CC","SF","IM"},ROW(#REF!)-ROW(#REF!)+1),ROWS(F$6:F74))),"")</f>
        <v/>
      </c>
      <c r="G74" s="19" t="str">
        <f t="array" ref="G74">+IFERROR(INDEX(#REF!,SMALL(IF(#REF!={"CC","SF","IM"},ROW(#REF!)-ROW(#REF!)+1),ROWS(G$6:G74))),"")</f>
        <v/>
      </c>
      <c r="H74" s="11" t="str">
        <f t="array" ref="H74">+IFERROR(INDEX(#REF!,SMALL(IF(#REF!={"CC","SF","IM"},ROW(#REF!)-ROW(#REF!)+1),ROWS(H$6:H74))),"")</f>
        <v/>
      </c>
      <c r="I74" s="21" t="str">
        <f t="array" ref="I74">+IFERROR(INDEX(#REF!,SMALL(IF(#REF!={"CC","SF","IM"},ROW(#REF!)-ROW(#REF!)+1),ROWS(I$6:I74))),"")</f>
        <v/>
      </c>
      <c r="J74" s="12" t="str">
        <f t="array" ref="J74">+IFERROR(INDEX(#REF!,SMALL(IF(#REF!={"CC","SF","IM"},ROW(#REF!)-ROW(#REF!)+1),ROWS(J$6:J74))),"")</f>
        <v/>
      </c>
      <c r="K74" s="12" t="str">
        <f t="array" ref="K74">+IFERROR(INDEX(#REF!,SMALL(IF(#REF!={"CC","SF","IM"},ROW(#REF!)-ROW(#REF!)+1),ROWS(K$6:K74))),"")</f>
        <v/>
      </c>
    </row>
    <row r="75" spans="1:11" x14ac:dyDescent="0.25">
      <c r="A75" s="15" t="str">
        <f t="array" ref="A75">+IFERROR(INDEX(#REF!,SMALL(IF(#REF!={"CC","SF","IM"},ROW(#REF!)-ROW(#REF!)+1),ROWS(A$6:A75))),"")</f>
        <v/>
      </c>
      <c r="B75" s="15" t="str">
        <f t="array" ref="B75">+IFERROR(INDEX(#REF!,SMALL(IF(#REF!={"CC","SF","IM"},ROW(#REF!)-ROW(#REF!)+1),ROWS(A$6:A75))),"")</f>
        <v/>
      </c>
      <c r="C75" s="10" t="str">
        <f t="array" ref="C75">+IFERROR(INDEX(#REF!,SMALL(IF(#REF!={"CC","SF","IM"},ROW(#REF!)-ROW(#REF!)+1),ROWS(C$6:C75))),"")</f>
        <v/>
      </c>
      <c r="D75" s="2" t="str">
        <f t="array" ref="D75">+IFERROR(INDEX(#REF!,SMALL(IF(#REF!={"CC","SF","IM"},ROW(#REF!)-ROW(#REF!)+1),ROWS(D$6:D75))),"")</f>
        <v/>
      </c>
      <c r="E75" s="2" t="str">
        <f t="array" ref="E75">+IFERROR(INDEX(#REF!,SMALL(IF(#REF!={"CC","SF","IM"},ROW(#REF!)-ROW(#REF!)+1),ROWS(E$6:E75))),"")</f>
        <v/>
      </c>
      <c r="F75" s="2" t="str">
        <f t="array" ref="F75">+IFERROR(INDEX(#REF!,SMALL(IF(#REF!={"CC","SF","IM"},ROW(#REF!)-ROW(#REF!)+1),ROWS(F$6:F75))),"")</f>
        <v/>
      </c>
      <c r="G75" s="19" t="str">
        <f t="array" ref="G75">+IFERROR(INDEX(#REF!,SMALL(IF(#REF!={"CC","SF","IM"},ROW(#REF!)-ROW(#REF!)+1),ROWS(G$6:G75))),"")</f>
        <v/>
      </c>
      <c r="H75" s="11" t="str">
        <f t="array" ref="H75">+IFERROR(INDEX(#REF!,SMALL(IF(#REF!={"CC","SF","IM"},ROW(#REF!)-ROW(#REF!)+1),ROWS(H$6:H75))),"")</f>
        <v/>
      </c>
      <c r="I75" s="21" t="str">
        <f t="array" ref="I75">+IFERROR(INDEX(#REF!,SMALL(IF(#REF!={"CC","SF","IM"},ROW(#REF!)-ROW(#REF!)+1),ROWS(I$6:I75))),"")</f>
        <v/>
      </c>
      <c r="J75" s="12" t="str">
        <f t="array" ref="J75">+IFERROR(INDEX(#REF!,SMALL(IF(#REF!={"CC","SF","IM"},ROW(#REF!)-ROW(#REF!)+1),ROWS(J$6:J75))),"")</f>
        <v/>
      </c>
      <c r="K75" s="12" t="str">
        <f t="array" ref="K75">+IFERROR(INDEX(#REF!,SMALL(IF(#REF!={"CC","SF","IM"},ROW(#REF!)-ROW(#REF!)+1),ROWS(K$6:K75))),"")</f>
        <v/>
      </c>
    </row>
    <row r="76" spans="1:11" x14ac:dyDescent="0.25">
      <c r="A76" s="15" t="str">
        <f t="array" ref="A76">+IFERROR(INDEX(#REF!,SMALL(IF(#REF!={"CC","SF","IM"},ROW(#REF!)-ROW(#REF!)+1),ROWS(A$6:A76))),"")</f>
        <v/>
      </c>
      <c r="B76" s="15" t="str">
        <f t="array" ref="B76">+IFERROR(INDEX(#REF!,SMALL(IF(#REF!={"CC","SF","IM"},ROW(#REF!)-ROW(#REF!)+1),ROWS(A$6:A76))),"")</f>
        <v/>
      </c>
      <c r="C76" s="10" t="str">
        <f t="array" ref="C76">+IFERROR(INDEX(#REF!,SMALL(IF(#REF!={"CC","SF","IM"},ROW(#REF!)-ROW(#REF!)+1),ROWS(C$6:C76))),"")</f>
        <v/>
      </c>
      <c r="D76" s="2" t="str">
        <f t="array" ref="D76">+IFERROR(INDEX(#REF!,SMALL(IF(#REF!={"CC","SF","IM"},ROW(#REF!)-ROW(#REF!)+1),ROWS(D$6:D76))),"")</f>
        <v/>
      </c>
      <c r="E76" s="2" t="str">
        <f t="array" ref="E76">+IFERROR(INDEX(#REF!,SMALL(IF(#REF!={"CC","SF","IM"},ROW(#REF!)-ROW(#REF!)+1),ROWS(E$6:E76))),"")</f>
        <v/>
      </c>
      <c r="F76" s="2" t="str">
        <f t="array" ref="F76">+IFERROR(INDEX(#REF!,SMALL(IF(#REF!={"CC","SF","IM"},ROW(#REF!)-ROW(#REF!)+1),ROWS(F$6:F76))),"")</f>
        <v/>
      </c>
      <c r="G76" s="19" t="str">
        <f t="array" ref="G76">+IFERROR(INDEX(#REF!,SMALL(IF(#REF!={"CC","SF","IM"},ROW(#REF!)-ROW(#REF!)+1),ROWS(G$6:G76))),"")</f>
        <v/>
      </c>
      <c r="H76" s="11" t="str">
        <f t="array" ref="H76">+IFERROR(INDEX(#REF!,SMALL(IF(#REF!={"CC","SF","IM"},ROW(#REF!)-ROW(#REF!)+1),ROWS(H$6:H76))),"")</f>
        <v/>
      </c>
      <c r="I76" s="21" t="str">
        <f t="array" ref="I76">+IFERROR(INDEX(#REF!,SMALL(IF(#REF!={"CC","SF","IM"},ROW(#REF!)-ROW(#REF!)+1),ROWS(I$6:I76))),"")</f>
        <v/>
      </c>
      <c r="J76" s="12" t="str">
        <f t="array" ref="J76">+IFERROR(INDEX(#REF!,SMALL(IF(#REF!={"CC","SF","IM"},ROW(#REF!)-ROW(#REF!)+1),ROWS(J$6:J76))),"")</f>
        <v/>
      </c>
      <c r="K76" s="12" t="str">
        <f t="array" ref="K76">+IFERROR(INDEX(#REF!,SMALL(IF(#REF!={"CC","SF","IM"},ROW(#REF!)-ROW(#REF!)+1),ROWS(K$6:K76))),"")</f>
        <v/>
      </c>
    </row>
    <row r="77" spans="1:11" x14ac:dyDescent="0.25">
      <c r="A77" s="15" t="str">
        <f t="array" ref="A77">+IFERROR(INDEX(#REF!,SMALL(IF(#REF!={"CC","SF","IM"},ROW(#REF!)-ROW(#REF!)+1),ROWS(A$6:A77))),"")</f>
        <v/>
      </c>
      <c r="B77" s="15" t="str">
        <f t="array" ref="B77">+IFERROR(INDEX(#REF!,SMALL(IF(#REF!={"CC","SF","IM"},ROW(#REF!)-ROW(#REF!)+1),ROWS(A$6:A77))),"")</f>
        <v/>
      </c>
      <c r="C77" s="10" t="str">
        <f t="array" ref="C77">+IFERROR(INDEX(#REF!,SMALL(IF(#REF!={"CC","SF","IM"},ROW(#REF!)-ROW(#REF!)+1),ROWS(C$6:C77))),"")</f>
        <v/>
      </c>
      <c r="D77" s="2" t="str">
        <f t="array" ref="D77">+IFERROR(INDEX(#REF!,SMALL(IF(#REF!={"CC","SF","IM"},ROW(#REF!)-ROW(#REF!)+1),ROWS(D$6:D77))),"")</f>
        <v/>
      </c>
      <c r="E77" s="2" t="str">
        <f t="array" ref="E77">+IFERROR(INDEX(#REF!,SMALL(IF(#REF!={"CC","SF","IM"},ROW(#REF!)-ROW(#REF!)+1),ROWS(E$6:E77))),"")</f>
        <v/>
      </c>
      <c r="F77" s="2" t="str">
        <f t="array" ref="F77">+IFERROR(INDEX(#REF!,SMALL(IF(#REF!={"CC","SF","IM"},ROW(#REF!)-ROW(#REF!)+1),ROWS(F$6:F77))),"")</f>
        <v/>
      </c>
      <c r="G77" s="19" t="str">
        <f t="array" ref="G77">+IFERROR(INDEX(#REF!,SMALL(IF(#REF!={"CC","SF","IM"},ROW(#REF!)-ROW(#REF!)+1),ROWS(G$6:G77))),"")</f>
        <v/>
      </c>
      <c r="H77" s="11" t="str">
        <f t="array" ref="H77">+IFERROR(INDEX(#REF!,SMALL(IF(#REF!={"CC","SF","IM"},ROW(#REF!)-ROW(#REF!)+1),ROWS(H$6:H77))),"")</f>
        <v/>
      </c>
      <c r="I77" s="21" t="str">
        <f t="array" ref="I77">+IFERROR(INDEX(#REF!,SMALL(IF(#REF!={"CC","SF","IM"},ROW(#REF!)-ROW(#REF!)+1),ROWS(I$6:I77))),"")</f>
        <v/>
      </c>
      <c r="J77" s="12" t="str">
        <f t="array" ref="J77">+IFERROR(INDEX(#REF!,SMALL(IF(#REF!={"CC","SF","IM"},ROW(#REF!)-ROW(#REF!)+1),ROWS(J$6:J77))),"")</f>
        <v/>
      </c>
      <c r="K77" s="12" t="str">
        <f t="array" ref="K77">+IFERROR(INDEX(#REF!,SMALL(IF(#REF!={"CC","SF","IM"},ROW(#REF!)-ROW(#REF!)+1),ROWS(K$6:K77))),"")</f>
        <v/>
      </c>
    </row>
    <row r="78" spans="1:11" x14ac:dyDescent="0.25">
      <c r="A78" s="15" t="str">
        <f t="array" ref="A78">+IFERROR(INDEX(#REF!,SMALL(IF(#REF!={"CC","SF","IM"},ROW(#REF!)-ROW(#REF!)+1),ROWS(A$6:A78))),"")</f>
        <v/>
      </c>
      <c r="B78" s="15" t="str">
        <f t="array" ref="B78">+IFERROR(INDEX(#REF!,SMALL(IF(#REF!={"CC","SF","IM"},ROW(#REF!)-ROW(#REF!)+1),ROWS(A$6:A78))),"")</f>
        <v/>
      </c>
      <c r="C78" s="10" t="str">
        <f t="array" ref="C78">+IFERROR(INDEX(#REF!,SMALL(IF(#REF!={"CC","SF","IM"},ROW(#REF!)-ROW(#REF!)+1),ROWS(C$6:C78))),"")</f>
        <v/>
      </c>
      <c r="D78" s="2" t="str">
        <f t="array" ref="D78">+IFERROR(INDEX(#REF!,SMALL(IF(#REF!={"CC","SF","IM"},ROW(#REF!)-ROW(#REF!)+1),ROWS(D$6:D78))),"")</f>
        <v/>
      </c>
      <c r="E78" s="2" t="str">
        <f t="array" ref="E78">+IFERROR(INDEX(#REF!,SMALL(IF(#REF!={"CC","SF","IM"},ROW(#REF!)-ROW(#REF!)+1),ROWS(E$6:E78))),"")</f>
        <v/>
      </c>
      <c r="F78" s="2" t="str">
        <f t="array" ref="F78">+IFERROR(INDEX(#REF!,SMALL(IF(#REF!={"CC","SF","IM"},ROW(#REF!)-ROW(#REF!)+1),ROWS(F$6:F78))),"")</f>
        <v/>
      </c>
      <c r="G78" s="19" t="str">
        <f t="array" ref="G78">+IFERROR(INDEX(#REF!,SMALL(IF(#REF!={"CC","SF","IM"},ROW(#REF!)-ROW(#REF!)+1),ROWS(G$6:G78))),"")</f>
        <v/>
      </c>
      <c r="H78" s="11" t="str">
        <f t="array" ref="H78">+IFERROR(INDEX(#REF!,SMALL(IF(#REF!={"CC","SF","IM"},ROW(#REF!)-ROW(#REF!)+1),ROWS(H$6:H78))),"")</f>
        <v/>
      </c>
      <c r="I78" s="21" t="str">
        <f t="array" ref="I78">+IFERROR(INDEX(#REF!,SMALL(IF(#REF!={"CC","SF","IM"},ROW(#REF!)-ROW(#REF!)+1),ROWS(I$6:I78))),"")</f>
        <v/>
      </c>
      <c r="J78" s="12" t="str">
        <f t="array" ref="J78">+IFERROR(INDEX(#REF!,SMALL(IF(#REF!={"CC","SF","IM"},ROW(#REF!)-ROW(#REF!)+1),ROWS(J$6:J78))),"")</f>
        <v/>
      </c>
      <c r="K78" s="12" t="str">
        <f t="array" ref="K78">+IFERROR(INDEX(#REF!,SMALL(IF(#REF!={"CC","SF","IM"},ROW(#REF!)-ROW(#REF!)+1),ROWS(K$6:K78))),"")</f>
        <v/>
      </c>
    </row>
    <row r="79" spans="1:11" x14ac:dyDescent="0.25">
      <c r="A79" s="15" t="str">
        <f t="array" ref="A79">+IFERROR(INDEX(#REF!,SMALL(IF(#REF!={"CC","SF","IM"},ROW(#REF!)-ROW(#REF!)+1),ROWS(A$6:A79))),"")</f>
        <v/>
      </c>
      <c r="B79" s="15" t="str">
        <f t="array" ref="B79">+IFERROR(INDEX(#REF!,SMALL(IF(#REF!={"CC","SF","IM"},ROW(#REF!)-ROW(#REF!)+1),ROWS(A$6:A79))),"")</f>
        <v/>
      </c>
      <c r="C79" s="10" t="str">
        <f t="array" ref="C79">+IFERROR(INDEX(#REF!,SMALL(IF(#REF!={"CC","SF","IM"},ROW(#REF!)-ROW(#REF!)+1),ROWS(C$6:C79))),"")</f>
        <v/>
      </c>
      <c r="D79" s="2" t="str">
        <f t="array" ref="D79">+IFERROR(INDEX(#REF!,SMALL(IF(#REF!={"CC","SF","IM"},ROW(#REF!)-ROW(#REF!)+1),ROWS(D$6:D79))),"")</f>
        <v/>
      </c>
      <c r="E79" s="2" t="str">
        <f t="array" ref="E79">+IFERROR(INDEX(#REF!,SMALL(IF(#REF!={"CC","SF","IM"},ROW(#REF!)-ROW(#REF!)+1),ROWS(E$6:E79))),"")</f>
        <v/>
      </c>
      <c r="F79" s="2" t="str">
        <f t="array" ref="F79">+IFERROR(INDEX(#REF!,SMALL(IF(#REF!={"CC","SF","IM"},ROW(#REF!)-ROW(#REF!)+1),ROWS(F$6:F79))),"")</f>
        <v/>
      </c>
      <c r="G79" s="19" t="str">
        <f t="array" ref="G79">+IFERROR(INDEX(#REF!,SMALL(IF(#REF!={"CC","SF","IM"},ROW(#REF!)-ROW(#REF!)+1),ROWS(G$6:G79))),"")</f>
        <v/>
      </c>
      <c r="H79" s="11" t="str">
        <f t="array" ref="H79">+IFERROR(INDEX(#REF!,SMALL(IF(#REF!={"CC","SF","IM"},ROW(#REF!)-ROW(#REF!)+1),ROWS(H$6:H79))),"")</f>
        <v/>
      </c>
      <c r="I79" s="21" t="str">
        <f t="array" ref="I79">+IFERROR(INDEX(#REF!,SMALL(IF(#REF!={"CC","SF","IM"},ROW(#REF!)-ROW(#REF!)+1),ROWS(I$6:I79))),"")</f>
        <v/>
      </c>
      <c r="J79" s="12" t="str">
        <f t="array" ref="J79">+IFERROR(INDEX(#REF!,SMALL(IF(#REF!={"CC","SF","IM"},ROW(#REF!)-ROW(#REF!)+1),ROWS(J$6:J79))),"")</f>
        <v/>
      </c>
      <c r="K79" s="12" t="str">
        <f t="array" ref="K79">+IFERROR(INDEX(#REF!,SMALL(IF(#REF!={"CC","SF","IM"},ROW(#REF!)-ROW(#REF!)+1),ROWS(K$6:K79))),"")</f>
        <v/>
      </c>
    </row>
    <row r="80" spans="1:11" x14ac:dyDescent="0.25">
      <c r="A80" s="15" t="str">
        <f t="array" ref="A80">+IFERROR(INDEX(#REF!,SMALL(IF(#REF!={"CC","SF","IM"},ROW(#REF!)-ROW(#REF!)+1),ROWS(A$6:A80))),"")</f>
        <v/>
      </c>
      <c r="B80" s="15" t="str">
        <f t="array" ref="B80">+IFERROR(INDEX(#REF!,SMALL(IF(#REF!={"CC","SF","IM"},ROW(#REF!)-ROW(#REF!)+1),ROWS(A$6:A80))),"")</f>
        <v/>
      </c>
      <c r="C80" s="10" t="str">
        <f t="array" ref="C80">+IFERROR(INDEX(#REF!,SMALL(IF(#REF!={"CC","SF","IM"},ROW(#REF!)-ROW(#REF!)+1),ROWS(C$6:C80))),"")</f>
        <v/>
      </c>
      <c r="D80" s="2" t="str">
        <f t="array" ref="D80">+IFERROR(INDEX(#REF!,SMALL(IF(#REF!={"CC","SF","IM"},ROW(#REF!)-ROW(#REF!)+1),ROWS(D$6:D80))),"")</f>
        <v/>
      </c>
      <c r="E80" s="2" t="str">
        <f t="array" ref="E80">+IFERROR(INDEX(#REF!,SMALL(IF(#REF!={"CC","SF","IM"},ROW(#REF!)-ROW(#REF!)+1),ROWS(E$6:E80))),"")</f>
        <v/>
      </c>
      <c r="F80" s="2" t="str">
        <f t="array" ref="F80">+IFERROR(INDEX(#REF!,SMALL(IF(#REF!={"CC","SF","IM"},ROW(#REF!)-ROW(#REF!)+1),ROWS(F$6:F80))),"")</f>
        <v/>
      </c>
      <c r="G80" s="19" t="str">
        <f t="array" ref="G80">+IFERROR(INDEX(#REF!,SMALL(IF(#REF!={"CC","SF","IM"},ROW(#REF!)-ROW(#REF!)+1),ROWS(G$6:G80))),"")</f>
        <v/>
      </c>
      <c r="H80" s="11" t="str">
        <f t="array" ref="H80">+IFERROR(INDEX(#REF!,SMALL(IF(#REF!={"CC","SF","IM"},ROW(#REF!)-ROW(#REF!)+1),ROWS(H$6:H80))),"")</f>
        <v/>
      </c>
      <c r="I80" s="21" t="str">
        <f t="array" ref="I80">+IFERROR(INDEX(#REF!,SMALL(IF(#REF!={"CC","SF","IM"},ROW(#REF!)-ROW(#REF!)+1),ROWS(I$6:I80))),"")</f>
        <v/>
      </c>
      <c r="J80" s="12" t="str">
        <f t="array" ref="J80">+IFERROR(INDEX(#REF!,SMALL(IF(#REF!={"CC","SF","IM"},ROW(#REF!)-ROW(#REF!)+1),ROWS(J$6:J80))),"")</f>
        <v/>
      </c>
      <c r="K80" s="12" t="str">
        <f t="array" ref="K80">+IFERROR(INDEX(#REF!,SMALL(IF(#REF!={"CC","SF","IM"},ROW(#REF!)-ROW(#REF!)+1),ROWS(K$6:K80))),"")</f>
        <v/>
      </c>
    </row>
    <row r="81" spans="1:11" x14ac:dyDescent="0.25">
      <c r="A81" s="15" t="str">
        <f t="array" ref="A81">+IFERROR(INDEX(#REF!,SMALL(IF(#REF!={"CC","SF","IM"},ROW(#REF!)-ROW(#REF!)+1),ROWS(A$6:A81))),"")</f>
        <v/>
      </c>
      <c r="B81" s="15" t="str">
        <f t="array" ref="B81">+IFERROR(INDEX(#REF!,SMALL(IF(#REF!={"CC","SF","IM"},ROW(#REF!)-ROW(#REF!)+1),ROWS(A$6:A81))),"")</f>
        <v/>
      </c>
      <c r="C81" s="10" t="str">
        <f t="array" ref="C81">+IFERROR(INDEX(#REF!,SMALL(IF(#REF!={"CC","SF","IM"},ROW(#REF!)-ROW(#REF!)+1),ROWS(C$6:C81))),"")</f>
        <v/>
      </c>
      <c r="D81" s="2" t="str">
        <f t="array" ref="D81">+IFERROR(INDEX(#REF!,SMALL(IF(#REF!={"CC","SF","IM"},ROW(#REF!)-ROW(#REF!)+1),ROWS(D$6:D81))),"")</f>
        <v/>
      </c>
      <c r="E81" s="2" t="str">
        <f t="array" ref="E81">+IFERROR(INDEX(#REF!,SMALL(IF(#REF!={"CC","SF","IM"},ROW(#REF!)-ROW(#REF!)+1),ROWS(E$6:E81))),"")</f>
        <v/>
      </c>
      <c r="F81" s="2" t="str">
        <f t="array" ref="F81">+IFERROR(INDEX(#REF!,SMALL(IF(#REF!={"CC","SF","IM"},ROW(#REF!)-ROW(#REF!)+1),ROWS(F$6:F81))),"")</f>
        <v/>
      </c>
      <c r="G81" s="19" t="str">
        <f t="array" ref="G81">+IFERROR(INDEX(#REF!,SMALL(IF(#REF!={"CC","SF","IM"},ROW(#REF!)-ROW(#REF!)+1),ROWS(G$6:G81))),"")</f>
        <v/>
      </c>
      <c r="H81" s="11" t="str">
        <f t="array" ref="H81">+IFERROR(INDEX(#REF!,SMALL(IF(#REF!={"CC","SF","IM"},ROW(#REF!)-ROW(#REF!)+1),ROWS(H$6:H81))),"")</f>
        <v/>
      </c>
      <c r="I81" s="21" t="str">
        <f t="array" ref="I81">+IFERROR(INDEX(#REF!,SMALL(IF(#REF!={"CC","SF","IM"},ROW(#REF!)-ROW(#REF!)+1),ROWS(I$6:I81))),"")</f>
        <v/>
      </c>
      <c r="J81" s="12" t="str">
        <f t="array" ref="J81">+IFERROR(INDEX(#REF!,SMALL(IF(#REF!={"CC","SF","IM"},ROW(#REF!)-ROW(#REF!)+1),ROWS(J$6:J81))),"")</f>
        <v/>
      </c>
      <c r="K81" s="12" t="str">
        <f t="array" ref="K81">+IFERROR(INDEX(#REF!,SMALL(IF(#REF!={"CC","SF","IM"},ROW(#REF!)-ROW(#REF!)+1),ROWS(K$6:K81))),"")</f>
        <v/>
      </c>
    </row>
    <row r="82" spans="1:11" x14ac:dyDescent="0.25">
      <c r="A82" s="15" t="str">
        <f t="array" ref="A82">+IFERROR(INDEX(#REF!,SMALL(IF(#REF!={"CC","SF","IM"},ROW(#REF!)-ROW(#REF!)+1),ROWS(A$6:A82))),"")</f>
        <v/>
      </c>
      <c r="B82" s="15" t="str">
        <f t="array" ref="B82">+IFERROR(INDEX(#REF!,SMALL(IF(#REF!={"CC","SF","IM"},ROW(#REF!)-ROW(#REF!)+1),ROWS(A$6:A82))),"")</f>
        <v/>
      </c>
      <c r="C82" s="10" t="str">
        <f t="array" ref="C82">+IFERROR(INDEX(#REF!,SMALL(IF(#REF!={"CC","SF","IM"},ROW(#REF!)-ROW(#REF!)+1),ROWS(C$6:C82))),"")</f>
        <v/>
      </c>
      <c r="D82" s="2" t="str">
        <f t="array" ref="D82">+IFERROR(INDEX(#REF!,SMALL(IF(#REF!={"CC","SF","IM"},ROW(#REF!)-ROW(#REF!)+1),ROWS(D$6:D82))),"")</f>
        <v/>
      </c>
      <c r="E82" s="2" t="str">
        <f t="array" ref="E82">+IFERROR(INDEX(#REF!,SMALL(IF(#REF!={"CC","SF","IM"},ROW(#REF!)-ROW(#REF!)+1),ROWS(E$6:E82))),"")</f>
        <v/>
      </c>
      <c r="F82" s="2" t="str">
        <f t="array" ref="F82">+IFERROR(INDEX(#REF!,SMALL(IF(#REF!={"CC","SF","IM"},ROW(#REF!)-ROW(#REF!)+1),ROWS(F$6:F82))),"")</f>
        <v/>
      </c>
      <c r="G82" s="19" t="str">
        <f t="array" ref="G82">+IFERROR(INDEX(#REF!,SMALL(IF(#REF!={"CC","SF","IM"},ROW(#REF!)-ROW(#REF!)+1),ROWS(G$6:G82))),"")</f>
        <v/>
      </c>
      <c r="H82" s="11" t="str">
        <f t="array" ref="H82">+IFERROR(INDEX(#REF!,SMALL(IF(#REF!={"CC","SF","IM"},ROW(#REF!)-ROW(#REF!)+1),ROWS(H$6:H82))),"")</f>
        <v/>
      </c>
      <c r="I82" s="21" t="str">
        <f t="array" ref="I82">+IFERROR(INDEX(#REF!,SMALL(IF(#REF!={"CC","SF","IM"},ROW(#REF!)-ROW(#REF!)+1),ROWS(I$6:I82))),"")</f>
        <v/>
      </c>
      <c r="J82" s="12" t="str">
        <f t="array" ref="J82">+IFERROR(INDEX(#REF!,SMALL(IF(#REF!={"CC","SF","IM"},ROW(#REF!)-ROW(#REF!)+1),ROWS(J$6:J82))),"")</f>
        <v/>
      </c>
      <c r="K82" s="12" t="str">
        <f t="array" ref="K82">+IFERROR(INDEX(#REF!,SMALL(IF(#REF!={"CC","SF","IM"},ROW(#REF!)-ROW(#REF!)+1),ROWS(K$6:K82))),"")</f>
        <v/>
      </c>
    </row>
    <row r="83" spans="1:11" x14ac:dyDescent="0.25">
      <c r="A83" s="15" t="str">
        <f t="array" ref="A83">+IFERROR(INDEX(#REF!,SMALL(IF(#REF!={"CC","SF","IM"},ROW(#REF!)-ROW(#REF!)+1),ROWS(A$6:A83))),"")</f>
        <v/>
      </c>
      <c r="B83" s="15" t="str">
        <f t="array" ref="B83">+IFERROR(INDEX(#REF!,SMALL(IF(#REF!={"CC","SF","IM"},ROW(#REF!)-ROW(#REF!)+1),ROWS(A$6:A83))),"")</f>
        <v/>
      </c>
      <c r="C83" s="10" t="str">
        <f t="array" ref="C83">+IFERROR(INDEX(#REF!,SMALL(IF(#REF!={"CC","SF","IM"},ROW(#REF!)-ROW(#REF!)+1),ROWS(C$6:C83))),"")</f>
        <v/>
      </c>
      <c r="D83" s="2" t="str">
        <f t="array" ref="D83">+IFERROR(INDEX(#REF!,SMALL(IF(#REF!={"CC","SF","IM"},ROW(#REF!)-ROW(#REF!)+1),ROWS(D$6:D83))),"")</f>
        <v/>
      </c>
      <c r="E83" s="2" t="str">
        <f t="array" ref="E83">+IFERROR(INDEX(#REF!,SMALL(IF(#REF!={"CC","SF","IM"},ROW(#REF!)-ROW(#REF!)+1),ROWS(E$6:E83))),"")</f>
        <v/>
      </c>
      <c r="F83" s="2" t="str">
        <f t="array" ref="F83">+IFERROR(INDEX(#REF!,SMALL(IF(#REF!={"CC","SF","IM"},ROW(#REF!)-ROW(#REF!)+1),ROWS(F$6:F83))),"")</f>
        <v/>
      </c>
      <c r="G83" s="19" t="str">
        <f t="array" ref="G83">+IFERROR(INDEX(#REF!,SMALL(IF(#REF!={"CC","SF","IM"},ROW(#REF!)-ROW(#REF!)+1),ROWS(G$6:G83))),"")</f>
        <v/>
      </c>
      <c r="H83" s="11" t="str">
        <f t="array" ref="H83">+IFERROR(INDEX(#REF!,SMALL(IF(#REF!={"CC","SF","IM"},ROW(#REF!)-ROW(#REF!)+1),ROWS(H$6:H83))),"")</f>
        <v/>
      </c>
      <c r="I83" s="21" t="str">
        <f t="array" ref="I83">+IFERROR(INDEX(#REF!,SMALL(IF(#REF!={"CC","SF","IM"},ROW(#REF!)-ROW(#REF!)+1),ROWS(I$6:I83))),"")</f>
        <v/>
      </c>
      <c r="J83" s="12" t="str">
        <f t="array" ref="J83">+IFERROR(INDEX(#REF!,SMALL(IF(#REF!={"CC","SF","IM"},ROW(#REF!)-ROW(#REF!)+1),ROWS(J$6:J83))),"")</f>
        <v/>
      </c>
      <c r="K83" s="12" t="str">
        <f t="array" ref="K83">+IFERROR(INDEX(#REF!,SMALL(IF(#REF!={"CC","SF","IM"},ROW(#REF!)-ROW(#REF!)+1),ROWS(K$6:K83))),"")</f>
        <v/>
      </c>
    </row>
    <row r="84" spans="1:11" x14ac:dyDescent="0.25">
      <c r="A84" s="15" t="str">
        <f t="array" ref="A84">+IFERROR(INDEX(#REF!,SMALL(IF(#REF!={"CC","SF","IM"},ROW(#REF!)-ROW(#REF!)+1),ROWS(A$6:A84))),"")</f>
        <v/>
      </c>
      <c r="B84" s="15" t="str">
        <f t="array" ref="B84">+IFERROR(INDEX(#REF!,SMALL(IF(#REF!={"CC","SF","IM"},ROW(#REF!)-ROW(#REF!)+1),ROWS(A$6:A84))),"")</f>
        <v/>
      </c>
      <c r="C84" s="10" t="str">
        <f t="array" ref="C84">+IFERROR(INDEX(#REF!,SMALL(IF(#REF!={"CC","SF","IM"},ROW(#REF!)-ROW(#REF!)+1),ROWS(C$6:C84))),"")</f>
        <v/>
      </c>
      <c r="D84" s="2" t="str">
        <f t="array" ref="D84">+IFERROR(INDEX(#REF!,SMALL(IF(#REF!={"CC","SF","IM"},ROW(#REF!)-ROW(#REF!)+1),ROWS(D$6:D84))),"")</f>
        <v/>
      </c>
      <c r="E84" s="2" t="str">
        <f t="array" ref="E84">+IFERROR(INDEX(#REF!,SMALL(IF(#REF!={"CC","SF","IM"},ROW(#REF!)-ROW(#REF!)+1),ROWS(E$6:E84))),"")</f>
        <v/>
      </c>
      <c r="F84" s="2" t="str">
        <f t="array" ref="F84">+IFERROR(INDEX(#REF!,SMALL(IF(#REF!={"CC","SF","IM"},ROW(#REF!)-ROW(#REF!)+1),ROWS(F$6:F84))),"")</f>
        <v/>
      </c>
      <c r="G84" s="19" t="str">
        <f t="array" ref="G84">+IFERROR(INDEX(#REF!,SMALL(IF(#REF!={"CC","SF","IM"},ROW(#REF!)-ROW(#REF!)+1),ROWS(G$6:G84))),"")</f>
        <v/>
      </c>
      <c r="H84" s="11" t="str">
        <f t="array" ref="H84">+IFERROR(INDEX(#REF!,SMALL(IF(#REF!={"CC","SF","IM"},ROW(#REF!)-ROW(#REF!)+1),ROWS(H$6:H84))),"")</f>
        <v/>
      </c>
      <c r="I84" s="21" t="str">
        <f t="array" ref="I84">+IFERROR(INDEX(#REF!,SMALL(IF(#REF!={"CC","SF","IM"},ROW(#REF!)-ROW(#REF!)+1),ROWS(I$6:I84))),"")</f>
        <v/>
      </c>
      <c r="J84" s="12" t="str">
        <f t="array" ref="J84">+IFERROR(INDEX(#REF!,SMALL(IF(#REF!={"CC","SF","IM"},ROW(#REF!)-ROW(#REF!)+1),ROWS(J$6:J84))),"")</f>
        <v/>
      </c>
      <c r="K84" s="12" t="str">
        <f t="array" ref="K84">+IFERROR(INDEX(#REF!,SMALL(IF(#REF!={"CC","SF","IM"},ROW(#REF!)-ROW(#REF!)+1),ROWS(K$6:K84))),"")</f>
        <v/>
      </c>
    </row>
    <row r="85" spans="1:11" x14ac:dyDescent="0.25">
      <c r="A85" s="15" t="str">
        <f t="array" ref="A85">+IFERROR(INDEX(#REF!,SMALL(IF(#REF!={"CC","SF","IM"},ROW(#REF!)-ROW(#REF!)+1),ROWS(A$6:A85))),"")</f>
        <v/>
      </c>
      <c r="B85" s="15" t="str">
        <f t="array" ref="B85">+IFERROR(INDEX(#REF!,SMALL(IF(#REF!={"CC","SF","IM"},ROW(#REF!)-ROW(#REF!)+1),ROWS(A$6:A85))),"")</f>
        <v/>
      </c>
      <c r="C85" s="10" t="str">
        <f t="array" ref="C85">+IFERROR(INDEX(#REF!,SMALL(IF(#REF!={"CC","SF","IM"},ROW(#REF!)-ROW(#REF!)+1),ROWS(C$6:C85))),"")</f>
        <v/>
      </c>
      <c r="D85" s="2" t="str">
        <f t="array" ref="D85">+IFERROR(INDEX(#REF!,SMALL(IF(#REF!={"CC","SF","IM"},ROW(#REF!)-ROW(#REF!)+1),ROWS(D$6:D85))),"")</f>
        <v/>
      </c>
      <c r="E85" s="2" t="str">
        <f t="array" ref="E85">+IFERROR(INDEX(#REF!,SMALL(IF(#REF!={"CC","SF","IM"},ROW(#REF!)-ROW(#REF!)+1),ROWS(E$6:E85))),"")</f>
        <v/>
      </c>
      <c r="F85" s="2" t="str">
        <f t="array" ref="F85">+IFERROR(INDEX(#REF!,SMALL(IF(#REF!={"CC","SF","IM"},ROW(#REF!)-ROW(#REF!)+1),ROWS(F$6:F85))),"")</f>
        <v/>
      </c>
      <c r="G85" s="19" t="str">
        <f t="array" ref="G85">+IFERROR(INDEX(#REF!,SMALL(IF(#REF!={"CC","SF","IM"},ROW(#REF!)-ROW(#REF!)+1),ROWS(G$6:G85))),"")</f>
        <v/>
      </c>
      <c r="H85" s="11" t="str">
        <f t="array" ref="H85">+IFERROR(INDEX(#REF!,SMALL(IF(#REF!={"CC","SF","IM"},ROW(#REF!)-ROW(#REF!)+1),ROWS(H$6:H85))),"")</f>
        <v/>
      </c>
      <c r="I85" s="21" t="str">
        <f t="array" ref="I85">+IFERROR(INDEX(#REF!,SMALL(IF(#REF!={"CC","SF","IM"},ROW(#REF!)-ROW(#REF!)+1),ROWS(I$6:I85))),"")</f>
        <v/>
      </c>
      <c r="J85" s="12" t="str">
        <f t="array" ref="J85">+IFERROR(INDEX(#REF!,SMALL(IF(#REF!={"CC","SF","IM"},ROW(#REF!)-ROW(#REF!)+1),ROWS(J$6:J85))),"")</f>
        <v/>
      </c>
      <c r="K85" s="12" t="str">
        <f t="array" ref="K85">+IFERROR(INDEX(#REF!,SMALL(IF(#REF!={"CC","SF","IM"},ROW(#REF!)-ROW(#REF!)+1),ROWS(K$6:K85))),"")</f>
        <v/>
      </c>
    </row>
    <row r="86" spans="1:11" x14ac:dyDescent="0.25">
      <c r="A86" s="15" t="str">
        <f t="array" ref="A86">+IFERROR(INDEX(#REF!,SMALL(IF(#REF!={"CC","SF","IM"},ROW(#REF!)-ROW(#REF!)+1),ROWS(A$6:A86))),"")</f>
        <v/>
      </c>
      <c r="B86" s="15" t="str">
        <f t="array" ref="B86">+IFERROR(INDEX(#REF!,SMALL(IF(#REF!={"CC","SF","IM"},ROW(#REF!)-ROW(#REF!)+1),ROWS(A$6:A86))),"")</f>
        <v/>
      </c>
      <c r="C86" s="10" t="str">
        <f t="array" ref="C86">+IFERROR(INDEX(#REF!,SMALL(IF(#REF!={"CC","SF","IM"},ROW(#REF!)-ROW(#REF!)+1),ROWS(C$6:C86))),"")</f>
        <v/>
      </c>
      <c r="D86" s="2" t="str">
        <f t="array" ref="D86">+IFERROR(INDEX(#REF!,SMALL(IF(#REF!={"CC","SF","IM"},ROW(#REF!)-ROW(#REF!)+1),ROWS(D$6:D86))),"")</f>
        <v/>
      </c>
      <c r="E86" s="2" t="str">
        <f t="array" ref="E86">+IFERROR(INDEX(#REF!,SMALL(IF(#REF!={"CC","SF","IM"},ROW(#REF!)-ROW(#REF!)+1),ROWS(E$6:E86))),"")</f>
        <v/>
      </c>
      <c r="F86" s="2" t="str">
        <f t="array" ref="F86">+IFERROR(INDEX(#REF!,SMALL(IF(#REF!={"CC","SF","IM"},ROW(#REF!)-ROW(#REF!)+1),ROWS(F$6:F86))),"")</f>
        <v/>
      </c>
      <c r="G86" s="19" t="str">
        <f t="array" ref="G86">+IFERROR(INDEX(#REF!,SMALL(IF(#REF!={"CC","SF","IM"},ROW(#REF!)-ROW(#REF!)+1),ROWS(G$6:G86))),"")</f>
        <v/>
      </c>
      <c r="H86" s="11" t="str">
        <f t="array" ref="H86">+IFERROR(INDEX(#REF!,SMALL(IF(#REF!={"CC","SF","IM"},ROW(#REF!)-ROW(#REF!)+1),ROWS(H$6:H86))),"")</f>
        <v/>
      </c>
      <c r="I86" s="21" t="str">
        <f t="array" ref="I86">+IFERROR(INDEX(#REF!,SMALL(IF(#REF!={"CC","SF","IM"},ROW(#REF!)-ROW(#REF!)+1),ROWS(I$6:I86))),"")</f>
        <v/>
      </c>
      <c r="J86" s="12" t="str">
        <f t="array" ref="J86">+IFERROR(INDEX(#REF!,SMALL(IF(#REF!={"CC","SF","IM"},ROW(#REF!)-ROW(#REF!)+1),ROWS(J$6:J86))),"")</f>
        <v/>
      </c>
      <c r="K86" s="12" t="str">
        <f t="array" ref="K86">+IFERROR(INDEX(#REF!,SMALL(IF(#REF!={"CC","SF","IM"},ROW(#REF!)-ROW(#REF!)+1),ROWS(K$6:K86))),"")</f>
        <v/>
      </c>
    </row>
    <row r="87" spans="1:11" x14ac:dyDescent="0.25">
      <c r="A87" s="15" t="str">
        <f t="array" ref="A87">+IFERROR(INDEX(#REF!,SMALL(IF(#REF!={"CC","SF","IM"},ROW(#REF!)-ROW(#REF!)+1),ROWS(A$6:A87))),"")</f>
        <v/>
      </c>
      <c r="B87" s="15" t="str">
        <f t="array" ref="B87">+IFERROR(INDEX(#REF!,SMALL(IF(#REF!={"CC","SF","IM"},ROW(#REF!)-ROW(#REF!)+1),ROWS(A$6:A87))),"")</f>
        <v/>
      </c>
      <c r="C87" s="10" t="str">
        <f t="array" ref="C87">+IFERROR(INDEX(#REF!,SMALL(IF(#REF!={"CC","SF","IM"},ROW(#REF!)-ROW(#REF!)+1),ROWS(C$6:C87))),"")</f>
        <v/>
      </c>
      <c r="D87" s="2" t="str">
        <f t="array" ref="D87">+IFERROR(INDEX(#REF!,SMALL(IF(#REF!={"CC","SF","IM"},ROW(#REF!)-ROW(#REF!)+1),ROWS(D$6:D87))),"")</f>
        <v/>
      </c>
      <c r="E87" s="2" t="str">
        <f t="array" ref="E87">+IFERROR(INDEX(#REF!,SMALL(IF(#REF!={"CC","SF","IM"},ROW(#REF!)-ROW(#REF!)+1),ROWS(E$6:E87))),"")</f>
        <v/>
      </c>
      <c r="F87" s="2" t="str">
        <f t="array" ref="F87">+IFERROR(INDEX(#REF!,SMALL(IF(#REF!={"CC","SF","IM"},ROW(#REF!)-ROW(#REF!)+1),ROWS(F$6:F87))),"")</f>
        <v/>
      </c>
      <c r="G87" s="19" t="str">
        <f t="array" ref="G87">+IFERROR(INDEX(#REF!,SMALL(IF(#REF!={"CC","SF","IM"},ROW(#REF!)-ROW(#REF!)+1),ROWS(G$6:G87))),"")</f>
        <v/>
      </c>
      <c r="H87" s="11" t="str">
        <f t="array" ref="H87">+IFERROR(INDEX(#REF!,SMALL(IF(#REF!={"CC","SF","IM"},ROW(#REF!)-ROW(#REF!)+1),ROWS(H$6:H87))),"")</f>
        <v/>
      </c>
      <c r="I87" s="21" t="str">
        <f t="array" ref="I87">+IFERROR(INDEX(#REF!,SMALL(IF(#REF!={"CC","SF","IM"},ROW(#REF!)-ROW(#REF!)+1),ROWS(I$6:I87))),"")</f>
        <v/>
      </c>
      <c r="J87" s="12" t="str">
        <f t="array" ref="J87">+IFERROR(INDEX(#REF!,SMALL(IF(#REF!={"CC","SF","IM"},ROW(#REF!)-ROW(#REF!)+1),ROWS(J$6:J87))),"")</f>
        <v/>
      </c>
      <c r="K87" s="12" t="str">
        <f t="array" ref="K87">+IFERROR(INDEX(#REF!,SMALL(IF(#REF!={"CC","SF","IM"},ROW(#REF!)-ROW(#REF!)+1),ROWS(K$6:K87))),"")</f>
        <v/>
      </c>
    </row>
    <row r="88" spans="1:11" x14ac:dyDescent="0.25">
      <c r="A88" s="15" t="str">
        <f t="array" ref="A88">+IFERROR(INDEX(#REF!,SMALL(IF(#REF!={"CC","SF","IM"},ROW(#REF!)-ROW(#REF!)+1),ROWS(A$6:A88))),"")</f>
        <v/>
      </c>
      <c r="B88" s="15" t="str">
        <f t="array" ref="B88">+IFERROR(INDEX(#REF!,SMALL(IF(#REF!={"CC","SF","IM"},ROW(#REF!)-ROW(#REF!)+1),ROWS(A$6:A88))),"")</f>
        <v/>
      </c>
      <c r="C88" s="10" t="str">
        <f t="array" ref="C88">+IFERROR(INDEX(#REF!,SMALL(IF(#REF!={"CC","SF","IM"},ROW(#REF!)-ROW(#REF!)+1),ROWS(C$6:C88))),"")</f>
        <v/>
      </c>
      <c r="D88" s="2" t="str">
        <f t="array" ref="D88">+IFERROR(INDEX(#REF!,SMALL(IF(#REF!={"CC","SF","IM"},ROW(#REF!)-ROW(#REF!)+1),ROWS(D$6:D88))),"")</f>
        <v/>
      </c>
      <c r="E88" s="2" t="str">
        <f t="array" ref="E88">+IFERROR(INDEX(#REF!,SMALL(IF(#REF!={"CC","SF","IM"},ROW(#REF!)-ROW(#REF!)+1),ROWS(E$6:E88))),"")</f>
        <v/>
      </c>
      <c r="F88" s="2" t="str">
        <f t="array" ref="F88">+IFERROR(INDEX(#REF!,SMALL(IF(#REF!={"CC","SF","IM"},ROW(#REF!)-ROW(#REF!)+1),ROWS(F$6:F88))),"")</f>
        <v/>
      </c>
      <c r="G88" s="19" t="str">
        <f t="array" ref="G88">+IFERROR(INDEX(#REF!,SMALL(IF(#REF!={"CC","SF","IM"},ROW(#REF!)-ROW(#REF!)+1),ROWS(G$6:G88))),"")</f>
        <v/>
      </c>
      <c r="H88" s="11" t="str">
        <f t="array" ref="H88">+IFERROR(INDEX(#REF!,SMALL(IF(#REF!={"CC","SF","IM"},ROW(#REF!)-ROW(#REF!)+1),ROWS(H$6:H88))),"")</f>
        <v/>
      </c>
      <c r="I88" s="21" t="str">
        <f t="array" ref="I88">+IFERROR(INDEX(#REF!,SMALL(IF(#REF!={"CC","SF","IM"},ROW(#REF!)-ROW(#REF!)+1),ROWS(I$6:I88))),"")</f>
        <v/>
      </c>
      <c r="J88" s="12" t="str">
        <f t="array" ref="J88">+IFERROR(INDEX(#REF!,SMALL(IF(#REF!={"CC","SF","IM"},ROW(#REF!)-ROW(#REF!)+1),ROWS(J$6:J88))),"")</f>
        <v/>
      </c>
      <c r="K88" s="12" t="str">
        <f t="array" ref="K88">+IFERROR(INDEX(#REF!,SMALL(IF(#REF!={"CC","SF","IM"},ROW(#REF!)-ROW(#REF!)+1),ROWS(K$6:K88))),"")</f>
        <v/>
      </c>
    </row>
    <row r="89" spans="1:11" x14ac:dyDescent="0.25">
      <c r="A89" s="15" t="str">
        <f t="array" ref="A89">+IFERROR(INDEX(#REF!,SMALL(IF(#REF!={"CC","SF","IM"},ROW(#REF!)-ROW(#REF!)+1),ROWS(A$6:A89))),"")</f>
        <v/>
      </c>
      <c r="B89" s="15" t="str">
        <f t="array" ref="B89">+IFERROR(INDEX(#REF!,SMALL(IF(#REF!={"CC","SF","IM"},ROW(#REF!)-ROW(#REF!)+1),ROWS(A$6:A89))),"")</f>
        <v/>
      </c>
      <c r="C89" s="10" t="str">
        <f t="array" ref="C89">+IFERROR(INDEX(#REF!,SMALL(IF(#REF!={"CC","SF","IM"},ROW(#REF!)-ROW(#REF!)+1),ROWS(C$6:C89))),"")</f>
        <v/>
      </c>
      <c r="D89" s="2" t="str">
        <f t="array" ref="D89">+IFERROR(INDEX(#REF!,SMALL(IF(#REF!={"CC","SF","IM"},ROW(#REF!)-ROW(#REF!)+1),ROWS(D$6:D89))),"")</f>
        <v/>
      </c>
      <c r="E89" s="2" t="str">
        <f t="array" ref="E89">+IFERROR(INDEX(#REF!,SMALL(IF(#REF!={"CC","SF","IM"},ROW(#REF!)-ROW(#REF!)+1),ROWS(E$6:E89))),"")</f>
        <v/>
      </c>
      <c r="F89" s="2" t="str">
        <f t="array" ref="F89">+IFERROR(INDEX(#REF!,SMALL(IF(#REF!={"CC","SF","IM"},ROW(#REF!)-ROW(#REF!)+1),ROWS(F$6:F89))),"")</f>
        <v/>
      </c>
      <c r="G89" s="19" t="str">
        <f t="array" ref="G89">+IFERROR(INDEX(#REF!,SMALL(IF(#REF!={"CC","SF","IM"},ROW(#REF!)-ROW(#REF!)+1),ROWS(G$6:G89))),"")</f>
        <v/>
      </c>
      <c r="H89" s="11" t="str">
        <f t="array" ref="H89">+IFERROR(INDEX(#REF!,SMALL(IF(#REF!={"CC","SF","IM"},ROW(#REF!)-ROW(#REF!)+1),ROWS(H$6:H89))),"")</f>
        <v/>
      </c>
      <c r="I89" s="21" t="str">
        <f t="array" ref="I89">+IFERROR(INDEX(#REF!,SMALL(IF(#REF!={"CC","SF","IM"},ROW(#REF!)-ROW(#REF!)+1),ROWS(I$6:I89))),"")</f>
        <v/>
      </c>
      <c r="J89" s="12" t="str">
        <f t="array" ref="J89">+IFERROR(INDEX(#REF!,SMALL(IF(#REF!={"CC","SF","IM"},ROW(#REF!)-ROW(#REF!)+1),ROWS(J$6:J89))),"")</f>
        <v/>
      </c>
      <c r="K89" s="12" t="str">
        <f t="array" ref="K89">+IFERROR(INDEX(#REF!,SMALL(IF(#REF!={"CC","SF","IM"},ROW(#REF!)-ROW(#REF!)+1),ROWS(K$6:K89))),"")</f>
        <v/>
      </c>
    </row>
    <row r="90" spans="1:11" x14ac:dyDescent="0.25">
      <c r="A90" s="15" t="str">
        <f t="array" ref="A90">+IFERROR(INDEX(#REF!,SMALL(IF(#REF!={"CC","SF","IM"},ROW(#REF!)-ROW(#REF!)+1),ROWS(A$6:A90))),"")</f>
        <v/>
      </c>
      <c r="B90" s="15" t="str">
        <f t="array" ref="B90">+IFERROR(INDEX(#REF!,SMALL(IF(#REF!={"CC","SF","IM"},ROW(#REF!)-ROW(#REF!)+1),ROWS(A$6:A90))),"")</f>
        <v/>
      </c>
      <c r="C90" s="10" t="str">
        <f t="array" ref="C90">+IFERROR(INDEX(#REF!,SMALL(IF(#REF!={"CC","SF","IM"},ROW(#REF!)-ROW(#REF!)+1),ROWS(C$6:C90))),"")</f>
        <v/>
      </c>
      <c r="D90" s="2" t="str">
        <f t="array" ref="D90">+IFERROR(INDEX(#REF!,SMALL(IF(#REF!={"CC","SF","IM"},ROW(#REF!)-ROW(#REF!)+1),ROWS(D$6:D90))),"")</f>
        <v/>
      </c>
      <c r="E90" s="2" t="str">
        <f t="array" ref="E90">+IFERROR(INDEX(#REF!,SMALL(IF(#REF!={"CC","SF","IM"},ROW(#REF!)-ROW(#REF!)+1),ROWS(E$6:E90))),"")</f>
        <v/>
      </c>
      <c r="F90" s="2" t="str">
        <f t="array" ref="F90">+IFERROR(INDEX(#REF!,SMALL(IF(#REF!={"CC","SF","IM"},ROW(#REF!)-ROW(#REF!)+1),ROWS(F$6:F90))),"")</f>
        <v/>
      </c>
      <c r="G90" s="19" t="str">
        <f t="array" ref="G90">+IFERROR(INDEX(#REF!,SMALL(IF(#REF!={"CC","SF","IM"},ROW(#REF!)-ROW(#REF!)+1),ROWS(G$6:G90))),"")</f>
        <v/>
      </c>
      <c r="H90" s="11" t="str">
        <f t="array" ref="H90">+IFERROR(INDEX(#REF!,SMALL(IF(#REF!={"CC","SF","IM"},ROW(#REF!)-ROW(#REF!)+1),ROWS(H$6:H90))),"")</f>
        <v/>
      </c>
      <c r="I90" s="21" t="str">
        <f t="array" ref="I90">+IFERROR(INDEX(#REF!,SMALL(IF(#REF!={"CC","SF","IM"},ROW(#REF!)-ROW(#REF!)+1),ROWS(I$6:I90))),"")</f>
        <v/>
      </c>
      <c r="J90" s="12" t="str">
        <f t="array" ref="J90">+IFERROR(INDEX(#REF!,SMALL(IF(#REF!={"CC","SF","IM"},ROW(#REF!)-ROW(#REF!)+1),ROWS(J$6:J90))),"")</f>
        <v/>
      </c>
      <c r="K90" s="12" t="str">
        <f t="array" ref="K90">+IFERROR(INDEX(#REF!,SMALL(IF(#REF!={"CC","SF","IM"},ROW(#REF!)-ROW(#REF!)+1),ROWS(K$6:K90))),"")</f>
        <v/>
      </c>
    </row>
    <row r="91" spans="1:11" x14ac:dyDescent="0.25">
      <c r="A91" s="15" t="str">
        <f t="array" ref="A91">+IFERROR(INDEX(#REF!,SMALL(IF(#REF!={"CC","SF","IM"},ROW(#REF!)-ROW(#REF!)+1),ROWS(A$6:A91))),"")</f>
        <v/>
      </c>
      <c r="B91" s="15" t="str">
        <f t="array" ref="B91">+IFERROR(INDEX(#REF!,SMALL(IF(#REF!={"CC","SF","IM"},ROW(#REF!)-ROW(#REF!)+1),ROWS(A$6:A91))),"")</f>
        <v/>
      </c>
      <c r="C91" s="10" t="str">
        <f t="array" ref="C91">+IFERROR(INDEX(#REF!,SMALL(IF(#REF!={"CC","SF","IM"},ROW(#REF!)-ROW(#REF!)+1),ROWS(C$6:C91))),"")</f>
        <v/>
      </c>
      <c r="D91" s="2" t="str">
        <f t="array" ref="D91">+IFERROR(INDEX(#REF!,SMALL(IF(#REF!={"CC","SF","IM"},ROW(#REF!)-ROW(#REF!)+1),ROWS(D$6:D91))),"")</f>
        <v/>
      </c>
      <c r="E91" s="2" t="str">
        <f t="array" ref="E91">+IFERROR(INDEX(#REF!,SMALL(IF(#REF!={"CC","SF","IM"},ROW(#REF!)-ROW(#REF!)+1),ROWS(E$6:E91))),"")</f>
        <v/>
      </c>
      <c r="F91" s="2" t="str">
        <f t="array" ref="F91">+IFERROR(INDEX(#REF!,SMALL(IF(#REF!={"CC","SF","IM"},ROW(#REF!)-ROW(#REF!)+1),ROWS(F$6:F91))),"")</f>
        <v/>
      </c>
      <c r="G91" s="19" t="str">
        <f t="array" ref="G91">+IFERROR(INDEX(#REF!,SMALL(IF(#REF!={"CC","SF","IM"},ROW(#REF!)-ROW(#REF!)+1),ROWS(G$6:G91))),"")</f>
        <v/>
      </c>
      <c r="H91" s="11" t="str">
        <f t="array" ref="H91">+IFERROR(INDEX(#REF!,SMALL(IF(#REF!={"CC","SF","IM"},ROW(#REF!)-ROW(#REF!)+1),ROWS(H$6:H91))),"")</f>
        <v/>
      </c>
      <c r="I91" s="21" t="str">
        <f t="array" ref="I91">+IFERROR(INDEX(#REF!,SMALL(IF(#REF!={"CC","SF","IM"},ROW(#REF!)-ROW(#REF!)+1),ROWS(I$6:I91))),"")</f>
        <v/>
      </c>
      <c r="J91" s="12" t="str">
        <f t="array" ref="J91">+IFERROR(INDEX(#REF!,SMALL(IF(#REF!={"CC","SF","IM"},ROW(#REF!)-ROW(#REF!)+1),ROWS(J$6:J91))),"")</f>
        <v/>
      </c>
      <c r="K91" s="12" t="str">
        <f t="array" ref="K91">+IFERROR(INDEX(#REF!,SMALL(IF(#REF!={"CC","SF","IM"},ROW(#REF!)-ROW(#REF!)+1),ROWS(K$6:K91))),"")</f>
        <v/>
      </c>
    </row>
    <row r="92" spans="1:11" x14ac:dyDescent="0.25">
      <c r="A92" s="15" t="str">
        <f t="array" ref="A92">+IFERROR(INDEX(#REF!,SMALL(IF(#REF!={"CC","SF","IM"},ROW(#REF!)-ROW(#REF!)+1),ROWS(A$6:A92))),"")</f>
        <v/>
      </c>
      <c r="B92" s="15" t="str">
        <f t="array" ref="B92">+IFERROR(INDEX(#REF!,SMALL(IF(#REF!={"CC","SF","IM"},ROW(#REF!)-ROW(#REF!)+1),ROWS(A$6:A92))),"")</f>
        <v/>
      </c>
      <c r="C92" s="10" t="str">
        <f t="array" ref="C92">+IFERROR(INDEX(#REF!,SMALL(IF(#REF!={"CC","SF","IM"},ROW(#REF!)-ROW(#REF!)+1),ROWS(C$6:C92))),"")</f>
        <v/>
      </c>
      <c r="D92" s="2" t="str">
        <f t="array" ref="D92">+IFERROR(INDEX(#REF!,SMALL(IF(#REF!={"CC","SF","IM"},ROW(#REF!)-ROW(#REF!)+1),ROWS(D$6:D92))),"")</f>
        <v/>
      </c>
      <c r="E92" s="2" t="str">
        <f t="array" ref="E92">+IFERROR(INDEX(#REF!,SMALL(IF(#REF!={"CC","SF","IM"},ROW(#REF!)-ROW(#REF!)+1),ROWS(E$6:E92))),"")</f>
        <v/>
      </c>
      <c r="F92" s="2" t="str">
        <f t="array" ref="F92">+IFERROR(INDEX(#REF!,SMALL(IF(#REF!={"CC","SF","IM"},ROW(#REF!)-ROW(#REF!)+1),ROWS(F$6:F92))),"")</f>
        <v/>
      </c>
      <c r="G92" s="19" t="str">
        <f t="array" ref="G92">+IFERROR(INDEX(#REF!,SMALL(IF(#REF!={"CC","SF","IM"},ROW(#REF!)-ROW(#REF!)+1),ROWS(G$6:G92))),"")</f>
        <v/>
      </c>
      <c r="H92" s="11" t="str">
        <f t="array" ref="H92">+IFERROR(INDEX(#REF!,SMALL(IF(#REF!={"CC","SF","IM"},ROW(#REF!)-ROW(#REF!)+1),ROWS(H$6:H92))),"")</f>
        <v/>
      </c>
      <c r="I92" s="21" t="str">
        <f t="array" ref="I92">+IFERROR(INDEX(#REF!,SMALL(IF(#REF!={"CC","SF","IM"},ROW(#REF!)-ROW(#REF!)+1),ROWS(I$6:I92))),"")</f>
        <v/>
      </c>
      <c r="J92" s="12" t="str">
        <f t="array" ref="J92">+IFERROR(INDEX(#REF!,SMALL(IF(#REF!={"CC","SF","IM"},ROW(#REF!)-ROW(#REF!)+1),ROWS(J$6:J92))),"")</f>
        <v/>
      </c>
      <c r="K92" s="12" t="str">
        <f t="array" ref="K92">+IFERROR(INDEX(#REF!,SMALL(IF(#REF!={"CC","SF","IM"},ROW(#REF!)-ROW(#REF!)+1),ROWS(K$6:K92))),"")</f>
        <v/>
      </c>
    </row>
    <row r="93" spans="1:11" x14ac:dyDescent="0.25">
      <c r="A93" s="15" t="str">
        <f t="array" ref="A93">+IFERROR(INDEX(#REF!,SMALL(IF(#REF!={"CC","SF","IM"},ROW(#REF!)-ROW(#REF!)+1),ROWS(A$6:A93))),"")</f>
        <v/>
      </c>
      <c r="B93" s="15" t="str">
        <f t="array" ref="B93">+IFERROR(INDEX(#REF!,SMALL(IF(#REF!={"CC","SF","IM"},ROW(#REF!)-ROW(#REF!)+1),ROWS(A$6:A93))),"")</f>
        <v/>
      </c>
      <c r="C93" s="10" t="str">
        <f t="array" ref="C93">+IFERROR(INDEX(#REF!,SMALL(IF(#REF!={"CC","SF","IM"},ROW(#REF!)-ROW(#REF!)+1),ROWS(C$6:C93))),"")</f>
        <v/>
      </c>
      <c r="D93" s="2" t="str">
        <f t="array" ref="D93">+IFERROR(INDEX(#REF!,SMALL(IF(#REF!={"CC","SF","IM"},ROW(#REF!)-ROW(#REF!)+1),ROWS(D$6:D93))),"")</f>
        <v/>
      </c>
      <c r="E93" s="2" t="str">
        <f t="array" ref="E93">+IFERROR(INDEX(#REF!,SMALL(IF(#REF!={"CC","SF","IM"},ROW(#REF!)-ROW(#REF!)+1),ROWS(E$6:E93))),"")</f>
        <v/>
      </c>
      <c r="F93" s="2" t="str">
        <f t="array" ref="F93">+IFERROR(INDEX(#REF!,SMALL(IF(#REF!={"CC","SF","IM"},ROW(#REF!)-ROW(#REF!)+1),ROWS(F$6:F93))),"")</f>
        <v/>
      </c>
      <c r="G93" s="19" t="str">
        <f t="array" ref="G93">+IFERROR(INDEX(#REF!,SMALL(IF(#REF!={"CC","SF","IM"},ROW(#REF!)-ROW(#REF!)+1),ROWS(G$6:G93))),"")</f>
        <v/>
      </c>
      <c r="H93" s="11" t="str">
        <f t="array" ref="H93">+IFERROR(INDEX(#REF!,SMALL(IF(#REF!={"CC","SF","IM"},ROW(#REF!)-ROW(#REF!)+1),ROWS(H$6:H93))),"")</f>
        <v/>
      </c>
      <c r="I93" s="21" t="str">
        <f t="array" ref="I93">+IFERROR(INDEX(#REF!,SMALL(IF(#REF!={"CC","SF","IM"},ROW(#REF!)-ROW(#REF!)+1),ROWS(I$6:I93))),"")</f>
        <v/>
      </c>
      <c r="J93" s="12" t="str">
        <f t="array" ref="J93">+IFERROR(INDEX(#REF!,SMALL(IF(#REF!={"CC","SF","IM"},ROW(#REF!)-ROW(#REF!)+1),ROWS(J$6:J93))),"")</f>
        <v/>
      </c>
      <c r="K93" s="12" t="str">
        <f t="array" ref="K93">+IFERROR(INDEX(#REF!,SMALL(IF(#REF!={"CC","SF","IM"},ROW(#REF!)-ROW(#REF!)+1),ROWS(K$6:K93))),"")</f>
        <v/>
      </c>
    </row>
    <row r="94" spans="1:11" x14ac:dyDescent="0.25">
      <c r="A94" s="15" t="str">
        <f t="array" ref="A94">+IFERROR(INDEX(#REF!,SMALL(IF(#REF!={"CC","SF","IM"},ROW(#REF!)-ROW(#REF!)+1),ROWS(A$6:A94))),"")</f>
        <v/>
      </c>
      <c r="B94" s="15" t="str">
        <f t="array" ref="B94">+IFERROR(INDEX(#REF!,SMALL(IF(#REF!={"CC","SF","IM"},ROW(#REF!)-ROW(#REF!)+1),ROWS(A$6:A94))),"")</f>
        <v/>
      </c>
      <c r="C94" s="10" t="str">
        <f t="array" ref="C94">+IFERROR(INDEX(#REF!,SMALL(IF(#REF!={"CC","SF","IM"},ROW(#REF!)-ROW(#REF!)+1),ROWS(C$6:C94))),"")</f>
        <v/>
      </c>
      <c r="D94" s="2" t="str">
        <f t="array" ref="D94">+IFERROR(INDEX(#REF!,SMALL(IF(#REF!={"CC","SF","IM"},ROW(#REF!)-ROW(#REF!)+1),ROWS(D$6:D94))),"")</f>
        <v/>
      </c>
      <c r="E94" s="2" t="str">
        <f t="array" ref="E94">+IFERROR(INDEX(#REF!,SMALL(IF(#REF!={"CC","SF","IM"},ROW(#REF!)-ROW(#REF!)+1),ROWS(E$6:E94))),"")</f>
        <v/>
      </c>
      <c r="F94" s="2" t="str">
        <f t="array" ref="F94">+IFERROR(INDEX(#REF!,SMALL(IF(#REF!={"CC","SF","IM"},ROW(#REF!)-ROW(#REF!)+1),ROWS(F$6:F94))),"")</f>
        <v/>
      </c>
      <c r="G94" s="19" t="str">
        <f t="array" ref="G94">+IFERROR(INDEX(#REF!,SMALL(IF(#REF!={"CC","SF","IM"},ROW(#REF!)-ROW(#REF!)+1),ROWS(G$6:G94))),"")</f>
        <v/>
      </c>
      <c r="H94" s="11" t="str">
        <f t="array" ref="H94">+IFERROR(INDEX(#REF!,SMALL(IF(#REF!={"CC","SF","IM"},ROW(#REF!)-ROW(#REF!)+1),ROWS(H$6:H94))),"")</f>
        <v/>
      </c>
      <c r="I94" s="21" t="str">
        <f t="array" ref="I94">+IFERROR(INDEX(#REF!,SMALL(IF(#REF!={"CC","SF","IM"},ROW(#REF!)-ROW(#REF!)+1),ROWS(I$6:I94))),"")</f>
        <v/>
      </c>
      <c r="J94" s="12" t="str">
        <f t="array" ref="J94">+IFERROR(INDEX(#REF!,SMALL(IF(#REF!={"CC","SF","IM"},ROW(#REF!)-ROW(#REF!)+1),ROWS(J$6:J94))),"")</f>
        <v/>
      </c>
      <c r="K94" s="12" t="str">
        <f t="array" ref="K94">+IFERROR(INDEX(#REF!,SMALL(IF(#REF!={"CC","SF","IM"},ROW(#REF!)-ROW(#REF!)+1),ROWS(K$6:K94))),"")</f>
        <v/>
      </c>
    </row>
    <row r="95" spans="1:11" x14ac:dyDescent="0.25">
      <c r="A95" s="15" t="str">
        <f t="array" ref="A95">+IFERROR(INDEX(#REF!,SMALL(IF(#REF!={"CC","SF","IM"},ROW(#REF!)-ROW(#REF!)+1),ROWS(A$6:A95))),"")</f>
        <v/>
      </c>
      <c r="B95" s="15" t="str">
        <f t="array" ref="B95">+IFERROR(INDEX(#REF!,SMALL(IF(#REF!={"CC","SF","IM"},ROW(#REF!)-ROW(#REF!)+1),ROWS(A$6:A95))),"")</f>
        <v/>
      </c>
      <c r="C95" s="10" t="str">
        <f t="array" ref="C95">+IFERROR(INDEX(#REF!,SMALL(IF(#REF!={"CC","SF","IM"},ROW(#REF!)-ROW(#REF!)+1),ROWS(C$6:C95))),"")</f>
        <v/>
      </c>
      <c r="D95" s="2" t="str">
        <f t="array" ref="D95">+IFERROR(INDEX(#REF!,SMALL(IF(#REF!={"CC","SF","IM"},ROW(#REF!)-ROW(#REF!)+1),ROWS(D$6:D95))),"")</f>
        <v/>
      </c>
      <c r="E95" s="2" t="str">
        <f t="array" ref="E95">+IFERROR(INDEX(#REF!,SMALL(IF(#REF!={"CC","SF","IM"},ROW(#REF!)-ROW(#REF!)+1),ROWS(E$6:E95))),"")</f>
        <v/>
      </c>
      <c r="F95" s="2" t="str">
        <f t="array" ref="F95">+IFERROR(INDEX(#REF!,SMALL(IF(#REF!={"CC","SF","IM"},ROW(#REF!)-ROW(#REF!)+1),ROWS(F$6:F95))),"")</f>
        <v/>
      </c>
      <c r="G95" s="19" t="str">
        <f t="array" ref="G95">+IFERROR(INDEX(#REF!,SMALL(IF(#REF!={"CC","SF","IM"},ROW(#REF!)-ROW(#REF!)+1),ROWS(G$6:G95))),"")</f>
        <v/>
      </c>
      <c r="H95" s="11" t="str">
        <f t="array" ref="H95">+IFERROR(INDEX(#REF!,SMALL(IF(#REF!={"CC","SF","IM"},ROW(#REF!)-ROW(#REF!)+1),ROWS(H$6:H95))),"")</f>
        <v/>
      </c>
      <c r="I95" s="21" t="str">
        <f t="array" ref="I95">+IFERROR(INDEX(#REF!,SMALL(IF(#REF!={"CC","SF","IM"},ROW(#REF!)-ROW(#REF!)+1),ROWS(I$6:I95))),"")</f>
        <v/>
      </c>
      <c r="J95" s="12" t="str">
        <f t="array" ref="J95">+IFERROR(INDEX(#REF!,SMALL(IF(#REF!={"CC","SF","IM"},ROW(#REF!)-ROW(#REF!)+1),ROWS(J$6:J95))),"")</f>
        <v/>
      </c>
      <c r="K95" s="12" t="str">
        <f t="array" ref="K95">+IFERROR(INDEX(#REF!,SMALL(IF(#REF!={"CC","SF","IM"},ROW(#REF!)-ROW(#REF!)+1),ROWS(K$6:K95))),"")</f>
        <v/>
      </c>
    </row>
    <row r="96" spans="1:11" x14ac:dyDescent="0.25">
      <c r="A96" s="15" t="str">
        <f t="array" ref="A96">+IFERROR(INDEX(#REF!,SMALL(IF(#REF!={"CC","SF","IM"},ROW(#REF!)-ROW(#REF!)+1),ROWS(A$6:A96))),"")</f>
        <v/>
      </c>
      <c r="B96" s="15" t="str">
        <f t="array" ref="B96">+IFERROR(INDEX(#REF!,SMALL(IF(#REF!={"CC","SF","IM"},ROW(#REF!)-ROW(#REF!)+1),ROWS(A$6:A96))),"")</f>
        <v/>
      </c>
      <c r="C96" s="10" t="str">
        <f t="array" ref="C96">+IFERROR(INDEX(#REF!,SMALL(IF(#REF!={"CC","SF","IM"},ROW(#REF!)-ROW(#REF!)+1),ROWS(C$6:C96))),"")</f>
        <v/>
      </c>
      <c r="D96" s="2" t="str">
        <f t="array" ref="D96">+IFERROR(INDEX(#REF!,SMALL(IF(#REF!={"CC","SF","IM"},ROW(#REF!)-ROW(#REF!)+1),ROWS(D$6:D96))),"")</f>
        <v/>
      </c>
      <c r="E96" s="2" t="str">
        <f t="array" ref="E96">+IFERROR(INDEX(#REF!,SMALL(IF(#REF!={"CC","SF","IM"},ROW(#REF!)-ROW(#REF!)+1),ROWS(E$6:E96))),"")</f>
        <v/>
      </c>
      <c r="F96" s="2" t="str">
        <f t="array" ref="F96">+IFERROR(INDEX(#REF!,SMALL(IF(#REF!={"CC","SF","IM"},ROW(#REF!)-ROW(#REF!)+1),ROWS(F$6:F96))),"")</f>
        <v/>
      </c>
      <c r="G96" s="19" t="str">
        <f t="array" ref="G96">+IFERROR(INDEX(#REF!,SMALL(IF(#REF!={"CC","SF","IM"},ROW(#REF!)-ROW(#REF!)+1),ROWS(G$6:G96))),"")</f>
        <v/>
      </c>
      <c r="H96" s="11" t="str">
        <f t="array" ref="H96">+IFERROR(INDEX(#REF!,SMALL(IF(#REF!={"CC","SF","IM"},ROW(#REF!)-ROW(#REF!)+1),ROWS(H$6:H96))),"")</f>
        <v/>
      </c>
      <c r="I96" s="21" t="str">
        <f t="array" ref="I96">+IFERROR(INDEX(#REF!,SMALL(IF(#REF!={"CC","SF","IM"},ROW(#REF!)-ROW(#REF!)+1),ROWS(I$6:I96))),"")</f>
        <v/>
      </c>
      <c r="J96" s="12" t="str">
        <f t="array" ref="J96">+IFERROR(INDEX(#REF!,SMALL(IF(#REF!={"CC","SF","IM"},ROW(#REF!)-ROW(#REF!)+1),ROWS(J$6:J96))),"")</f>
        <v/>
      </c>
      <c r="K96" s="12" t="str">
        <f t="array" ref="K96">+IFERROR(INDEX(#REF!,SMALL(IF(#REF!={"CC","SF","IM"},ROW(#REF!)-ROW(#REF!)+1),ROWS(K$6:K96))),"")</f>
        <v/>
      </c>
    </row>
    <row r="97" spans="1:11" x14ac:dyDescent="0.25">
      <c r="A97" s="15" t="str">
        <f t="array" ref="A97">+IFERROR(INDEX(#REF!,SMALL(IF(#REF!={"CC","SF","IM"},ROW(#REF!)-ROW(#REF!)+1),ROWS(A$6:A97))),"")</f>
        <v/>
      </c>
      <c r="B97" s="15" t="str">
        <f t="array" ref="B97">+IFERROR(INDEX(#REF!,SMALL(IF(#REF!={"CC","SF","IM"},ROW(#REF!)-ROW(#REF!)+1),ROWS(A$6:A97))),"")</f>
        <v/>
      </c>
      <c r="C97" s="10" t="str">
        <f t="array" ref="C97">+IFERROR(INDEX(#REF!,SMALL(IF(#REF!={"CC","SF","IM"},ROW(#REF!)-ROW(#REF!)+1),ROWS(C$6:C97))),"")</f>
        <v/>
      </c>
      <c r="D97" s="2" t="str">
        <f t="array" ref="D97">+IFERROR(INDEX(#REF!,SMALL(IF(#REF!={"CC","SF","IM"},ROW(#REF!)-ROW(#REF!)+1),ROWS(D$6:D97))),"")</f>
        <v/>
      </c>
      <c r="E97" s="2" t="str">
        <f t="array" ref="E97">+IFERROR(INDEX(#REF!,SMALL(IF(#REF!={"CC","SF","IM"},ROW(#REF!)-ROW(#REF!)+1),ROWS(E$6:E97))),"")</f>
        <v/>
      </c>
      <c r="F97" s="2" t="str">
        <f t="array" ref="F97">+IFERROR(INDEX(#REF!,SMALL(IF(#REF!={"CC","SF","IM"},ROW(#REF!)-ROW(#REF!)+1),ROWS(F$6:F97))),"")</f>
        <v/>
      </c>
      <c r="G97" s="19" t="str">
        <f t="array" ref="G97">+IFERROR(INDEX(#REF!,SMALL(IF(#REF!={"CC","SF","IM"},ROW(#REF!)-ROW(#REF!)+1),ROWS(G$6:G97))),"")</f>
        <v/>
      </c>
      <c r="H97" s="11" t="str">
        <f t="array" ref="H97">+IFERROR(INDEX(#REF!,SMALL(IF(#REF!={"CC","SF","IM"},ROW(#REF!)-ROW(#REF!)+1),ROWS(H$6:H97))),"")</f>
        <v/>
      </c>
      <c r="I97" s="21" t="str">
        <f t="array" ref="I97">+IFERROR(INDEX(#REF!,SMALL(IF(#REF!={"CC","SF","IM"},ROW(#REF!)-ROW(#REF!)+1),ROWS(I$6:I97))),"")</f>
        <v/>
      </c>
      <c r="J97" s="12" t="str">
        <f t="array" ref="J97">+IFERROR(INDEX(#REF!,SMALL(IF(#REF!={"CC","SF","IM"},ROW(#REF!)-ROW(#REF!)+1),ROWS(J$6:J97))),"")</f>
        <v/>
      </c>
      <c r="K97" s="12" t="str">
        <f t="array" ref="K97">+IFERROR(INDEX(#REF!,SMALL(IF(#REF!={"CC","SF","IM"},ROW(#REF!)-ROW(#REF!)+1),ROWS(K$6:K97))),"")</f>
        <v/>
      </c>
    </row>
    <row r="98" spans="1:11" x14ac:dyDescent="0.25">
      <c r="A98" s="15" t="str">
        <f t="array" ref="A98">+IFERROR(INDEX(#REF!,SMALL(IF(#REF!={"CC","SF","IM"},ROW(#REF!)-ROW(#REF!)+1),ROWS(A$6:A98))),"")</f>
        <v/>
      </c>
      <c r="B98" s="15" t="str">
        <f t="array" ref="B98">+IFERROR(INDEX(#REF!,SMALL(IF(#REF!={"CC","SF","IM"},ROW(#REF!)-ROW(#REF!)+1),ROWS(A$6:A98))),"")</f>
        <v/>
      </c>
      <c r="C98" s="10" t="str">
        <f t="array" ref="C98">+IFERROR(INDEX(#REF!,SMALL(IF(#REF!={"CC","SF","IM"},ROW(#REF!)-ROW(#REF!)+1),ROWS(C$6:C98))),"")</f>
        <v/>
      </c>
      <c r="D98" s="2" t="str">
        <f t="array" ref="D98">+IFERROR(INDEX(#REF!,SMALL(IF(#REF!={"CC","SF","IM"},ROW(#REF!)-ROW(#REF!)+1),ROWS(D$6:D98))),"")</f>
        <v/>
      </c>
      <c r="E98" s="2" t="str">
        <f t="array" ref="E98">+IFERROR(INDEX(#REF!,SMALL(IF(#REF!={"CC","SF","IM"},ROW(#REF!)-ROW(#REF!)+1),ROWS(E$6:E98))),"")</f>
        <v/>
      </c>
      <c r="F98" s="2" t="str">
        <f t="array" ref="F98">+IFERROR(INDEX(#REF!,SMALL(IF(#REF!={"CC","SF","IM"},ROW(#REF!)-ROW(#REF!)+1),ROWS(F$6:F98))),"")</f>
        <v/>
      </c>
      <c r="G98" s="19" t="str">
        <f t="array" ref="G98">+IFERROR(INDEX(#REF!,SMALL(IF(#REF!={"CC","SF","IM"},ROW(#REF!)-ROW(#REF!)+1),ROWS(G$6:G98))),"")</f>
        <v/>
      </c>
      <c r="H98" s="11" t="str">
        <f t="array" ref="H98">+IFERROR(INDEX(#REF!,SMALL(IF(#REF!={"CC","SF","IM"},ROW(#REF!)-ROW(#REF!)+1),ROWS(H$6:H98))),"")</f>
        <v/>
      </c>
      <c r="I98" s="21" t="str">
        <f t="array" ref="I98">+IFERROR(INDEX(#REF!,SMALL(IF(#REF!={"CC","SF","IM"},ROW(#REF!)-ROW(#REF!)+1),ROWS(I$6:I98))),"")</f>
        <v/>
      </c>
      <c r="J98" s="12" t="str">
        <f t="array" ref="J98">+IFERROR(INDEX(#REF!,SMALL(IF(#REF!={"CC","SF","IM"},ROW(#REF!)-ROW(#REF!)+1),ROWS(J$6:J98))),"")</f>
        <v/>
      </c>
      <c r="K98" s="12" t="str">
        <f t="array" ref="K98">+IFERROR(INDEX(#REF!,SMALL(IF(#REF!={"CC","SF","IM"},ROW(#REF!)-ROW(#REF!)+1),ROWS(K$6:K98))),"")</f>
        <v/>
      </c>
    </row>
    <row r="99" spans="1:11" x14ac:dyDescent="0.25">
      <c r="A99" s="15" t="str">
        <f t="array" ref="A99">+IFERROR(INDEX(#REF!,SMALL(IF(#REF!={"CC","SF","IM"},ROW(#REF!)-ROW(#REF!)+1),ROWS(A$6:A99))),"")</f>
        <v/>
      </c>
      <c r="B99" s="15" t="str">
        <f t="array" ref="B99">+IFERROR(INDEX(#REF!,SMALL(IF(#REF!={"CC","SF","IM"},ROW(#REF!)-ROW(#REF!)+1),ROWS(A$6:A99))),"")</f>
        <v/>
      </c>
      <c r="C99" s="10" t="str">
        <f t="array" ref="C99">+IFERROR(INDEX(#REF!,SMALL(IF(#REF!={"CC","SF","IM"},ROW(#REF!)-ROW(#REF!)+1),ROWS(C$6:C99))),"")</f>
        <v/>
      </c>
      <c r="D99" s="2" t="str">
        <f t="array" ref="D99">+IFERROR(INDEX(#REF!,SMALL(IF(#REF!={"CC","SF","IM"},ROW(#REF!)-ROW(#REF!)+1),ROWS(D$6:D99))),"")</f>
        <v/>
      </c>
      <c r="E99" s="2" t="str">
        <f t="array" ref="E99">+IFERROR(INDEX(#REF!,SMALL(IF(#REF!={"CC","SF","IM"},ROW(#REF!)-ROW(#REF!)+1),ROWS(E$6:E99))),"")</f>
        <v/>
      </c>
      <c r="F99" s="2" t="str">
        <f t="array" ref="F99">+IFERROR(INDEX(#REF!,SMALL(IF(#REF!={"CC","SF","IM"},ROW(#REF!)-ROW(#REF!)+1),ROWS(F$6:F99))),"")</f>
        <v/>
      </c>
      <c r="G99" s="19" t="str">
        <f t="array" ref="G99">+IFERROR(INDEX(#REF!,SMALL(IF(#REF!={"CC","SF","IM"},ROW(#REF!)-ROW(#REF!)+1),ROWS(G$6:G99))),"")</f>
        <v/>
      </c>
      <c r="H99" s="11" t="str">
        <f t="array" ref="H99">+IFERROR(INDEX(#REF!,SMALL(IF(#REF!={"CC","SF","IM"},ROW(#REF!)-ROW(#REF!)+1),ROWS(H$6:H99))),"")</f>
        <v/>
      </c>
      <c r="I99" s="21" t="str">
        <f t="array" ref="I99">+IFERROR(INDEX(#REF!,SMALL(IF(#REF!={"CC","SF","IM"},ROW(#REF!)-ROW(#REF!)+1),ROWS(I$6:I99))),"")</f>
        <v/>
      </c>
      <c r="J99" s="12" t="str">
        <f t="array" ref="J99">+IFERROR(INDEX(#REF!,SMALL(IF(#REF!={"CC","SF","IM"},ROW(#REF!)-ROW(#REF!)+1),ROWS(J$6:J99))),"")</f>
        <v/>
      </c>
      <c r="K99" s="12" t="str">
        <f t="array" ref="K99">+IFERROR(INDEX(#REF!,SMALL(IF(#REF!={"CC","SF","IM"},ROW(#REF!)-ROW(#REF!)+1),ROWS(K$6:K99))),"")</f>
        <v/>
      </c>
    </row>
    <row r="100" spans="1:11" x14ac:dyDescent="0.25">
      <c r="A100" s="15" t="str">
        <f t="array" ref="A100">+IFERROR(INDEX(#REF!,SMALL(IF(#REF!={"CC","SF","IM"},ROW(#REF!)-ROW(#REF!)+1),ROWS(A$6:A100))),"")</f>
        <v/>
      </c>
      <c r="B100" s="15" t="str">
        <f t="array" ref="B100">+IFERROR(INDEX(#REF!,SMALL(IF(#REF!={"CC","SF","IM"},ROW(#REF!)-ROW(#REF!)+1),ROWS(A$6:A100))),"")</f>
        <v/>
      </c>
      <c r="C100" s="10" t="str">
        <f t="array" ref="C100">+IFERROR(INDEX(#REF!,SMALL(IF(#REF!={"CC","SF","IM"},ROW(#REF!)-ROW(#REF!)+1),ROWS(C$6:C100))),"")</f>
        <v/>
      </c>
      <c r="D100" s="2" t="str">
        <f t="array" ref="D100">+IFERROR(INDEX(#REF!,SMALL(IF(#REF!={"CC","SF","IM"},ROW(#REF!)-ROW(#REF!)+1),ROWS(D$6:D100))),"")</f>
        <v/>
      </c>
      <c r="E100" s="2" t="str">
        <f t="array" ref="E100">+IFERROR(INDEX(#REF!,SMALL(IF(#REF!={"CC","SF","IM"},ROW(#REF!)-ROW(#REF!)+1),ROWS(E$6:E100))),"")</f>
        <v/>
      </c>
      <c r="F100" s="2" t="str">
        <f t="array" ref="F100">+IFERROR(INDEX(#REF!,SMALL(IF(#REF!={"CC","SF","IM"},ROW(#REF!)-ROW(#REF!)+1),ROWS(F$6:F100))),"")</f>
        <v/>
      </c>
      <c r="G100" s="19" t="str">
        <f t="array" ref="G100">+IFERROR(INDEX(#REF!,SMALL(IF(#REF!={"CC","SF","IM"},ROW(#REF!)-ROW(#REF!)+1),ROWS(G$6:G100))),"")</f>
        <v/>
      </c>
      <c r="H100" s="11" t="str">
        <f t="array" ref="H100">+IFERROR(INDEX(#REF!,SMALL(IF(#REF!={"CC","SF","IM"},ROW(#REF!)-ROW(#REF!)+1),ROWS(H$6:H100))),"")</f>
        <v/>
      </c>
      <c r="I100" s="21" t="str">
        <f t="array" ref="I100">+IFERROR(INDEX(#REF!,SMALL(IF(#REF!={"CC","SF","IM"},ROW(#REF!)-ROW(#REF!)+1),ROWS(I$6:I100))),"")</f>
        <v/>
      </c>
      <c r="J100" s="12" t="str">
        <f t="array" ref="J100">+IFERROR(INDEX(#REF!,SMALL(IF(#REF!={"CC","SF","IM"},ROW(#REF!)-ROW(#REF!)+1),ROWS(J$6:J100))),"")</f>
        <v/>
      </c>
      <c r="K100" s="12" t="str">
        <f t="array" ref="K100">+IFERROR(INDEX(#REF!,SMALL(IF(#REF!={"CC","SF","IM"},ROW(#REF!)-ROW(#REF!)+1),ROWS(K$6:K100))),"")</f>
        <v/>
      </c>
    </row>
    <row r="101" spans="1:11" x14ac:dyDescent="0.25">
      <c r="A101" s="15" t="str">
        <f t="array" ref="A101">+IFERROR(INDEX(#REF!,SMALL(IF(#REF!={"CC","SF","IM"},ROW(#REF!)-ROW(#REF!)+1),ROWS(A$6:A101))),"")</f>
        <v/>
      </c>
      <c r="B101" s="15" t="str">
        <f t="array" ref="B101">+IFERROR(INDEX(#REF!,SMALL(IF(#REF!={"CC","SF","IM"},ROW(#REF!)-ROW(#REF!)+1),ROWS(A$6:A101))),"")</f>
        <v/>
      </c>
      <c r="C101" s="10" t="str">
        <f t="array" ref="C101">+IFERROR(INDEX(#REF!,SMALL(IF(#REF!={"CC","SF","IM"},ROW(#REF!)-ROW(#REF!)+1),ROWS(C$6:C101))),"")</f>
        <v/>
      </c>
      <c r="D101" s="2" t="str">
        <f t="array" ref="D101">+IFERROR(INDEX(#REF!,SMALL(IF(#REF!={"CC","SF","IM"},ROW(#REF!)-ROW(#REF!)+1),ROWS(D$6:D101))),"")</f>
        <v/>
      </c>
      <c r="E101" s="2" t="str">
        <f t="array" ref="E101">+IFERROR(INDEX(#REF!,SMALL(IF(#REF!={"CC","SF","IM"},ROW(#REF!)-ROW(#REF!)+1),ROWS(E$6:E101))),"")</f>
        <v/>
      </c>
      <c r="F101" s="2" t="str">
        <f t="array" ref="F101">+IFERROR(INDEX(#REF!,SMALL(IF(#REF!={"CC","SF","IM"},ROW(#REF!)-ROW(#REF!)+1),ROWS(F$6:F101))),"")</f>
        <v/>
      </c>
      <c r="G101" s="19" t="str">
        <f t="array" ref="G101">+IFERROR(INDEX(#REF!,SMALL(IF(#REF!={"CC","SF","IM"},ROW(#REF!)-ROW(#REF!)+1),ROWS(G$6:G101))),"")</f>
        <v/>
      </c>
      <c r="H101" s="11" t="str">
        <f t="array" ref="H101">+IFERROR(INDEX(#REF!,SMALL(IF(#REF!={"CC","SF","IM"},ROW(#REF!)-ROW(#REF!)+1),ROWS(H$6:H101))),"")</f>
        <v/>
      </c>
      <c r="I101" s="21" t="str">
        <f t="array" ref="I101">+IFERROR(INDEX(#REF!,SMALL(IF(#REF!={"CC","SF","IM"},ROW(#REF!)-ROW(#REF!)+1),ROWS(I$6:I101))),"")</f>
        <v/>
      </c>
      <c r="J101" s="12" t="str">
        <f t="array" ref="J101">+IFERROR(INDEX(#REF!,SMALL(IF(#REF!={"CC","SF","IM"},ROW(#REF!)-ROW(#REF!)+1),ROWS(J$6:J101))),"")</f>
        <v/>
      </c>
      <c r="K101" s="12" t="str">
        <f t="array" ref="K101">+IFERROR(INDEX(#REF!,SMALL(IF(#REF!={"CC","SF","IM"},ROW(#REF!)-ROW(#REF!)+1),ROWS(K$6:K101))),"")</f>
        <v/>
      </c>
    </row>
    <row r="102" spans="1:11" x14ac:dyDescent="0.25">
      <c r="A102" s="15" t="str">
        <f t="array" ref="A102">+IFERROR(INDEX(#REF!,SMALL(IF(#REF!={"CC","SF","IM"},ROW(#REF!)-ROW(#REF!)+1),ROWS(A$6:A102))),"")</f>
        <v/>
      </c>
      <c r="B102" s="15" t="str">
        <f t="array" ref="B102">+IFERROR(INDEX(#REF!,SMALL(IF(#REF!={"CC","SF","IM"},ROW(#REF!)-ROW(#REF!)+1),ROWS(A$6:A102))),"")</f>
        <v/>
      </c>
      <c r="C102" s="10" t="str">
        <f t="array" ref="C102">+IFERROR(INDEX(#REF!,SMALL(IF(#REF!={"CC","SF","IM"},ROW(#REF!)-ROW(#REF!)+1),ROWS(C$6:C102))),"")</f>
        <v/>
      </c>
      <c r="D102" s="2" t="str">
        <f t="array" ref="D102">+IFERROR(INDEX(#REF!,SMALL(IF(#REF!={"CC","SF","IM"},ROW(#REF!)-ROW(#REF!)+1),ROWS(D$6:D102))),"")</f>
        <v/>
      </c>
      <c r="E102" s="2" t="str">
        <f t="array" ref="E102">+IFERROR(INDEX(#REF!,SMALL(IF(#REF!={"CC","SF","IM"},ROW(#REF!)-ROW(#REF!)+1),ROWS(E$6:E102))),"")</f>
        <v/>
      </c>
      <c r="F102" s="2" t="str">
        <f t="array" ref="F102">+IFERROR(INDEX(#REF!,SMALL(IF(#REF!={"CC","SF","IM"},ROW(#REF!)-ROW(#REF!)+1),ROWS(F$6:F102))),"")</f>
        <v/>
      </c>
      <c r="G102" s="19" t="str">
        <f t="array" ref="G102">+IFERROR(INDEX(#REF!,SMALL(IF(#REF!={"CC","SF","IM"},ROW(#REF!)-ROW(#REF!)+1),ROWS(G$6:G102))),"")</f>
        <v/>
      </c>
      <c r="H102" s="11" t="str">
        <f t="array" ref="H102">+IFERROR(INDEX(#REF!,SMALL(IF(#REF!={"CC","SF","IM"},ROW(#REF!)-ROW(#REF!)+1),ROWS(H$6:H102))),"")</f>
        <v/>
      </c>
      <c r="I102" s="21" t="str">
        <f t="array" ref="I102">+IFERROR(INDEX(#REF!,SMALL(IF(#REF!={"CC","SF","IM"},ROW(#REF!)-ROW(#REF!)+1),ROWS(I$6:I102))),"")</f>
        <v/>
      </c>
      <c r="J102" s="12" t="str">
        <f t="array" ref="J102">+IFERROR(INDEX(#REF!,SMALL(IF(#REF!={"CC","SF","IM"},ROW(#REF!)-ROW(#REF!)+1),ROWS(J$6:J102))),"")</f>
        <v/>
      </c>
      <c r="K102" s="12" t="str">
        <f t="array" ref="K102">+IFERROR(INDEX(#REF!,SMALL(IF(#REF!={"CC","SF","IM"},ROW(#REF!)-ROW(#REF!)+1),ROWS(K$6:K102))),"")</f>
        <v/>
      </c>
    </row>
    <row r="103" spans="1:11" x14ac:dyDescent="0.25">
      <c r="A103" s="15" t="str">
        <f t="array" ref="A103">+IFERROR(INDEX(#REF!,SMALL(IF(#REF!={"CC","SF","IM"},ROW(#REF!)-ROW(#REF!)+1),ROWS(A$6:A103))),"")</f>
        <v/>
      </c>
      <c r="B103" s="15" t="str">
        <f t="array" ref="B103">+IFERROR(INDEX(#REF!,SMALL(IF(#REF!={"CC","SF","IM"},ROW(#REF!)-ROW(#REF!)+1),ROWS(A$6:A103))),"")</f>
        <v/>
      </c>
      <c r="C103" s="10" t="str">
        <f t="array" ref="C103">+IFERROR(INDEX(#REF!,SMALL(IF(#REF!={"CC","SF","IM"},ROW(#REF!)-ROW(#REF!)+1),ROWS(C$6:C103))),"")</f>
        <v/>
      </c>
      <c r="D103" s="2" t="str">
        <f t="array" ref="D103">+IFERROR(INDEX(#REF!,SMALL(IF(#REF!={"CC","SF","IM"},ROW(#REF!)-ROW(#REF!)+1),ROWS(D$6:D103))),"")</f>
        <v/>
      </c>
      <c r="E103" s="2" t="str">
        <f t="array" ref="E103">+IFERROR(INDEX(#REF!,SMALL(IF(#REF!={"CC","SF","IM"},ROW(#REF!)-ROW(#REF!)+1),ROWS(E$6:E103))),"")</f>
        <v/>
      </c>
      <c r="F103" s="2" t="str">
        <f t="array" ref="F103">+IFERROR(INDEX(#REF!,SMALL(IF(#REF!={"CC","SF","IM"},ROW(#REF!)-ROW(#REF!)+1),ROWS(F$6:F103))),"")</f>
        <v/>
      </c>
      <c r="G103" s="19" t="str">
        <f t="array" ref="G103">+IFERROR(INDEX(#REF!,SMALL(IF(#REF!={"CC","SF","IM"},ROW(#REF!)-ROW(#REF!)+1),ROWS(G$6:G103))),"")</f>
        <v/>
      </c>
      <c r="H103" s="11" t="str">
        <f t="array" ref="H103">+IFERROR(INDEX(#REF!,SMALL(IF(#REF!={"CC","SF","IM"},ROW(#REF!)-ROW(#REF!)+1),ROWS(H$6:H103))),"")</f>
        <v/>
      </c>
      <c r="I103" s="21" t="str">
        <f t="array" ref="I103">+IFERROR(INDEX(#REF!,SMALL(IF(#REF!={"CC","SF","IM"},ROW(#REF!)-ROW(#REF!)+1),ROWS(I$6:I103))),"")</f>
        <v/>
      </c>
      <c r="J103" s="12" t="str">
        <f t="array" ref="J103">+IFERROR(INDEX(#REF!,SMALL(IF(#REF!={"CC","SF","IM"},ROW(#REF!)-ROW(#REF!)+1),ROWS(J$6:J103))),"")</f>
        <v/>
      </c>
      <c r="K103" s="12" t="str">
        <f t="array" ref="K103">+IFERROR(INDEX(#REF!,SMALL(IF(#REF!={"CC","SF","IM"},ROW(#REF!)-ROW(#REF!)+1),ROWS(K$6:K103))),"")</f>
        <v/>
      </c>
    </row>
    <row r="104" spans="1:11" x14ac:dyDescent="0.25">
      <c r="A104" s="15" t="str">
        <f t="array" ref="A104">+IFERROR(INDEX(#REF!,SMALL(IF(#REF!={"CC","SF","IM"},ROW(#REF!)-ROW(#REF!)+1),ROWS(A$6:A104))),"")</f>
        <v/>
      </c>
      <c r="B104" s="15" t="str">
        <f t="array" ref="B104">+IFERROR(INDEX(#REF!,SMALL(IF(#REF!={"CC","SF","IM"},ROW(#REF!)-ROW(#REF!)+1),ROWS(A$6:A104))),"")</f>
        <v/>
      </c>
      <c r="C104" s="10" t="str">
        <f t="array" ref="C104">+IFERROR(INDEX(#REF!,SMALL(IF(#REF!={"CC","SF","IM"},ROW(#REF!)-ROW(#REF!)+1),ROWS(C$6:C104))),"")</f>
        <v/>
      </c>
      <c r="D104" s="2" t="str">
        <f t="array" ref="D104">+IFERROR(INDEX(#REF!,SMALL(IF(#REF!={"CC","SF","IM"},ROW(#REF!)-ROW(#REF!)+1),ROWS(D$6:D104))),"")</f>
        <v/>
      </c>
      <c r="E104" s="2" t="str">
        <f t="array" ref="E104">+IFERROR(INDEX(#REF!,SMALL(IF(#REF!={"CC","SF","IM"},ROW(#REF!)-ROW(#REF!)+1),ROWS(E$6:E104))),"")</f>
        <v/>
      </c>
      <c r="F104" s="2" t="str">
        <f t="array" ref="F104">+IFERROR(INDEX(#REF!,SMALL(IF(#REF!={"CC","SF","IM"},ROW(#REF!)-ROW(#REF!)+1),ROWS(F$6:F104))),"")</f>
        <v/>
      </c>
      <c r="G104" s="19" t="str">
        <f t="array" ref="G104">+IFERROR(INDEX(#REF!,SMALL(IF(#REF!={"CC","SF","IM"},ROW(#REF!)-ROW(#REF!)+1),ROWS(G$6:G104))),"")</f>
        <v/>
      </c>
      <c r="H104" s="11" t="str">
        <f t="array" ref="H104">+IFERROR(INDEX(#REF!,SMALL(IF(#REF!={"CC","SF","IM"},ROW(#REF!)-ROW(#REF!)+1),ROWS(H$6:H104))),"")</f>
        <v/>
      </c>
      <c r="I104" s="21" t="str">
        <f t="array" ref="I104">+IFERROR(INDEX(#REF!,SMALL(IF(#REF!={"CC","SF","IM"},ROW(#REF!)-ROW(#REF!)+1),ROWS(I$6:I104))),"")</f>
        <v/>
      </c>
      <c r="J104" s="12" t="str">
        <f t="array" ref="J104">+IFERROR(INDEX(#REF!,SMALL(IF(#REF!={"CC","SF","IM"},ROW(#REF!)-ROW(#REF!)+1),ROWS(J$6:J104))),"")</f>
        <v/>
      </c>
      <c r="K104" s="12" t="str">
        <f t="array" ref="K104">+IFERROR(INDEX(#REF!,SMALL(IF(#REF!={"CC","SF","IM"},ROW(#REF!)-ROW(#REF!)+1),ROWS(K$6:K104))),"")</f>
        <v/>
      </c>
    </row>
    <row r="105" spans="1:11" x14ac:dyDescent="0.25">
      <c r="A105" s="15" t="str">
        <f t="array" ref="A105">+IFERROR(INDEX(#REF!,SMALL(IF(#REF!={"CC","SF","IM"},ROW(#REF!)-ROW(#REF!)+1),ROWS(A$6:A105))),"")</f>
        <v/>
      </c>
      <c r="B105" s="15" t="str">
        <f t="array" ref="B105">+IFERROR(INDEX(#REF!,SMALL(IF(#REF!={"CC","SF","IM"},ROW(#REF!)-ROW(#REF!)+1),ROWS(A$6:A105))),"")</f>
        <v/>
      </c>
      <c r="C105" s="10" t="str">
        <f t="array" ref="C105">+IFERROR(INDEX(#REF!,SMALL(IF(#REF!={"CC","SF","IM"},ROW(#REF!)-ROW(#REF!)+1),ROWS(C$6:C105))),"")</f>
        <v/>
      </c>
      <c r="D105" s="2" t="str">
        <f t="array" ref="D105">+IFERROR(INDEX(#REF!,SMALL(IF(#REF!={"CC","SF","IM"},ROW(#REF!)-ROW(#REF!)+1),ROWS(D$6:D105))),"")</f>
        <v/>
      </c>
      <c r="E105" s="2" t="str">
        <f t="array" ref="E105">+IFERROR(INDEX(#REF!,SMALL(IF(#REF!={"CC","SF","IM"},ROW(#REF!)-ROW(#REF!)+1),ROWS(E$6:E105))),"")</f>
        <v/>
      </c>
      <c r="F105" s="2" t="str">
        <f t="array" ref="F105">+IFERROR(INDEX(#REF!,SMALL(IF(#REF!={"CC","SF","IM"},ROW(#REF!)-ROW(#REF!)+1),ROWS(F$6:F105))),"")</f>
        <v/>
      </c>
      <c r="G105" s="19" t="str">
        <f t="array" ref="G105">+IFERROR(INDEX(#REF!,SMALL(IF(#REF!={"CC","SF","IM"},ROW(#REF!)-ROW(#REF!)+1),ROWS(G$6:G105))),"")</f>
        <v/>
      </c>
      <c r="H105" s="11" t="str">
        <f t="array" ref="H105">+IFERROR(INDEX(#REF!,SMALL(IF(#REF!={"CC","SF","IM"},ROW(#REF!)-ROW(#REF!)+1),ROWS(H$6:H105))),"")</f>
        <v/>
      </c>
      <c r="I105" s="21" t="str">
        <f t="array" ref="I105">+IFERROR(INDEX(#REF!,SMALL(IF(#REF!={"CC","SF","IM"},ROW(#REF!)-ROW(#REF!)+1),ROWS(I$6:I105))),"")</f>
        <v/>
      </c>
      <c r="J105" s="12" t="str">
        <f t="array" ref="J105">+IFERROR(INDEX(#REF!,SMALL(IF(#REF!={"CC","SF","IM"},ROW(#REF!)-ROW(#REF!)+1),ROWS(J$6:J105))),"")</f>
        <v/>
      </c>
      <c r="K105" s="12" t="str">
        <f t="array" ref="K105">+IFERROR(INDEX(#REF!,SMALL(IF(#REF!={"CC","SF","IM"},ROW(#REF!)-ROW(#REF!)+1),ROWS(K$6:K105))),"")</f>
        <v/>
      </c>
    </row>
    <row r="106" spans="1:11" x14ac:dyDescent="0.25">
      <c r="A106" s="15" t="str">
        <f t="array" ref="A106">+IFERROR(INDEX(#REF!,SMALL(IF(#REF!={"CC","SF","IM"},ROW(#REF!)-ROW(#REF!)+1),ROWS(A$6:A106))),"")</f>
        <v/>
      </c>
      <c r="B106" s="15" t="str">
        <f t="array" ref="B106">+IFERROR(INDEX(#REF!,SMALL(IF(#REF!={"CC","SF","IM"},ROW(#REF!)-ROW(#REF!)+1),ROWS(A$6:A106))),"")</f>
        <v/>
      </c>
      <c r="C106" s="10" t="str">
        <f t="array" ref="C106">+IFERROR(INDEX(#REF!,SMALL(IF(#REF!={"CC","SF","IM"},ROW(#REF!)-ROW(#REF!)+1),ROWS(C$6:C106))),"")</f>
        <v/>
      </c>
      <c r="D106" s="2" t="str">
        <f t="array" ref="D106">+IFERROR(INDEX(#REF!,SMALL(IF(#REF!={"CC","SF","IM"},ROW(#REF!)-ROW(#REF!)+1),ROWS(D$6:D106))),"")</f>
        <v/>
      </c>
      <c r="E106" s="2" t="str">
        <f t="array" ref="E106">+IFERROR(INDEX(#REF!,SMALL(IF(#REF!={"CC","SF","IM"},ROW(#REF!)-ROW(#REF!)+1),ROWS(E$6:E106))),"")</f>
        <v/>
      </c>
      <c r="F106" s="2" t="str">
        <f t="array" ref="F106">+IFERROR(INDEX(#REF!,SMALL(IF(#REF!={"CC","SF","IM"},ROW(#REF!)-ROW(#REF!)+1),ROWS(F$6:F106))),"")</f>
        <v/>
      </c>
      <c r="G106" s="19" t="str">
        <f t="array" ref="G106">+IFERROR(INDEX(#REF!,SMALL(IF(#REF!={"CC","SF","IM"},ROW(#REF!)-ROW(#REF!)+1),ROWS(G$6:G106))),"")</f>
        <v/>
      </c>
      <c r="H106" s="11" t="str">
        <f t="array" ref="H106">+IFERROR(INDEX(#REF!,SMALL(IF(#REF!={"CC","SF","IM"},ROW(#REF!)-ROW(#REF!)+1),ROWS(H$6:H106))),"")</f>
        <v/>
      </c>
      <c r="I106" s="21" t="str">
        <f t="array" ref="I106">+IFERROR(INDEX(#REF!,SMALL(IF(#REF!={"CC","SF","IM"},ROW(#REF!)-ROW(#REF!)+1),ROWS(I$6:I106))),"")</f>
        <v/>
      </c>
      <c r="J106" s="12" t="str">
        <f t="array" ref="J106">+IFERROR(INDEX(#REF!,SMALL(IF(#REF!={"CC","SF","IM"},ROW(#REF!)-ROW(#REF!)+1),ROWS(J$6:J106))),"")</f>
        <v/>
      </c>
      <c r="K106" s="12" t="str">
        <f t="array" ref="K106">+IFERROR(INDEX(#REF!,SMALL(IF(#REF!={"CC","SF","IM"},ROW(#REF!)-ROW(#REF!)+1),ROWS(K$6:K106))),"")</f>
        <v/>
      </c>
    </row>
    <row r="107" spans="1:11" x14ac:dyDescent="0.25">
      <c r="A107" s="15" t="str">
        <f t="array" ref="A107">+IFERROR(INDEX(#REF!,SMALL(IF(#REF!={"CC","SF","IM"},ROW(#REF!)-ROW(#REF!)+1),ROWS(A$6:A107))),"")</f>
        <v/>
      </c>
      <c r="B107" s="15" t="str">
        <f t="array" ref="B107">+IFERROR(INDEX(#REF!,SMALL(IF(#REF!={"CC","SF","IM"},ROW(#REF!)-ROW(#REF!)+1),ROWS(A$6:A107))),"")</f>
        <v/>
      </c>
      <c r="C107" s="10" t="str">
        <f t="array" ref="C107">+IFERROR(INDEX(#REF!,SMALL(IF(#REF!={"CC","SF","IM"},ROW(#REF!)-ROW(#REF!)+1),ROWS(C$6:C107))),"")</f>
        <v/>
      </c>
      <c r="D107" s="2" t="str">
        <f t="array" ref="D107">+IFERROR(INDEX(#REF!,SMALL(IF(#REF!={"CC","SF","IM"},ROW(#REF!)-ROW(#REF!)+1),ROWS(D$6:D107))),"")</f>
        <v/>
      </c>
      <c r="E107" s="2" t="str">
        <f t="array" ref="E107">+IFERROR(INDEX(#REF!,SMALL(IF(#REF!={"CC","SF","IM"},ROW(#REF!)-ROW(#REF!)+1),ROWS(E$6:E107))),"")</f>
        <v/>
      </c>
      <c r="F107" s="2" t="str">
        <f t="array" ref="F107">+IFERROR(INDEX(#REF!,SMALL(IF(#REF!={"CC","SF","IM"},ROW(#REF!)-ROW(#REF!)+1),ROWS(F$6:F107))),"")</f>
        <v/>
      </c>
      <c r="G107" s="19" t="str">
        <f t="array" ref="G107">+IFERROR(INDEX(#REF!,SMALL(IF(#REF!={"CC","SF","IM"},ROW(#REF!)-ROW(#REF!)+1),ROWS(G$6:G107))),"")</f>
        <v/>
      </c>
      <c r="H107" s="11" t="str">
        <f t="array" ref="H107">+IFERROR(INDEX(#REF!,SMALL(IF(#REF!={"CC","SF","IM"},ROW(#REF!)-ROW(#REF!)+1),ROWS(H$6:H107))),"")</f>
        <v/>
      </c>
      <c r="I107" s="21" t="str">
        <f t="array" ref="I107">+IFERROR(INDEX(#REF!,SMALL(IF(#REF!={"CC","SF","IM"},ROW(#REF!)-ROW(#REF!)+1),ROWS(I$6:I107))),"")</f>
        <v/>
      </c>
      <c r="J107" s="12" t="str">
        <f t="array" ref="J107">+IFERROR(INDEX(#REF!,SMALL(IF(#REF!={"CC","SF","IM"},ROW(#REF!)-ROW(#REF!)+1),ROWS(J$6:J107))),"")</f>
        <v/>
      </c>
      <c r="K107" s="12" t="str">
        <f t="array" ref="K107">+IFERROR(INDEX(#REF!,SMALL(IF(#REF!={"CC","SF","IM"},ROW(#REF!)-ROW(#REF!)+1),ROWS(K$6:K107))),"")</f>
        <v/>
      </c>
    </row>
    <row r="108" spans="1:11" x14ac:dyDescent="0.25">
      <c r="A108" s="15" t="str">
        <f t="array" ref="A108">+IFERROR(INDEX(#REF!,SMALL(IF(#REF!={"CC","SF","IM"},ROW(#REF!)-ROW(#REF!)+1),ROWS(A$6:A108))),"")</f>
        <v/>
      </c>
      <c r="B108" s="15" t="str">
        <f t="array" ref="B108">+IFERROR(INDEX(#REF!,SMALL(IF(#REF!={"CC","SF","IM"},ROW(#REF!)-ROW(#REF!)+1),ROWS(A$6:A108))),"")</f>
        <v/>
      </c>
      <c r="C108" s="10" t="str">
        <f t="array" ref="C108">+IFERROR(INDEX(#REF!,SMALL(IF(#REF!={"CC","SF","IM"},ROW(#REF!)-ROW(#REF!)+1),ROWS(C$6:C108))),"")</f>
        <v/>
      </c>
      <c r="D108" s="2" t="str">
        <f t="array" ref="D108">+IFERROR(INDEX(#REF!,SMALL(IF(#REF!={"CC","SF","IM"},ROW(#REF!)-ROW(#REF!)+1),ROWS(D$6:D108))),"")</f>
        <v/>
      </c>
      <c r="E108" s="2" t="str">
        <f t="array" ref="E108">+IFERROR(INDEX(#REF!,SMALL(IF(#REF!={"CC","SF","IM"},ROW(#REF!)-ROW(#REF!)+1),ROWS(E$6:E108))),"")</f>
        <v/>
      </c>
      <c r="F108" s="2" t="str">
        <f t="array" ref="F108">+IFERROR(INDEX(#REF!,SMALL(IF(#REF!={"CC","SF","IM"},ROW(#REF!)-ROW(#REF!)+1),ROWS(F$6:F108))),"")</f>
        <v/>
      </c>
      <c r="G108" s="19" t="str">
        <f t="array" ref="G108">+IFERROR(INDEX(#REF!,SMALL(IF(#REF!={"CC","SF","IM"},ROW(#REF!)-ROW(#REF!)+1),ROWS(G$6:G108))),"")</f>
        <v/>
      </c>
      <c r="H108" s="11" t="str">
        <f t="array" ref="H108">+IFERROR(INDEX(#REF!,SMALL(IF(#REF!={"CC","SF","IM"},ROW(#REF!)-ROW(#REF!)+1),ROWS(H$6:H108))),"")</f>
        <v/>
      </c>
      <c r="I108" s="21" t="str">
        <f t="array" ref="I108">+IFERROR(INDEX(#REF!,SMALL(IF(#REF!={"CC","SF","IM"},ROW(#REF!)-ROW(#REF!)+1),ROWS(I$6:I108))),"")</f>
        <v/>
      </c>
      <c r="J108" s="12" t="str">
        <f t="array" ref="J108">+IFERROR(INDEX(#REF!,SMALL(IF(#REF!={"CC","SF","IM"},ROW(#REF!)-ROW(#REF!)+1),ROWS(J$6:J108))),"")</f>
        <v/>
      </c>
      <c r="K108" s="12" t="str">
        <f t="array" ref="K108">+IFERROR(INDEX(#REF!,SMALL(IF(#REF!={"CC","SF","IM"},ROW(#REF!)-ROW(#REF!)+1),ROWS(K$6:K108))),"")</f>
        <v/>
      </c>
    </row>
    <row r="109" spans="1:11" x14ac:dyDescent="0.25">
      <c r="A109" s="15" t="str">
        <f t="array" ref="A109">+IFERROR(INDEX(#REF!,SMALL(IF(#REF!={"CC","SF","IM"},ROW(#REF!)-ROW(#REF!)+1),ROWS(A$6:A109))),"")</f>
        <v/>
      </c>
      <c r="B109" s="15" t="str">
        <f t="array" ref="B109">+IFERROR(INDEX(#REF!,SMALL(IF(#REF!={"CC","SF","IM"},ROW(#REF!)-ROW(#REF!)+1),ROWS(A$6:A109))),"")</f>
        <v/>
      </c>
      <c r="C109" s="10" t="str">
        <f t="array" ref="C109">+IFERROR(INDEX(#REF!,SMALL(IF(#REF!={"CC","SF","IM"},ROW(#REF!)-ROW(#REF!)+1),ROWS(C$6:C109))),"")</f>
        <v/>
      </c>
      <c r="D109" s="2" t="str">
        <f t="array" ref="D109">+IFERROR(INDEX(#REF!,SMALL(IF(#REF!={"CC","SF","IM"},ROW(#REF!)-ROW(#REF!)+1),ROWS(D$6:D109))),"")</f>
        <v/>
      </c>
      <c r="E109" s="2" t="str">
        <f t="array" ref="E109">+IFERROR(INDEX(#REF!,SMALL(IF(#REF!={"CC","SF","IM"},ROW(#REF!)-ROW(#REF!)+1),ROWS(E$6:E109))),"")</f>
        <v/>
      </c>
      <c r="F109" s="2" t="str">
        <f t="array" ref="F109">+IFERROR(INDEX(#REF!,SMALL(IF(#REF!={"CC","SF","IM"},ROW(#REF!)-ROW(#REF!)+1),ROWS(F$6:F109))),"")</f>
        <v/>
      </c>
      <c r="G109" s="19" t="str">
        <f t="array" ref="G109">+IFERROR(INDEX(#REF!,SMALL(IF(#REF!={"CC","SF","IM"},ROW(#REF!)-ROW(#REF!)+1),ROWS(G$6:G109))),"")</f>
        <v/>
      </c>
      <c r="H109" s="11" t="str">
        <f t="array" ref="H109">+IFERROR(INDEX(#REF!,SMALL(IF(#REF!={"CC","SF","IM"},ROW(#REF!)-ROW(#REF!)+1),ROWS(H$6:H109))),"")</f>
        <v/>
      </c>
      <c r="I109" s="21" t="str">
        <f t="array" ref="I109">+IFERROR(INDEX(#REF!,SMALL(IF(#REF!={"CC","SF","IM"},ROW(#REF!)-ROW(#REF!)+1),ROWS(I$6:I109))),"")</f>
        <v/>
      </c>
      <c r="J109" s="12" t="str">
        <f t="array" ref="J109">+IFERROR(INDEX(#REF!,SMALL(IF(#REF!={"CC","SF","IM"},ROW(#REF!)-ROW(#REF!)+1),ROWS(J$6:J109))),"")</f>
        <v/>
      </c>
      <c r="K109" s="12" t="str">
        <f t="array" ref="K109">+IFERROR(INDEX(#REF!,SMALL(IF(#REF!={"CC","SF","IM"},ROW(#REF!)-ROW(#REF!)+1),ROWS(K$6:K109))),"")</f>
        <v/>
      </c>
    </row>
    <row r="110" spans="1:11" x14ac:dyDescent="0.25">
      <c r="A110" s="15" t="str">
        <f t="array" ref="A110">+IFERROR(INDEX(#REF!,SMALL(IF(#REF!={"CC","SF","IM"},ROW(#REF!)-ROW(#REF!)+1),ROWS(A$6:A110))),"")</f>
        <v/>
      </c>
      <c r="B110" s="15" t="str">
        <f t="array" ref="B110">+IFERROR(INDEX(#REF!,SMALL(IF(#REF!={"CC","SF","IM"},ROW(#REF!)-ROW(#REF!)+1),ROWS(A$6:A110))),"")</f>
        <v/>
      </c>
      <c r="C110" s="10" t="str">
        <f t="array" ref="C110">+IFERROR(INDEX(#REF!,SMALL(IF(#REF!={"CC","SF","IM"},ROW(#REF!)-ROW(#REF!)+1),ROWS(C$6:C110))),"")</f>
        <v/>
      </c>
      <c r="D110" s="2" t="str">
        <f t="array" ref="D110">+IFERROR(INDEX(#REF!,SMALL(IF(#REF!={"CC","SF","IM"},ROW(#REF!)-ROW(#REF!)+1),ROWS(D$6:D110))),"")</f>
        <v/>
      </c>
      <c r="E110" s="2" t="str">
        <f t="array" ref="E110">+IFERROR(INDEX(#REF!,SMALL(IF(#REF!={"CC","SF","IM"},ROW(#REF!)-ROW(#REF!)+1),ROWS(E$6:E110))),"")</f>
        <v/>
      </c>
      <c r="F110" s="2" t="str">
        <f t="array" ref="F110">+IFERROR(INDEX(#REF!,SMALL(IF(#REF!={"CC","SF","IM"},ROW(#REF!)-ROW(#REF!)+1),ROWS(F$6:F110))),"")</f>
        <v/>
      </c>
      <c r="G110" s="19" t="str">
        <f t="array" ref="G110">+IFERROR(INDEX(#REF!,SMALL(IF(#REF!={"CC","SF","IM"},ROW(#REF!)-ROW(#REF!)+1),ROWS(G$6:G110))),"")</f>
        <v/>
      </c>
      <c r="H110" s="11" t="str">
        <f t="array" ref="H110">+IFERROR(INDEX(#REF!,SMALL(IF(#REF!={"CC","SF","IM"},ROW(#REF!)-ROW(#REF!)+1),ROWS(H$6:H110))),"")</f>
        <v/>
      </c>
      <c r="I110" s="21" t="str">
        <f t="array" ref="I110">+IFERROR(INDEX(#REF!,SMALL(IF(#REF!={"CC","SF","IM"},ROW(#REF!)-ROW(#REF!)+1),ROWS(I$6:I110))),"")</f>
        <v/>
      </c>
      <c r="J110" s="12" t="str">
        <f t="array" ref="J110">+IFERROR(INDEX(#REF!,SMALL(IF(#REF!={"CC","SF","IM"},ROW(#REF!)-ROW(#REF!)+1),ROWS(J$6:J110))),"")</f>
        <v/>
      </c>
      <c r="K110" s="12" t="str">
        <f t="array" ref="K110">+IFERROR(INDEX(#REF!,SMALL(IF(#REF!={"CC","SF","IM"},ROW(#REF!)-ROW(#REF!)+1),ROWS(K$6:K110))),"")</f>
        <v/>
      </c>
    </row>
    <row r="111" spans="1:11" x14ac:dyDescent="0.25">
      <c r="A111" s="15" t="str">
        <f t="array" ref="A111">+IFERROR(INDEX(#REF!,SMALL(IF(#REF!={"CC","SF","IM"},ROW(#REF!)-ROW(#REF!)+1),ROWS(A$6:A111))),"")</f>
        <v/>
      </c>
      <c r="B111" s="15" t="str">
        <f t="array" ref="B111">+IFERROR(INDEX(#REF!,SMALL(IF(#REF!={"CC","SF","IM"},ROW(#REF!)-ROW(#REF!)+1),ROWS(A$6:A111))),"")</f>
        <v/>
      </c>
      <c r="C111" s="10" t="str">
        <f t="array" ref="C111">+IFERROR(INDEX(#REF!,SMALL(IF(#REF!={"CC","SF","IM"},ROW(#REF!)-ROW(#REF!)+1),ROWS(C$6:C111))),"")</f>
        <v/>
      </c>
      <c r="D111" s="2" t="str">
        <f t="array" ref="D111">+IFERROR(INDEX(#REF!,SMALL(IF(#REF!={"CC","SF","IM"},ROW(#REF!)-ROW(#REF!)+1),ROWS(D$6:D111))),"")</f>
        <v/>
      </c>
      <c r="E111" s="2" t="str">
        <f t="array" ref="E111">+IFERROR(INDEX(#REF!,SMALL(IF(#REF!={"CC","SF","IM"},ROW(#REF!)-ROW(#REF!)+1),ROWS(E$6:E111))),"")</f>
        <v/>
      </c>
      <c r="F111" s="2" t="str">
        <f t="array" ref="F111">+IFERROR(INDEX(#REF!,SMALL(IF(#REF!={"CC","SF","IM"},ROW(#REF!)-ROW(#REF!)+1),ROWS(F$6:F111))),"")</f>
        <v/>
      </c>
      <c r="G111" s="19" t="str">
        <f t="array" ref="G111">+IFERROR(INDEX(#REF!,SMALL(IF(#REF!={"CC","SF","IM"},ROW(#REF!)-ROW(#REF!)+1),ROWS(G$6:G111))),"")</f>
        <v/>
      </c>
      <c r="H111" s="11" t="str">
        <f t="array" ref="H111">+IFERROR(INDEX(#REF!,SMALL(IF(#REF!={"CC","SF","IM"},ROW(#REF!)-ROW(#REF!)+1),ROWS(H$6:H111))),"")</f>
        <v/>
      </c>
      <c r="I111" s="21" t="str">
        <f t="array" ref="I111">+IFERROR(INDEX(#REF!,SMALL(IF(#REF!={"CC","SF","IM"},ROW(#REF!)-ROW(#REF!)+1),ROWS(I$6:I111))),"")</f>
        <v/>
      </c>
      <c r="J111" s="12" t="str">
        <f t="array" ref="J111">+IFERROR(INDEX(#REF!,SMALL(IF(#REF!={"CC","SF","IM"},ROW(#REF!)-ROW(#REF!)+1),ROWS(J$6:J111))),"")</f>
        <v/>
      </c>
      <c r="K111" s="12" t="str">
        <f t="array" ref="K111">+IFERROR(INDEX(#REF!,SMALL(IF(#REF!={"CC","SF","IM"},ROW(#REF!)-ROW(#REF!)+1),ROWS(K$6:K111))),"")</f>
        <v/>
      </c>
    </row>
    <row r="112" spans="1:11" x14ac:dyDescent="0.25">
      <c r="A112" s="15" t="str">
        <f t="array" ref="A112">+IFERROR(INDEX(#REF!,SMALL(IF(#REF!={"CC","SF","IM"},ROW(#REF!)-ROW(#REF!)+1),ROWS(A$6:A112))),"")</f>
        <v/>
      </c>
      <c r="B112" s="15" t="str">
        <f t="array" ref="B112">+IFERROR(INDEX(#REF!,SMALL(IF(#REF!={"CC","SF","IM"},ROW(#REF!)-ROW(#REF!)+1),ROWS(A$6:A112))),"")</f>
        <v/>
      </c>
      <c r="C112" s="10" t="str">
        <f t="array" ref="C112">+IFERROR(INDEX(#REF!,SMALL(IF(#REF!={"CC","SF","IM"},ROW(#REF!)-ROW(#REF!)+1),ROWS(C$6:C112))),"")</f>
        <v/>
      </c>
      <c r="D112" s="2" t="str">
        <f t="array" ref="D112">+IFERROR(INDEX(#REF!,SMALL(IF(#REF!={"CC","SF","IM"},ROW(#REF!)-ROW(#REF!)+1),ROWS(D$6:D112))),"")</f>
        <v/>
      </c>
      <c r="E112" s="2" t="str">
        <f t="array" ref="E112">+IFERROR(INDEX(#REF!,SMALL(IF(#REF!={"CC","SF","IM"},ROW(#REF!)-ROW(#REF!)+1),ROWS(E$6:E112))),"")</f>
        <v/>
      </c>
      <c r="F112" s="2" t="str">
        <f t="array" ref="F112">+IFERROR(INDEX(#REF!,SMALL(IF(#REF!={"CC","SF","IM"},ROW(#REF!)-ROW(#REF!)+1),ROWS(F$6:F112))),"")</f>
        <v/>
      </c>
      <c r="G112" s="19" t="str">
        <f t="array" ref="G112">+IFERROR(INDEX(#REF!,SMALL(IF(#REF!={"CC","SF","IM"},ROW(#REF!)-ROW(#REF!)+1),ROWS(G$6:G112))),"")</f>
        <v/>
      </c>
      <c r="H112" s="11" t="str">
        <f t="array" ref="H112">+IFERROR(INDEX(#REF!,SMALL(IF(#REF!={"CC","SF","IM"},ROW(#REF!)-ROW(#REF!)+1),ROWS(H$6:H112))),"")</f>
        <v/>
      </c>
      <c r="I112" s="21" t="str">
        <f t="array" ref="I112">+IFERROR(INDEX(#REF!,SMALL(IF(#REF!={"CC","SF","IM"},ROW(#REF!)-ROW(#REF!)+1),ROWS(I$6:I112))),"")</f>
        <v/>
      </c>
      <c r="J112" s="12" t="str">
        <f t="array" ref="J112">+IFERROR(INDEX(#REF!,SMALL(IF(#REF!={"CC","SF","IM"},ROW(#REF!)-ROW(#REF!)+1),ROWS(J$6:J112))),"")</f>
        <v/>
      </c>
      <c r="K112" s="12" t="str">
        <f t="array" ref="K112">+IFERROR(INDEX(#REF!,SMALL(IF(#REF!={"CC","SF","IM"},ROW(#REF!)-ROW(#REF!)+1),ROWS(K$6:K112))),"")</f>
        <v/>
      </c>
    </row>
    <row r="113" spans="1:11" x14ac:dyDescent="0.25">
      <c r="A113" s="15" t="str">
        <f t="array" ref="A113">+IFERROR(INDEX(#REF!,SMALL(IF(#REF!={"CC","SF","IM"},ROW(#REF!)-ROW(#REF!)+1),ROWS(A$6:A113))),"")</f>
        <v/>
      </c>
      <c r="B113" s="15" t="str">
        <f t="array" ref="B113">+IFERROR(INDEX(#REF!,SMALL(IF(#REF!={"CC","SF","IM"},ROW(#REF!)-ROW(#REF!)+1),ROWS(A$6:A113))),"")</f>
        <v/>
      </c>
      <c r="C113" s="10" t="str">
        <f t="array" ref="C113">+IFERROR(INDEX(#REF!,SMALL(IF(#REF!={"CC","SF","IM"},ROW(#REF!)-ROW(#REF!)+1),ROWS(C$6:C113))),"")</f>
        <v/>
      </c>
      <c r="D113" s="2" t="str">
        <f t="array" ref="D113">+IFERROR(INDEX(#REF!,SMALL(IF(#REF!={"CC","SF","IM"},ROW(#REF!)-ROW(#REF!)+1),ROWS(D$6:D113))),"")</f>
        <v/>
      </c>
      <c r="E113" s="2" t="str">
        <f t="array" ref="E113">+IFERROR(INDEX(#REF!,SMALL(IF(#REF!={"CC","SF","IM"},ROW(#REF!)-ROW(#REF!)+1),ROWS(E$6:E113))),"")</f>
        <v/>
      </c>
      <c r="F113" s="2" t="str">
        <f t="array" ref="F113">+IFERROR(INDEX(#REF!,SMALL(IF(#REF!={"CC","SF","IM"},ROW(#REF!)-ROW(#REF!)+1),ROWS(F$6:F113))),"")</f>
        <v/>
      </c>
      <c r="G113" s="19" t="str">
        <f t="array" ref="G113">+IFERROR(INDEX(#REF!,SMALL(IF(#REF!={"CC","SF","IM"},ROW(#REF!)-ROW(#REF!)+1),ROWS(G$6:G113))),"")</f>
        <v/>
      </c>
      <c r="H113" s="11" t="str">
        <f t="array" ref="H113">+IFERROR(INDEX(#REF!,SMALL(IF(#REF!={"CC","SF","IM"},ROW(#REF!)-ROW(#REF!)+1),ROWS(H$6:H113))),"")</f>
        <v/>
      </c>
      <c r="I113" s="21" t="str">
        <f t="array" ref="I113">+IFERROR(INDEX(#REF!,SMALL(IF(#REF!={"CC","SF","IM"},ROW(#REF!)-ROW(#REF!)+1),ROWS(I$6:I113))),"")</f>
        <v/>
      </c>
      <c r="J113" s="12" t="str">
        <f t="array" ref="J113">+IFERROR(INDEX(#REF!,SMALL(IF(#REF!={"CC","SF","IM"},ROW(#REF!)-ROW(#REF!)+1),ROWS(J$6:J113))),"")</f>
        <v/>
      </c>
      <c r="K113" s="12" t="str">
        <f t="array" ref="K113">+IFERROR(INDEX(#REF!,SMALL(IF(#REF!={"CC","SF","IM"},ROW(#REF!)-ROW(#REF!)+1),ROWS(K$6:K113))),"")</f>
        <v/>
      </c>
    </row>
    <row r="114" spans="1:11" x14ac:dyDescent="0.25">
      <c r="A114" s="15" t="str">
        <f t="array" ref="A114">+IFERROR(INDEX(#REF!,SMALL(IF(#REF!={"CC","SF","IM"},ROW(#REF!)-ROW(#REF!)+1),ROWS(A$6:A114))),"")</f>
        <v/>
      </c>
      <c r="B114" s="15" t="str">
        <f t="array" ref="B114">+IFERROR(INDEX(#REF!,SMALL(IF(#REF!={"CC","SF","IM"},ROW(#REF!)-ROW(#REF!)+1),ROWS(A$6:A114))),"")</f>
        <v/>
      </c>
      <c r="C114" s="10" t="str">
        <f t="array" ref="C114">+IFERROR(INDEX(#REF!,SMALL(IF(#REF!={"CC","SF","IM"},ROW(#REF!)-ROW(#REF!)+1),ROWS(C$6:C114))),"")</f>
        <v/>
      </c>
      <c r="D114" s="2" t="str">
        <f t="array" ref="D114">+IFERROR(INDEX(#REF!,SMALL(IF(#REF!={"CC","SF","IM"},ROW(#REF!)-ROW(#REF!)+1),ROWS(D$6:D114))),"")</f>
        <v/>
      </c>
      <c r="E114" s="2" t="str">
        <f t="array" ref="E114">+IFERROR(INDEX(#REF!,SMALL(IF(#REF!={"CC","SF","IM"},ROW(#REF!)-ROW(#REF!)+1),ROWS(E$6:E114))),"")</f>
        <v/>
      </c>
      <c r="F114" s="2" t="str">
        <f t="array" ref="F114">+IFERROR(INDEX(#REF!,SMALL(IF(#REF!={"CC","SF","IM"},ROW(#REF!)-ROW(#REF!)+1),ROWS(F$6:F114))),"")</f>
        <v/>
      </c>
      <c r="G114" s="19" t="str">
        <f t="array" ref="G114">+IFERROR(INDEX(#REF!,SMALL(IF(#REF!={"CC","SF","IM"},ROW(#REF!)-ROW(#REF!)+1),ROWS(G$6:G114))),"")</f>
        <v/>
      </c>
      <c r="H114" s="11" t="str">
        <f t="array" ref="H114">+IFERROR(INDEX(#REF!,SMALL(IF(#REF!={"CC","SF","IM"},ROW(#REF!)-ROW(#REF!)+1),ROWS(H$6:H114))),"")</f>
        <v/>
      </c>
      <c r="I114" s="21" t="str">
        <f t="array" ref="I114">+IFERROR(INDEX(#REF!,SMALL(IF(#REF!={"CC","SF","IM"},ROW(#REF!)-ROW(#REF!)+1),ROWS(I$6:I114))),"")</f>
        <v/>
      </c>
      <c r="J114" s="12" t="str">
        <f t="array" ref="J114">+IFERROR(INDEX(#REF!,SMALL(IF(#REF!={"CC","SF","IM"},ROW(#REF!)-ROW(#REF!)+1),ROWS(J$6:J114))),"")</f>
        <v/>
      </c>
      <c r="K114" s="12" t="str">
        <f t="array" ref="K114">+IFERROR(INDEX(#REF!,SMALL(IF(#REF!={"CC","SF","IM"},ROW(#REF!)-ROW(#REF!)+1),ROWS(K$6:K114))),"")</f>
        <v/>
      </c>
    </row>
    <row r="115" spans="1:11" x14ac:dyDescent="0.25">
      <c r="A115" s="15" t="str">
        <f t="array" ref="A115">+IFERROR(INDEX(#REF!,SMALL(IF(#REF!={"CC","SF","IM"},ROW(#REF!)-ROW(#REF!)+1),ROWS(A$6:A115))),"")</f>
        <v/>
      </c>
      <c r="B115" s="15" t="str">
        <f t="array" ref="B115">+IFERROR(INDEX(#REF!,SMALL(IF(#REF!={"CC","SF","IM"},ROW(#REF!)-ROW(#REF!)+1),ROWS(A$6:A115))),"")</f>
        <v/>
      </c>
      <c r="C115" s="10" t="str">
        <f t="array" ref="C115">+IFERROR(INDEX(#REF!,SMALL(IF(#REF!={"CC","SF","IM"},ROW(#REF!)-ROW(#REF!)+1),ROWS(C$6:C115))),"")</f>
        <v/>
      </c>
      <c r="D115" s="2" t="str">
        <f t="array" ref="D115">+IFERROR(INDEX(#REF!,SMALL(IF(#REF!={"CC","SF","IM"},ROW(#REF!)-ROW(#REF!)+1),ROWS(D$6:D115))),"")</f>
        <v/>
      </c>
      <c r="E115" s="2" t="str">
        <f t="array" ref="E115">+IFERROR(INDEX(#REF!,SMALL(IF(#REF!={"CC","SF","IM"},ROW(#REF!)-ROW(#REF!)+1),ROWS(E$6:E115))),"")</f>
        <v/>
      </c>
      <c r="F115" s="2" t="str">
        <f t="array" ref="F115">+IFERROR(INDEX(#REF!,SMALL(IF(#REF!={"CC","SF","IM"},ROW(#REF!)-ROW(#REF!)+1),ROWS(F$6:F115))),"")</f>
        <v/>
      </c>
      <c r="G115" s="19" t="str">
        <f t="array" ref="G115">+IFERROR(INDEX(#REF!,SMALL(IF(#REF!={"CC","SF","IM"},ROW(#REF!)-ROW(#REF!)+1),ROWS(G$6:G115))),"")</f>
        <v/>
      </c>
      <c r="H115" s="11" t="str">
        <f t="array" ref="H115">+IFERROR(INDEX(#REF!,SMALL(IF(#REF!={"CC","SF","IM"},ROW(#REF!)-ROW(#REF!)+1),ROWS(H$6:H115))),"")</f>
        <v/>
      </c>
      <c r="I115" s="21" t="str">
        <f t="array" ref="I115">+IFERROR(INDEX(#REF!,SMALL(IF(#REF!={"CC","SF","IM"},ROW(#REF!)-ROW(#REF!)+1),ROWS(I$6:I115))),"")</f>
        <v/>
      </c>
      <c r="J115" s="12" t="str">
        <f t="array" ref="J115">+IFERROR(INDEX(#REF!,SMALL(IF(#REF!={"CC","SF","IM"},ROW(#REF!)-ROW(#REF!)+1),ROWS(J$6:J115))),"")</f>
        <v/>
      </c>
      <c r="K115" s="12" t="str">
        <f t="array" ref="K115">+IFERROR(INDEX(#REF!,SMALL(IF(#REF!={"CC","SF","IM"},ROW(#REF!)-ROW(#REF!)+1),ROWS(K$6:K115))),"")</f>
        <v/>
      </c>
    </row>
    <row r="116" spans="1:11" x14ac:dyDescent="0.25">
      <c r="A116" s="15" t="str">
        <f t="array" ref="A116">+IFERROR(INDEX(#REF!,SMALL(IF(#REF!={"CC","SF","IM"},ROW(#REF!)-ROW(#REF!)+1),ROWS(A$6:A116))),"")</f>
        <v/>
      </c>
      <c r="B116" s="15" t="str">
        <f t="array" ref="B116">+IFERROR(INDEX(#REF!,SMALL(IF(#REF!={"CC","SF","IM"},ROW(#REF!)-ROW(#REF!)+1),ROWS(A$6:A116))),"")</f>
        <v/>
      </c>
      <c r="C116" s="10" t="str">
        <f t="array" ref="C116">+IFERROR(INDEX(#REF!,SMALL(IF(#REF!={"CC","SF","IM"},ROW(#REF!)-ROW(#REF!)+1),ROWS(C$6:C116))),"")</f>
        <v/>
      </c>
      <c r="D116" s="2" t="str">
        <f t="array" ref="D116">+IFERROR(INDEX(#REF!,SMALL(IF(#REF!={"CC","SF","IM"},ROW(#REF!)-ROW(#REF!)+1),ROWS(D$6:D116))),"")</f>
        <v/>
      </c>
      <c r="E116" s="2" t="str">
        <f t="array" ref="E116">+IFERROR(INDEX(#REF!,SMALL(IF(#REF!={"CC","SF","IM"},ROW(#REF!)-ROW(#REF!)+1),ROWS(E$6:E116))),"")</f>
        <v/>
      </c>
      <c r="F116" s="2" t="str">
        <f t="array" ref="F116">+IFERROR(INDEX(#REF!,SMALL(IF(#REF!={"CC","SF","IM"},ROW(#REF!)-ROW(#REF!)+1),ROWS(F$6:F116))),"")</f>
        <v/>
      </c>
      <c r="G116" s="19" t="str">
        <f t="array" ref="G116">+IFERROR(INDEX(#REF!,SMALL(IF(#REF!={"CC","SF","IM"},ROW(#REF!)-ROW(#REF!)+1),ROWS(G$6:G116))),"")</f>
        <v/>
      </c>
      <c r="H116" s="11" t="str">
        <f t="array" ref="H116">+IFERROR(INDEX(#REF!,SMALL(IF(#REF!={"CC","SF","IM"},ROW(#REF!)-ROW(#REF!)+1),ROWS(H$6:H116))),"")</f>
        <v/>
      </c>
      <c r="I116" s="21" t="str">
        <f t="array" ref="I116">+IFERROR(INDEX(#REF!,SMALL(IF(#REF!={"CC","SF","IM"},ROW(#REF!)-ROW(#REF!)+1),ROWS(I$6:I116))),"")</f>
        <v/>
      </c>
      <c r="J116" s="12" t="str">
        <f t="array" ref="J116">+IFERROR(INDEX(#REF!,SMALL(IF(#REF!={"CC","SF","IM"},ROW(#REF!)-ROW(#REF!)+1),ROWS(J$6:J116))),"")</f>
        <v/>
      </c>
      <c r="K116" s="12" t="str">
        <f t="array" ref="K116">+IFERROR(INDEX(#REF!,SMALL(IF(#REF!={"CC","SF","IM"},ROW(#REF!)-ROW(#REF!)+1),ROWS(K$6:K116))),"")</f>
        <v/>
      </c>
    </row>
    <row r="117" spans="1:11" x14ac:dyDescent="0.25">
      <c r="A117" s="15" t="str">
        <f t="array" ref="A117">+IFERROR(INDEX(#REF!,SMALL(IF(#REF!={"CC","SF","IM"},ROW(#REF!)-ROW(#REF!)+1),ROWS(A$6:A117))),"")</f>
        <v/>
      </c>
      <c r="B117" s="15" t="str">
        <f t="array" ref="B117">+IFERROR(INDEX(#REF!,SMALL(IF(#REF!={"CC","SF","IM"},ROW(#REF!)-ROW(#REF!)+1),ROWS(A$6:A117))),"")</f>
        <v/>
      </c>
      <c r="C117" s="10" t="str">
        <f t="array" ref="C117">+IFERROR(INDEX(#REF!,SMALL(IF(#REF!={"CC","SF","IM"},ROW(#REF!)-ROW(#REF!)+1),ROWS(C$6:C117))),"")</f>
        <v/>
      </c>
      <c r="D117" s="2" t="str">
        <f t="array" ref="D117">+IFERROR(INDEX(#REF!,SMALL(IF(#REF!={"CC","SF","IM"},ROW(#REF!)-ROW(#REF!)+1),ROWS(D$6:D117))),"")</f>
        <v/>
      </c>
      <c r="E117" s="2" t="str">
        <f t="array" ref="E117">+IFERROR(INDEX(#REF!,SMALL(IF(#REF!={"CC","SF","IM"},ROW(#REF!)-ROW(#REF!)+1),ROWS(E$6:E117))),"")</f>
        <v/>
      </c>
      <c r="F117" s="2" t="str">
        <f t="array" ref="F117">+IFERROR(INDEX(#REF!,SMALL(IF(#REF!={"CC","SF","IM"},ROW(#REF!)-ROW(#REF!)+1),ROWS(F$6:F117))),"")</f>
        <v/>
      </c>
      <c r="G117" s="19" t="str">
        <f t="array" ref="G117">+IFERROR(INDEX(#REF!,SMALL(IF(#REF!={"CC","SF","IM"},ROW(#REF!)-ROW(#REF!)+1),ROWS(G$6:G117))),"")</f>
        <v/>
      </c>
      <c r="H117" s="11" t="str">
        <f t="array" ref="H117">+IFERROR(INDEX(#REF!,SMALL(IF(#REF!={"CC","SF","IM"},ROW(#REF!)-ROW(#REF!)+1),ROWS(H$6:H117))),"")</f>
        <v/>
      </c>
      <c r="I117" s="21" t="str">
        <f t="array" ref="I117">+IFERROR(INDEX(#REF!,SMALL(IF(#REF!={"CC","SF","IM"},ROW(#REF!)-ROW(#REF!)+1),ROWS(I$6:I117))),"")</f>
        <v/>
      </c>
      <c r="J117" s="12" t="str">
        <f t="array" ref="J117">+IFERROR(INDEX(#REF!,SMALL(IF(#REF!={"CC","SF","IM"},ROW(#REF!)-ROW(#REF!)+1),ROWS(J$6:J117))),"")</f>
        <v/>
      </c>
      <c r="K117" s="12" t="str">
        <f t="array" ref="K117">+IFERROR(INDEX(#REF!,SMALL(IF(#REF!={"CC","SF","IM"},ROW(#REF!)-ROW(#REF!)+1),ROWS(K$6:K117))),"")</f>
        <v/>
      </c>
    </row>
    <row r="118" spans="1:11" x14ac:dyDescent="0.25">
      <c r="A118" s="15" t="str">
        <f t="array" ref="A118">+IFERROR(INDEX(#REF!,SMALL(IF(#REF!={"CC","SF","IM"},ROW(#REF!)-ROW(#REF!)+1),ROWS(A$6:A118))),"")</f>
        <v/>
      </c>
      <c r="B118" s="15" t="str">
        <f t="array" ref="B118">+IFERROR(INDEX(#REF!,SMALL(IF(#REF!={"CC","SF","IM"},ROW(#REF!)-ROW(#REF!)+1),ROWS(A$6:A118))),"")</f>
        <v/>
      </c>
      <c r="C118" s="10" t="str">
        <f t="array" ref="C118">+IFERROR(INDEX(#REF!,SMALL(IF(#REF!={"CC","SF","IM"},ROW(#REF!)-ROW(#REF!)+1),ROWS(C$6:C118))),"")</f>
        <v/>
      </c>
      <c r="D118" s="2" t="str">
        <f t="array" ref="D118">+IFERROR(INDEX(#REF!,SMALL(IF(#REF!={"CC","SF","IM"},ROW(#REF!)-ROW(#REF!)+1),ROWS(D$6:D118))),"")</f>
        <v/>
      </c>
      <c r="E118" s="2" t="str">
        <f t="array" ref="E118">+IFERROR(INDEX(#REF!,SMALL(IF(#REF!={"CC","SF","IM"},ROW(#REF!)-ROW(#REF!)+1),ROWS(E$6:E118))),"")</f>
        <v/>
      </c>
      <c r="F118" s="2" t="str">
        <f t="array" ref="F118">+IFERROR(INDEX(#REF!,SMALL(IF(#REF!={"CC","SF","IM"},ROW(#REF!)-ROW(#REF!)+1),ROWS(F$6:F118))),"")</f>
        <v/>
      </c>
      <c r="G118" s="19" t="str">
        <f t="array" ref="G118">+IFERROR(INDEX(#REF!,SMALL(IF(#REF!={"CC","SF","IM"},ROW(#REF!)-ROW(#REF!)+1),ROWS(G$6:G118))),"")</f>
        <v/>
      </c>
      <c r="H118" s="11" t="str">
        <f t="array" ref="H118">+IFERROR(INDEX(#REF!,SMALL(IF(#REF!={"CC","SF","IM"},ROW(#REF!)-ROW(#REF!)+1),ROWS(H$6:H118))),"")</f>
        <v/>
      </c>
      <c r="I118" s="21" t="str">
        <f t="array" ref="I118">+IFERROR(INDEX(#REF!,SMALL(IF(#REF!={"CC","SF","IM"},ROW(#REF!)-ROW(#REF!)+1),ROWS(I$6:I118))),"")</f>
        <v/>
      </c>
      <c r="J118" s="12" t="str">
        <f t="array" ref="J118">+IFERROR(INDEX(#REF!,SMALL(IF(#REF!={"CC","SF","IM"},ROW(#REF!)-ROW(#REF!)+1),ROWS(J$6:J118))),"")</f>
        <v/>
      </c>
      <c r="K118" s="12" t="str">
        <f t="array" ref="K118">+IFERROR(INDEX(#REF!,SMALL(IF(#REF!={"CC","SF","IM"},ROW(#REF!)-ROW(#REF!)+1),ROWS(K$6:K118))),"")</f>
        <v/>
      </c>
    </row>
    <row r="119" spans="1:11" x14ac:dyDescent="0.25">
      <c r="A119" s="15" t="str">
        <f t="array" ref="A119">+IFERROR(INDEX(#REF!,SMALL(IF(#REF!={"CC","SF","IM"},ROW(#REF!)-ROW(#REF!)+1),ROWS(A$6:A119))),"")</f>
        <v/>
      </c>
      <c r="B119" s="15" t="str">
        <f t="array" ref="B119">+IFERROR(INDEX(#REF!,SMALL(IF(#REF!={"CC","SF","IM"},ROW(#REF!)-ROW(#REF!)+1),ROWS(A$6:A119))),"")</f>
        <v/>
      </c>
      <c r="C119" s="10" t="str">
        <f t="array" ref="C119">+IFERROR(INDEX(#REF!,SMALL(IF(#REF!={"CC","SF","IM"},ROW(#REF!)-ROW(#REF!)+1),ROWS(C$6:C119))),"")</f>
        <v/>
      </c>
      <c r="D119" s="2" t="str">
        <f t="array" ref="D119">+IFERROR(INDEX(#REF!,SMALL(IF(#REF!={"CC","SF","IM"},ROW(#REF!)-ROW(#REF!)+1),ROWS(D$6:D119))),"")</f>
        <v/>
      </c>
      <c r="E119" s="2" t="str">
        <f t="array" ref="E119">+IFERROR(INDEX(#REF!,SMALL(IF(#REF!={"CC","SF","IM"},ROW(#REF!)-ROW(#REF!)+1),ROWS(E$6:E119))),"")</f>
        <v/>
      </c>
      <c r="F119" s="2" t="str">
        <f t="array" ref="F119">+IFERROR(INDEX(#REF!,SMALL(IF(#REF!={"CC","SF","IM"},ROW(#REF!)-ROW(#REF!)+1),ROWS(F$6:F119))),"")</f>
        <v/>
      </c>
      <c r="G119" s="19" t="str">
        <f t="array" ref="G119">+IFERROR(INDEX(#REF!,SMALL(IF(#REF!={"CC","SF","IM"},ROW(#REF!)-ROW(#REF!)+1),ROWS(G$6:G119))),"")</f>
        <v/>
      </c>
      <c r="H119" s="11" t="str">
        <f t="array" ref="H119">+IFERROR(INDEX(#REF!,SMALL(IF(#REF!={"CC","SF","IM"},ROW(#REF!)-ROW(#REF!)+1),ROWS(H$6:H119))),"")</f>
        <v/>
      </c>
      <c r="I119" s="21" t="str">
        <f t="array" ref="I119">+IFERROR(INDEX(#REF!,SMALL(IF(#REF!={"CC","SF","IM"},ROW(#REF!)-ROW(#REF!)+1),ROWS(I$6:I119))),"")</f>
        <v/>
      </c>
      <c r="J119" s="12" t="str">
        <f t="array" ref="J119">+IFERROR(INDEX(#REF!,SMALL(IF(#REF!={"CC","SF","IM"},ROW(#REF!)-ROW(#REF!)+1),ROWS(J$6:J119))),"")</f>
        <v/>
      </c>
      <c r="K119" s="12" t="str">
        <f t="array" ref="K119">+IFERROR(INDEX(#REF!,SMALL(IF(#REF!={"CC","SF","IM"},ROW(#REF!)-ROW(#REF!)+1),ROWS(K$6:K119))),"")</f>
        <v/>
      </c>
    </row>
    <row r="120" spans="1:11" x14ac:dyDescent="0.25">
      <c r="A120" s="15" t="str">
        <f t="array" ref="A120">+IFERROR(INDEX(#REF!,SMALL(IF(#REF!={"CC","SF","IM"},ROW(#REF!)-ROW(#REF!)+1),ROWS(A$6:A120))),"")</f>
        <v/>
      </c>
      <c r="B120" s="15" t="str">
        <f t="array" ref="B120">+IFERROR(INDEX(#REF!,SMALL(IF(#REF!={"CC","SF","IM"},ROW(#REF!)-ROW(#REF!)+1),ROWS(A$6:A120))),"")</f>
        <v/>
      </c>
      <c r="C120" s="10" t="str">
        <f t="array" ref="C120">+IFERROR(INDEX(#REF!,SMALL(IF(#REF!={"CC","SF","IM"},ROW(#REF!)-ROW(#REF!)+1),ROWS(C$6:C120))),"")</f>
        <v/>
      </c>
      <c r="D120" s="2" t="str">
        <f t="array" ref="D120">+IFERROR(INDEX(#REF!,SMALL(IF(#REF!={"CC","SF","IM"},ROW(#REF!)-ROW(#REF!)+1),ROWS(D$6:D120))),"")</f>
        <v/>
      </c>
      <c r="E120" s="2" t="str">
        <f t="array" ref="E120">+IFERROR(INDEX(#REF!,SMALL(IF(#REF!={"CC","SF","IM"},ROW(#REF!)-ROW(#REF!)+1),ROWS(E$6:E120))),"")</f>
        <v/>
      </c>
      <c r="F120" s="2" t="str">
        <f t="array" ref="F120">+IFERROR(INDEX(#REF!,SMALL(IF(#REF!={"CC","SF","IM"},ROW(#REF!)-ROW(#REF!)+1),ROWS(F$6:F120))),"")</f>
        <v/>
      </c>
      <c r="G120" s="19" t="str">
        <f t="array" ref="G120">+IFERROR(INDEX(#REF!,SMALL(IF(#REF!={"CC","SF","IM"},ROW(#REF!)-ROW(#REF!)+1),ROWS(G$6:G120))),"")</f>
        <v/>
      </c>
      <c r="H120" s="11" t="str">
        <f t="array" ref="H120">+IFERROR(INDEX(#REF!,SMALL(IF(#REF!={"CC","SF","IM"},ROW(#REF!)-ROW(#REF!)+1),ROWS(H$6:H120))),"")</f>
        <v/>
      </c>
      <c r="I120" s="21" t="str">
        <f t="array" ref="I120">+IFERROR(INDEX(#REF!,SMALL(IF(#REF!={"CC","SF","IM"},ROW(#REF!)-ROW(#REF!)+1),ROWS(I$6:I120))),"")</f>
        <v/>
      </c>
      <c r="J120" s="12" t="str">
        <f t="array" ref="J120">+IFERROR(INDEX(#REF!,SMALL(IF(#REF!={"CC","SF","IM"},ROW(#REF!)-ROW(#REF!)+1),ROWS(J$6:J120))),"")</f>
        <v/>
      </c>
      <c r="K120" s="12" t="str">
        <f t="array" ref="K120">+IFERROR(INDEX(#REF!,SMALL(IF(#REF!={"CC","SF","IM"},ROW(#REF!)-ROW(#REF!)+1),ROWS(K$6:K120))),"")</f>
        <v/>
      </c>
    </row>
    <row r="121" spans="1:11" x14ac:dyDescent="0.25">
      <c r="A121" s="15" t="str">
        <f t="array" ref="A121">+IFERROR(INDEX(#REF!,SMALL(IF(#REF!={"CC","SF","IM"},ROW(#REF!)-ROW(#REF!)+1),ROWS(A$6:A121))),"")</f>
        <v/>
      </c>
      <c r="B121" s="15" t="str">
        <f t="array" ref="B121">+IFERROR(INDEX(#REF!,SMALL(IF(#REF!={"CC","SF","IM"},ROW(#REF!)-ROW(#REF!)+1),ROWS(A$6:A121))),"")</f>
        <v/>
      </c>
      <c r="C121" s="10" t="str">
        <f t="array" ref="C121">+IFERROR(INDEX(#REF!,SMALL(IF(#REF!={"CC","SF","IM"},ROW(#REF!)-ROW(#REF!)+1),ROWS(C$6:C121))),"")</f>
        <v/>
      </c>
      <c r="D121" s="2" t="str">
        <f t="array" ref="D121">+IFERROR(INDEX(#REF!,SMALL(IF(#REF!={"CC","SF","IM"},ROW(#REF!)-ROW(#REF!)+1),ROWS(D$6:D121))),"")</f>
        <v/>
      </c>
      <c r="E121" s="2" t="str">
        <f t="array" ref="E121">+IFERROR(INDEX(#REF!,SMALL(IF(#REF!={"CC","SF","IM"},ROW(#REF!)-ROW(#REF!)+1),ROWS(E$6:E121))),"")</f>
        <v/>
      </c>
      <c r="F121" s="2" t="str">
        <f t="array" ref="F121">+IFERROR(INDEX(#REF!,SMALL(IF(#REF!={"CC","SF","IM"},ROW(#REF!)-ROW(#REF!)+1),ROWS(F$6:F121))),"")</f>
        <v/>
      </c>
      <c r="G121" s="19" t="str">
        <f t="array" ref="G121">+IFERROR(INDEX(#REF!,SMALL(IF(#REF!={"CC","SF","IM"},ROW(#REF!)-ROW(#REF!)+1),ROWS(G$6:G121))),"")</f>
        <v/>
      </c>
      <c r="H121" s="11" t="str">
        <f t="array" ref="H121">+IFERROR(INDEX(#REF!,SMALL(IF(#REF!={"CC","SF","IM"},ROW(#REF!)-ROW(#REF!)+1),ROWS(H$6:H121))),"")</f>
        <v/>
      </c>
      <c r="I121" s="21" t="str">
        <f t="array" ref="I121">+IFERROR(INDEX(#REF!,SMALL(IF(#REF!={"CC","SF","IM"},ROW(#REF!)-ROW(#REF!)+1),ROWS(I$6:I121))),"")</f>
        <v/>
      </c>
      <c r="J121" s="12" t="str">
        <f t="array" ref="J121">+IFERROR(INDEX(#REF!,SMALL(IF(#REF!={"CC","SF","IM"},ROW(#REF!)-ROW(#REF!)+1),ROWS(J$6:J121))),"")</f>
        <v/>
      </c>
      <c r="K121" s="12" t="str">
        <f t="array" ref="K121">+IFERROR(INDEX(#REF!,SMALL(IF(#REF!={"CC","SF","IM"},ROW(#REF!)-ROW(#REF!)+1),ROWS(K$6:K121))),"")</f>
        <v/>
      </c>
    </row>
    <row r="122" spans="1:11" x14ac:dyDescent="0.25">
      <c r="A122" s="15" t="str">
        <f t="array" ref="A122">+IFERROR(INDEX(#REF!,SMALL(IF(#REF!={"CC","SF","IM"},ROW(#REF!)-ROW(#REF!)+1),ROWS(A$6:A122))),"")</f>
        <v/>
      </c>
      <c r="B122" s="15" t="str">
        <f t="array" ref="B122">+IFERROR(INDEX(#REF!,SMALL(IF(#REF!={"CC","SF","IM"},ROW(#REF!)-ROW(#REF!)+1),ROWS(A$6:A122))),"")</f>
        <v/>
      </c>
      <c r="C122" s="10" t="str">
        <f t="array" ref="C122">+IFERROR(INDEX(#REF!,SMALL(IF(#REF!={"CC","SF","IM"},ROW(#REF!)-ROW(#REF!)+1),ROWS(C$6:C122))),"")</f>
        <v/>
      </c>
      <c r="D122" s="2" t="str">
        <f t="array" ref="D122">+IFERROR(INDEX(#REF!,SMALL(IF(#REF!={"CC","SF","IM"},ROW(#REF!)-ROW(#REF!)+1),ROWS(D$6:D122))),"")</f>
        <v/>
      </c>
      <c r="E122" s="2" t="str">
        <f t="array" ref="E122">+IFERROR(INDEX(#REF!,SMALL(IF(#REF!={"CC","SF","IM"},ROW(#REF!)-ROW(#REF!)+1),ROWS(E$6:E122))),"")</f>
        <v/>
      </c>
      <c r="F122" s="2" t="str">
        <f t="array" ref="F122">+IFERROR(INDEX(#REF!,SMALL(IF(#REF!={"CC","SF","IM"},ROW(#REF!)-ROW(#REF!)+1),ROWS(F$6:F122))),"")</f>
        <v/>
      </c>
      <c r="G122" s="19" t="str">
        <f t="array" ref="G122">+IFERROR(INDEX(#REF!,SMALL(IF(#REF!={"CC","SF","IM"},ROW(#REF!)-ROW(#REF!)+1),ROWS(G$6:G122))),"")</f>
        <v/>
      </c>
      <c r="H122" s="11" t="str">
        <f t="array" ref="H122">+IFERROR(INDEX(#REF!,SMALL(IF(#REF!={"CC","SF","IM"},ROW(#REF!)-ROW(#REF!)+1),ROWS(H$6:H122))),"")</f>
        <v/>
      </c>
      <c r="I122" s="21" t="str">
        <f t="array" ref="I122">+IFERROR(INDEX(#REF!,SMALL(IF(#REF!={"CC","SF","IM"},ROW(#REF!)-ROW(#REF!)+1),ROWS(I$6:I122))),"")</f>
        <v/>
      </c>
      <c r="J122" s="12" t="str">
        <f t="array" ref="J122">+IFERROR(INDEX(#REF!,SMALL(IF(#REF!={"CC","SF","IM"},ROW(#REF!)-ROW(#REF!)+1),ROWS(J$6:J122))),"")</f>
        <v/>
      </c>
      <c r="K122" s="12" t="str">
        <f t="array" ref="K122">+IFERROR(INDEX(#REF!,SMALL(IF(#REF!={"CC","SF","IM"},ROW(#REF!)-ROW(#REF!)+1),ROWS(K$6:K122))),"")</f>
        <v/>
      </c>
    </row>
    <row r="123" spans="1:11" x14ac:dyDescent="0.25">
      <c r="A123" s="15" t="str">
        <f t="array" ref="A123">+IFERROR(INDEX(#REF!,SMALL(IF(#REF!={"CC","SF","IM"},ROW(#REF!)-ROW(#REF!)+1),ROWS(A$6:A123))),"")</f>
        <v/>
      </c>
      <c r="B123" s="15" t="str">
        <f t="array" ref="B123">+IFERROR(INDEX(#REF!,SMALL(IF(#REF!={"CC","SF","IM"},ROW(#REF!)-ROW(#REF!)+1),ROWS(A$6:A123))),"")</f>
        <v/>
      </c>
      <c r="C123" s="10" t="str">
        <f t="array" ref="C123">+IFERROR(INDEX(#REF!,SMALL(IF(#REF!={"CC","SF","IM"},ROW(#REF!)-ROW(#REF!)+1),ROWS(C$6:C123))),"")</f>
        <v/>
      </c>
      <c r="D123" s="2" t="str">
        <f t="array" ref="D123">+IFERROR(INDEX(#REF!,SMALL(IF(#REF!={"CC","SF","IM"},ROW(#REF!)-ROW(#REF!)+1),ROWS(D$6:D123))),"")</f>
        <v/>
      </c>
      <c r="E123" s="2" t="str">
        <f t="array" ref="E123">+IFERROR(INDEX(#REF!,SMALL(IF(#REF!={"CC","SF","IM"},ROW(#REF!)-ROW(#REF!)+1),ROWS(E$6:E123))),"")</f>
        <v/>
      </c>
      <c r="F123" s="2" t="str">
        <f t="array" ref="F123">+IFERROR(INDEX(#REF!,SMALL(IF(#REF!={"CC","SF","IM"},ROW(#REF!)-ROW(#REF!)+1),ROWS(F$6:F123))),"")</f>
        <v/>
      </c>
      <c r="G123" s="19" t="str">
        <f t="array" ref="G123">+IFERROR(INDEX(#REF!,SMALL(IF(#REF!={"CC","SF","IM"},ROW(#REF!)-ROW(#REF!)+1),ROWS(G$6:G123))),"")</f>
        <v/>
      </c>
      <c r="H123" s="11" t="str">
        <f t="array" ref="H123">+IFERROR(INDEX(#REF!,SMALL(IF(#REF!={"CC","SF","IM"},ROW(#REF!)-ROW(#REF!)+1),ROWS(H$6:H123))),"")</f>
        <v/>
      </c>
      <c r="I123" s="21" t="str">
        <f t="array" ref="I123">+IFERROR(INDEX(#REF!,SMALL(IF(#REF!={"CC","SF","IM"},ROW(#REF!)-ROW(#REF!)+1),ROWS(I$6:I123))),"")</f>
        <v/>
      </c>
      <c r="J123" s="12" t="str">
        <f t="array" ref="J123">+IFERROR(INDEX(#REF!,SMALL(IF(#REF!={"CC","SF","IM"},ROW(#REF!)-ROW(#REF!)+1),ROWS(J$6:J123))),"")</f>
        <v/>
      </c>
      <c r="K123" s="12" t="str">
        <f t="array" ref="K123">+IFERROR(INDEX(#REF!,SMALL(IF(#REF!={"CC","SF","IM"},ROW(#REF!)-ROW(#REF!)+1),ROWS(K$6:K123))),"")</f>
        <v/>
      </c>
    </row>
    <row r="124" spans="1:11" x14ac:dyDescent="0.25">
      <c r="A124" s="15" t="str">
        <f t="array" ref="A124">+IFERROR(INDEX(#REF!,SMALL(IF(#REF!={"CC","SF","IM"},ROW(#REF!)-ROW(#REF!)+1),ROWS(A$6:A124))),"")</f>
        <v/>
      </c>
      <c r="B124" s="15" t="str">
        <f t="array" ref="B124">+IFERROR(INDEX(#REF!,SMALL(IF(#REF!={"CC","SF","IM"},ROW(#REF!)-ROW(#REF!)+1),ROWS(A$6:A124))),"")</f>
        <v/>
      </c>
      <c r="C124" s="10" t="str">
        <f t="array" ref="C124">+IFERROR(INDEX(#REF!,SMALL(IF(#REF!={"CC","SF","IM"},ROW(#REF!)-ROW(#REF!)+1),ROWS(C$6:C124))),"")</f>
        <v/>
      </c>
      <c r="D124" s="2" t="str">
        <f t="array" ref="D124">+IFERROR(INDEX(#REF!,SMALL(IF(#REF!={"CC","SF","IM"},ROW(#REF!)-ROW(#REF!)+1),ROWS(D$6:D124))),"")</f>
        <v/>
      </c>
      <c r="E124" s="2" t="str">
        <f t="array" ref="E124">+IFERROR(INDEX(#REF!,SMALL(IF(#REF!={"CC","SF","IM"},ROW(#REF!)-ROW(#REF!)+1),ROWS(E$6:E124))),"")</f>
        <v/>
      </c>
      <c r="F124" s="2" t="str">
        <f t="array" ref="F124">+IFERROR(INDEX(#REF!,SMALL(IF(#REF!={"CC","SF","IM"},ROW(#REF!)-ROW(#REF!)+1),ROWS(F$6:F124))),"")</f>
        <v/>
      </c>
      <c r="G124" s="19" t="str">
        <f t="array" ref="G124">+IFERROR(INDEX(#REF!,SMALL(IF(#REF!={"CC","SF","IM"},ROW(#REF!)-ROW(#REF!)+1),ROWS(G$6:G124))),"")</f>
        <v/>
      </c>
      <c r="H124" s="11" t="str">
        <f t="array" ref="H124">+IFERROR(INDEX(#REF!,SMALL(IF(#REF!={"CC","SF","IM"},ROW(#REF!)-ROW(#REF!)+1),ROWS(H$6:H124))),"")</f>
        <v/>
      </c>
      <c r="I124" s="21" t="str">
        <f t="array" ref="I124">+IFERROR(INDEX(#REF!,SMALL(IF(#REF!={"CC","SF","IM"},ROW(#REF!)-ROW(#REF!)+1),ROWS(I$6:I124))),"")</f>
        <v/>
      </c>
      <c r="J124" s="12" t="str">
        <f t="array" ref="J124">+IFERROR(INDEX(#REF!,SMALL(IF(#REF!={"CC","SF","IM"},ROW(#REF!)-ROW(#REF!)+1),ROWS(J$6:J124))),"")</f>
        <v/>
      </c>
      <c r="K124" s="12" t="str">
        <f t="array" ref="K124">+IFERROR(INDEX(#REF!,SMALL(IF(#REF!={"CC","SF","IM"},ROW(#REF!)-ROW(#REF!)+1),ROWS(K$6:K124))),"")</f>
        <v/>
      </c>
    </row>
    <row r="125" spans="1:11" x14ac:dyDescent="0.25">
      <c r="A125" s="15" t="str">
        <f t="array" ref="A125">+IFERROR(INDEX(#REF!,SMALL(IF(#REF!={"CC","SF","IM"},ROW(#REF!)-ROW(#REF!)+1),ROWS(A$6:A125))),"")</f>
        <v/>
      </c>
      <c r="B125" s="15" t="str">
        <f t="array" ref="B125">+IFERROR(INDEX(#REF!,SMALL(IF(#REF!={"CC","SF","IM"},ROW(#REF!)-ROW(#REF!)+1),ROWS(A$6:A125))),"")</f>
        <v/>
      </c>
      <c r="C125" s="10" t="str">
        <f t="array" ref="C125">+IFERROR(INDEX(#REF!,SMALL(IF(#REF!={"CC","SF","IM"},ROW(#REF!)-ROW(#REF!)+1),ROWS(C$6:C125))),"")</f>
        <v/>
      </c>
      <c r="D125" s="2" t="str">
        <f t="array" ref="D125">+IFERROR(INDEX(#REF!,SMALL(IF(#REF!={"CC","SF","IM"},ROW(#REF!)-ROW(#REF!)+1),ROWS(D$6:D125))),"")</f>
        <v/>
      </c>
      <c r="E125" s="2" t="str">
        <f t="array" ref="E125">+IFERROR(INDEX(#REF!,SMALL(IF(#REF!={"CC","SF","IM"},ROW(#REF!)-ROW(#REF!)+1),ROWS(E$6:E125))),"")</f>
        <v/>
      </c>
      <c r="F125" s="2" t="str">
        <f t="array" ref="F125">+IFERROR(INDEX(#REF!,SMALL(IF(#REF!={"CC","SF","IM"},ROW(#REF!)-ROW(#REF!)+1),ROWS(F$6:F125))),"")</f>
        <v/>
      </c>
      <c r="G125" s="19" t="str">
        <f t="array" ref="G125">+IFERROR(INDEX(#REF!,SMALL(IF(#REF!={"CC","SF","IM"},ROW(#REF!)-ROW(#REF!)+1),ROWS(G$6:G125))),"")</f>
        <v/>
      </c>
      <c r="H125" s="11" t="str">
        <f t="array" ref="H125">+IFERROR(INDEX(#REF!,SMALL(IF(#REF!={"CC","SF","IM"},ROW(#REF!)-ROW(#REF!)+1),ROWS(H$6:H125))),"")</f>
        <v/>
      </c>
      <c r="I125" s="21" t="str">
        <f t="array" ref="I125">+IFERROR(INDEX(#REF!,SMALL(IF(#REF!={"CC","SF","IM"},ROW(#REF!)-ROW(#REF!)+1),ROWS(I$6:I125))),"")</f>
        <v/>
      </c>
      <c r="J125" s="12" t="str">
        <f t="array" ref="J125">+IFERROR(INDEX(#REF!,SMALL(IF(#REF!={"CC","SF","IM"},ROW(#REF!)-ROW(#REF!)+1),ROWS(J$6:J125))),"")</f>
        <v/>
      </c>
      <c r="K125" s="12" t="str">
        <f t="array" ref="K125">+IFERROR(INDEX(#REF!,SMALL(IF(#REF!={"CC","SF","IM"},ROW(#REF!)-ROW(#REF!)+1),ROWS(K$6:K125))),"")</f>
        <v/>
      </c>
    </row>
    <row r="126" spans="1:11" x14ac:dyDescent="0.25">
      <c r="A126" s="15" t="str">
        <f t="array" ref="A126">+IFERROR(INDEX(#REF!,SMALL(IF(#REF!={"CC","SF","IM"},ROW(#REF!)-ROW(#REF!)+1),ROWS(A$6:A126))),"")</f>
        <v/>
      </c>
      <c r="B126" s="15" t="str">
        <f t="array" ref="B126">+IFERROR(INDEX(#REF!,SMALL(IF(#REF!={"CC","SF","IM"},ROW(#REF!)-ROW(#REF!)+1),ROWS(A$6:A126))),"")</f>
        <v/>
      </c>
      <c r="C126" s="10" t="str">
        <f t="array" ref="C126">+IFERROR(INDEX(#REF!,SMALL(IF(#REF!={"CC","SF","IM"},ROW(#REF!)-ROW(#REF!)+1),ROWS(C$6:C126))),"")</f>
        <v/>
      </c>
      <c r="D126" s="2" t="str">
        <f t="array" ref="D126">+IFERROR(INDEX(#REF!,SMALL(IF(#REF!={"CC","SF","IM"},ROW(#REF!)-ROW(#REF!)+1),ROWS(D$6:D126))),"")</f>
        <v/>
      </c>
      <c r="E126" s="2" t="str">
        <f t="array" ref="E126">+IFERROR(INDEX(#REF!,SMALL(IF(#REF!={"CC","SF","IM"},ROW(#REF!)-ROW(#REF!)+1),ROWS(E$6:E126))),"")</f>
        <v/>
      </c>
      <c r="F126" s="2" t="str">
        <f t="array" ref="F126">+IFERROR(INDEX(#REF!,SMALL(IF(#REF!={"CC","SF","IM"},ROW(#REF!)-ROW(#REF!)+1),ROWS(F$6:F126))),"")</f>
        <v/>
      </c>
      <c r="G126" s="19" t="str">
        <f t="array" ref="G126">+IFERROR(INDEX(#REF!,SMALL(IF(#REF!={"CC","SF","IM"},ROW(#REF!)-ROW(#REF!)+1),ROWS(G$6:G126))),"")</f>
        <v/>
      </c>
      <c r="H126" s="11" t="str">
        <f t="array" ref="H126">+IFERROR(INDEX(#REF!,SMALL(IF(#REF!={"CC","SF","IM"},ROW(#REF!)-ROW(#REF!)+1),ROWS(H$6:H126))),"")</f>
        <v/>
      </c>
      <c r="I126" s="21" t="str">
        <f t="array" ref="I126">+IFERROR(INDEX(#REF!,SMALL(IF(#REF!={"CC","SF","IM"},ROW(#REF!)-ROW(#REF!)+1),ROWS(I$6:I126))),"")</f>
        <v/>
      </c>
      <c r="J126" s="12" t="str">
        <f t="array" ref="J126">+IFERROR(INDEX(#REF!,SMALL(IF(#REF!={"CC","SF","IM"},ROW(#REF!)-ROW(#REF!)+1),ROWS(J$6:J126))),"")</f>
        <v/>
      </c>
      <c r="K126" s="12" t="str">
        <f t="array" ref="K126">+IFERROR(INDEX(#REF!,SMALL(IF(#REF!={"CC","SF","IM"},ROW(#REF!)-ROW(#REF!)+1),ROWS(K$6:K126))),"")</f>
        <v/>
      </c>
    </row>
    <row r="127" spans="1:11" x14ac:dyDescent="0.25">
      <c r="A127" s="15" t="str">
        <f t="array" ref="A127">+IFERROR(INDEX(#REF!,SMALL(IF(#REF!={"CC","SF","IM"},ROW(#REF!)-ROW(#REF!)+1),ROWS(A$6:A127))),"")</f>
        <v/>
      </c>
      <c r="B127" s="15" t="str">
        <f t="array" ref="B127">+IFERROR(INDEX(#REF!,SMALL(IF(#REF!={"CC","SF","IM"},ROW(#REF!)-ROW(#REF!)+1),ROWS(A$6:A127))),"")</f>
        <v/>
      </c>
      <c r="C127" s="10" t="str">
        <f t="array" ref="C127">+IFERROR(INDEX(#REF!,SMALL(IF(#REF!={"CC","SF","IM"},ROW(#REF!)-ROW(#REF!)+1),ROWS(C$6:C127))),"")</f>
        <v/>
      </c>
      <c r="D127" s="2" t="str">
        <f t="array" ref="D127">+IFERROR(INDEX(#REF!,SMALL(IF(#REF!={"CC","SF","IM"},ROW(#REF!)-ROW(#REF!)+1),ROWS(D$6:D127))),"")</f>
        <v/>
      </c>
      <c r="E127" s="2" t="str">
        <f t="array" ref="E127">+IFERROR(INDEX(#REF!,SMALL(IF(#REF!={"CC","SF","IM"},ROW(#REF!)-ROW(#REF!)+1),ROWS(E$6:E127))),"")</f>
        <v/>
      </c>
      <c r="F127" s="2" t="str">
        <f t="array" ref="F127">+IFERROR(INDEX(#REF!,SMALL(IF(#REF!={"CC","SF","IM"},ROW(#REF!)-ROW(#REF!)+1),ROWS(F$6:F127))),"")</f>
        <v/>
      </c>
      <c r="G127" s="19" t="str">
        <f t="array" ref="G127">+IFERROR(INDEX(#REF!,SMALL(IF(#REF!={"CC","SF","IM"},ROW(#REF!)-ROW(#REF!)+1),ROWS(G$6:G127))),"")</f>
        <v/>
      </c>
      <c r="H127" s="11" t="str">
        <f t="array" ref="H127">+IFERROR(INDEX(#REF!,SMALL(IF(#REF!={"CC","SF","IM"},ROW(#REF!)-ROW(#REF!)+1),ROWS(H$6:H127))),"")</f>
        <v/>
      </c>
      <c r="I127" s="21" t="str">
        <f t="array" ref="I127">+IFERROR(INDEX(#REF!,SMALL(IF(#REF!={"CC","SF","IM"},ROW(#REF!)-ROW(#REF!)+1),ROWS(I$6:I127))),"")</f>
        <v/>
      </c>
      <c r="J127" s="12" t="str">
        <f t="array" ref="J127">+IFERROR(INDEX(#REF!,SMALL(IF(#REF!={"CC","SF","IM"},ROW(#REF!)-ROW(#REF!)+1),ROWS(J$6:J127))),"")</f>
        <v/>
      </c>
      <c r="K127" s="12" t="str">
        <f t="array" ref="K127">+IFERROR(INDEX(#REF!,SMALL(IF(#REF!={"CC","SF","IM"},ROW(#REF!)-ROW(#REF!)+1),ROWS(K$6:K127))),"")</f>
        <v/>
      </c>
    </row>
    <row r="128" spans="1:11" x14ac:dyDescent="0.25">
      <c r="A128" s="15" t="str">
        <f t="array" ref="A128">+IFERROR(INDEX(#REF!,SMALL(IF(#REF!={"CC","SF","IM"},ROW(#REF!)-ROW(#REF!)+1),ROWS(A$6:A128))),"")</f>
        <v/>
      </c>
      <c r="B128" s="15" t="str">
        <f t="array" ref="B128">+IFERROR(INDEX(#REF!,SMALL(IF(#REF!={"CC","SF","IM"},ROW(#REF!)-ROW(#REF!)+1),ROWS(A$6:A128))),"")</f>
        <v/>
      </c>
      <c r="C128" s="10" t="str">
        <f t="array" ref="C128">+IFERROR(INDEX(#REF!,SMALL(IF(#REF!={"CC","SF","IM"},ROW(#REF!)-ROW(#REF!)+1),ROWS(C$6:C128))),"")</f>
        <v/>
      </c>
      <c r="D128" s="2" t="str">
        <f t="array" ref="D128">+IFERROR(INDEX(#REF!,SMALL(IF(#REF!={"CC","SF","IM"},ROW(#REF!)-ROW(#REF!)+1),ROWS(D$6:D128))),"")</f>
        <v/>
      </c>
      <c r="E128" s="2" t="str">
        <f t="array" ref="E128">+IFERROR(INDEX(#REF!,SMALL(IF(#REF!={"CC","SF","IM"},ROW(#REF!)-ROW(#REF!)+1),ROWS(E$6:E128))),"")</f>
        <v/>
      </c>
      <c r="F128" s="2" t="str">
        <f t="array" ref="F128">+IFERROR(INDEX(#REF!,SMALL(IF(#REF!={"CC","SF","IM"},ROW(#REF!)-ROW(#REF!)+1),ROWS(F$6:F128))),"")</f>
        <v/>
      </c>
      <c r="G128" s="19" t="str">
        <f t="array" ref="G128">+IFERROR(INDEX(#REF!,SMALL(IF(#REF!={"CC","SF","IM"},ROW(#REF!)-ROW(#REF!)+1),ROWS(G$6:G128))),"")</f>
        <v/>
      </c>
      <c r="H128" s="11" t="str">
        <f t="array" ref="H128">+IFERROR(INDEX(#REF!,SMALL(IF(#REF!={"CC","SF","IM"},ROW(#REF!)-ROW(#REF!)+1),ROWS(H$6:H128))),"")</f>
        <v/>
      </c>
      <c r="I128" s="21" t="str">
        <f t="array" ref="I128">+IFERROR(INDEX(#REF!,SMALL(IF(#REF!={"CC","SF","IM"},ROW(#REF!)-ROW(#REF!)+1),ROWS(I$6:I128))),"")</f>
        <v/>
      </c>
      <c r="J128" s="12" t="str">
        <f t="array" ref="J128">+IFERROR(INDEX(#REF!,SMALL(IF(#REF!={"CC","SF","IM"},ROW(#REF!)-ROW(#REF!)+1),ROWS(J$6:J128))),"")</f>
        <v/>
      </c>
      <c r="K128" s="12" t="str">
        <f t="array" ref="K128">+IFERROR(INDEX(#REF!,SMALL(IF(#REF!={"CC","SF","IM"},ROW(#REF!)-ROW(#REF!)+1),ROWS(K$6:K128))),"")</f>
        <v/>
      </c>
    </row>
    <row r="129" spans="1:11" x14ac:dyDescent="0.25">
      <c r="A129" s="15" t="str">
        <f t="array" ref="A129">+IFERROR(INDEX(#REF!,SMALL(IF(#REF!={"CC","SF","IM"},ROW(#REF!)-ROW(#REF!)+1),ROWS(A$6:A129))),"")</f>
        <v/>
      </c>
      <c r="B129" s="15" t="str">
        <f t="array" ref="B129">+IFERROR(INDEX(#REF!,SMALL(IF(#REF!={"CC","SF","IM"},ROW(#REF!)-ROW(#REF!)+1),ROWS(A$6:A129))),"")</f>
        <v/>
      </c>
      <c r="C129" s="10" t="str">
        <f t="array" ref="C129">+IFERROR(INDEX(#REF!,SMALL(IF(#REF!={"CC","SF","IM"},ROW(#REF!)-ROW(#REF!)+1),ROWS(C$6:C129))),"")</f>
        <v/>
      </c>
      <c r="D129" s="2" t="str">
        <f t="array" ref="D129">+IFERROR(INDEX(#REF!,SMALL(IF(#REF!={"CC","SF","IM"},ROW(#REF!)-ROW(#REF!)+1),ROWS(D$6:D129))),"")</f>
        <v/>
      </c>
      <c r="E129" s="2" t="str">
        <f t="array" ref="E129">+IFERROR(INDEX(#REF!,SMALL(IF(#REF!={"CC","SF","IM"},ROW(#REF!)-ROW(#REF!)+1),ROWS(E$6:E129))),"")</f>
        <v/>
      </c>
      <c r="F129" s="2" t="str">
        <f t="array" ref="F129">+IFERROR(INDEX(#REF!,SMALL(IF(#REF!={"CC","SF","IM"},ROW(#REF!)-ROW(#REF!)+1),ROWS(F$6:F129))),"")</f>
        <v/>
      </c>
      <c r="G129" s="19" t="str">
        <f t="array" ref="G129">+IFERROR(INDEX(#REF!,SMALL(IF(#REF!={"CC","SF","IM"},ROW(#REF!)-ROW(#REF!)+1),ROWS(G$6:G129))),"")</f>
        <v/>
      </c>
      <c r="H129" s="11" t="str">
        <f t="array" ref="H129">+IFERROR(INDEX(#REF!,SMALL(IF(#REF!={"CC","SF","IM"},ROW(#REF!)-ROW(#REF!)+1),ROWS(H$6:H129))),"")</f>
        <v/>
      </c>
      <c r="I129" s="21" t="str">
        <f t="array" ref="I129">+IFERROR(INDEX(#REF!,SMALL(IF(#REF!={"CC","SF","IM"},ROW(#REF!)-ROW(#REF!)+1),ROWS(I$6:I129))),"")</f>
        <v/>
      </c>
      <c r="J129" s="12" t="str">
        <f t="array" ref="J129">+IFERROR(INDEX(#REF!,SMALL(IF(#REF!={"CC","SF","IM"},ROW(#REF!)-ROW(#REF!)+1),ROWS(J$6:J129))),"")</f>
        <v/>
      </c>
      <c r="K129" s="12" t="str">
        <f t="array" ref="K129">+IFERROR(INDEX(#REF!,SMALL(IF(#REF!={"CC","SF","IM"},ROW(#REF!)-ROW(#REF!)+1),ROWS(K$6:K129))),"")</f>
        <v/>
      </c>
    </row>
    <row r="130" spans="1:11" x14ac:dyDescent="0.25">
      <c r="A130" s="15" t="str">
        <f t="array" ref="A130">+IFERROR(INDEX(#REF!,SMALL(IF(#REF!={"CC","SF","IM"},ROW(#REF!)-ROW(#REF!)+1),ROWS(A$6:A130))),"")</f>
        <v/>
      </c>
      <c r="B130" s="15" t="str">
        <f t="array" ref="B130">+IFERROR(INDEX(#REF!,SMALL(IF(#REF!={"CC","SF","IM"},ROW(#REF!)-ROW(#REF!)+1),ROWS(A$6:A130))),"")</f>
        <v/>
      </c>
      <c r="C130" s="10" t="str">
        <f t="array" ref="C130">+IFERROR(INDEX(#REF!,SMALL(IF(#REF!={"CC","SF","IM"},ROW(#REF!)-ROW(#REF!)+1),ROWS(C$6:C130))),"")</f>
        <v/>
      </c>
      <c r="D130" s="2" t="str">
        <f t="array" ref="D130">+IFERROR(INDEX(#REF!,SMALL(IF(#REF!={"CC","SF","IM"},ROW(#REF!)-ROW(#REF!)+1),ROWS(D$6:D130))),"")</f>
        <v/>
      </c>
      <c r="E130" s="2" t="str">
        <f t="array" ref="E130">+IFERROR(INDEX(#REF!,SMALL(IF(#REF!={"CC","SF","IM"},ROW(#REF!)-ROW(#REF!)+1),ROWS(E$6:E130))),"")</f>
        <v/>
      </c>
      <c r="F130" s="2" t="str">
        <f t="array" ref="F130">+IFERROR(INDEX(#REF!,SMALL(IF(#REF!={"CC","SF","IM"},ROW(#REF!)-ROW(#REF!)+1),ROWS(F$6:F130))),"")</f>
        <v/>
      </c>
      <c r="G130" s="19" t="str">
        <f t="array" ref="G130">+IFERROR(INDEX(#REF!,SMALL(IF(#REF!={"CC","SF","IM"},ROW(#REF!)-ROW(#REF!)+1),ROWS(G$6:G130))),"")</f>
        <v/>
      </c>
      <c r="H130" s="11" t="str">
        <f t="array" ref="H130">+IFERROR(INDEX(#REF!,SMALL(IF(#REF!={"CC","SF","IM"},ROW(#REF!)-ROW(#REF!)+1),ROWS(H$6:H130))),"")</f>
        <v/>
      </c>
      <c r="I130" s="21" t="str">
        <f t="array" ref="I130">+IFERROR(INDEX(#REF!,SMALL(IF(#REF!={"CC","SF","IM"},ROW(#REF!)-ROW(#REF!)+1),ROWS(I$6:I130))),"")</f>
        <v/>
      </c>
      <c r="J130" s="12" t="str">
        <f t="array" ref="J130">+IFERROR(INDEX(#REF!,SMALL(IF(#REF!={"CC","SF","IM"},ROW(#REF!)-ROW(#REF!)+1),ROWS(J$6:J130))),"")</f>
        <v/>
      </c>
      <c r="K130" s="12" t="str">
        <f t="array" ref="K130">+IFERROR(INDEX(#REF!,SMALL(IF(#REF!={"CC","SF","IM"},ROW(#REF!)-ROW(#REF!)+1),ROWS(K$6:K130))),"")</f>
        <v/>
      </c>
    </row>
    <row r="131" spans="1:11" x14ac:dyDescent="0.25">
      <c r="A131" s="15" t="str">
        <f t="array" ref="A131">+IFERROR(INDEX(#REF!,SMALL(IF(#REF!={"CC","SF","IM"},ROW(#REF!)-ROW(#REF!)+1),ROWS(A$6:A131))),"")</f>
        <v/>
      </c>
      <c r="B131" s="15" t="str">
        <f t="array" ref="B131">+IFERROR(INDEX(#REF!,SMALL(IF(#REF!={"CC","SF","IM"},ROW(#REF!)-ROW(#REF!)+1),ROWS(A$6:A131))),"")</f>
        <v/>
      </c>
      <c r="C131" s="10" t="str">
        <f t="array" ref="C131">+IFERROR(INDEX(#REF!,SMALL(IF(#REF!={"CC","SF","IM"},ROW(#REF!)-ROW(#REF!)+1),ROWS(C$6:C131))),"")</f>
        <v/>
      </c>
      <c r="D131" s="2" t="str">
        <f t="array" ref="D131">+IFERROR(INDEX(#REF!,SMALL(IF(#REF!={"CC","SF","IM"},ROW(#REF!)-ROW(#REF!)+1),ROWS(D$6:D131))),"")</f>
        <v/>
      </c>
      <c r="E131" s="2" t="str">
        <f t="array" ref="E131">+IFERROR(INDEX(#REF!,SMALL(IF(#REF!={"CC","SF","IM"},ROW(#REF!)-ROW(#REF!)+1),ROWS(E$6:E131))),"")</f>
        <v/>
      </c>
      <c r="F131" s="2" t="str">
        <f t="array" ref="F131">+IFERROR(INDEX(#REF!,SMALL(IF(#REF!={"CC","SF","IM"},ROW(#REF!)-ROW(#REF!)+1),ROWS(F$6:F131))),"")</f>
        <v/>
      </c>
      <c r="G131" s="19" t="str">
        <f t="array" ref="G131">+IFERROR(INDEX(#REF!,SMALL(IF(#REF!={"CC","SF","IM"},ROW(#REF!)-ROW(#REF!)+1),ROWS(G$6:G131))),"")</f>
        <v/>
      </c>
      <c r="H131" s="11" t="str">
        <f t="array" ref="H131">+IFERROR(INDEX(#REF!,SMALL(IF(#REF!={"CC","SF","IM"},ROW(#REF!)-ROW(#REF!)+1),ROWS(H$6:H131))),"")</f>
        <v/>
      </c>
      <c r="I131" s="21" t="str">
        <f t="array" ref="I131">+IFERROR(INDEX(#REF!,SMALL(IF(#REF!={"CC","SF","IM"},ROW(#REF!)-ROW(#REF!)+1),ROWS(I$6:I131))),"")</f>
        <v/>
      </c>
      <c r="J131" s="12" t="str">
        <f t="array" ref="J131">+IFERROR(INDEX(#REF!,SMALL(IF(#REF!={"CC","SF","IM"},ROW(#REF!)-ROW(#REF!)+1),ROWS(J$6:J131))),"")</f>
        <v/>
      </c>
      <c r="K131" s="12" t="str">
        <f t="array" ref="K131">+IFERROR(INDEX(#REF!,SMALL(IF(#REF!={"CC","SF","IM"},ROW(#REF!)-ROW(#REF!)+1),ROWS(K$6:K131))),"")</f>
        <v/>
      </c>
    </row>
    <row r="132" spans="1:11" x14ac:dyDescent="0.25">
      <c r="A132" s="15" t="str">
        <f t="array" ref="A132">+IFERROR(INDEX(#REF!,SMALL(IF(#REF!={"CC","SF","IM"},ROW(#REF!)-ROW(#REF!)+1),ROWS(A$6:A132))),"")</f>
        <v/>
      </c>
      <c r="B132" s="15" t="str">
        <f t="array" ref="B132">+IFERROR(INDEX(#REF!,SMALL(IF(#REF!={"CC","SF","IM"},ROW(#REF!)-ROW(#REF!)+1),ROWS(A$6:A132))),"")</f>
        <v/>
      </c>
      <c r="C132" s="10" t="str">
        <f t="array" ref="C132">+IFERROR(INDEX(#REF!,SMALL(IF(#REF!={"CC","SF","IM"},ROW(#REF!)-ROW(#REF!)+1),ROWS(C$6:C132))),"")</f>
        <v/>
      </c>
      <c r="D132" s="2" t="str">
        <f t="array" ref="D132">+IFERROR(INDEX(#REF!,SMALL(IF(#REF!={"CC","SF","IM"},ROW(#REF!)-ROW(#REF!)+1),ROWS(D$6:D132))),"")</f>
        <v/>
      </c>
      <c r="E132" s="2" t="str">
        <f t="array" ref="E132">+IFERROR(INDEX(#REF!,SMALL(IF(#REF!={"CC","SF","IM"},ROW(#REF!)-ROW(#REF!)+1),ROWS(E$6:E132))),"")</f>
        <v/>
      </c>
      <c r="F132" s="2" t="str">
        <f t="array" ref="F132">+IFERROR(INDEX(#REF!,SMALL(IF(#REF!={"CC","SF","IM"},ROW(#REF!)-ROW(#REF!)+1),ROWS(F$6:F132))),"")</f>
        <v/>
      </c>
      <c r="G132" s="19" t="str">
        <f t="array" ref="G132">+IFERROR(INDEX(#REF!,SMALL(IF(#REF!={"CC","SF","IM"},ROW(#REF!)-ROW(#REF!)+1),ROWS(G$6:G132))),"")</f>
        <v/>
      </c>
      <c r="H132" s="11" t="str">
        <f t="array" ref="H132">+IFERROR(INDEX(#REF!,SMALL(IF(#REF!={"CC","SF","IM"},ROW(#REF!)-ROW(#REF!)+1),ROWS(H$6:H132))),"")</f>
        <v/>
      </c>
      <c r="I132" s="21" t="str">
        <f t="array" ref="I132">+IFERROR(INDEX(#REF!,SMALL(IF(#REF!={"CC","SF","IM"},ROW(#REF!)-ROW(#REF!)+1),ROWS(I$6:I132))),"")</f>
        <v/>
      </c>
      <c r="J132" s="12" t="str">
        <f t="array" ref="J132">+IFERROR(INDEX(#REF!,SMALL(IF(#REF!={"CC","SF","IM"},ROW(#REF!)-ROW(#REF!)+1),ROWS(J$6:J132))),"")</f>
        <v/>
      </c>
      <c r="K132" s="12" t="str">
        <f t="array" ref="K132">+IFERROR(INDEX(#REF!,SMALL(IF(#REF!={"CC","SF","IM"},ROW(#REF!)-ROW(#REF!)+1),ROWS(K$6:K132))),"")</f>
        <v/>
      </c>
    </row>
    <row r="133" spans="1:11" x14ac:dyDescent="0.25">
      <c r="A133" s="15" t="str">
        <f t="array" ref="A133">+IFERROR(INDEX(#REF!,SMALL(IF(#REF!={"CC","SF","IM"},ROW(#REF!)-ROW(#REF!)+1),ROWS(A$6:A133))),"")</f>
        <v/>
      </c>
      <c r="B133" s="15" t="str">
        <f t="array" ref="B133">+IFERROR(INDEX(#REF!,SMALL(IF(#REF!={"CC","SF","IM"},ROW(#REF!)-ROW(#REF!)+1),ROWS(A$6:A133))),"")</f>
        <v/>
      </c>
      <c r="C133" s="10" t="str">
        <f t="array" ref="C133">+IFERROR(INDEX(#REF!,SMALL(IF(#REF!={"CC","SF","IM"},ROW(#REF!)-ROW(#REF!)+1),ROWS(C$6:C133))),"")</f>
        <v/>
      </c>
      <c r="D133" s="2" t="str">
        <f t="array" ref="D133">+IFERROR(INDEX(#REF!,SMALL(IF(#REF!={"CC","SF","IM"},ROW(#REF!)-ROW(#REF!)+1),ROWS(D$6:D133))),"")</f>
        <v/>
      </c>
      <c r="E133" s="2" t="str">
        <f t="array" ref="E133">+IFERROR(INDEX(#REF!,SMALL(IF(#REF!={"CC","SF","IM"},ROW(#REF!)-ROW(#REF!)+1),ROWS(E$6:E133))),"")</f>
        <v/>
      </c>
      <c r="F133" s="2" t="str">
        <f t="array" ref="F133">+IFERROR(INDEX(#REF!,SMALL(IF(#REF!={"CC","SF","IM"},ROW(#REF!)-ROW(#REF!)+1),ROWS(F$6:F133))),"")</f>
        <v/>
      </c>
      <c r="G133" s="19" t="str">
        <f t="array" ref="G133">+IFERROR(INDEX(#REF!,SMALL(IF(#REF!={"CC","SF","IM"},ROW(#REF!)-ROW(#REF!)+1),ROWS(G$6:G133))),"")</f>
        <v/>
      </c>
      <c r="H133" s="11" t="str">
        <f t="array" ref="H133">+IFERROR(INDEX(#REF!,SMALL(IF(#REF!={"CC","SF","IM"},ROW(#REF!)-ROW(#REF!)+1),ROWS(H$6:H133))),"")</f>
        <v/>
      </c>
      <c r="I133" s="21" t="str">
        <f t="array" ref="I133">+IFERROR(INDEX(#REF!,SMALL(IF(#REF!={"CC","SF","IM"},ROW(#REF!)-ROW(#REF!)+1),ROWS(I$6:I133))),"")</f>
        <v/>
      </c>
      <c r="J133" s="12" t="str">
        <f t="array" ref="J133">+IFERROR(INDEX(#REF!,SMALL(IF(#REF!={"CC","SF","IM"},ROW(#REF!)-ROW(#REF!)+1),ROWS(J$6:J133))),"")</f>
        <v/>
      </c>
      <c r="K133" s="12" t="str">
        <f t="array" ref="K133">+IFERROR(INDEX(#REF!,SMALL(IF(#REF!={"CC","SF","IM"},ROW(#REF!)-ROW(#REF!)+1),ROWS(K$6:K133))),"")</f>
        <v/>
      </c>
    </row>
    <row r="134" spans="1:11" x14ac:dyDescent="0.25">
      <c r="A134" s="15" t="str">
        <f t="array" ref="A134">+IFERROR(INDEX(#REF!,SMALL(IF(#REF!={"CC","SF","IM"},ROW(#REF!)-ROW(#REF!)+1),ROWS(A$6:A134))),"")</f>
        <v/>
      </c>
      <c r="B134" s="15" t="str">
        <f t="array" ref="B134">+IFERROR(INDEX(#REF!,SMALL(IF(#REF!={"CC","SF","IM"},ROW(#REF!)-ROW(#REF!)+1),ROWS(A$6:A134))),"")</f>
        <v/>
      </c>
      <c r="C134" s="10" t="str">
        <f t="array" ref="C134">+IFERROR(INDEX(#REF!,SMALL(IF(#REF!={"CC","SF","IM"},ROW(#REF!)-ROW(#REF!)+1),ROWS(C$6:C134))),"")</f>
        <v/>
      </c>
      <c r="D134" s="2" t="str">
        <f t="array" ref="D134">+IFERROR(INDEX(#REF!,SMALL(IF(#REF!={"CC","SF","IM"},ROW(#REF!)-ROW(#REF!)+1),ROWS(D$6:D134))),"")</f>
        <v/>
      </c>
      <c r="E134" s="2" t="str">
        <f t="array" ref="E134">+IFERROR(INDEX(#REF!,SMALL(IF(#REF!={"CC","SF","IM"},ROW(#REF!)-ROW(#REF!)+1),ROWS(E$6:E134))),"")</f>
        <v/>
      </c>
      <c r="F134" s="2" t="str">
        <f t="array" ref="F134">+IFERROR(INDEX(#REF!,SMALL(IF(#REF!={"CC","SF","IM"},ROW(#REF!)-ROW(#REF!)+1),ROWS(F$6:F134))),"")</f>
        <v/>
      </c>
      <c r="G134" s="19" t="str">
        <f t="array" ref="G134">+IFERROR(INDEX(#REF!,SMALL(IF(#REF!={"CC","SF","IM"},ROW(#REF!)-ROW(#REF!)+1),ROWS(G$6:G134))),"")</f>
        <v/>
      </c>
      <c r="H134" s="11" t="str">
        <f t="array" ref="H134">+IFERROR(INDEX(#REF!,SMALL(IF(#REF!={"CC","SF","IM"},ROW(#REF!)-ROW(#REF!)+1),ROWS(H$6:H134))),"")</f>
        <v/>
      </c>
      <c r="I134" s="21" t="str">
        <f t="array" ref="I134">+IFERROR(INDEX(#REF!,SMALL(IF(#REF!={"CC","SF","IM"},ROW(#REF!)-ROW(#REF!)+1),ROWS(I$6:I134))),"")</f>
        <v/>
      </c>
      <c r="J134" s="12" t="str">
        <f t="array" ref="J134">+IFERROR(INDEX(#REF!,SMALL(IF(#REF!={"CC","SF","IM"},ROW(#REF!)-ROW(#REF!)+1),ROWS(J$6:J134))),"")</f>
        <v/>
      </c>
      <c r="K134" s="12" t="str">
        <f t="array" ref="K134">+IFERROR(INDEX(#REF!,SMALL(IF(#REF!={"CC","SF","IM"},ROW(#REF!)-ROW(#REF!)+1),ROWS(K$6:K134))),"")</f>
        <v/>
      </c>
    </row>
    <row r="135" spans="1:11" x14ac:dyDescent="0.25">
      <c r="A135" s="15" t="str">
        <f t="array" ref="A135">+IFERROR(INDEX(#REF!,SMALL(IF(#REF!={"CC","SF","IM"},ROW(#REF!)-ROW(#REF!)+1),ROWS(A$6:A135))),"")</f>
        <v/>
      </c>
      <c r="B135" s="15" t="str">
        <f t="array" ref="B135">+IFERROR(INDEX(#REF!,SMALL(IF(#REF!={"CC","SF","IM"},ROW(#REF!)-ROW(#REF!)+1),ROWS(A$6:A135))),"")</f>
        <v/>
      </c>
      <c r="C135" s="10" t="str">
        <f t="array" ref="C135">+IFERROR(INDEX(#REF!,SMALL(IF(#REF!={"CC","SF","IM"},ROW(#REF!)-ROW(#REF!)+1),ROWS(C$6:C135))),"")</f>
        <v/>
      </c>
      <c r="D135" s="2" t="str">
        <f t="array" ref="D135">+IFERROR(INDEX(#REF!,SMALL(IF(#REF!={"CC","SF","IM"},ROW(#REF!)-ROW(#REF!)+1),ROWS(D$6:D135))),"")</f>
        <v/>
      </c>
      <c r="E135" s="2" t="str">
        <f t="array" ref="E135">+IFERROR(INDEX(#REF!,SMALL(IF(#REF!={"CC","SF","IM"},ROW(#REF!)-ROW(#REF!)+1),ROWS(E$6:E135))),"")</f>
        <v/>
      </c>
      <c r="F135" s="2" t="str">
        <f t="array" ref="F135">+IFERROR(INDEX(#REF!,SMALL(IF(#REF!={"CC","SF","IM"},ROW(#REF!)-ROW(#REF!)+1),ROWS(F$6:F135))),"")</f>
        <v/>
      </c>
      <c r="G135" s="19" t="str">
        <f t="array" ref="G135">+IFERROR(INDEX(#REF!,SMALL(IF(#REF!={"CC","SF","IM"},ROW(#REF!)-ROW(#REF!)+1),ROWS(G$6:G135))),"")</f>
        <v/>
      </c>
      <c r="H135" s="11" t="str">
        <f t="array" ref="H135">+IFERROR(INDEX(#REF!,SMALL(IF(#REF!={"CC","SF","IM"},ROW(#REF!)-ROW(#REF!)+1),ROWS(H$6:H135))),"")</f>
        <v/>
      </c>
      <c r="I135" s="21" t="str">
        <f t="array" ref="I135">+IFERROR(INDEX(#REF!,SMALL(IF(#REF!={"CC","SF","IM"},ROW(#REF!)-ROW(#REF!)+1),ROWS(I$6:I135))),"")</f>
        <v/>
      </c>
      <c r="J135" s="12" t="str">
        <f t="array" ref="J135">+IFERROR(INDEX(#REF!,SMALL(IF(#REF!={"CC","SF","IM"},ROW(#REF!)-ROW(#REF!)+1),ROWS(J$6:J135))),"")</f>
        <v/>
      </c>
      <c r="K135" s="12" t="str">
        <f t="array" ref="K135">+IFERROR(INDEX(#REF!,SMALL(IF(#REF!={"CC","SF","IM"},ROW(#REF!)-ROW(#REF!)+1),ROWS(K$6:K135))),"")</f>
        <v/>
      </c>
    </row>
    <row r="136" spans="1:11" x14ac:dyDescent="0.25">
      <c r="A136" s="15" t="str">
        <f t="array" ref="A136">+IFERROR(INDEX(#REF!,SMALL(IF(#REF!={"CC","SF","IM"},ROW(#REF!)-ROW(#REF!)+1),ROWS(A$6:A136))),"")</f>
        <v/>
      </c>
      <c r="B136" s="15" t="str">
        <f t="array" ref="B136">+IFERROR(INDEX(#REF!,SMALL(IF(#REF!={"CC","SF","IM"},ROW(#REF!)-ROW(#REF!)+1),ROWS(A$6:A136))),"")</f>
        <v/>
      </c>
      <c r="C136" s="10" t="str">
        <f t="array" ref="C136">+IFERROR(INDEX(#REF!,SMALL(IF(#REF!={"CC","SF","IM"},ROW(#REF!)-ROW(#REF!)+1),ROWS(C$6:C136))),"")</f>
        <v/>
      </c>
      <c r="D136" s="2" t="str">
        <f t="array" ref="D136">+IFERROR(INDEX(#REF!,SMALL(IF(#REF!={"CC","SF","IM"},ROW(#REF!)-ROW(#REF!)+1),ROWS(D$6:D136))),"")</f>
        <v/>
      </c>
      <c r="E136" s="2" t="str">
        <f t="array" ref="E136">+IFERROR(INDEX(#REF!,SMALL(IF(#REF!={"CC","SF","IM"},ROW(#REF!)-ROW(#REF!)+1),ROWS(E$6:E136))),"")</f>
        <v/>
      </c>
      <c r="F136" s="2" t="str">
        <f t="array" ref="F136">+IFERROR(INDEX(#REF!,SMALL(IF(#REF!={"CC","SF","IM"},ROW(#REF!)-ROW(#REF!)+1),ROWS(F$6:F136))),"")</f>
        <v/>
      </c>
      <c r="G136" s="19" t="str">
        <f t="array" ref="G136">+IFERROR(INDEX(#REF!,SMALL(IF(#REF!={"CC","SF","IM"},ROW(#REF!)-ROW(#REF!)+1),ROWS(G$6:G136))),"")</f>
        <v/>
      </c>
      <c r="H136" s="11" t="str">
        <f t="array" ref="H136">+IFERROR(INDEX(#REF!,SMALL(IF(#REF!={"CC","SF","IM"},ROW(#REF!)-ROW(#REF!)+1),ROWS(H$6:H136))),"")</f>
        <v/>
      </c>
      <c r="I136" s="21" t="str">
        <f t="array" ref="I136">+IFERROR(INDEX(#REF!,SMALL(IF(#REF!={"CC","SF","IM"},ROW(#REF!)-ROW(#REF!)+1),ROWS(I$6:I136))),"")</f>
        <v/>
      </c>
      <c r="J136" s="12" t="str">
        <f t="array" ref="J136">+IFERROR(INDEX(#REF!,SMALL(IF(#REF!={"CC","SF","IM"},ROW(#REF!)-ROW(#REF!)+1),ROWS(J$6:J136))),"")</f>
        <v/>
      </c>
      <c r="K136" s="12" t="str">
        <f t="array" ref="K136">+IFERROR(INDEX(#REF!,SMALL(IF(#REF!={"CC","SF","IM"},ROW(#REF!)-ROW(#REF!)+1),ROWS(K$6:K136))),"")</f>
        <v/>
      </c>
    </row>
    <row r="137" spans="1:11" x14ac:dyDescent="0.25">
      <c r="A137" s="15" t="str">
        <f t="array" ref="A137">+IFERROR(INDEX(#REF!,SMALL(IF(#REF!={"CC","SF","IM"},ROW(#REF!)-ROW(#REF!)+1),ROWS(A$6:A137))),"")</f>
        <v/>
      </c>
      <c r="B137" s="15" t="str">
        <f t="array" ref="B137">+IFERROR(INDEX(#REF!,SMALL(IF(#REF!={"CC","SF","IM"},ROW(#REF!)-ROW(#REF!)+1),ROWS(A$6:A137))),"")</f>
        <v/>
      </c>
      <c r="C137" s="10" t="str">
        <f t="array" ref="C137">+IFERROR(INDEX(#REF!,SMALL(IF(#REF!={"CC","SF","IM"},ROW(#REF!)-ROW(#REF!)+1),ROWS(C$6:C137))),"")</f>
        <v/>
      </c>
      <c r="D137" s="2" t="str">
        <f t="array" ref="D137">+IFERROR(INDEX(#REF!,SMALL(IF(#REF!={"CC","SF","IM"},ROW(#REF!)-ROW(#REF!)+1),ROWS(D$6:D137))),"")</f>
        <v/>
      </c>
      <c r="E137" s="2" t="str">
        <f t="array" ref="E137">+IFERROR(INDEX(#REF!,SMALL(IF(#REF!={"CC","SF","IM"},ROW(#REF!)-ROW(#REF!)+1),ROWS(E$6:E137))),"")</f>
        <v/>
      </c>
      <c r="F137" s="2" t="str">
        <f t="array" ref="F137">+IFERROR(INDEX(#REF!,SMALL(IF(#REF!={"CC","SF","IM"},ROW(#REF!)-ROW(#REF!)+1),ROWS(F$6:F137))),"")</f>
        <v/>
      </c>
      <c r="G137" s="19" t="str">
        <f t="array" ref="G137">+IFERROR(INDEX(#REF!,SMALL(IF(#REF!={"CC","SF","IM"},ROW(#REF!)-ROW(#REF!)+1),ROWS(G$6:G137))),"")</f>
        <v/>
      </c>
      <c r="H137" s="11" t="str">
        <f t="array" ref="H137">+IFERROR(INDEX(#REF!,SMALL(IF(#REF!={"CC","SF","IM"},ROW(#REF!)-ROW(#REF!)+1),ROWS(H$6:H137))),"")</f>
        <v/>
      </c>
      <c r="I137" s="21" t="str">
        <f t="array" ref="I137">+IFERROR(INDEX(#REF!,SMALL(IF(#REF!={"CC","SF","IM"},ROW(#REF!)-ROW(#REF!)+1),ROWS(I$6:I137))),"")</f>
        <v/>
      </c>
      <c r="J137" s="12" t="str">
        <f t="array" ref="J137">+IFERROR(INDEX(#REF!,SMALL(IF(#REF!={"CC","SF","IM"},ROW(#REF!)-ROW(#REF!)+1),ROWS(J$6:J137))),"")</f>
        <v/>
      </c>
      <c r="K137" s="12" t="str">
        <f t="array" ref="K137">+IFERROR(INDEX(#REF!,SMALL(IF(#REF!={"CC","SF","IM"},ROW(#REF!)-ROW(#REF!)+1),ROWS(K$6:K137))),"")</f>
        <v/>
      </c>
    </row>
    <row r="138" spans="1:11" x14ac:dyDescent="0.25">
      <c r="A138" s="15" t="str">
        <f t="array" ref="A138">+IFERROR(INDEX(#REF!,SMALL(IF(#REF!={"CC","SF","IM"},ROW(#REF!)-ROW(#REF!)+1),ROWS(A$6:A138))),"")</f>
        <v/>
      </c>
      <c r="B138" s="15" t="str">
        <f t="array" ref="B138">+IFERROR(INDEX(#REF!,SMALL(IF(#REF!={"CC","SF","IM"},ROW(#REF!)-ROW(#REF!)+1),ROWS(A$6:A138))),"")</f>
        <v/>
      </c>
      <c r="C138" s="10" t="str">
        <f t="array" ref="C138">+IFERROR(INDEX(#REF!,SMALL(IF(#REF!={"CC","SF","IM"},ROW(#REF!)-ROW(#REF!)+1),ROWS(C$6:C138))),"")</f>
        <v/>
      </c>
      <c r="D138" s="2" t="str">
        <f t="array" ref="D138">+IFERROR(INDEX(#REF!,SMALL(IF(#REF!={"CC","SF","IM"},ROW(#REF!)-ROW(#REF!)+1),ROWS(D$6:D138))),"")</f>
        <v/>
      </c>
      <c r="E138" s="2" t="str">
        <f t="array" ref="E138">+IFERROR(INDEX(#REF!,SMALL(IF(#REF!={"CC","SF","IM"},ROW(#REF!)-ROW(#REF!)+1),ROWS(E$6:E138))),"")</f>
        <v/>
      </c>
      <c r="F138" s="2" t="str">
        <f t="array" ref="F138">+IFERROR(INDEX(#REF!,SMALL(IF(#REF!={"CC","SF","IM"},ROW(#REF!)-ROW(#REF!)+1),ROWS(F$6:F138))),"")</f>
        <v/>
      </c>
      <c r="G138" s="19" t="str">
        <f t="array" ref="G138">+IFERROR(INDEX(#REF!,SMALL(IF(#REF!={"CC","SF","IM"},ROW(#REF!)-ROW(#REF!)+1),ROWS(G$6:G138))),"")</f>
        <v/>
      </c>
      <c r="H138" s="11" t="str">
        <f t="array" ref="H138">+IFERROR(INDEX(#REF!,SMALL(IF(#REF!={"CC","SF","IM"},ROW(#REF!)-ROW(#REF!)+1),ROWS(H$6:H138))),"")</f>
        <v/>
      </c>
      <c r="I138" s="21" t="str">
        <f t="array" ref="I138">+IFERROR(INDEX(#REF!,SMALL(IF(#REF!={"CC","SF","IM"},ROW(#REF!)-ROW(#REF!)+1),ROWS(I$6:I138))),"")</f>
        <v/>
      </c>
      <c r="J138" s="12" t="str">
        <f t="array" ref="J138">+IFERROR(INDEX(#REF!,SMALL(IF(#REF!={"CC","SF","IM"},ROW(#REF!)-ROW(#REF!)+1),ROWS(J$6:J138))),"")</f>
        <v/>
      </c>
      <c r="K138" s="12" t="str">
        <f t="array" ref="K138">+IFERROR(INDEX(#REF!,SMALL(IF(#REF!={"CC","SF","IM"},ROW(#REF!)-ROW(#REF!)+1),ROWS(K$6:K138))),"")</f>
        <v/>
      </c>
    </row>
    <row r="139" spans="1:11" x14ac:dyDescent="0.25">
      <c r="A139" s="15" t="str">
        <f t="array" ref="A139">+IFERROR(INDEX(#REF!,SMALL(IF(#REF!={"CC","SF","IM"},ROW(#REF!)-ROW(#REF!)+1),ROWS(A$6:A139))),"")</f>
        <v/>
      </c>
      <c r="B139" s="15" t="str">
        <f t="array" ref="B139">+IFERROR(INDEX(#REF!,SMALL(IF(#REF!={"CC","SF","IM"},ROW(#REF!)-ROW(#REF!)+1),ROWS(A$6:A139))),"")</f>
        <v/>
      </c>
      <c r="C139" s="10" t="str">
        <f t="array" ref="C139">+IFERROR(INDEX(#REF!,SMALL(IF(#REF!={"CC","SF","IM"},ROW(#REF!)-ROW(#REF!)+1),ROWS(C$6:C139))),"")</f>
        <v/>
      </c>
      <c r="D139" s="2" t="str">
        <f t="array" ref="D139">+IFERROR(INDEX(#REF!,SMALL(IF(#REF!={"CC","SF","IM"},ROW(#REF!)-ROW(#REF!)+1),ROWS(D$6:D139))),"")</f>
        <v/>
      </c>
      <c r="E139" s="2" t="str">
        <f t="array" ref="E139">+IFERROR(INDEX(#REF!,SMALL(IF(#REF!={"CC","SF","IM"},ROW(#REF!)-ROW(#REF!)+1),ROWS(E$6:E139))),"")</f>
        <v/>
      </c>
      <c r="F139" s="2" t="str">
        <f t="array" ref="F139">+IFERROR(INDEX(#REF!,SMALL(IF(#REF!={"CC","SF","IM"},ROW(#REF!)-ROW(#REF!)+1),ROWS(F$6:F139))),"")</f>
        <v/>
      </c>
      <c r="G139" s="19" t="str">
        <f t="array" ref="G139">+IFERROR(INDEX(#REF!,SMALL(IF(#REF!={"CC","SF","IM"},ROW(#REF!)-ROW(#REF!)+1),ROWS(G$6:G139))),"")</f>
        <v/>
      </c>
      <c r="H139" s="11" t="str">
        <f t="array" ref="H139">+IFERROR(INDEX(#REF!,SMALL(IF(#REF!={"CC","SF","IM"},ROW(#REF!)-ROW(#REF!)+1),ROWS(H$6:H139))),"")</f>
        <v/>
      </c>
      <c r="I139" s="21" t="str">
        <f t="array" ref="I139">+IFERROR(INDEX(#REF!,SMALL(IF(#REF!={"CC","SF","IM"},ROW(#REF!)-ROW(#REF!)+1),ROWS(I$6:I139))),"")</f>
        <v/>
      </c>
      <c r="J139" s="12" t="str">
        <f t="array" ref="J139">+IFERROR(INDEX(#REF!,SMALL(IF(#REF!={"CC","SF","IM"},ROW(#REF!)-ROW(#REF!)+1),ROWS(J$6:J139))),"")</f>
        <v/>
      </c>
      <c r="K139" s="12" t="str">
        <f t="array" ref="K139">+IFERROR(INDEX(#REF!,SMALL(IF(#REF!={"CC","SF","IM"},ROW(#REF!)-ROW(#REF!)+1),ROWS(K$6:K139))),"")</f>
        <v/>
      </c>
    </row>
    <row r="140" spans="1:11" x14ac:dyDescent="0.25">
      <c r="A140" s="15" t="str">
        <f t="array" ref="A140">+IFERROR(INDEX(#REF!,SMALL(IF(#REF!={"CC","SF","IM"},ROW(#REF!)-ROW(#REF!)+1),ROWS(A$6:A140))),"")</f>
        <v/>
      </c>
      <c r="B140" s="15" t="str">
        <f t="array" ref="B140">+IFERROR(INDEX(#REF!,SMALL(IF(#REF!={"CC","SF","IM"},ROW(#REF!)-ROW(#REF!)+1),ROWS(A$6:A140))),"")</f>
        <v/>
      </c>
      <c r="C140" s="10" t="str">
        <f t="array" ref="C140">+IFERROR(INDEX(#REF!,SMALL(IF(#REF!={"CC","SF","IM"},ROW(#REF!)-ROW(#REF!)+1),ROWS(C$6:C140))),"")</f>
        <v/>
      </c>
      <c r="D140" s="2" t="str">
        <f t="array" ref="D140">+IFERROR(INDEX(#REF!,SMALL(IF(#REF!={"CC","SF","IM"},ROW(#REF!)-ROW(#REF!)+1),ROWS(D$6:D140))),"")</f>
        <v/>
      </c>
      <c r="E140" s="2" t="str">
        <f t="array" ref="E140">+IFERROR(INDEX(#REF!,SMALL(IF(#REF!={"CC","SF","IM"},ROW(#REF!)-ROW(#REF!)+1),ROWS(E$6:E140))),"")</f>
        <v/>
      </c>
      <c r="F140" s="2" t="str">
        <f t="array" ref="F140">+IFERROR(INDEX(#REF!,SMALL(IF(#REF!={"CC","SF","IM"},ROW(#REF!)-ROW(#REF!)+1),ROWS(F$6:F140))),"")</f>
        <v/>
      </c>
      <c r="G140" s="19" t="str">
        <f t="array" ref="G140">+IFERROR(INDEX(#REF!,SMALL(IF(#REF!={"CC","SF","IM"},ROW(#REF!)-ROW(#REF!)+1),ROWS(G$6:G140))),"")</f>
        <v/>
      </c>
      <c r="H140" s="11" t="str">
        <f t="array" ref="H140">+IFERROR(INDEX(#REF!,SMALL(IF(#REF!={"CC","SF","IM"},ROW(#REF!)-ROW(#REF!)+1),ROWS(H$6:H140))),"")</f>
        <v/>
      </c>
      <c r="I140" s="21" t="str">
        <f t="array" ref="I140">+IFERROR(INDEX(#REF!,SMALL(IF(#REF!={"CC","SF","IM"},ROW(#REF!)-ROW(#REF!)+1),ROWS(I$6:I140))),"")</f>
        <v/>
      </c>
      <c r="J140" s="12" t="str">
        <f t="array" ref="J140">+IFERROR(INDEX(#REF!,SMALL(IF(#REF!={"CC","SF","IM"},ROW(#REF!)-ROW(#REF!)+1),ROWS(J$6:J140))),"")</f>
        <v/>
      </c>
      <c r="K140" s="12" t="str">
        <f t="array" ref="K140">+IFERROR(INDEX(#REF!,SMALL(IF(#REF!={"CC","SF","IM"},ROW(#REF!)-ROW(#REF!)+1),ROWS(K$6:K140))),"")</f>
        <v/>
      </c>
    </row>
    <row r="141" spans="1:11" x14ac:dyDescent="0.25">
      <c r="A141" s="15" t="str">
        <f t="array" ref="A141">+IFERROR(INDEX(#REF!,SMALL(IF(#REF!={"CC","SF","IM"},ROW(#REF!)-ROW(#REF!)+1),ROWS(A$6:A141))),"")</f>
        <v/>
      </c>
      <c r="B141" s="15" t="str">
        <f t="array" ref="B141">+IFERROR(INDEX(#REF!,SMALL(IF(#REF!={"CC","SF","IM"},ROW(#REF!)-ROW(#REF!)+1),ROWS(A$6:A141))),"")</f>
        <v/>
      </c>
      <c r="C141" s="10" t="str">
        <f t="array" ref="C141">+IFERROR(INDEX(#REF!,SMALL(IF(#REF!={"CC","SF","IM"},ROW(#REF!)-ROW(#REF!)+1),ROWS(C$6:C141))),"")</f>
        <v/>
      </c>
      <c r="D141" s="2" t="str">
        <f t="array" ref="D141">+IFERROR(INDEX(#REF!,SMALL(IF(#REF!={"CC","SF","IM"},ROW(#REF!)-ROW(#REF!)+1),ROWS(D$6:D141))),"")</f>
        <v/>
      </c>
      <c r="E141" s="2" t="str">
        <f t="array" ref="E141">+IFERROR(INDEX(#REF!,SMALL(IF(#REF!={"CC","SF","IM"},ROW(#REF!)-ROW(#REF!)+1),ROWS(E$6:E141))),"")</f>
        <v/>
      </c>
      <c r="F141" s="2" t="str">
        <f t="array" ref="F141">+IFERROR(INDEX(#REF!,SMALL(IF(#REF!={"CC","SF","IM"},ROW(#REF!)-ROW(#REF!)+1),ROWS(F$6:F141))),"")</f>
        <v/>
      </c>
      <c r="G141" s="19" t="str">
        <f t="array" ref="G141">+IFERROR(INDEX(#REF!,SMALL(IF(#REF!={"CC","SF","IM"},ROW(#REF!)-ROW(#REF!)+1),ROWS(G$6:G141))),"")</f>
        <v/>
      </c>
      <c r="H141" s="11" t="str">
        <f t="array" ref="H141">+IFERROR(INDEX(#REF!,SMALL(IF(#REF!={"CC","SF","IM"},ROW(#REF!)-ROW(#REF!)+1),ROWS(H$6:H141))),"")</f>
        <v/>
      </c>
      <c r="I141" s="21" t="str">
        <f t="array" ref="I141">+IFERROR(INDEX(#REF!,SMALL(IF(#REF!={"CC","SF","IM"},ROW(#REF!)-ROW(#REF!)+1),ROWS(I$6:I141))),"")</f>
        <v/>
      </c>
      <c r="J141" s="12" t="str">
        <f t="array" ref="J141">+IFERROR(INDEX(#REF!,SMALL(IF(#REF!={"CC","SF","IM"},ROW(#REF!)-ROW(#REF!)+1),ROWS(J$6:J141))),"")</f>
        <v/>
      </c>
      <c r="K141" s="12" t="str">
        <f t="array" ref="K141">+IFERROR(INDEX(#REF!,SMALL(IF(#REF!={"CC","SF","IM"},ROW(#REF!)-ROW(#REF!)+1),ROWS(K$6:K141))),"")</f>
        <v/>
      </c>
    </row>
    <row r="142" spans="1:11" x14ac:dyDescent="0.25">
      <c r="A142" s="15" t="str">
        <f t="array" ref="A142">+IFERROR(INDEX(#REF!,SMALL(IF(#REF!={"CC","SF","IM"},ROW(#REF!)-ROW(#REF!)+1),ROWS(A$6:A142))),"")</f>
        <v/>
      </c>
      <c r="B142" s="15" t="str">
        <f t="array" ref="B142">+IFERROR(INDEX(#REF!,SMALL(IF(#REF!={"CC","SF","IM"},ROW(#REF!)-ROW(#REF!)+1),ROWS(A$6:A142))),"")</f>
        <v/>
      </c>
      <c r="C142" s="10" t="str">
        <f t="array" ref="C142">+IFERROR(INDEX(#REF!,SMALL(IF(#REF!={"CC","SF","IM"},ROW(#REF!)-ROW(#REF!)+1),ROWS(C$6:C142))),"")</f>
        <v/>
      </c>
      <c r="D142" s="2" t="str">
        <f t="array" ref="D142">+IFERROR(INDEX(#REF!,SMALL(IF(#REF!={"CC","SF","IM"},ROW(#REF!)-ROW(#REF!)+1),ROWS(D$6:D142))),"")</f>
        <v/>
      </c>
      <c r="E142" s="2" t="str">
        <f t="array" ref="E142">+IFERROR(INDEX(#REF!,SMALL(IF(#REF!={"CC","SF","IM"},ROW(#REF!)-ROW(#REF!)+1),ROWS(E$6:E142))),"")</f>
        <v/>
      </c>
      <c r="F142" s="2" t="str">
        <f t="array" ref="F142">+IFERROR(INDEX(#REF!,SMALL(IF(#REF!={"CC","SF","IM"},ROW(#REF!)-ROW(#REF!)+1),ROWS(F$6:F142))),"")</f>
        <v/>
      </c>
      <c r="G142" s="19" t="str">
        <f t="array" ref="G142">+IFERROR(INDEX(#REF!,SMALL(IF(#REF!={"CC","SF","IM"},ROW(#REF!)-ROW(#REF!)+1),ROWS(G$6:G142))),"")</f>
        <v/>
      </c>
      <c r="H142" s="11" t="str">
        <f t="array" ref="H142">+IFERROR(INDEX(#REF!,SMALL(IF(#REF!={"CC","SF","IM"},ROW(#REF!)-ROW(#REF!)+1),ROWS(H$6:H142))),"")</f>
        <v/>
      </c>
      <c r="I142" s="21" t="str">
        <f t="array" ref="I142">+IFERROR(INDEX(#REF!,SMALL(IF(#REF!={"CC","SF","IM"},ROW(#REF!)-ROW(#REF!)+1),ROWS(I$6:I142))),"")</f>
        <v/>
      </c>
      <c r="J142" s="12" t="str">
        <f t="array" ref="J142">+IFERROR(INDEX(#REF!,SMALL(IF(#REF!={"CC","SF","IM"},ROW(#REF!)-ROW(#REF!)+1),ROWS(J$6:J142))),"")</f>
        <v/>
      </c>
      <c r="K142" s="12" t="str">
        <f t="array" ref="K142">+IFERROR(INDEX(#REF!,SMALL(IF(#REF!={"CC","SF","IM"},ROW(#REF!)-ROW(#REF!)+1),ROWS(K$6:K142))),"")</f>
        <v/>
      </c>
    </row>
    <row r="143" spans="1:11" x14ac:dyDescent="0.25">
      <c r="A143" s="15" t="str">
        <f t="array" ref="A143">+IFERROR(INDEX(#REF!,SMALL(IF(#REF!={"CC","SF","IM"},ROW(#REF!)-ROW(#REF!)+1),ROWS(A$6:A143))),"")</f>
        <v/>
      </c>
      <c r="B143" s="15" t="str">
        <f t="array" ref="B143">+IFERROR(INDEX(#REF!,SMALL(IF(#REF!={"CC","SF","IM"},ROW(#REF!)-ROW(#REF!)+1),ROWS(A$6:A143))),"")</f>
        <v/>
      </c>
      <c r="C143" s="10" t="str">
        <f t="array" ref="C143">+IFERROR(INDEX(#REF!,SMALL(IF(#REF!={"CC","SF","IM"},ROW(#REF!)-ROW(#REF!)+1),ROWS(C$6:C143))),"")</f>
        <v/>
      </c>
      <c r="D143" s="2" t="str">
        <f t="array" ref="D143">+IFERROR(INDEX(#REF!,SMALL(IF(#REF!={"CC","SF","IM"},ROW(#REF!)-ROW(#REF!)+1),ROWS(D$6:D143))),"")</f>
        <v/>
      </c>
      <c r="E143" s="2" t="str">
        <f t="array" ref="E143">+IFERROR(INDEX(#REF!,SMALL(IF(#REF!={"CC","SF","IM"},ROW(#REF!)-ROW(#REF!)+1),ROWS(E$6:E143))),"")</f>
        <v/>
      </c>
      <c r="F143" s="2" t="str">
        <f t="array" ref="F143">+IFERROR(INDEX(#REF!,SMALL(IF(#REF!={"CC","SF","IM"},ROW(#REF!)-ROW(#REF!)+1),ROWS(F$6:F143))),"")</f>
        <v/>
      </c>
      <c r="G143" s="19" t="str">
        <f t="array" ref="G143">+IFERROR(INDEX(#REF!,SMALL(IF(#REF!={"CC","SF","IM"},ROW(#REF!)-ROW(#REF!)+1),ROWS(G$6:G143))),"")</f>
        <v/>
      </c>
      <c r="H143" s="11" t="str">
        <f t="array" ref="H143">+IFERROR(INDEX(#REF!,SMALL(IF(#REF!={"CC","SF","IM"},ROW(#REF!)-ROW(#REF!)+1),ROWS(H$6:H143))),"")</f>
        <v/>
      </c>
      <c r="I143" s="21" t="str">
        <f t="array" ref="I143">+IFERROR(INDEX(#REF!,SMALL(IF(#REF!={"CC","SF","IM"},ROW(#REF!)-ROW(#REF!)+1),ROWS(I$6:I143))),"")</f>
        <v/>
      </c>
      <c r="J143" s="12" t="str">
        <f t="array" ref="J143">+IFERROR(INDEX(#REF!,SMALL(IF(#REF!={"CC","SF","IM"},ROW(#REF!)-ROW(#REF!)+1),ROWS(J$6:J143))),"")</f>
        <v/>
      </c>
      <c r="K143" s="12" t="str">
        <f t="array" ref="K143">+IFERROR(INDEX(#REF!,SMALL(IF(#REF!={"CC","SF","IM"},ROW(#REF!)-ROW(#REF!)+1),ROWS(K$6:K143))),"")</f>
        <v/>
      </c>
    </row>
    <row r="144" spans="1:11" x14ac:dyDescent="0.25">
      <c r="A144" s="15" t="str">
        <f t="array" ref="A144">+IFERROR(INDEX(#REF!,SMALL(IF(#REF!={"CC","SF","IM"},ROW(#REF!)-ROW(#REF!)+1),ROWS(A$6:A144))),"")</f>
        <v/>
      </c>
      <c r="B144" s="15" t="str">
        <f t="array" ref="B144">+IFERROR(INDEX(#REF!,SMALL(IF(#REF!={"CC","SF","IM"},ROW(#REF!)-ROW(#REF!)+1),ROWS(A$6:A144))),"")</f>
        <v/>
      </c>
      <c r="C144" s="10" t="str">
        <f t="array" ref="C144">+IFERROR(INDEX(#REF!,SMALL(IF(#REF!={"CC","SF","IM"},ROW(#REF!)-ROW(#REF!)+1),ROWS(C$6:C144))),"")</f>
        <v/>
      </c>
      <c r="D144" s="2" t="str">
        <f t="array" ref="D144">+IFERROR(INDEX(#REF!,SMALL(IF(#REF!={"CC","SF","IM"},ROW(#REF!)-ROW(#REF!)+1),ROWS(D$6:D144))),"")</f>
        <v/>
      </c>
      <c r="E144" s="2" t="str">
        <f t="array" ref="E144">+IFERROR(INDEX(#REF!,SMALL(IF(#REF!={"CC","SF","IM"},ROW(#REF!)-ROW(#REF!)+1),ROWS(E$6:E144))),"")</f>
        <v/>
      </c>
      <c r="F144" s="2" t="str">
        <f t="array" ref="F144">+IFERROR(INDEX(#REF!,SMALL(IF(#REF!={"CC","SF","IM"},ROW(#REF!)-ROW(#REF!)+1),ROWS(F$6:F144))),"")</f>
        <v/>
      </c>
      <c r="G144" s="19" t="str">
        <f t="array" ref="G144">+IFERROR(INDEX(#REF!,SMALL(IF(#REF!={"CC","SF","IM"},ROW(#REF!)-ROW(#REF!)+1),ROWS(G$6:G144))),"")</f>
        <v/>
      </c>
      <c r="H144" s="11" t="str">
        <f t="array" ref="H144">+IFERROR(INDEX(#REF!,SMALL(IF(#REF!={"CC","SF","IM"},ROW(#REF!)-ROW(#REF!)+1),ROWS(H$6:H144))),"")</f>
        <v/>
      </c>
      <c r="I144" s="21" t="str">
        <f t="array" ref="I144">+IFERROR(INDEX(#REF!,SMALL(IF(#REF!={"CC","SF","IM"},ROW(#REF!)-ROW(#REF!)+1),ROWS(I$6:I144))),"")</f>
        <v/>
      </c>
      <c r="J144" s="12" t="str">
        <f t="array" ref="J144">+IFERROR(INDEX(#REF!,SMALL(IF(#REF!={"CC","SF","IM"},ROW(#REF!)-ROW(#REF!)+1),ROWS(J$6:J144))),"")</f>
        <v/>
      </c>
      <c r="K144" s="12" t="str">
        <f t="array" ref="K144">+IFERROR(INDEX(#REF!,SMALL(IF(#REF!={"CC","SF","IM"},ROW(#REF!)-ROW(#REF!)+1),ROWS(K$6:K144))),"")</f>
        <v/>
      </c>
    </row>
    <row r="145" spans="1:11" x14ac:dyDescent="0.25">
      <c r="A145" s="15" t="str">
        <f t="array" ref="A145">+IFERROR(INDEX(#REF!,SMALL(IF(#REF!={"CC","SF","IM"},ROW(#REF!)-ROW(#REF!)+1),ROWS(A$6:A145))),"")</f>
        <v/>
      </c>
      <c r="B145" s="15" t="str">
        <f t="array" ref="B145">+IFERROR(INDEX(#REF!,SMALL(IF(#REF!={"CC","SF","IM"},ROW(#REF!)-ROW(#REF!)+1),ROWS(A$6:A145))),"")</f>
        <v/>
      </c>
      <c r="C145" s="10" t="str">
        <f t="array" ref="C145">+IFERROR(INDEX(#REF!,SMALL(IF(#REF!={"CC","SF","IM"},ROW(#REF!)-ROW(#REF!)+1),ROWS(C$6:C145))),"")</f>
        <v/>
      </c>
      <c r="D145" s="2" t="str">
        <f t="array" ref="D145">+IFERROR(INDEX(#REF!,SMALL(IF(#REF!={"CC","SF","IM"},ROW(#REF!)-ROW(#REF!)+1),ROWS(D$6:D145))),"")</f>
        <v/>
      </c>
      <c r="E145" s="2" t="str">
        <f t="array" ref="E145">+IFERROR(INDEX(#REF!,SMALL(IF(#REF!={"CC","SF","IM"},ROW(#REF!)-ROW(#REF!)+1),ROWS(E$6:E145))),"")</f>
        <v/>
      </c>
      <c r="F145" s="2" t="str">
        <f t="array" ref="F145">+IFERROR(INDEX(#REF!,SMALL(IF(#REF!={"CC","SF","IM"},ROW(#REF!)-ROW(#REF!)+1),ROWS(F$6:F145))),"")</f>
        <v/>
      </c>
      <c r="G145" s="19" t="str">
        <f t="array" ref="G145">+IFERROR(INDEX(#REF!,SMALL(IF(#REF!={"CC","SF","IM"},ROW(#REF!)-ROW(#REF!)+1),ROWS(G$6:G145))),"")</f>
        <v/>
      </c>
      <c r="H145" s="11" t="str">
        <f t="array" ref="H145">+IFERROR(INDEX(#REF!,SMALL(IF(#REF!={"CC","SF","IM"},ROW(#REF!)-ROW(#REF!)+1),ROWS(H$6:H145))),"")</f>
        <v/>
      </c>
      <c r="I145" s="21" t="str">
        <f t="array" ref="I145">+IFERROR(INDEX(#REF!,SMALL(IF(#REF!={"CC","SF","IM"},ROW(#REF!)-ROW(#REF!)+1),ROWS(I$6:I145))),"")</f>
        <v/>
      </c>
      <c r="J145" s="12" t="str">
        <f t="array" ref="J145">+IFERROR(INDEX(#REF!,SMALL(IF(#REF!={"CC","SF","IM"},ROW(#REF!)-ROW(#REF!)+1),ROWS(J$6:J145))),"")</f>
        <v/>
      </c>
      <c r="K145" s="12" t="str">
        <f t="array" ref="K145">+IFERROR(INDEX(#REF!,SMALL(IF(#REF!={"CC","SF","IM"},ROW(#REF!)-ROW(#REF!)+1),ROWS(K$6:K145))),"")</f>
        <v/>
      </c>
    </row>
    <row r="146" spans="1:11" x14ac:dyDescent="0.25">
      <c r="A146" s="15" t="str">
        <f t="array" ref="A146">+IFERROR(INDEX(#REF!,SMALL(IF(#REF!={"CC","SF","IM"},ROW(#REF!)-ROW(#REF!)+1),ROWS(A$6:A146))),"")</f>
        <v/>
      </c>
      <c r="B146" s="15" t="str">
        <f t="array" ref="B146">+IFERROR(INDEX(#REF!,SMALL(IF(#REF!={"CC","SF","IM"},ROW(#REF!)-ROW(#REF!)+1),ROWS(A$6:A146))),"")</f>
        <v/>
      </c>
      <c r="C146" s="10" t="str">
        <f t="array" ref="C146">+IFERROR(INDEX(#REF!,SMALL(IF(#REF!={"CC","SF","IM"},ROW(#REF!)-ROW(#REF!)+1),ROWS(C$6:C146))),"")</f>
        <v/>
      </c>
      <c r="D146" s="2" t="str">
        <f t="array" ref="D146">+IFERROR(INDEX(#REF!,SMALL(IF(#REF!={"CC","SF","IM"},ROW(#REF!)-ROW(#REF!)+1),ROWS(D$6:D146))),"")</f>
        <v/>
      </c>
      <c r="E146" s="2" t="str">
        <f t="array" ref="E146">+IFERROR(INDEX(#REF!,SMALL(IF(#REF!={"CC","SF","IM"},ROW(#REF!)-ROW(#REF!)+1),ROWS(E$6:E146))),"")</f>
        <v/>
      </c>
      <c r="F146" s="2" t="str">
        <f t="array" ref="F146">+IFERROR(INDEX(#REF!,SMALL(IF(#REF!={"CC","SF","IM"},ROW(#REF!)-ROW(#REF!)+1),ROWS(F$6:F146))),"")</f>
        <v/>
      </c>
      <c r="G146" s="19" t="str">
        <f t="array" ref="G146">+IFERROR(INDEX(#REF!,SMALL(IF(#REF!={"CC","SF","IM"},ROW(#REF!)-ROW(#REF!)+1),ROWS(G$6:G146))),"")</f>
        <v/>
      </c>
      <c r="H146" s="11" t="str">
        <f t="array" ref="H146">+IFERROR(INDEX(#REF!,SMALL(IF(#REF!={"CC","SF","IM"},ROW(#REF!)-ROW(#REF!)+1),ROWS(H$6:H146))),"")</f>
        <v/>
      </c>
      <c r="I146" s="21" t="str">
        <f t="array" ref="I146">+IFERROR(INDEX(#REF!,SMALL(IF(#REF!={"CC","SF","IM"},ROW(#REF!)-ROW(#REF!)+1),ROWS(I$6:I146))),"")</f>
        <v/>
      </c>
      <c r="J146" s="12" t="str">
        <f t="array" ref="J146">+IFERROR(INDEX(#REF!,SMALL(IF(#REF!={"CC","SF","IM"},ROW(#REF!)-ROW(#REF!)+1),ROWS(J$6:J146))),"")</f>
        <v/>
      </c>
      <c r="K146" s="12" t="str">
        <f t="array" ref="K146">+IFERROR(INDEX(#REF!,SMALL(IF(#REF!={"CC","SF","IM"},ROW(#REF!)-ROW(#REF!)+1),ROWS(K$6:K146))),"")</f>
        <v/>
      </c>
    </row>
    <row r="147" spans="1:11" x14ac:dyDescent="0.25">
      <c r="A147" s="15" t="str">
        <f t="array" ref="A147">+IFERROR(INDEX(#REF!,SMALL(IF(#REF!={"CC","SF","IM"},ROW(#REF!)-ROW(#REF!)+1),ROWS(A$6:A147))),"")</f>
        <v/>
      </c>
      <c r="B147" s="15" t="str">
        <f t="array" ref="B147">+IFERROR(INDEX(#REF!,SMALL(IF(#REF!={"CC","SF","IM"},ROW(#REF!)-ROW(#REF!)+1),ROWS(A$6:A147))),"")</f>
        <v/>
      </c>
      <c r="C147" s="10" t="str">
        <f t="array" ref="C147">+IFERROR(INDEX(#REF!,SMALL(IF(#REF!={"CC","SF","IM"},ROW(#REF!)-ROW(#REF!)+1),ROWS(C$6:C147))),"")</f>
        <v/>
      </c>
      <c r="D147" s="2" t="str">
        <f t="array" ref="D147">+IFERROR(INDEX(#REF!,SMALL(IF(#REF!={"CC","SF","IM"},ROW(#REF!)-ROW(#REF!)+1),ROWS(D$6:D147))),"")</f>
        <v/>
      </c>
      <c r="E147" s="2" t="str">
        <f t="array" ref="E147">+IFERROR(INDEX(#REF!,SMALL(IF(#REF!={"CC","SF","IM"},ROW(#REF!)-ROW(#REF!)+1),ROWS(E$6:E147))),"")</f>
        <v/>
      </c>
      <c r="F147" s="2" t="str">
        <f t="array" ref="F147">+IFERROR(INDEX(#REF!,SMALL(IF(#REF!={"CC","SF","IM"},ROW(#REF!)-ROW(#REF!)+1),ROWS(F$6:F147))),"")</f>
        <v/>
      </c>
      <c r="G147" s="19" t="str">
        <f t="array" ref="G147">+IFERROR(INDEX(#REF!,SMALL(IF(#REF!={"CC","SF","IM"},ROW(#REF!)-ROW(#REF!)+1),ROWS(G$6:G147))),"")</f>
        <v/>
      </c>
      <c r="H147" s="11" t="str">
        <f t="array" ref="H147">+IFERROR(INDEX(#REF!,SMALL(IF(#REF!={"CC","SF","IM"},ROW(#REF!)-ROW(#REF!)+1),ROWS(H$6:H147))),"")</f>
        <v/>
      </c>
      <c r="I147" s="21" t="str">
        <f t="array" ref="I147">+IFERROR(INDEX(#REF!,SMALL(IF(#REF!={"CC","SF","IM"},ROW(#REF!)-ROW(#REF!)+1),ROWS(I$6:I147))),"")</f>
        <v/>
      </c>
      <c r="J147" s="12" t="str">
        <f t="array" ref="J147">+IFERROR(INDEX(#REF!,SMALL(IF(#REF!={"CC","SF","IM"},ROW(#REF!)-ROW(#REF!)+1),ROWS(J$6:J147))),"")</f>
        <v/>
      </c>
      <c r="K147" s="12" t="str">
        <f t="array" ref="K147">+IFERROR(INDEX(#REF!,SMALL(IF(#REF!={"CC","SF","IM"},ROW(#REF!)-ROW(#REF!)+1),ROWS(K$6:K147))),"")</f>
        <v/>
      </c>
    </row>
    <row r="148" spans="1:11" x14ac:dyDescent="0.25">
      <c r="A148" s="15" t="str">
        <f t="array" ref="A148">+IFERROR(INDEX(#REF!,SMALL(IF(#REF!={"CC","SF","IM"},ROW(#REF!)-ROW(#REF!)+1),ROWS(A$6:A148))),"")</f>
        <v/>
      </c>
      <c r="B148" s="15" t="str">
        <f t="array" ref="B148">+IFERROR(INDEX(#REF!,SMALL(IF(#REF!={"CC","SF","IM"},ROW(#REF!)-ROW(#REF!)+1),ROWS(A$6:A148))),"")</f>
        <v/>
      </c>
      <c r="C148" s="10" t="str">
        <f t="array" ref="C148">+IFERROR(INDEX(#REF!,SMALL(IF(#REF!={"CC","SF","IM"},ROW(#REF!)-ROW(#REF!)+1),ROWS(C$6:C148))),"")</f>
        <v/>
      </c>
      <c r="D148" s="2" t="str">
        <f t="array" ref="D148">+IFERROR(INDEX(#REF!,SMALL(IF(#REF!={"CC","SF","IM"},ROW(#REF!)-ROW(#REF!)+1),ROWS(D$6:D148))),"")</f>
        <v/>
      </c>
      <c r="E148" s="2" t="str">
        <f t="array" ref="E148">+IFERROR(INDEX(#REF!,SMALL(IF(#REF!={"CC","SF","IM"},ROW(#REF!)-ROW(#REF!)+1),ROWS(E$6:E148))),"")</f>
        <v/>
      </c>
      <c r="F148" s="2" t="str">
        <f t="array" ref="F148">+IFERROR(INDEX(#REF!,SMALL(IF(#REF!={"CC","SF","IM"},ROW(#REF!)-ROW(#REF!)+1),ROWS(F$6:F148))),"")</f>
        <v/>
      </c>
      <c r="G148" s="19" t="str">
        <f t="array" ref="G148">+IFERROR(INDEX(#REF!,SMALL(IF(#REF!={"CC","SF","IM"},ROW(#REF!)-ROW(#REF!)+1),ROWS(G$6:G148))),"")</f>
        <v/>
      </c>
      <c r="H148" s="11" t="str">
        <f t="array" ref="H148">+IFERROR(INDEX(#REF!,SMALL(IF(#REF!={"CC","SF","IM"},ROW(#REF!)-ROW(#REF!)+1),ROWS(H$6:H148))),"")</f>
        <v/>
      </c>
      <c r="I148" s="21" t="str">
        <f t="array" ref="I148">+IFERROR(INDEX(#REF!,SMALL(IF(#REF!={"CC","SF","IM"},ROW(#REF!)-ROW(#REF!)+1),ROWS(I$6:I148))),"")</f>
        <v/>
      </c>
      <c r="J148" s="12" t="str">
        <f t="array" ref="J148">+IFERROR(INDEX(#REF!,SMALL(IF(#REF!={"CC","SF","IM"},ROW(#REF!)-ROW(#REF!)+1),ROWS(J$6:J148))),"")</f>
        <v/>
      </c>
      <c r="K148" s="12" t="str">
        <f t="array" ref="K148">+IFERROR(INDEX(#REF!,SMALL(IF(#REF!={"CC","SF","IM"},ROW(#REF!)-ROW(#REF!)+1),ROWS(K$6:K148))),"")</f>
        <v/>
      </c>
    </row>
    <row r="149" spans="1:11" x14ac:dyDescent="0.25">
      <c r="A149" s="15" t="str">
        <f t="array" ref="A149">+IFERROR(INDEX(#REF!,SMALL(IF(#REF!={"CC","SF","IM"},ROW(#REF!)-ROW(#REF!)+1),ROWS(A$6:A149))),"")</f>
        <v/>
      </c>
      <c r="B149" s="15" t="str">
        <f t="array" ref="B149">+IFERROR(INDEX(#REF!,SMALL(IF(#REF!={"CC","SF","IM"},ROW(#REF!)-ROW(#REF!)+1),ROWS(A$6:A149))),"")</f>
        <v/>
      </c>
      <c r="C149" s="10" t="str">
        <f t="array" ref="C149">+IFERROR(INDEX(#REF!,SMALL(IF(#REF!={"CC","SF","IM"},ROW(#REF!)-ROW(#REF!)+1),ROWS(C$6:C149))),"")</f>
        <v/>
      </c>
      <c r="D149" s="2" t="str">
        <f t="array" ref="D149">+IFERROR(INDEX(#REF!,SMALL(IF(#REF!={"CC","SF","IM"},ROW(#REF!)-ROW(#REF!)+1),ROWS(D$6:D149))),"")</f>
        <v/>
      </c>
      <c r="E149" s="2" t="str">
        <f t="array" ref="E149">+IFERROR(INDEX(#REF!,SMALL(IF(#REF!={"CC","SF","IM"},ROW(#REF!)-ROW(#REF!)+1),ROWS(E$6:E149))),"")</f>
        <v/>
      </c>
      <c r="F149" s="2" t="str">
        <f t="array" ref="F149">+IFERROR(INDEX(#REF!,SMALL(IF(#REF!={"CC","SF","IM"},ROW(#REF!)-ROW(#REF!)+1),ROWS(F$6:F149))),"")</f>
        <v/>
      </c>
      <c r="G149" s="19" t="str">
        <f t="array" ref="G149">+IFERROR(INDEX(#REF!,SMALL(IF(#REF!={"CC","SF","IM"},ROW(#REF!)-ROW(#REF!)+1),ROWS(G$6:G149))),"")</f>
        <v/>
      </c>
      <c r="H149" s="11" t="str">
        <f t="array" ref="H149">+IFERROR(INDEX(#REF!,SMALL(IF(#REF!={"CC","SF","IM"},ROW(#REF!)-ROW(#REF!)+1),ROWS(H$6:H149))),"")</f>
        <v/>
      </c>
      <c r="I149" s="21" t="str">
        <f t="array" ref="I149">+IFERROR(INDEX(#REF!,SMALL(IF(#REF!={"CC","SF","IM"},ROW(#REF!)-ROW(#REF!)+1),ROWS(I$6:I149))),"")</f>
        <v/>
      </c>
      <c r="J149" s="12" t="str">
        <f t="array" ref="J149">+IFERROR(INDEX(#REF!,SMALL(IF(#REF!={"CC","SF","IM"},ROW(#REF!)-ROW(#REF!)+1),ROWS(J$6:J149))),"")</f>
        <v/>
      </c>
      <c r="K149" s="12" t="str">
        <f t="array" ref="K149">+IFERROR(INDEX(#REF!,SMALL(IF(#REF!={"CC","SF","IM"},ROW(#REF!)-ROW(#REF!)+1),ROWS(K$6:K149))),"")</f>
        <v/>
      </c>
    </row>
    <row r="150" spans="1:11" x14ac:dyDescent="0.25">
      <c r="A150" s="15" t="str">
        <f t="array" ref="A150">+IFERROR(INDEX(#REF!,SMALL(IF(#REF!={"CC","SF","IM"},ROW(#REF!)-ROW(#REF!)+1),ROWS(A$6:A150))),"")</f>
        <v/>
      </c>
      <c r="B150" s="15" t="str">
        <f t="array" ref="B150">+IFERROR(INDEX(#REF!,SMALL(IF(#REF!={"CC","SF","IM"},ROW(#REF!)-ROW(#REF!)+1),ROWS(A$6:A150))),"")</f>
        <v/>
      </c>
      <c r="C150" s="10" t="str">
        <f t="array" ref="C150">+IFERROR(INDEX(#REF!,SMALL(IF(#REF!={"CC","SF","IM"},ROW(#REF!)-ROW(#REF!)+1),ROWS(C$6:C150))),"")</f>
        <v/>
      </c>
      <c r="D150" s="2" t="str">
        <f t="array" ref="D150">+IFERROR(INDEX(#REF!,SMALL(IF(#REF!={"CC","SF","IM"},ROW(#REF!)-ROW(#REF!)+1),ROWS(D$6:D150))),"")</f>
        <v/>
      </c>
      <c r="E150" s="2" t="str">
        <f t="array" ref="E150">+IFERROR(INDEX(#REF!,SMALL(IF(#REF!={"CC","SF","IM"},ROW(#REF!)-ROW(#REF!)+1),ROWS(E$6:E150))),"")</f>
        <v/>
      </c>
      <c r="F150" s="2" t="str">
        <f t="array" ref="F150">+IFERROR(INDEX(#REF!,SMALL(IF(#REF!={"CC","SF","IM"},ROW(#REF!)-ROW(#REF!)+1),ROWS(F$6:F150))),"")</f>
        <v/>
      </c>
      <c r="G150" s="19" t="str">
        <f t="array" ref="G150">+IFERROR(INDEX(#REF!,SMALL(IF(#REF!={"CC","SF","IM"},ROW(#REF!)-ROW(#REF!)+1),ROWS(G$6:G150))),"")</f>
        <v/>
      </c>
      <c r="H150" s="11" t="str">
        <f t="array" ref="H150">+IFERROR(INDEX(#REF!,SMALL(IF(#REF!={"CC","SF","IM"},ROW(#REF!)-ROW(#REF!)+1),ROWS(H$6:H150))),"")</f>
        <v/>
      </c>
      <c r="I150" s="21" t="str">
        <f t="array" ref="I150">+IFERROR(INDEX(#REF!,SMALL(IF(#REF!={"CC","SF","IM"},ROW(#REF!)-ROW(#REF!)+1),ROWS(I$6:I150))),"")</f>
        <v/>
      </c>
      <c r="J150" s="12" t="str">
        <f t="array" ref="J150">+IFERROR(INDEX(#REF!,SMALL(IF(#REF!={"CC","SF","IM"},ROW(#REF!)-ROW(#REF!)+1),ROWS(J$6:J150))),"")</f>
        <v/>
      </c>
      <c r="K150" s="12" t="str">
        <f t="array" ref="K150">+IFERROR(INDEX(#REF!,SMALL(IF(#REF!={"CC","SF","IM"},ROW(#REF!)-ROW(#REF!)+1),ROWS(K$6:K150))),"")</f>
        <v/>
      </c>
    </row>
    <row r="151" spans="1:11" x14ac:dyDescent="0.25">
      <c r="A151" s="15" t="str">
        <f t="array" ref="A151">+IFERROR(INDEX(#REF!,SMALL(IF(#REF!={"CC","SF","IM"},ROW(#REF!)-ROW(#REF!)+1),ROWS(A$6:A151))),"")</f>
        <v/>
      </c>
      <c r="B151" s="15" t="str">
        <f t="array" ref="B151">+IFERROR(INDEX(#REF!,SMALL(IF(#REF!={"CC","SF","IM"},ROW(#REF!)-ROW(#REF!)+1),ROWS(A$6:A151))),"")</f>
        <v/>
      </c>
      <c r="C151" s="10" t="str">
        <f t="array" ref="C151">+IFERROR(INDEX(#REF!,SMALL(IF(#REF!={"CC","SF","IM"},ROW(#REF!)-ROW(#REF!)+1),ROWS(C$6:C151))),"")</f>
        <v/>
      </c>
      <c r="D151" s="2" t="str">
        <f t="array" ref="D151">+IFERROR(INDEX(#REF!,SMALL(IF(#REF!={"CC","SF","IM"},ROW(#REF!)-ROW(#REF!)+1),ROWS(D$6:D151))),"")</f>
        <v/>
      </c>
      <c r="E151" s="2" t="str">
        <f t="array" ref="E151">+IFERROR(INDEX(#REF!,SMALL(IF(#REF!={"CC","SF","IM"},ROW(#REF!)-ROW(#REF!)+1),ROWS(E$6:E151))),"")</f>
        <v/>
      </c>
      <c r="F151" s="2" t="str">
        <f t="array" ref="F151">+IFERROR(INDEX(#REF!,SMALL(IF(#REF!={"CC","SF","IM"},ROW(#REF!)-ROW(#REF!)+1),ROWS(F$6:F151))),"")</f>
        <v/>
      </c>
      <c r="G151" s="19" t="str">
        <f t="array" ref="G151">+IFERROR(INDEX(#REF!,SMALL(IF(#REF!={"CC","SF","IM"},ROW(#REF!)-ROW(#REF!)+1),ROWS(G$6:G151))),"")</f>
        <v/>
      </c>
      <c r="H151" s="11" t="str">
        <f t="array" ref="H151">+IFERROR(INDEX(#REF!,SMALL(IF(#REF!={"CC","SF","IM"},ROW(#REF!)-ROW(#REF!)+1),ROWS(H$6:H151))),"")</f>
        <v/>
      </c>
      <c r="I151" s="21" t="str">
        <f t="array" ref="I151">+IFERROR(INDEX(#REF!,SMALL(IF(#REF!={"CC","SF","IM"},ROW(#REF!)-ROW(#REF!)+1),ROWS(I$6:I151))),"")</f>
        <v/>
      </c>
      <c r="J151" s="12" t="str">
        <f t="array" ref="J151">+IFERROR(INDEX(#REF!,SMALL(IF(#REF!={"CC","SF","IM"},ROW(#REF!)-ROW(#REF!)+1),ROWS(J$6:J151))),"")</f>
        <v/>
      </c>
      <c r="K151" s="12" t="str">
        <f t="array" ref="K151">+IFERROR(INDEX(#REF!,SMALL(IF(#REF!={"CC","SF","IM"},ROW(#REF!)-ROW(#REF!)+1),ROWS(K$6:K151))),"")</f>
        <v/>
      </c>
    </row>
    <row r="152" spans="1:11" x14ac:dyDescent="0.25">
      <c r="A152" s="15" t="str">
        <f t="array" ref="A152">+IFERROR(INDEX(#REF!,SMALL(IF(#REF!={"CC","SF","IM"},ROW(#REF!)-ROW(#REF!)+1),ROWS(A$6:A152))),"")</f>
        <v/>
      </c>
      <c r="B152" s="15" t="str">
        <f t="array" ref="B152">+IFERROR(INDEX(#REF!,SMALL(IF(#REF!={"CC","SF","IM"},ROW(#REF!)-ROW(#REF!)+1),ROWS(A$6:A152))),"")</f>
        <v/>
      </c>
      <c r="C152" s="10" t="str">
        <f t="array" ref="C152">+IFERROR(INDEX(#REF!,SMALL(IF(#REF!={"CC","SF","IM"},ROW(#REF!)-ROW(#REF!)+1),ROWS(C$6:C152))),"")</f>
        <v/>
      </c>
      <c r="D152" s="2" t="str">
        <f t="array" ref="D152">+IFERROR(INDEX(#REF!,SMALL(IF(#REF!={"CC","SF","IM"},ROW(#REF!)-ROW(#REF!)+1),ROWS(D$6:D152))),"")</f>
        <v/>
      </c>
      <c r="E152" s="2" t="str">
        <f t="array" ref="E152">+IFERROR(INDEX(#REF!,SMALL(IF(#REF!={"CC","SF","IM"},ROW(#REF!)-ROW(#REF!)+1),ROWS(E$6:E152))),"")</f>
        <v/>
      </c>
      <c r="F152" s="2" t="str">
        <f t="array" ref="F152">+IFERROR(INDEX(#REF!,SMALL(IF(#REF!={"CC","SF","IM"},ROW(#REF!)-ROW(#REF!)+1),ROWS(F$6:F152))),"")</f>
        <v/>
      </c>
      <c r="G152" s="19" t="str">
        <f t="array" ref="G152">+IFERROR(INDEX(#REF!,SMALL(IF(#REF!={"CC","SF","IM"},ROW(#REF!)-ROW(#REF!)+1),ROWS(G$6:G152))),"")</f>
        <v/>
      </c>
      <c r="H152" s="11" t="str">
        <f t="array" ref="H152">+IFERROR(INDEX(#REF!,SMALL(IF(#REF!={"CC","SF","IM"},ROW(#REF!)-ROW(#REF!)+1),ROWS(H$6:H152))),"")</f>
        <v/>
      </c>
      <c r="I152" s="21" t="str">
        <f t="array" ref="I152">+IFERROR(INDEX(#REF!,SMALL(IF(#REF!={"CC","SF","IM"},ROW(#REF!)-ROW(#REF!)+1),ROWS(I$6:I152))),"")</f>
        <v/>
      </c>
      <c r="J152" s="12" t="str">
        <f t="array" ref="J152">+IFERROR(INDEX(#REF!,SMALL(IF(#REF!={"CC","SF","IM"},ROW(#REF!)-ROW(#REF!)+1),ROWS(J$6:J152))),"")</f>
        <v/>
      </c>
      <c r="K152" s="12" t="str">
        <f t="array" ref="K152">+IFERROR(INDEX(#REF!,SMALL(IF(#REF!={"CC","SF","IM"},ROW(#REF!)-ROW(#REF!)+1),ROWS(K$6:K152))),"")</f>
        <v/>
      </c>
    </row>
    <row r="153" spans="1:11" x14ac:dyDescent="0.25">
      <c r="A153" s="15" t="str">
        <f t="array" ref="A153">+IFERROR(INDEX(#REF!,SMALL(IF(#REF!={"CC","SF","IM"},ROW(#REF!)-ROW(#REF!)+1),ROWS(A$6:A153))),"")</f>
        <v/>
      </c>
      <c r="B153" s="15" t="str">
        <f t="array" ref="B153">+IFERROR(INDEX(#REF!,SMALL(IF(#REF!={"CC","SF","IM"},ROW(#REF!)-ROW(#REF!)+1),ROWS(A$6:A153))),"")</f>
        <v/>
      </c>
      <c r="C153" s="10" t="str">
        <f t="array" ref="C153">+IFERROR(INDEX(#REF!,SMALL(IF(#REF!={"CC","SF","IM"},ROW(#REF!)-ROW(#REF!)+1),ROWS(C$6:C153))),"")</f>
        <v/>
      </c>
      <c r="D153" s="2" t="str">
        <f t="array" ref="D153">+IFERROR(INDEX(#REF!,SMALL(IF(#REF!={"CC","SF","IM"},ROW(#REF!)-ROW(#REF!)+1),ROWS(D$6:D153))),"")</f>
        <v/>
      </c>
      <c r="E153" s="2" t="str">
        <f t="array" ref="E153">+IFERROR(INDEX(#REF!,SMALL(IF(#REF!={"CC","SF","IM"},ROW(#REF!)-ROW(#REF!)+1),ROWS(E$6:E153))),"")</f>
        <v/>
      </c>
      <c r="F153" s="2" t="str">
        <f t="array" ref="F153">+IFERROR(INDEX(#REF!,SMALL(IF(#REF!={"CC","SF","IM"},ROW(#REF!)-ROW(#REF!)+1),ROWS(F$6:F153))),"")</f>
        <v/>
      </c>
      <c r="G153" s="19" t="str">
        <f t="array" ref="G153">+IFERROR(INDEX(#REF!,SMALL(IF(#REF!={"CC","SF","IM"},ROW(#REF!)-ROW(#REF!)+1),ROWS(G$6:G153))),"")</f>
        <v/>
      </c>
      <c r="H153" s="11" t="str">
        <f t="array" ref="H153">+IFERROR(INDEX(#REF!,SMALL(IF(#REF!={"CC","SF","IM"},ROW(#REF!)-ROW(#REF!)+1),ROWS(H$6:H153))),"")</f>
        <v/>
      </c>
      <c r="I153" s="21" t="str">
        <f t="array" ref="I153">+IFERROR(INDEX(#REF!,SMALL(IF(#REF!={"CC","SF","IM"},ROW(#REF!)-ROW(#REF!)+1),ROWS(I$6:I153))),"")</f>
        <v/>
      </c>
      <c r="J153" s="12" t="str">
        <f t="array" ref="J153">+IFERROR(INDEX(#REF!,SMALL(IF(#REF!={"CC","SF","IM"},ROW(#REF!)-ROW(#REF!)+1),ROWS(J$6:J153))),"")</f>
        <v/>
      </c>
      <c r="K153" s="12" t="str">
        <f t="array" ref="K153">+IFERROR(INDEX(#REF!,SMALL(IF(#REF!={"CC","SF","IM"},ROW(#REF!)-ROW(#REF!)+1),ROWS(K$6:K153))),"")</f>
        <v/>
      </c>
    </row>
    <row r="154" spans="1:11" x14ac:dyDescent="0.25">
      <c r="A154" s="15" t="str">
        <f t="array" ref="A154">+IFERROR(INDEX(#REF!,SMALL(IF(#REF!={"CC","SF","IM"},ROW(#REF!)-ROW(#REF!)+1),ROWS(A$6:A154))),"")</f>
        <v/>
      </c>
      <c r="B154" s="15" t="str">
        <f t="array" ref="B154">+IFERROR(INDEX(#REF!,SMALL(IF(#REF!={"CC","SF","IM"},ROW(#REF!)-ROW(#REF!)+1),ROWS(A$6:A154))),"")</f>
        <v/>
      </c>
      <c r="C154" s="10" t="str">
        <f t="array" ref="C154">+IFERROR(INDEX(#REF!,SMALL(IF(#REF!={"CC","SF","IM"},ROW(#REF!)-ROW(#REF!)+1),ROWS(C$6:C154))),"")</f>
        <v/>
      </c>
      <c r="D154" s="2" t="str">
        <f t="array" ref="D154">+IFERROR(INDEX(#REF!,SMALL(IF(#REF!={"CC","SF","IM"},ROW(#REF!)-ROW(#REF!)+1),ROWS(D$6:D154))),"")</f>
        <v/>
      </c>
      <c r="E154" s="2" t="str">
        <f t="array" ref="E154">+IFERROR(INDEX(#REF!,SMALL(IF(#REF!={"CC","SF","IM"},ROW(#REF!)-ROW(#REF!)+1),ROWS(E$6:E154))),"")</f>
        <v/>
      </c>
      <c r="F154" s="2" t="str">
        <f t="array" ref="F154">+IFERROR(INDEX(#REF!,SMALL(IF(#REF!={"CC","SF","IM"},ROW(#REF!)-ROW(#REF!)+1),ROWS(F$6:F154))),"")</f>
        <v/>
      </c>
      <c r="G154" s="19" t="str">
        <f t="array" ref="G154">+IFERROR(INDEX(#REF!,SMALL(IF(#REF!={"CC","SF","IM"},ROW(#REF!)-ROW(#REF!)+1),ROWS(G$6:G154))),"")</f>
        <v/>
      </c>
      <c r="H154" s="11" t="str">
        <f t="array" ref="H154">+IFERROR(INDEX(#REF!,SMALL(IF(#REF!={"CC","SF","IM"},ROW(#REF!)-ROW(#REF!)+1),ROWS(H$6:H154))),"")</f>
        <v/>
      </c>
      <c r="I154" s="21" t="str">
        <f t="array" ref="I154">+IFERROR(INDEX(#REF!,SMALL(IF(#REF!={"CC","SF","IM"},ROW(#REF!)-ROW(#REF!)+1),ROWS(I$6:I154))),"")</f>
        <v/>
      </c>
      <c r="J154" s="12" t="str">
        <f t="array" ref="J154">+IFERROR(INDEX(#REF!,SMALL(IF(#REF!={"CC","SF","IM"},ROW(#REF!)-ROW(#REF!)+1),ROWS(J$6:J154))),"")</f>
        <v/>
      </c>
      <c r="K154" s="12" t="str">
        <f t="array" ref="K154">+IFERROR(INDEX(#REF!,SMALL(IF(#REF!={"CC","SF","IM"},ROW(#REF!)-ROW(#REF!)+1),ROWS(K$6:K154))),"")</f>
        <v/>
      </c>
    </row>
    <row r="155" spans="1:11" x14ac:dyDescent="0.25">
      <c r="A155" s="15" t="str">
        <f t="array" ref="A155">+IFERROR(INDEX(#REF!,SMALL(IF(#REF!={"CC","SF","IM"},ROW(#REF!)-ROW(#REF!)+1),ROWS(A$6:A155))),"")</f>
        <v/>
      </c>
      <c r="B155" s="15" t="str">
        <f t="array" ref="B155">+IFERROR(INDEX(#REF!,SMALL(IF(#REF!={"CC","SF","IM"},ROW(#REF!)-ROW(#REF!)+1),ROWS(A$6:A155))),"")</f>
        <v/>
      </c>
      <c r="C155" s="10" t="str">
        <f t="array" ref="C155">+IFERROR(INDEX(#REF!,SMALL(IF(#REF!={"CC","SF","IM"},ROW(#REF!)-ROW(#REF!)+1),ROWS(C$6:C155))),"")</f>
        <v/>
      </c>
      <c r="D155" s="2" t="str">
        <f t="array" ref="D155">+IFERROR(INDEX(#REF!,SMALL(IF(#REF!={"CC","SF","IM"},ROW(#REF!)-ROW(#REF!)+1),ROWS(D$6:D155))),"")</f>
        <v/>
      </c>
      <c r="E155" s="2" t="str">
        <f t="array" ref="E155">+IFERROR(INDEX(#REF!,SMALL(IF(#REF!={"CC","SF","IM"},ROW(#REF!)-ROW(#REF!)+1),ROWS(E$6:E155))),"")</f>
        <v/>
      </c>
      <c r="F155" s="2" t="str">
        <f t="array" ref="F155">+IFERROR(INDEX(#REF!,SMALL(IF(#REF!={"CC","SF","IM"},ROW(#REF!)-ROW(#REF!)+1),ROWS(F$6:F155))),"")</f>
        <v/>
      </c>
      <c r="G155" s="19" t="str">
        <f t="array" ref="G155">+IFERROR(INDEX(#REF!,SMALL(IF(#REF!={"CC","SF","IM"},ROW(#REF!)-ROW(#REF!)+1),ROWS(G$6:G155))),"")</f>
        <v/>
      </c>
      <c r="H155" s="11" t="str">
        <f t="array" ref="H155">+IFERROR(INDEX(#REF!,SMALL(IF(#REF!={"CC","SF","IM"},ROW(#REF!)-ROW(#REF!)+1),ROWS(H$6:H155))),"")</f>
        <v/>
      </c>
      <c r="I155" s="21" t="str">
        <f t="array" ref="I155">+IFERROR(INDEX(#REF!,SMALL(IF(#REF!={"CC","SF","IM"},ROW(#REF!)-ROW(#REF!)+1),ROWS(I$6:I155))),"")</f>
        <v/>
      </c>
      <c r="J155" s="12" t="str">
        <f t="array" ref="J155">+IFERROR(INDEX(#REF!,SMALL(IF(#REF!={"CC","SF","IM"},ROW(#REF!)-ROW(#REF!)+1),ROWS(J$6:J155))),"")</f>
        <v/>
      </c>
      <c r="K155" s="12" t="str">
        <f t="array" ref="K155">+IFERROR(INDEX(#REF!,SMALL(IF(#REF!={"CC","SF","IM"},ROW(#REF!)-ROW(#REF!)+1),ROWS(K$6:K155))),"")</f>
        <v/>
      </c>
    </row>
    <row r="156" spans="1:11" x14ac:dyDescent="0.25">
      <c r="A156" s="15" t="str">
        <f t="array" ref="A156">+IFERROR(INDEX(#REF!,SMALL(IF(#REF!={"CC","SF","IM"},ROW(#REF!)-ROW(#REF!)+1),ROWS(A$6:A156))),"")</f>
        <v/>
      </c>
      <c r="B156" s="15" t="str">
        <f t="array" ref="B156">+IFERROR(INDEX(#REF!,SMALL(IF(#REF!={"CC","SF","IM"},ROW(#REF!)-ROW(#REF!)+1),ROWS(A$6:A156))),"")</f>
        <v/>
      </c>
      <c r="C156" s="10" t="str">
        <f t="array" ref="C156">+IFERROR(INDEX(#REF!,SMALL(IF(#REF!={"CC","SF","IM"},ROW(#REF!)-ROW(#REF!)+1),ROWS(C$6:C156))),"")</f>
        <v/>
      </c>
      <c r="D156" s="2" t="str">
        <f t="array" ref="D156">+IFERROR(INDEX(#REF!,SMALL(IF(#REF!={"CC","SF","IM"},ROW(#REF!)-ROW(#REF!)+1),ROWS(D$6:D156))),"")</f>
        <v/>
      </c>
      <c r="E156" s="2" t="str">
        <f t="array" ref="E156">+IFERROR(INDEX(#REF!,SMALL(IF(#REF!={"CC","SF","IM"},ROW(#REF!)-ROW(#REF!)+1),ROWS(E$6:E156))),"")</f>
        <v/>
      </c>
      <c r="F156" s="2" t="str">
        <f t="array" ref="F156">+IFERROR(INDEX(#REF!,SMALL(IF(#REF!={"CC","SF","IM"},ROW(#REF!)-ROW(#REF!)+1),ROWS(F$6:F156))),"")</f>
        <v/>
      </c>
      <c r="G156" s="19" t="str">
        <f t="array" ref="G156">+IFERROR(INDEX(#REF!,SMALL(IF(#REF!={"CC","SF","IM"},ROW(#REF!)-ROW(#REF!)+1),ROWS(G$6:G156))),"")</f>
        <v/>
      </c>
      <c r="H156" s="11" t="str">
        <f t="array" ref="H156">+IFERROR(INDEX(#REF!,SMALL(IF(#REF!={"CC","SF","IM"},ROW(#REF!)-ROW(#REF!)+1),ROWS(H$6:H156))),"")</f>
        <v/>
      </c>
      <c r="I156" s="21" t="str">
        <f t="array" ref="I156">+IFERROR(INDEX(#REF!,SMALL(IF(#REF!={"CC","SF","IM"},ROW(#REF!)-ROW(#REF!)+1),ROWS(I$6:I156))),"")</f>
        <v/>
      </c>
      <c r="J156" s="12" t="str">
        <f t="array" ref="J156">+IFERROR(INDEX(#REF!,SMALL(IF(#REF!={"CC","SF","IM"},ROW(#REF!)-ROW(#REF!)+1),ROWS(J$6:J156))),"")</f>
        <v/>
      </c>
      <c r="K156" s="12" t="str">
        <f t="array" ref="K156">+IFERROR(INDEX(#REF!,SMALL(IF(#REF!={"CC","SF","IM"},ROW(#REF!)-ROW(#REF!)+1),ROWS(K$6:K156))),"")</f>
        <v/>
      </c>
    </row>
    <row r="157" spans="1:11" x14ac:dyDescent="0.25">
      <c r="A157" s="15" t="str">
        <f t="array" ref="A157">+IFERROR(INDEX(#REF!,SMALL(IF(#REF!={"CC","SF","IM"},ROW(#REF!)-ROW(#REF!)+1),ROWS(A$6:A157))),"")</f>
        <v/>
      </c>
      <c r="B157" s="15" t="str">
        <f t="array" ref="B157">+IFERROR(INDEX(#REF!,SMALL(IF(#REF!={"CC","SF","IM"},ROW(#REF!)-ROW(#REF!)+1),ROWS(A$6:A157))),"")</f>
        <v/>
      </c>
      <c r="C157" s="10" t="str">
        <f t="array" ref="C157">+IFERROR(INDEX(#REF!,SMALL(IF(#REF!={"CC","SF","IM"},ROW(#REF!)-ROW(#REF!)+1),ROWS(C$6:C157))),"")</f>
        <v/>
      </c>
      <c r="D157" s="2" t="str">
        <f t="array" ref="D157">+IFERROR(INDEX(#REF!,SMALL(IF(#REF!={"CC","SF","IM"},ROW(#REF!)-ROW(#REF!)+1),ROWS(D$6:D157))),"")</f>
        <v/>
      </c>
      <c r="E157" s="2" t="str">
        <f t="array" ref="E157">+IFERROR(INDEX(#REF!,SMALL(IF(#REF!={"CC","SF","IM"},ROW(#REF!)-ROW(#REF!)+1),ROWS(E$6:E157))),"")</f>
        <v/>
      </c>
      <c r="F157" s="2" t="str">
        <f t="array" ref="F157">+IFERROR(INDEX(#REF!,SMALL(IF(#REF!={"CC","SF","IM"},ROW(#REF!)-ROW(#REF!)+1),ROWS(F$6:F157))),"")</f>
        <v/>
      </c>
      <c r="G157" s="19" t="str">
        <f t="array" ref="G157">+IFERROR(INDEX(#REF!,SMALL(IF(#REF!={"CC","SF","IM"},ROW(#REF!)-ROW(#REF!)+1),ROWS(G$6:G157))),"")</f>
        <v/>
      </c>
      <c r="H157" s="11" t="str">
        <f t="array" ref="H157">+IFERROR(INDEX(#REF!,SMALL(IF(#REF!={"CC","SF","IM"},ROW(#REF!)-ROW(#REF!)+1),ROWS(H$6:H157))),"")</f>
        <v/>
      </c>
      <c r="I157" s="21" t="str">
        <f t="array" ref="I157">+IFERROR(INDEX(#REF!,SMALL(IF(#REF!={"CC","SF","IM"},ROW(#REF!)-ROW(#REF!)+1),ROWS(I$6:I157))),"")</f>
        <v/>
      </c>
      <c r="J157" s="12" t="str">
        <f t="array" ref="J157">+IFERROR(INDEX(#REF!,SMALL(IF(#REF!={"CC","SF","IM"},ROW(#REF!)-ROW(#REF!)+1),ROWS(J$6:J157))),"")</f>
        <v/>
      </c>
      <c r="K157" s="12" t="str">
        <f t="array" ref="K157">+IFERROR(INDEX(#REF!,SMALL(IF(#REF!={"CC","SF","IM"},ROW(#REF!)-ROW(#REF!)+1),ROWS(K$6:K157))),"")</f>
        <v/>
      </c>
    </row>
    <row r="158" spans="1:11" x14ac:dyDescent="0.25">
      <c r="A158" s="15" t="str">
        <f t="array" ref="A158">+IFERROR(INDEX(#REF!,SMALL(IF(#REF!={"CC","SF","IM"},ROW(#REF!)-ROW(#REF!)+1),ROWS(A$6:A158))),"")</f>
        <v/>
      </c>
      <c r="B158" s="15" t="str">
        <f t="array" ref="B158">+IFERROR(INDEX(#REF!,SMALL(IF(#REF!={"CC","SF","IM"},ROW(#REF!)-ROW(#REF!)+1),ROWS(A$6:A158))),"")</f>
        <v/>
      </c>
      <c r="C158" s="10" t="str">
        <f t="array" ref="C158">+IFERROR(INDEX(#REF!,SMALL(IF(#REF!={"CC","SF","IM"},ROW(#REF!)-ROW(#REF!)+1),ROWS(C$6:C158))),"")</f>
        <v/>
      </c>
      <c r="D158" s="2" t="str">
        <f t="array" ref="D158">+IFERROR(INDEX(#REF!,SMALL(IF(#REF!={"CC","SF","IM"},ROW(#REF!)-ROW(#REF!)+1),ROWS(D$6:D158))),"")</f>
        <v/>
      </c>
      <c r="E158" s="2" t="str">
        <f t="array" ref="E158">+IFERROR(INDEX(#REF!,SMALL(IF(#REF!={"CC","SF","IM"},ROW(#REF!)-ROW(#REF!)+1),ROWS(E$6:E158))),"")</f>
        <v/>
      </c>
      <c r="F158" s="2" t="str">
        <f t="array" ref="F158">+IFERROR(INDEX(#REF!,SMALL(IF(#REF!={"CC","SF","IM"},ROW(#REF!)-ROW(#REF!)+1),ROWS(F$6:F158))),"")</f>
        <v/>
      </c>
      <c r="G158" s="19" t="str">
        <f t="array" ref="G158">+IFERROR(INDEX(#REF!,SMALL(IF(#REF!={"CC","SF","IM"},ROW(#REF!)-ROW(#REF!)+1),ROWS(G$6:G158))),"")</f>
        <v/>
      </c>
      <c r="H158" s="11" t="str">
        <f t="array" ref="H158">+IFERROR(INDEX(#REF!,SMALL(IF(#REF!={"CC","SF","IM"},ROW(#REF!)-ROW(#REF!)+1),ROWS(H$6:H158))),"")</f>
        <v/>
      </c>
      <c r="I158" s="21" t="str">
        <f t="array" ref="I158">+IFERROR(INDEX(#REF!,SMALL(IF(#REF!={"CC","SF","IM"},ROW(#REF!)-ROW(#REF!)+1),ROWS(I$6:I158))),"")</f>
        <v/>
      </c>
      <c r="J158" s="12" t="str">
        <f t="array" ref="J158">+IFERROR(INDEX(#REF!,SMALL(IF(#REF!={"CC","SF","IM"},ROW(#REF!)-ROW(#REF!)+1),ROWS(J$6:J158))),"")</f>
        <v/>
      </c>
      <c r="K158" s="12" t="str">
        <f t="array" ref="K158">+IFERROR(INDEX(#REF!,SMALL(IF(#REF!={"CC","SF","IM"},ROW(#REF!)-ROW(#REF!)+1),ROWS(K$6:K158))),"")</f>
        <v/>
      </c>
    </row>
    <row r="159" spans="1:11" x14ac:dyDescent="0.25">
      <c r="A159" s="15" t="str">
        <f t="array" ref="A159">+IFERROR(INDEX(#REF!,SMALL(IF(#REF!={"CC","SF","IM"},ROW(#REF!)-ROW(#REF!)+1),ROWS(A$6:A159))),"")</f>
        <v/>
      </c>
      <c r="B159" s="15" t="str">
        <f t="array" ref="B159">+IFERROR(INDEX(#REF!,SMALL(IF(#REF!={"CC","SF","IM"},ROW(#REF!)-ROW(#REF!)+1),ROWS(A$6:A159))),"")</f>
        <v/>
      </c>
      <c r="C159" s="10" t="str">
        <f t="array" ref="C159">+IFERROR(INDEX(#REF!,SMALL(IF(#REF!={"CC","SF","IM"},ROW(#REF!)-ROW(#REF!)+1),ROWS(C$6:C159))),"")</f>
        <v/>
      </c>
      <c r="D159" s="2" t="str">
        <f t="array" ref="D159">+IFERROR(INDEX(#REF!,SMALL(IF(#REF!={"CC","SF","IM"},ROW(#REF!)-ROW(#REF!)+1),ROWS(D$6:D159))),"")</f>
        <v/>
      </c>
      <c r="E159" s="2" t="str">
        <f t="array" ref="E159">+IFERROR(INDEX(#REF!,SMALL(IF(#REF!={"CC","SF","IM"},ROW(#REF!)-ROW(#REF!)+1),ROWS(E$6:E159))),"")</f>
        <v/>
      </c>
      <c r="F159" s="2" t="str">
        <f t="array" ref="F159">+IFERROR(INDEX(#REF!,SMALL(IF(#REF!={"CC","SF","IM"},ROW(#REF!)-ROW(#REF!)+1),ROWS(F$6:F159))),"")</f>
        <v/>
      </c>
      <c r="G159" s="19" t="str">
        <f t="array" ref="G159">+IFERROR(INDEX(#REF!,SMALL(IF(#REF!={"CC","SF","IM"},ROW(#REF!)-ROW(#REF!)+1),ROWS(G$6:G159))),"")</f>
        <v/>
      </c>
      <c r="H159" s="11" t="str">
        <f t="array" ref="H159">+IFERROR(INDEX(#REF!,SMALL(IF(#REF!={"CC","SF","IM"},ROW(#REF!)-ROW(#REF!)+1),ROWS(H$6:H159))),"")</f>
        <v/>
      </c>
      <c r="I159" s="21" t="str">
        <f t="array" ref="I159">+IFERROR(INDEX(#REF!,SMALL(IF(#REF!={"CC","SF","IM"},ROW(#REF!)-ROW(#REF!)+1),ROWS(I$6:I159))),"")</f>
        <v/>
      </c>
      <c r="J159" s="12" t="str">
        <f t="array" ref="J159">+IFERROR(INDEX(#REF!,SMALL(IF(#REF!={"CC","SF","IM"},ROW(#REF!)-ROW(#REF!)+1),ROWS(J$6:J159))),"")</f>
        <v/>
      </c>
      <c r="K159" s="12" t="str">
        <f t="array" ref="K159">+IFERROR(INDEX(#REF!,SMALL(IF(#REF!={"CC","SF","IM"},ROW(#REF!)-ROW(#REF!)+1),ROWS(K$6:K159))),"")</f>
        <v/>
      </c>
    </row>
    <row r="160" spans="1:11" x14ac:dyDescent="0.25">
      <c r="A160" s="15" t="str">
        <f t="array" ref="A160">+IFERROR(INDEX(#REF!,SMALL(IF(#REF!={"CC","SF","IM"},ROW(#REF!)-ROW(#REF!)+1),ROWS(A$6:A160))),"")</f>
        <v/>
      </c>
      <c r="B160" s="15" t="str">
        <f t="array" ref="B160">+IFERROR(INDEX(#REF!,SMALL(IF(#REF!={"CC","SF","IM"},ROW(#REF!)-ROW(#REF!)+1),ROWS(A$6:A160))),"")</f>
        <v/>
      </c>
      <c r="C160" s="10" t="str">
        <f t="array" ref="C160">+IFERROR(INDEX(#REF!,SMALL(IF(#REF!={"CC","SF","IM"},ROW(#REF!)-ROW(#REF!)+1),ROWS(C$6:C160))),"")</f>
        <v/>
      </c>
      <c r="D160" s="2" t="str">
        <f t="array" ref="D160">+IFERROR(INDEX(#REF!,SMALL(IF(#REF!={"CC","SF","IM"},ROW(#REF!)-ROW(#REF!)+1),ROWS(D$6:D160))),"")</f>
        <v/>
      </c>
      <c r="E160" s="2" t="str">
        <f t="array" ref="E160">+IFERROR(INDEX(#REF!,SMALL(IF(#REF!={"CC","SF","IM"},ROW(#REF!)-ROW(#REF!)+1),ROWS(E$6:E160))),"")</f>
        <v/>
      </c>
      <c r="F160" s="2" t="str">
        <f t="array" ref="F160">+IFERROR(INDEX(#REF!,SMALL(IF(#REF!={"CC","SF","IM"},ROW(#REF!)-ROW(#REF!)+1),ROWS(F$6:F160))),"")</f>
        <v/>
      </c>
      <c r="G160" s="19" t="str">
        <f t="array" ref="G160">+IFERROR(INDEX(#REF!,SMALL(IF(#REF!={"CC","SF","IM"},ROW(#REF!)-ROW(#REF!)+1),ROWS(G$6:G160))),"")</f>
        <v/>
      </c>
      <c r="H160" s="11" t="str">
        <f t="array" ref="H160">+IFERROR(INDEX(#REF!,SMALL(IF(#REF!={"CC","SF","IM"},ROW(#REF!)-ROW(#REF!)+1),ROWS(H$6:H160))),"")</f>
        <v/>
      </c>
      <c r="I160" s="21" t="str">
        <f t="array" ref="I160">+IFERROR(INDEX(#REF!,SMALL(IF(#REF!={"CC","SF","IM"},ROW(#REF!)-ROW(#REF!)+1),ROWS(I$6:I160))),"")</f>
        <v/>
      </c>
      <c r="J160" s="12" t="str">
        <f t="array" ref="J160">+IFERROR(INDEX(#REF!,SMALL(IF(#REF!={"CC","SF","IM"},ROW(#REF!)-ROW(#REF!)+1),ROWS(J$6:J160))),"")</f>
        <v/>
      </c>
      <c r="K160" s="12" t="str">
        <f t="array" ref="K160">+IFERROR(INDEX(#REF!,SMALL(IF(#REF!={"CC","SF","IM"},ROW(#REF!)-ROW(#REF!)+1),ROWS(K$6:K160))),"")</f>
        <v/>
      </c>
    </row>
    <row r="161" spans="1:11" x14ac:dyDescent="0.25">
      <c r="A161" s="15" t="str">
        <f t="array" ref="A161">+IFERROR(INDEX(#REF!,SMALL(IF(#REF!={"CC","SF","IM"},ROW(#REF!)-ROW(#REF!)+1),ROWS(A$6:A161))),"")</f>
        <v/>
      </c>
      <c r="B161" s="15" t="str">
        <f t="array" ref="B161">+IFERROR(INDEX(#REF!,SMALL(IF(#REF!={"CC","SF","IM"},ROW(#REF!)-ROW(#REF!)+1),ROWS(A$6:A161))),"")</f>
        <v/>
      </c>
      <c r="C161" s="10" t="str">
        <f t="array" ref="C161">+IFERROR(INDEX(#REF!,SMALL(IF(#REF!={"CC","SF","IM"},ROW(#REF!)-ROW(#REF!)+1),ROWS(C$6:C161))),"")</f>
        <v/>
      </c>
      <c r="D161" s="2" t="str">
        <f t="array" ref="D161">+IFERROR(INDEX(#REF!,SMALL(IF(#REF!={"CC","SF","IM"},ROW(#REF!)-ROW(#REF!)+1),ROWS(D$6:D161))),"")</f>
        <v/>
      </c>
      <c r="E161" s="2" t="str">
        <f t="array" ref="E161">+IFERROR(INDEX(#REF!,SMALL(IF(#REF!={"CC","SF","IM"},ROW(#REF!)-ROW(#REF!)+1),ROWS(E$6:E161))),"")</f>
        <v/>
      </c>
      <c r="F161" s="2" t="str">
        <f t="array" ref="F161">+IFERROR(INDEX(#REF!,SMALL(IF(#REF!={"CC","SF","IM"},ROW(#REF!)-ROW(#REF!)+1),ROWS(F$6:F161))),"")</f>
        <v/>
      </c>
      <c r="G161" s="19" t="str">
        <f t="array" ref="G161">+IFERROR(INDEX(#REF!,SMALL(IF(#REF!={"CC","SF","IM"},ROW(#REF!)-ROW(#REF!)+1),ROWS(G$6:G161))),"")</f>
        <v/>
      </c>
      <c r="H161" s="11" t="str">
        <f t="array" ref="H161">+IFERROR(INDEX(#REF!,SMALL(IF(#REF!={"CC","SF","IM"},ROW(#REF!)-ROW(#REF!)+1),ROWS(H$6:H161))),"")</f>
        <v/>
      </c>
      <c r="I161" s="21" t="str">
        <f t="array" ref="I161">+IFERROR(INDEX(#REF!,SMALL(IF(#REF!={"CC","SF","IM"},ROW(#REF!)-ROW(#REF!)+1),ROWS(I$6:I161))),"")</f>
        <v/>
      </c>
      <c r="J161" s="12" t="str">
        <f t="array" ref="J161">+IFERROR(INDEX(#REF!,SMALL(IF(#REF!={"CC","SF","IM"},ROW(#REF!)-ROW(#REF!)+1),ROWS(J$6:J161))),"")</f>
        <v/>
      </c>
      <c r="K161" s="12" t="str">
        <f t="array" ref="K161">+IFERROR(INDEX(#REF!,SMALL(IF(#REF!={"CC","SF","IM"},ROW(#REF!)-ROW(#REF!)+1),ROWS(K$6:K161))),"")</f>
        <v/>
      </c>
    </row>
    <row r="162" spans="1:11" x14ac:dyDescent="0.25">
      <c r="A162" s="15" t="str">
        <f t="array" ref="A162">+IFERROR(INDEX(#REF!,SMALL(IF(#REF!={"CC","SF","IM"},ROW(#REF!)-ROW(#REF!)+1),ROWS(A$6:A162))),"")</f>
        <v/>
      </c>
      <c r="B162" s="15" t="str">
        <f t="array" ref="B162">+IFERROR(INDEX(#REF!,SMALL(IF(#REF!={"CC","SF","IM"},ROW(#REF!)-ROW(#REF!)+1),ROWS(A$6:A162))),"")</f>
        <v/>
      </c>
      <c r="C162" s="10" t="str">
        <f t="array" ref="C162">+IFERROR(INDEX(#REF!,SMALL(IF(#REF!={"CC","SF","IM"},ROW(#REF!)-ROW(#REF!)+1),ROWS(C$6:C162))),"")</f>
        <v/>
      </c>
      <c r="D162" s="2" t="str">
        <f t="array" ref="D162">+IFERROR(INDEX(#REF!,SMALL(IF(#REF!={"CC","SF","IM"},ROW(#REF!)-ROW(#REF!)+1),ROWS(D$6:D162))),"")</f>
        <v/>
      </c>
      <c r="E162" s="2" t="str">
        <f t="array" ref="E162">+IFERROR(INDEX(#REF!,SMALL(IF(#REF!={"CC","SF","IM"},ROW(#REF!)-ROW(#REF!)+1),ROWS(E$6:E162))),"")</f>
        <v/>
      </c>
      <c r="F162" s="2" t="str">
        <f t="array" ref="F162">+IFERROR(INDEX(#REF!,SMALL(IF(#REF!={"CC","SF","IM"},ROW(#REF!)-ROW(#REF!)+1),ROWS(F$6:F162))),"")</f>
        <v/>
      </c>
      <c r="G162" s="19" t="str">
        <f t="array" ref="G162">+IFERROR(INDEX(#REF!,SMALL(IF(#REF!={"CC","SF","IM"},ROW(#REF!)-ROW(#REF!)+1),ROWS(G$6:G162))),"")</f>
        <v/>
      </c>
      <c r="H162" s="11" t="str">
        <f t="array" ref="H162">+IFERROR(INDEX(#REF!,SMALL(IF(#REF!={"CC","SF","IM"},ROW(#REF!)-ROW(#REF!)+1),ROWS(H$6:H162))),"")</f>
        <v/>
      </c>
      <c r="I162" s="21" t="str">
        <f t="array" ref="I162">+IFERROR(INDEX(#REF!,SMALL(IF(#REF!={"CC","SF","IM"},ROW(#REF!)-ROW(#REF!)+1),ROWS(I$6:I162))),"")</f>
        <v/>
      </c>
      <c r="J162" s="12" t="str">
        <f t="array" ref="J162">+IFERROR(INDEX(#REF!,SMALL(IF(#REF!={"CC","SF","IM"},ROW(#REF!)-ROW(#REF!)+1),ROWS(J$6:J162))),"")</f>
        <v/>
      </c>
      <c r="K162" s="12" t="str">
        <f t="array" ref="K162">+IFERROR(INDEX(#REF!,SMALL(IF(#REF!={"CC","SF","IM"},ROW(#REF!)-ROW(#REF!)+1),ROWS(K$6:K162))),"")</f>
        <v/>
      </c>
    </row>
    <row r="163" spans="1:11" x14ac:dyDescent="0.25">
      <c r="A163" s="15" t="str">
        <f t="array" ref="A163">+IFERROR(INDEX(#REF!,SMALL(IF(#REF!={"CC","SF","IM"},ROW(#REF!)-ROW(#REF!)+1),ROWS(A$6:A163))),"")</f>
        <v/>
      </c>
      <c r="B163" s="15" t="str">
        <f t="array" ref="B163">+IFERROR(INDEX(#REF!,SMALL(IF(#REF!={"CC","SF","IM"},ROW(#REF!)-ROW(#REF!)+1),ROWS(A$6:A163))),"")</f>
        <v/>
      </c>
      <c r="C163" s="10" t="str">
        <f t="array" ref="C163">+IFERROR(INDEX(#REF!,SMALL(IF(#REF!={"CC","SF","IM"},ROW(#REF!)-ROW(#REF!)+1),ROWS(C$6:C163))),"")</f>
        <v/>
      </c>
      <c r="D163" s="2" t="str">
        <f t="array" ref="D163">+IFERROR(INDEX(#REF!,SMALL(IF(#REF!={"CC","SF","IM"},ROW(#REF!)-ROW(#REF!)+1),ROWS(D$6:D163))),"")</f>
        <v/>
      </c>
      <c r="E163" s="2" t="str">
        <f t="array" ref="E163">+IFERROR(INDEX(#REF!,SMALL(IF(#REF!={"CC","SF","IM"},ROW(#REF!)-ROW(#REF!)+1),ROWS(E$6:E163))),"")</f>
        <v/>
      </c>
      <c r="F163" s="2" t="str">
        <f t="array" ref="F163">+IFERROR(INDEX(#REF!,SMALL(IF(#REF!={"CC","SF","IM"},ROW(#REF!)-ROW(#REF!)+1),ROWS(F$6:F163))),"")</f>
        <v/>
      </c>
      <c r="G163" s="19" t="str">
        <f t="array" ref="G163">+IFERROR(INDEX(#REF!,SMALL(IF(#REF!={"CC","SF","IM"},ROW(#REF!)-ROW(#REF!)+1),ROWS(G$6:G163))),"")</f>
        <v/>
      </c>
      <c r="H163" s="11" t="str">
        <f t="array" ref="H163">+IFERROR(INDEX(#REF!,SMALL(IF(#REF!={"CC","SF","IM"},ROW(#REF!)-ROW(#REF!)+1),ROWS(H$6:H163))),"")</f>
        <v/>
      </c>
      <c r="I163" s="21" t="str">
        <f t="array" ref="I163">+IFERROR(INDEX(#REF!,SMALL(IF(#REF!={"CC","SF","IM"},ROW(#REF!)-ROW(#REF!)+1),ROWS(I$6:I163))),"")</f>
        <v/>
      </c>
      <c r="J163" s="12" t="str">
        <f t="array" ref="J163">+IFERROR(INDEX(#REF!,SMALL(IF(#REF!={"CC","SF","IM"},ROW(#REF!)-ROW(#REF!)+1),ROWS(J$6:J163))),"")</f>
        <v/>
      </c>
      <c r="K163" s="12" t="str">
        <f t="array" ref="K163">+IFERROR(INDEX(#REF!,SMALL(IF(#REF!={"CC","SF","IM"},ROW(#REF!)-ROW(#REF!)+1),ROWS(K$6:K163))),"")</f>
        <v/>
      </c>
    </row>
    <row r="164" spans="1:11" x14ac:dyDescent="0.25">
      <c r="A164" s="15" t="str">
        <f t="array" ref="A164">+IFERROR(INDEX(#REF!,SMALL(IF(#REF!={"CC","SF","IM"},ROW(#REF!)-ROW(#REF!)+1),ROWS(A$6:A164))),"")</f>
        <v/>
      </c>
      <c r="B164" s="15" t="str">
        <f t="array" ref="B164">+IFERROR(INDEX(#REF!,SMALL(IF(#REF!={"CC","SF","IM"},ROW(#REF!)-ROW(#REF!)+1),ROWS(A$6:A164))),"")</f>
        <v/>
      </c>
      <c r="C164" s="10" t="str">
        <f t="array" ref="C164">+IFERROR(INDEX(#REF!,SMALL(IF(#REF!={"CC","SF","IM"},ROW(#REF!)-ROW(#REF!)+1),ROWS(C$6:C164))),"")</f>
        <v/>
      </c>
      <c r="D164" s="2" t="str">
        <f t="array" ref="D164">+IFERROR(INDEX(#REF!,SMALL(IF(#REF!={"CC","SF","IM"},ROW(#REF!)-ROW(#REF!)+1),ROWS(D$6:D164))),"")</f>
        <v/>
      </c>
      <c r="E164" s="2" t="str">
        <f t="array" ref="E164">+IFERROR(INDEX(#REF!,SMALL(IF(#REF!={"CC","SF","IM"},ROW(#REF!)-ROW(#REF!)+1),ROWS(E$6:E164))),"")</f>
        <v/>
      </c>
      <c r="F164" s="2" t="str">
        <f t="array" ref="F164">+IFERROR(INDEX(#REF!,SMALL(IF(#REF!={"CC","SF","IM"},ROW(#REF!)-ROW(#REF!)+1),ROWS(F$6:F164))),"")</f>
        <v/>
      </c>
      <c r="G164" s="19" t="str">
        <f t="array" ref="G164">+IFERROR(INDEX(#REF!,SMALL(IF(#REF!={"CC","SF","IM"},ROW(#REF!)-ROW(#REF!)+1),ROWS(G$6:G164))),"")</f>
        <v/>
      </c>
      <c r="H164" s="11" t="str">
        <f t="array" ref="H164">+IFERROR(INDEX(#REF!,SMALL(IF(#REF!={"CC","SF","IM"},ROW(#REF!)-ROW(#REF!)+1),ROWS(H$6:H164))),"")</f>
        <v/>
      </c>
      <c r="I164" s="21" t="str">
        <f t="array" ref="I164">+IFERROR(INDEX(#REF!,SMALL(IF(#REF!={"CC","SF","IM"},ROW(#REF!)-ROW(#REF!)+1),ROWS(I$6:I164))),"")</f>
        <v/>
      </c>
      <c r="J164" s="12" t="str">
        <f t="array" ref="J164">+IFERROR(INDEX(#REF!,SMALL(IF(#REF!={"CC","SF","IM"},ROW(#REF!)-ROW(#REF!)+1),ROWS(J$6:J164))),"")</f>
        <v/>
      </c>
      <c r="K164" s="12" t="str">
        <f t="array" ref="K164">+IFERROR(INDEX(#REF!,SMALL(IF(#REF!={"CC","SF","IM"},ROW(#REF!)-ROW(#REF!)+1),ROWS(K$6:K164))),"")</f>
        <v/>
      </c>
    </row>
    <row r="165" spans="1:11" x14ac:dyDescent="0.25">
      <c r="A165" s="15" t="str">
        <f t="array" ref="A165">+IFERROR(INDEX(#REF!,SMALL(IF(#REF!={"CC","SF","IM"},ROW(#REF!)-ROW(#REF!)+1),ROWS(A$6:A165))),"")</f>
        <v/>
      </c>
      <c r="B165" s="15" t="str">
        <f t="array" ref="B165">+IFERROR(INDEX(#REF!,SMALL(IF(#REF!={"CC","SF","IM"},ROW(#REF!)-ROW(#REF!)+1),ROWS(A$6:A165))),"")</f>
        <v/>
      </c>
      <c r="C165" s="10" t="str">
        <f t="array" ref="C165">+IFERROR(INDEX(#REF!,SMALL(IF(#REF!={"CC","SF","IM"},ROW(#REF!)-ROW(#REF!)+1),ROWS(C$6:C165))),"")</f>
        <v/>
      </c>
      <c r="D165" s="2" t="str">
        <f t="array" ref="D165">+IFERROR(INDEX(#REF!,SMALL(IF(#REF!={"CC","SF","IM"},ROW(#REF!)-ROW(#REF!)+1),ROWS(D$6:D165))),"")</f>
        <v/>
      </c>
      <c r="E165" s="2" t="str">
        <f t="array" ref="E165">+IFERROR(INDEX(#REF!,SMALL(IF(#REF!={"CC","SF","IM"},ROW(#REF!)-ROW(#REF!)+1),ROWS(E$6:E165))),"")</f>
        <v/>
      </c>
      <c r="F165" s="2" t="str">
        <f t="array" ref="F165">+IFERROR(INDEX(#REF!,SMALL(IF(#REF!={"CC","SF","IM"},ROW(#REF!)-ROW(#REF!)+1),ROWS(F$6:F165))),"")</f>
        <v/>
      </c>
      <c r="G165" s="19" t="str">
        <f t="array" ref="G165">+IFERROR(INDEX(#REF!,SMALL(IF(#REF!={"CC","SF","IM"},ROW(#REF!)-ROW(#REF!)+1),ROWS(G$6:G165))),"")</f>
        <v/>
      </c>
      <c r="H165" s="11" t="str">
        <f t="array" ref="H165">+IFERROR(INDEX(#REF!,SMALL(IF(#REF!={"CC","SF","IM"},ROW(#REF!)-ROW(#REF!)+1),ROWS(H$6:H165))),"")</f>
        <v/>
      </c>
      <c r="I165" s="21" t="str">
        <f t="array" ref="I165">+IFERROR(INDEX(#REF!,SMALL(IF(#REF!={"CC","SF","IM"},ROW(#REF!)-ROW(#REF!)+1),ROWS(I$6:I165))),"")</f>
        <v/>
      </c>
      <c r="J165" s="12" t="str">
        <f t="array" ref="J165">+IFERROR(INDEX(#REF!,SMALL(IF(#REF!={"CC","SF","IM"},ROW(#REF!)-ROW(#REF!)+1),ROWS(J$6:J165))),"")</f>
        <v/>
      </c>
      <c r="K165" s="12" t="str">
        <f t="array" ref="K165">+IFERROR(INDEX(#REF!,SMALL(IF(#REF!={"CC","SF","IM"},ROW(#REF!)-ROW(#REF!)+1),ROWS(K$6:K165))),"")</f>
        <v/>
      </c>
    </row>
    <row r="166" spans="1:11" x14ac:dyDescent="0.25">
      <c r="A166" s="15" t="str">
        <f t="array" ref="A166">+IFERROR(INDEX(#REF!,SMALL(IF(#REF!={"CC","SF","IM"},ROW(#REF!)-ROW(#REF!)+1),ROWS(A$6:A166))),"")</f>
        <v/>
      </c>
      <c r="B166" s="15" t="str">
        <f t="array" ref="B166">+IFERROR(INDEX(#REF!,SMALL(IF(#REF!={"CC","SF","IM"},ROW(#REF!)-ROW(#REF!)+1),ROWS(A$6:A166))),"")</f>
        <v/>
      </c>
      <c r="C166" s="10" t="str">
        <f t="array" ref="C166">+IFERROR(INDEX(#REF!,SMALL(IF(#REF!={"CC","SF","IM"},ROW(#REF!)-ROW(#REF!)+1),ROWS(C$6:C166))),"")</f>
        <v/>
      </c>
      <c r="D166" s="2" t="str">
        <f t="array" ref="D166">+IFERROR(INDEX(#REF!,SMALL(IF(#REF!={"CC","SF","IM"},ROW(#REF!)-ROW(#REF!)+1),ROWS(D$6:D166))),"")</f>
        <v/>
      </c>
      <c r="E166" s="2" t="str">
        <f t="array" ref="E166">+IFERROR(INDEX(#REF!,SMALL(IF(#REF!={"CC","SF","IM"},ROW(#REF!)-ROW(#REF!)+1),ROWS(E$6:E166))),"")</f>
        <v/>
      </c>
      <c r="F166" s="2" t="str">
        <f t="array" ref="F166">+IFERROR(INDEX(#REF!,SMALL(IF(#REF!={"CC","SF","IM"},ROW(#REF!)-ROW(#REF!)+1),ROWS(F$6:F166))),"")</f>
        <v/>
      </c>
      <c r="G166" s="19" t="str">
        <f t="array" ref="G166">+IFERROR(INDEX(#REF!,SMALL(IF(#REF!={"CC","SF","IM"},ROW(#REF!)-ROW(#REF!)+1),ROWS(G$6:G166))),"")</f>
        <v/>
      </c>
      <c r="H166" s="11" t="str">
        <f t="array" ref="H166">+IFERROR(INDEX(#REF!,SMALL(IF(#REF!={"CC","SF","IM"},ROW(#REF!)-ROW(#REF!)+1),ROWS(H$6:H166))),"")</f>
        <v/>
      </c>
      <c r="I166" s="21" t="str">
        <f t="array" ref="I166">+IFERROR(INDEX(#REF!,SMALL(IF(#REF!={"CC","SF","IM"},ROW(#REF!)-ROW(#REF!)+1),ROWS(I$6:I166))),"")</f>
        <v/>
      </c>
      <c r="J166" s="12" t="str">
        <f t="array" ref="J166">+IFERROR(INDEX(#REF!,SMALL(IF(#REF!={"CC","SF","IM"},ROW(#REF!)-ROW(#REF!)+1),ROWS(J$6:J166))),"")</f>
        <v/>
      </c>
      <c r="K166" s="12" t="str">
        <f t="array" ref="K166">+IFERROR(INDEX(#REF!,SMALL(IF(#REF!={"CC","SF","IM"},ROW(#REF!)-ROW(#REF!)+1),ROWS(K$6:K166))),"")</f>
        <v/>
      </c>
    </row>
    <row r="167" spans="1:11" x14ac:dyDescent="0.25">
      <c r="A167" s="15" t="str">
        <f t="array" ref="A167">+IFERROR(INDEX(#REF!,SMALL(IF(#REF!={"CC","SF","IM"},ROW(#REF!)-ROW(#REF!)+1),ROWS(A$6:A167))),"")</f>
        <v/>
      </c>
      <c r="B167" s="15" t="str">
        <f t="array" ref="B167">+IFERROR(INDEX(#REF!,SMALL(IF(#REF!={"CC","SF","IM"},ROW(#REF!)-ROW(#REF!)+1),ROWS(A$6:A167))),"")</f>
        <v/>
      </c>
      <c r="C167" s="10" t="str">
        <f t="array" ref="C167">+IFERROR(INDEX(#REF!,SMALL(IF(#REF!={"CC","SF","IM"},ROW(#REF!)-ROW(#REF!)+1),ROWS(C$6:C167))),"")</f>
        <v/>
      </c>
      <c r="D167" s="2" t="str">
        <f t="array" ref="D167">+IFERROR(INDEX(#REF!,SMALL(IF(#REF!={"CC","SF","IM"},ROW(#REF!)-ROW(#REF!)+1),ROWS(D$6:D167))),"")</f>
        <v/>
      </c>
      <c r="E167" s="2" t="str">
        <f t="array" ref="E167">+IFERROR(INDEX(#REF!,SMALL(IF(#REF!={"CC","SF","IM"},ROW(#REF!)-ROW(#REF!)+1),ROWS(E$6:E167))),"")</f>
        <v/>
      </c>
      <c r="F167" s="2" t="str">
        <f t="array" ref="F167">+IFERROR(INDEX(#REF!,SMALL(IF(#REF!={"CC","SF","IM"},ROW(#REF!)-ROW(#REF!)+1),ROWS(F$6:F167))),"")</f>
        <v/>
      </c>
      <c r="G167" s="19" t="str">
        <f t="array" ref="G167">+IFERROR(INDEX(#REF!,SMALL(IF(#REF!={"CC","SF","IM"},ROW(#REF!)-ROW(#REF!)+1),ROWS(G$6:G167))),"")</f>
        <v/>
      </c>
      <c r="H167" s="11" t="str">
        <f t="array" ref="H167">+IFERROR(INDEX(#REF!,SMALL(IF(#REF!={"CC","SF","IM"},ROW(#REF!)-ROW(#REF!)+1),ROWS(H$6:H167))),"")</f>
        <v/>
      </c>
      <c r="I167" s="21" t="str">
        <f t="array" ref="I167">+IFERROR(INDEX(#REF!,SMALL(IF(#REF!={"CC","SF","IM"},ROW(#REF!)-ROW(#REF!)+1),ROWS(I$6:I167))),"")</f>
        <v/>
      </c>
      <c r="J167" s="12" t="str">
        <f t="array" ref="J167">+IFERROR(INDEX(#REF!,SMALL(IF(#REF!={"CC","SF","IM"},ROW(#REF!)-ROW(#REF!)+1),ROWS(J$6:J167))),"")</f>
        <v/>
      </c>
      <c r="K167" s="12" t="str">
        <f t="array" ref="K167">+IFERROR(INDEX(#REF!,SMALL(IF(#REF!={"CC","SF","IM"},ROW(#REF!)-ROW(#REF!)+1),ROWS(K$6:K167))),"")</f>
        <v/>
      </c>
    </row>
    <row r="168" spans="1:11" x14ac:dyDescent="0.25">
      <c r="A168" s="15" t="str">
        <f t="array" ref="A168">+IFERROR(INDEX(#REF!,SMALL(IF(#REF!={"CC","SF","IM"},ROW(#REF!)-ROW(#REF!)+1),ROWS(A$6:A168))),"")</f>
        <v/>
      </c>
      <c r="B168" s="15" t="str">
        <f t="array" ref="B168">+IFERROR(INDEX(#REF!,SMALL(IF(#REF!={"CC","SF","IM"},ROW(#REF!)-ROW(#REF!)+1),ROWS(A$6:A168))),"")</f>
        <v/>
      </c>
      <c r="C168" s="10" t="str">
        <f t="array" ref="C168">+IFERROR(INDEX(#REF!,SMALL(IF(#REF!={"CC","SF","IM"},ROW(#REF!)-ROW(#REF!)+1),ROWS(C$6:C168))),"")</f>
        <v/>
      </c>
      <c r="D168" s="2" t="str">
        <f t="array" ref="D168">+IFERROR(INDEX(#REF!,SMALL(IF(#REF!={"CC","SF","IM"},ROW(#REF!)-ROW(#REF!)+1),ROWS(D$6:D168))),"")</f>
        <v/>
      </c>
      <c r="E168" s="2" t="str">
        <f t="array" ref="E168">+IFERROR(INDEX(#REF!,SMALL(IF(#REF!={"CC","SF","IM"},ROW(#REF!)-ROW(#REF!)+1),ROWS(E$6:E168))),"")</f>
        <v/>
      </c>
      <c r="F168" s="2" t="str">
        <f t="array" ref="F168">+IFERROR(INDEX(#REF!,SMALL(IF(#REF!={"CC","SF","IM"},ROW(#REF!)-ROW(#REF!)+1),ROWS(F$6:F168))),"")</f>
        <v/>
      </c>
      <c r="G168" s="19" t="str">
        <f t="array" ref="G168">+IFERROR(INDEX(#REF!,SMALL(IF(#REF!={"CC","SF","IM"},ROW(#REF!)-ROW(#REF!)+1),ROWS(G$6:G168))),"")</f>
        <v/>
      </c>
      <c r="H168" s="11" t="str">
        <f t="array" ref="H168">+IFERROR(INDEX(#REF!,SMALL(IF(#REF!={"CC","SF","IM"},ROW(#REF!)-ROW(#REF!)+1),ROWS(H$6:H168))),"")</f>
        <v/>
      </c>
      <c r="I168" s="21" t="str">
        <f t="array" ref="I168">+IFERROR(INDEX(#REF!,SMALL(IF(#REF!={"CC","SF","IM"},ROW(#REF!)-ROW(#REF!)+1),ROWS(I$6:I168))),"")</f>
        <v/>
      </c>
      <c r="J168" s="12" t="str">
        <f t="array" ref="J168">+IFERROR(INDEX(#REF!,SMALL(IF(#REF!={"CC","SF","IM"},ROW(#REF!)-ROW(#REF!)+1),ROWS(J$6:J168))),"")</f>
        <v/>
      </c>
      <c r="K168" s="12" t="str">
        <f t="array" ref="K168">+IFERROR(INDEX(#REF!,SMALL(IF(#REF!={"CC","SF","IM"},ROW(#REF!)-ROW(#REF!)+1),ROWS(K$6:K168))),"")</f>
        <v/>
      </c>
    </row>
    <row r="169" spans="1:11" x14ac:dyDescent="0.25">
      <c r="A169" s="15" t="str">
        <f t="array" ref="A169">+IFERROR(INDEX(#REF!,SMALL(IF(#REF!={"CC","SF","IM"},ROW(#REF!)-ROW(#REF!)+1),ROWS(A$6:A169))),"")</f>
        <v/>
      </c>
      <c r="B169" s="15" t="str">
        <f t="array" ref="B169">+IFERROR(INDEX(#REF!,SMALL(IF(#REF!={"CC","SF","IM"},ROW(#REF!)-ROW(#REF!)+1),ROWS(A$6:A169))),"")</f>
        <v/>
      </c>
      <c r="C169" s="10" t="str">
        <f t="array" ref="C169">+IFERROR(INDEX(#REF!,SMALL(IF(#REF!={"CC","SF","IM"},ROW(#REF!)-ROW(#REF!)+1),ROWS(C$6:C169))),"")</f>
        <v/>
      </c>
      <c r="D169" s="2" t="str">
        <f t="array" ref="D169">+IFERROR(INDEX(#REF!,SMALL(IF(#REF!={"CC","SF","IM"},ROW(#REF!)-ROW(#REF!)+1),ROWS(D$6:D169))),"")</f>
        <v/>
      </c>
      <c r="E169" s="2" t="str">
        <f t="array" ref="E169">+IFERROR(INDEX(#REF!,SMALL(IF(#REF!={"CC","SF","IM"},ROW(#REF!)-ROW(#REF!)+1),ROWS(E$6:E169))),"")</f>
        <v/>
      </c>
      <c r="F169" s="2" t="str">
        <f t="array" ref="F169">+IFERROR(INDEX(#REF!,SMALL(IF(#REF!={"CC","SF","IM"},ROW(#REF!)-ROW(#REF!)+1),ROWS(F$6:F169))),"")</f>
        <v/>
      </c>
      <c r="G169" s="19" t="str">
        <f t="array" ref="G169">+IFERROR(INDEX(#REF!,SMALL(IF(#REF!={"CC","SF","IM"},ROW(#REF!)-ROW(#REF!)+1),ROWS(G$6:G169))),"")</f>
        <v/>
      </c>
      <c r="H169" s="11" t="str">
        <f t="array" ref="H169">+IFERROR(INDEX(#REF!,SMALL(IF(#REF!={"CC","SF","IM"},ROW(#REF!)-ROW(#REF!)+1),ROWS(H$6:H169))),"")</f>
        <v/>
      </c>
      <c r="I169" s="21" t="str">
        <f t="array" ref="I169">+IFERROR(INDEX(#REF!,SMALL(IF(#REF!={"CC","SF","IM"},ROW(#REF!)-ROW(#REF!)+1),ROWS(I$6:I169))),"")</f>
        <v/>
      </c>
      <c r="J169" s="12" t="str">
        <f t="array" ref="J169">+IFERROR(INDEX(#REF!,SMALL(IF(#REF!={"CC","SF","IM"},ROW(#REF!)-ROW(#REF!)+1),ROWS(J$6:J169))),"")</f>
        <v/>
      </c>
      <c r="K169" s="12" t="str">
        <f t="array" ref="K169">+IFERROR(INDEX(#REF!,SMALL(IF(#REF!={"CC","SF","IM"},ROW(#REF!)-ROW(#REF!)+1),ROWS(K$6:K169))),"")</f>
        <v/>
      </c>
    </row>
    <row r="170" spans="1:11" x14ac:dyDescent="0.25">
      <c r="A170" s="15" t="str">
        <f t="array" ref="A170">+IFERROR(INDEX(#REF!,SMALL(IF(#REF!={"CC","SF","IM"},ROW(#REF!)-ROW(#REF!)+1),ROWS(A$6:A170))),"")</f>
        <v/>
      </c>
      <c r="B170" s="15" t="str">
        <f t="array" ref="B170">+IFERROR(INDEX(#REF!,SMALL(IF(#REF!={"CC","SF","IM"},ROW(#REF!)-ROW(#REF!)+1),ROWS(A$6:A170))),"")</f>
        <v/>
      </c>
      <c r="C170" s="10" t="str">
        <f t="array" ref="C170">+IFERROR(INDEX(#REF!,SMALL(IF(#REF!={"CC","SF","IM"},ROW(#REF!)-ROW(#REF!)+1),ROWS(C$6:C170))),"")</f>
        <v/>
      </c>
      <c r="D170" s="2" t="str">
        <f t="array" ref="D170">+IFERROR(INDEX(#REF!,SMALL(IF(#REF!={"CC","SF","IM"},ROW(#REF!)-ROW(#REF!)+1),ROWS(D$6:D170))),"")</f>
        <v/>
      </c>
      <c r="E170" s="2" t="str">
        <f t="array" ref="E170">+IFERROR(INDEX(#REF!,SMALL(IF(#REF!={"CC","SF","IM"},ROW(#REF!)-ROW(#REF!)+1),ROWS(E$6:E170))),"")</f>
        <v/>
      </c>
      <c r="F170" s="2" t="str">
        <f t="array" ref="F170">+IFERROR(INDEX(#REF!,SMALL(IF(#REF!={"CC","SF","IM"},ROW(#REF!)-ROW(#REF!)+1),ROWS(F$6:F170))),"")</f>
        <v/>
      </c>
      <c r="G170" s="19" t="str">
        <f t="array" ref="G170">+IFERROR(INDEX(#REF!,SMALL(IF(#REF!={"CC","SF","IM"},ROW(#REF!)-ROW(#REF!)+1),ROWS(G$6:G170))),"")</f>
        <v/>
      </c>
      <c r="H170" s="11" t="str">
        <f t="array" ref="H170">+IFERROR(INDEX(#REF!,SMALL(IF(#REF!={"CC","SF","IM"},ROW(#REF!)-ROW(#REF!)+1),ROWS(H$6:H170))),"")</f>
        <v/>
      </c>
      <c r="I170" s="21" t="str">
        <f t="array" ref="I170">+IFERROR(INDEX(#REF!,SMALL(IF(#REF!={"CC","SF","IM"},ROW(#REF!)-ROW(#REF!)+1),ROWS(I$6:I170))),"")</f>
        <v/>
      </c>
      <c r="J170" s="12" t="str">
        <f t="array" ref="J170">+IFERROR(INDEX(#REF!,SMALL(IF(#REF!={"CC","SF","IM"},ROW(#REF!)-ROW(#REF!)+1),ROWS(J$6:J170))),"")</f>
        <v/>
      </c>
      <c r="K170" s="12" t="str">
        <f t="array" ref="K170">+IFERROR(INDEX(#REF!,SMALL(IF(#REF!={"CC","SF","IM"},ROW(#REF!)-ROW(#REF!)+1),ROWS(K$6:K170))),"")</f>
        <v/>
      </c>
    </row>
    <row r="171" spans="1:11" x14ac:dyDescent="0.25">
      <c r="A171" s="15" t="str">
        <f t="array" ref="A171">+IFERROR(INDEX(#REF!,SMALL(IF(#REF!={"CC","SF","IM"},ROW(#REF!)-ROW(#REF!)+1),ROWS(A$6:A171))),"")</f>
        <v/>
      </c>
      <c r="B171" s="15" t="str">
        <f t="array" ref="B171">+IFERROR(INDEX(#REF!,SMALL(IF(#REF!={"CC","SF","IM"},ROW(#REF!)-ROW(#REF!)+1),ROWS(A$6:A171))),"")</f>
        <v/>
      </c>
      <c r="C171" s="10" t="str">
        <f t="array" ref="C171">+IFERROR(INDEX(#REF!,SMALL(IF(#REF!={"CC","SF","IM"},ROW(#REF!)-ROW(#REF!)+1),ROWS(C$6:C171))),"")</f>
        <v/>
      </c>
      <c r="D171" s="2" t="str">
        <f t="array" ref="D171">+IFERROR(INDEX(#REF!,SMALL(IF(#REF!={"CC","SF","IM"},ROW(#REF!)-ROW(#REF!)+1),ROWS(D$6:D171))),"")</f>
        <v/>
      </c>
      <c r="E171" s="2" t="str">
        <f t="array" ref="E171">+IFERROR(INDEX(#REF!,SMALL(IF(#REF!={"CC","SF","IM"},ROW(#REF!)-ROW(#REF!)+1),ROWS(E$6:E171))),"")</f>
        <v/>
      </c>
      <c r="F171" s="2" t="str">
        <f t="array" ref="F171">+IFERROR(INDEX(#REF!,SMALL(IF(#REF!={"CC","SF","IM"},ROW(#REF!)-ROW(#REF!)+1),ROWS(F$6:F171))),"")</f>
        <v/>
      </c>
      <c r="G171" s="19" t="str">
        <f t="array" ref="G171">+IFERROR(INDEX(#REF!,SMALL(IF(#REF!={"CC","SF","IM"},ROW(#REF!)-ROW(#REF!)+1),ROWS(G$6:G171))),"")</f>
        <v/>
      </c>
      <c r="H171" s="11" t="str">
        <f t="array" ref="H171">+IFERROR(INDEX(#REF!,SMALL(IF(#REF!={"CC","SF","IM"},ROW(#REF!)-ROW(#REF!)+1),ROWS(H$6:H171))),"")</f>
        <v/>
      </c>
      <c r="I171" s="21" t="str">
        <f t="array" ref="I171">+IFERROR(INDEX(#REF!,SMALL(IF(#REF!={"CC","SF","IM"},ROW(#REF!)-ROW(#REF!)+1),ROWS(I$6:I171))),"")</f>
        <v/>
      </c>
      <c r="J171" s="12" t="str">
        <f t="array" ref="J171">+IFERROR(INDEX(#REF!,SMALL(IF(#REF!={"CC","SF","IM"},ROW(#REF!)-ROW(#REF!)+1),ROWS(J$6:J171))),"")</f>
        <v/>
      </c>
      <c r="K171" s="12" t="str">
        <f t="array" ref="K171">+IFERROR(INDEX(#REF!,SMALL(IF(#REF!={"CC","SF","IM"},ROW(#REF!)-ROW(#REF!)+1),ROWS(K$6:K171))),"")</f>
        <v/>
      </c>
    </row>
    <row r="172" spans="1:11" x14ac:dyDescent="0.25">
      <c r="A172" s="15" t="str">
        <f t="array" ref="A172">+IFERROR(INDEX(#REF!,SMALL(IF(#REF!={"CC","SF","IM"},ROW(#REF!)-ROW(#REF!)+1),ROWS(A$6:A172))),"")</f>
        <v/>
      </c>
      <c r="B172" s="15" t="str">
        <f t="array" ref="B172">+IFERROR(INDEX(#REF!,SMALL(IF(#REF!={"CC","SF","IM"},ROW(#REF!)-ROW(#REF!)+1),ROWS(A$6:A172))),"")</f>
        <v/>
      </c>
      <c r="C172" s="10" t="str">
        <f t="array" ref="C172">+IFERROR(INDEX(#REF!,SMALL(IF(#REF!={"CC","SF","IM"},ROW(#REF!)-ROW(#REF!)+1),ROWS(C$6:C172))),"")</f>
        <v/>
      </c>
      <c r="D172" s="2" t="str">
        <f t="array" ref="D172">+IFERROR(INDEX(#REF!,SMALL(IF(#REF!={"CC","SF","IM"},ROW(#REF!)-ROW(#REF!)+1),ROWS(D$6:D172))),"")</f>
        <v/>
      </c>
      <c r="E172" s="2" t="str">
        <f t="array" ref="E172">+IFERROR(INDEX(#REF!,SMALL(IF(#REF!={"CC","SF","IM"},ROW(#REF!)-ROW(#REF!)+1),ROWS(E$6:E172))),"")</f>
        <v/>
      </c>
      <c r="F172" s="2" t="str">
        <f t="array" ref="F172">+IFERROR(INDEX(#REF!,SMALL(IF(#REF!={"CC","SF","IM"},ROW(#REF!)-ROW(#REF!)+1),ROWS(F$6:F172))),"")</f>
        <v/>
      </c>
      <c r="G172" s="19" t="str">
        <f t="array" ref="G172">+IFERROR(INDEX(#REF!,SMALL(IF(#REF!={"CC","SF","IM"},ROW(#REF!)-ROW(#REF!)+1),ROWS(G$6:G172))),"")</f>
        <v/>
      </c>
      <c r="H172" s="11" t="str">
        <f t="array" ref="H172">+IFERROR(INDEX(#REF!,SMALL(IF(#REF!={"CC","SF","IM"},ROW(#REF!)-ROW(#REF!)+1),ROWS(H$6:H172))),"")</f>
        <v/>
      </c>
      <c r="I172" s="21" t="str">
        <f t="array" ref="I172">+IFERROR(INDEX(#REF!,SMALL(IF(#REF!={"CC","SF","IM"},ROW(#REF!)-ROW(#REF!)+1),ROWS(I$6:I172))),"")</f>
        <v/>
      </c>
      <c r="J172" s="12" t="str">
        <f t="array" ref="J172">+IFERROR(INDEX(#REF!,SMALL(IF(#REF!={"CC","SF","IM"},ROW(#REF!)-ROW(#REF!)+1),ROWS(J$6:J172))),"")</f>
        <v/>
      </c>
      <c r="K172" s="12" t="str">
        <f t="array" ref="K172">+IFERROR(INDEX(#REF!,SMALL(IF(#REF!={"CC","SF","IM"},ROW(#REF!)-ROW(#REF!)+1),ROWS(K$6:K172))),"")</f>
        <v/>
      </c>
    </row>
    <row r="173" spans="1:11" x14ac:dyDescent="0.25">
      <c r="A173" s="15" t="str">
        <f t="array" ref="A173">+IFERROR(INDEX(#REF!,SMALL(IF(#REF!={"CC","SF","IM"},ROW(#REF!)-ROW(#REF!)+1),ROWS(A$6:A173))),"")</f>
        <v/>
      </c>
      <c r="B173" s="15" t="str">
        <f t="array" ref="B173">+IFERROR(INDEX(#REF!,SMALL(IF(#REF!={"CC","SF","IM"},ROW(#REF!)-ROW(#REF!)+1),ROWS(A$6:A173))),"")</f>
        <v/>
      </c>
      <c r="C173" s="10" t="str">
        <f t="array" ref="C173">+IFERROR(INDEX(#REF!,SMALL(IF(#REF!={"CC","SF","IM"},ROW(#REF!)-ROW(#REF!)+1),ROWS(C$6:C173))),"")</f>
        <v/>
      </c>
      <c r="D173" s="2" t="str">
        <f t="array" ref="D173">+IFERROR(INDEX(#REF!,SMALL(IF(#REF!={"CC","SF","IM"},ROW(#REF!)-ROW(#REF!)+1),ROWS(D$6:D173))),"")</f>
        <v/>
      </c>
      <c r="E173" s="2" t="str">
        <f t="array" ref="E173">+IFERROR(INDEX(#REF!,SMALL(IF(#REF!={"CC","SF","IM"},ROW(#REF!)-ROW(#REF!)+1),ROWS(E$6:E173))),"")</f>
        <v/>
      </c>
      <c r="F173" s="2" t="str">
        <f t="array" ref="F173">+IFERROR(INDEX(#REF!,SMALL(IF(#REF!={"CC","SF","IM"},ROW(#REF!)-ROW(#REF!)+1),ROWS(F$6:F173))),"")</f>
        <v/>
      </c>
      <c r="G173" s="19" t="str">
        <f t="array" ref="G173">+IFERROR(INDEX(#REF!,SMALL(IF(#REF!={"CC","SF","IM"},ROW(#REF!)-ROW(#REF!)+1),ROWS(G$6:G173))),"")</f>
        <v/>
      </c>
      <c r="H173" s="11" t="str">
        <f t="array" ref="H173">+IFERROR(INDEX(#REF!,SMALL(IF(#REF!={"CC","SF","IM"},ROW(#REF!)-ROW(#REF!)+1),ROWS(H$6:H173))),"")</f>
        <v/>
      </c>
      <c r="I173" s="21" t="str">
        <f t="array" ref="I173">+IFERROR(INDEX(#REF!,SMALL(IF(#REF!={"CC","SF","IM"},ROW(#REF!)-ROW(#REF!)+1),ROWS(I$6:I173))),"")</f>
        <v/>
      </c>
      <c r="J173" s="12" t="str">
        <f t="array" ref="J173">+IFERROR(INDEX(#REF!,SMALL(IF(#REF!={"CC","SF","IM"},ROW(#REF!)-ROW(#REF!)+1),ROWS(J$6:J173))),"")</f>
        <v/>
      </c>
      <c r="K173" s="12" t="str">
        <f t="array" ref="K173">+IFERROR(INDEX(#REF!,SMALL(IF(#REF!={"CC","SF","IM"},ROW(#REF!)-ROW(#REF!)+1),ROWS(K$6:K173))),"")</f>
        <v/>
      </c>
    </row>
    <row r="174" spans="1:11" x14ac:dyDescent="0.25">
      <c r="A174" s="15" t="str">
        <f t="array" ref="A174">+IFERROR(INDEX(#REF!,SMALL(IF(#REF!={"CC","SF","IM"},ROW(#REF!)-ROW(#REF!)+1),ROWS(A$6:A174))),"")</f>
        <v/>
      </c>
      <c r="B174" s="15" t="str">
        <f t="array" ref="B174">+IFERROR(INDEX(#REF!,SMALL(IF(#REF!={"CC","SF","IM"},ROW(#REF!)-ROW(#REF!)+1),ROWS(A$6:A174))),"")</f>
        <v/>
      </c>
      <c r="C174" s="10" t="str">
        <f t="array" ref="C174">+IFERROR(INDEX(#REF!,SMALL(IF(#REF!={"CC","SF","IM"},ROW(#REF!)-ROW(#REF!)+1),ROWS(C$6:C174))),"")</f>
        <v/>
      </c>
      <c r="D174" s="2" t="str">
        <f t="array" ref="D174">+IFERROR(INDEX(#REF!,SMALL(IF(#REF!={"CC","SF","IM"},ROW(#REF!)-ROW(#REF!)+1),ROWS(D$6:D174))),"")</f>
        <v/>
      </c>
      <c r="E174" s="2" t="str">
        <f t="array" ref="E174">+IFERROR(INDEX(#REF!,SMALL(IF(#REF!={"CC","SF","IM"},ROW(#REF!)-ROW(#REF!)+1),ROWS(E$6:E174))),"")</f>
        <v/>
      </c>
      <c r="F174" s="2" t="str">
        <f t="array" ref="F174">+IFERROR(INDEX(#REF!,SMALL(IF(#REF!={"CC","SF","IM"},ROW(#REF!)-ROW(#REF!)+1),ROWS(F$6:F174))),"")</f>
        <v/>
      </c>
      <c r="G174" s="19" t="str">
        <f t="array" ref="G174">+IFERROR(INDEX(#REF!,SMALL(IF(#REF!={"CC","SF","IM"},ROW(#REF!)-ROW(#REF!)+1),ROWS(G$6:G174))),"")</f>
        <v/>
      </c>
      <c r="H174" s="11" t="str">
        <f t="array" ref="H174">+IFERROR(INDEX(#REF!,SMALL(IF(#REF!={"CC","SF","IM"},ROW(#REF!)-ROW(#REF!)+1),ROWS(H$6:H174))),"")</f>
        <v/>
      </c>
      <c r="I174" s="21" t="str">
        <f t="array" ref="I174">+IFERROR(INDEX(#REF!,SMALL(IF(#REF!={"CC","SF","IM"},ROW(#REF!)-ROW(#REF!)+1),ROWS(I$6:I174))),"")</f>
        <v/>
      </c>
      <c r="J174" s="12" t="str">
        <f t="array" ref="J174">+IFERROR(INDEX(#REF!,SMALL(IF(#REF!={"CC","SF","IM"},ROW(#REF!)-ROW(#REF!)+1),ROWS(J$6:J174))),"")</f>
        <v/>
      </c>
      <c r="K174" s="12" t="str">
        <f t="array" ref="K174">+IFERROR(INDEX(#REF!,SMALL(IF(#REF!={"CC","SF","IM"},ROW(#REF!)-ROW(#REF!)+1),ROWS(K$6:K174))),"")</f>
        <v/>
      </c>
    </row>
    <row r="175" spans="1:11" x14ac:dyDescent="0.25">
      <c r="A175" s="15" t="str">
        <f t="array" ref="A175">+IFERROR(INDEX(#REF!,SMALL(IF(#REF!={"CC","SF","IM"},ROW(#REF!)-ROW(#REF!)+1),ROWS(A$6:A175))),"")</f>
        <v/>
      </c>
      <c r="B175" s="15" t="str">
        <f t="array" ref="B175">+IFERROR(INDEX(#REF!,SMALL(IF(#REF!={"CC","SF","IM"},ROW(#REF!)-ROW(#REF!)+1),ROWS(A$6:A175))),"")</f>
        <v/>
      </c>
      <c r="C175" s="10" t="str">
        <f t="array" ref="C175">+IFERROR(INDEX(#REF!,SMALL(IF(#REF!={"CC","SF","IM"},ROW(#REF!)-ROW(#REF!)+1),ROWS(C$6:C175))),"")</f>
        <v/>
      </c>
      <c r="D175" s="2" t="str">
        <f t="array" ref="D175">+IFERROR(INDEX(#REF!,SMALL(IF(#REF!={"CC","SF","IM"},ROW(#REF!)-ROW(#REF!)+1),ROWS(D$6:D175))),"")</f>
        <v/>
      </c>
      <c r="E175" s="2" t="str">
        <f t="array" ref="E175">+IFERROR(INDEX(#REF!,SMALL(IF(#REF!={"CC","SF","IM"},ROW(#REF!)-ROW(#REF!)+1),ROWS(E$6:E175))),"")</f>
        <v/>
      </c>
      <c r="F175" s="2" t="str">
        <f t="array" ref="F175">+IFERROR(INDEX(#REF!,SMALL(IF(#REF!={"CC","SF","IM"},ROW(#REF!)-ROW(#REF!)+1),ROWS(F$6:F175))),"")</f>
        <v/>
      </c>
      <c r="G175" s="19" t="str">
        <f t="array" ref="G175">+IFERROR(INDEX(#REF!,SMALL(IF(#REF!={"CC","SF","IM"},ROW(#REF!)-ROW(#REF!)+1),ROWS(G$6:G175))),"")</f>
        <v/>
      </c>
      <c r="H175" s="11" t="str">
        <f t="array" ref="H175">+IFERROR(INDEX(#REF!,SMALL(IF(#REF!={"CC","SF","IM"},ROW(#REF!)-ROW(#REF!)+1),ROWS(H$6:H175))),"")</f>
        <v/>
      </c>
      <c r="I175" s="21" t="str">
        <f t="array" ref="I175">+IFERROR(INDEX(#REF!,SMALL(IF(#REF!={"CC","SF","IM"},ROW(#REF!)-ROW(#REF!)+1),ROWS(I$6:I175))),"")</f>
        <v/>
      </c>
      <c r="J175" s="12" t="str">
        <f t="array" ref="J175">+IFERROR(INDEX(#REF!,SMALL(IF(#REF!={"CC","SF","IM"},ROW(#REF!)-ROW(#REF!)+1),ROWS(J$6:J175))),"")</f>
        <v/>
      </c>
      <c r="K175" s="12" t="str">
        <f t="array" ref="K175">+IFERROR(INDEX(#REF!,SMALL(IF(#REF!={"CC","SF","IM"},ROW(#REF!)-ROW(#REF!)+1),ROWS(K$6:K175))),"")</f>
        <v/>
      </c>
    </row>
    <row r="176" spans="1:11" x14ac:dyDescent="0.25">
      <c r="A176" s="15" t="str">
        <f t="array" ref="A176">+IFERROR(INDEX(#REF!,SMALL(IF(#REF!={"CC","SF","IM"},ROW(#REF!)-ROW(#REF!)+1),ROWS(A$6:A176))),"")</f>
        <v/>
      </c>
      <c r="B176" s="15" t="str">
        <f t="array" ref="B176">+IFERROR(INDEX(#REF!,SMALL(IF(#REF!={"CC","SF","IM"},ROW(#REF!)-ROW(#REF!)+1),ROWS(A$6:A176))),"")</f>
        <v/>
      </c>
      <c r="C176" s="10" t="str">
        <f t="array" ref="C176">+IFERROR(INDEX(#REF!,SMALL(IF(#REF!={"CC","SF","IM"},ROW(#REF!)-ROW(#REF!)+1),ROWS(C$6:C176))),"")</f>
        <v/>
      </c>
      <c r="D176" s="2" t="str">
        <f t="array" ref="D176">+IFERROR(INDEX(#REF!,SMALL(IF(#REF!={"CC","SF","IM"},ROW(#REF!)-ROW(#REF!)+1),ROWS(D$6:D176))),"")</f>
        <v/>
      </c>
      <c r="E176" s="2" t="str">
        <f t="array" ref="E176">+IFERROR(INDEX(#REF!,SMALL(IF(#REF!={"CC","SF","IM"},ROW(#REF!)-ROW(#REF!)+1),ROWS(E$6:E176))),"")</f>
        <v/>
      </c>
      <c r="F176" s="2" t="str">
        <f t="array" ref="F176">+IFERROR(INDEX(#REF!,SMALL(IF(#REF!={"CC","SF","IM"},ROW(#REF!)-ROW(#REF!)+1),ROWS(F$6:F176))),"")</f>
        <v/>
      </c>
      <c r="G176" s="19" t="str">
        <f t="array" ref="G176">+IFERROR(INDEX(#REF!,SMALL(IF(#REF!={"CC","SF","IM"},ROW(#REF!)-ROW(#REF!)+1),ROWS(G$6:G176))),"")</f>
        <v/>
      </c>
      <c r="H176" s="11" t="str">
        <f t="array" ref="H176">+IFERROR(INDEX(#REF!,SMALL(IF(#REF!={"CC","SF","IM"},ROW(#REF!)-ROW(#REF!)+1),ROWS(H$6:H176))),"")</f>
        <v/>
      </c>
      <c r="I176" s="21" t="str">
        <f t="array" ref="I176">+IFERROR(INDEX(#REF!,SMALL(IF(#REF!={"CC","SF","IM"},ROW(#REF!)-ROW(#REF!)+1),ROWS(I$6:I176))),"")</f>
        <v/>
      </c>
      <c r="J176" s="12" t="str">
        <f t="array" ref="J176">+IFERROR(INDEX(#REF!,SMALL(IF(#REF!={"CC","SF","IM"},ROW(#REF!)-ROW(#REF!)+1),ROWS(J$6:J176))),"")</f>
        <v/>
      </c>
      <c r="K176" s="12" t="str">
        <f t="array" ref="K176">+IFERROR(INDEX(#REF!,SMALL(IF(#REF!={"CC","SF","IM"},ROW(#REF!)-ROW(#REF!)+1),ROWS(K$6:K176))),"")</f>
        <v/>
      </c>
    </row>
    <row r="177" spans="1:11" x14ac:dyDescent="0.25">
      <c r="A177" s="15" t="str">
        <f t="array" ref="A177">+IFERROR(INDEX(#REF!,SMALL(IF(#REF!={"CC","SF","IM"},ROW(#REF!)-ROW(#REF!)+1),ROWS(A$6:A177))),"")</f>
        <v/>
      </c>
      <c r="B177" s="15" t="str">
        <f t="array" ref="B177">+IFERROR(INDEX(#REF!,SMALL(IF(#REF!={"CC","SF","IM"},ROW(#REF!)-ROW(#REF!)+1),ROWS(A$6:A177))),"")</f>
        <v/>
      </c>
      <c r="C177" s="10" t="str">
        <f t="array" ref="C177">+IFERROR(INDEX(#REF!,SMALL(IF(#REF!={"CC","SF","IM"},ROW(#REF!)-ROW(#REF!)+1),ROWS(C$6:C177))),"")</f>
        <v/>
      </c>
      <c r="D177" s="2" t="str">
        <f t="array" ref="D177">+IFERROR(INDEX(#REF!,SMALL(IF(#REF!={"CC","SF","IM"},ROW(#REF!)-ROW(#REF!)+1),ROWS(D$6:D177))),"")</f>
        <v/>
      </c>
      <c r="E177" s="2" t="str">
        <f t="array" ref="E177">+IFERROR(INDEX(#REF!,SMALL(IF(#REF!={"CC","SF","IM"},ROW(#REF!)-ROW(#REF!)+1),ROWS(E$6:E177))),"")</f>
        <v/>
      </c>
      <c r="F177" s="2" t="str">
        <f t="array" ref="F177">+IFERROR(INDEX(#REF!,SMALL(IF(#REF!={"CC","SF","IM"},ROW(#REF!)-ROW(#REF!)+1),ROWS(F$6:F177))),"")</f>
        <v/>
      </c>
      <c r="G177" s="19" t="str">
        <f t="array" ref="G177">+IFERROR(INDEX(#REF!,SMALL(IF(#REF!={"CC","SF","IM"},ROW(#REF!)-ROW(#REF!)+1),ROWS(G$6:G177))),"")</f>
        <v/>
      </c>
      <c r="H177" s="11" t="str">
        <f t="array" ref="H177">+IFERROR(INDEX(#REF!,SMALL(IF(#REF!={"CC","SF","IM"},ROW(#REF!)-ROW(#REF!)+1),ROWS(H$6:H177))),"")</f>
        <v/>
      </c>
      <c r="I177" s="21" t="str">
        <f t="array" ref="I177">+IFERROR(INDEX(#REF!,SMALL(IF(#REF!={"CC","SF","IM"},ROW(#REF!)-ROW(#REF!)+1),ROWS(I$6:I177))),"")</f>
        <v/>
      </c>
      <c r="J177" s="12" t="str">
        <f t="array" ref="J177">+IFERROR(INDEX(#REF!,SMALL(IF(#REF!={"CC","SF","IM"},ROW(#REF!)-ROW(#REF!)+1),ROWS(J$6:J177))),"")</f>
        <v/>
      </c>
      <c r="K177" s="12" t="str">
        <f t="array" ref="K177">+IFERROR(INDEX(#REF!,SMALL(IF(#REF!={"CC","SF","IM"},ROW(#REF!)-ROW(#REF!)+1),ROWS(K$6:K177))),"")</f>
        <v/>
      </c>
    </row>
    <row r="178" spans="1:11" x14ac:dyDescent="0.25">
      <c r="A178" s="15" t="str">
        <f t="array" ref="A178">+IFERROR(INDEX(#REF!,SMALL(IF(#REF!={"CC","SF","IM"},ROW(#REF!)-ROW(#REF!)+1),ROWS(A$6:A178))),"")</f>
        <v/>
      </c>
      <c r="B178" s="15" t="str">
        <f t="array" ref="B178">+IFERROR(INDEX(#REF!,SMALL(IF(#REF!={"CC","SF","IM"},ROW(#REF!)-ROW(#REF!)+1),ROWS(A$6:A178))),"")</f>
        <v/>
      </c>
      <c r="C178" s="10" t="str">
        <f t="array" ref="C178">+IFERROR(INDEX(#REF!,SMALL(IF(#REF!={"CC","SF","IM"},ROW(#REF!)-ROW(#REF!)+1),ROWS(C$6:C178))),"")</f>
        <v/>
      </c>
      <c r="D178" s="2" t="str">
        <f t="array" ref="D178">+IFERROR(INDEX(#REF!,SMALL(IF(#REF!={"CC","SF","IM"},ROW(#REF!)-ROW(#REF!)+1),ROWS(D$6:D178))),"")</f>
        <v/>
      </c>
      <c r="E178" s="2" t="str">
        <f t="array" ref="E178">+IFERROR(INDEX(#REF!,SMALL(IF(#REF!={"CC","SF","IM"},ROW(#REF!)-ROW(#REF!)+1),ROWS(E$6:E178))),"")</f>
        <v/>
      </c>
      <c r="F178" s="2" t="str">
        <f t="array" ref="F178">+IFERROR(INDEX(#REF!,SMALL(IF(#REF!={"CC","SF","IM"},ROW(#REF!)-ROW(#REF!)+1),ROWS(F$6:F178))),"")</f>
        <v/>
      </c>
      <c r="G178" s="19" t="str">
        <f t="array" ref="G178">+IFERROR(INDEX(#REF!,SMALL(IF(#REF!={"CC","SF","IM"},ROW(#REF!)-ROW(#REF!)+1),ROWS(G$6:G178))),"")</f>
        <v/>
      </c>
      <c r="H178" s="11" t="str">
        <f t="array" ref="H178">+IFERROR(INDEX(#REF!,SMALL(IF(#REF!={"CC","SF","IM"},ROW(#REF!)-ROW(#REF!)+1),ROWS(H$6:H178))),"")</f>
        <v/>
      </c>
      <c r="I178" s="21" t="str">
        <f t="array" ref="I178">+IFERROR(INDEX(#REF!,SMALL(IF(#REF!={"CC","SF","IM"},ROW(#REF!)-ROW(#REF!)+1),ROWS(I$6:I178))),"")</f>
        <v/>
      </c>
      <c r="J178" s="12" t="str">
        <f t="array" ref="J178">+IFERROR(INDEX(#REF!,SMALL(IF(#REF!={"CC","SF","IM"},ROW(#REF!)-ROW(#REF!)+1),ROWS(J$6:J178))),"")</f>
        <v/>
      </c>
      <c r="K178" s="12" t="str">
        <f t="array" ref="K178">+IFERROR(INDEX(#REF!,SMALL(IF(#REF!={"CC","SF","IM"},ROW(#REF!)-ROW(#REF!)+1),ROWS(K$6:K178))),"")</f>
        <v/>
      </c>
    </row>
    <row r="179" spans="1:11" x14ac:dyDescent="0.25">
      <c r="A179" s="15" t="str">
        <f t="array" ref="A179">+IFERROR(INDEX(#REF!,SMALL(IF(#REF!={"CC","SF","IM"},ROW(#REF!)-ROW(#REF!)+1),ROWS(A$6:A179))),"")</f>
        <v/>
      </c>
      <c r="B179" s="15" t="str">
        <f t="array" ref="B179">+IFERROR(INDEX(#REF!,SMALL(IF(#REF!={"CC","SF","IM"},ROW(#REF!)-ROW(#REF!)+1),ROWS(A$6:A179))),"")</f>
        <v/>
      </c>
      <c r="C179" s="10" t="str">
        <f t="array" ref="C179">+IFERROR(INDEX(#REF!,SMALL(IF(#REF!={"CC","SF","IM"},ROW(#REF!)-ROW(#REF!)+1),ROWS(C$6:C179))),"")</f>
        <v/>
      </c>
      <c r="D179" s="2" t="str">
        <f t="array" ref="D179">+IFERROR(INDEX(#REF!,SMALL(IF(#REF!={"CC","SF","IM"},ROW(#REF!)-ROW(#REF!)+1),ROWS(D$6:D179))),"")</f>
        <v/>
      </c>
      <c r="E179" s="2" t="str">
        <f t="array" ref="E179">+IFERROR(INDEX(#REF!,SMALL(IF(#REF!={"CC","SF","IM"},ROW(#REF!)-ROW(#REF!)+1),ROWS(E$6:E179))),"")</f>
        <v/>
      </c>
      <c r="F179" s="2" t="str">
        <f t="array" ref="F179">+IFERROR(INDEX(#REF!,SMALL(IF(#REF!={"CC","SF","IM"},ROW(#REF!)-ROW(#REF!)+1),ROWS(F$6:F179))),"")</f>
        <v/>
      </c>
      <c r="G179" s="19" t="str">
        <f t="array" ref="G179">+IFERROR(INDEX(#REF!,SMALL(IF(#REF!={"CC","SF","IM"},ROW(#REF!)-ROW(#REF!)+1),ROWS(G$6:G179))),"")</f>
        <v/>
      </c>
      <c r="H179" s="11" t="str">
        <f t="array" ref="H179">+IFERROR(INDEX(#REF!,SMALL(IF(#REF!={"CC","SF","IM"},ROW(#REF!)-ROW(#REF!)+1),ROWS(H$6:H179))),"")</f>
        <v/>
      </c>
      <c r="I179" s="21" t="str">
        <f t="array" ref="I179">+IFERROR(INDEX(#REF!,SMALL(IF(#REF!={"CC","SF","IM"},ROW(#REF!)-ROW(#REF!)+1),ROWS(I$6:I179))),"")</f>
        <v/>
      </c>
      <c r="J179" s="12" t="str">
        <f t="array" ref="J179">+IFERROR(INDEX(#REF!,SMALL(IF(#REF!={"CC","SF","IM"},ROW(#REF!)-ROW(#REF!)+1),ROWS(J$6:J179))),"")</f>
        <v/>
      </c>
      <c r="K179" s="12" t="str">
        <f t="array" ref="K179">+IFERROR(INDEX(#REF!,SMALL(IF(#REF!={"CC","SF","IM"},ROW(#REF!)-ROW(#REF!)+1),ROWS(K$6:K179))),"")</f>
        <v/>
      </c>
    </row>
    <row r="180" spans="1:11" x14ac:dyDescent="0.25">
      <c r="A180" s="15" t="str">
        <f t="array" ref="A180">+IFERROR(INDEX(#REF!,SMALL(IF(#REF!={"CC","SF","IM"},ROW(#REF!)-ROW(#REF!)+1),ROWS(A$6:A180))),"")</f>
        <v/>
      </c>
      <c r="B180" s="15" t="str">
        <f t="array" ref="B180">+IFERROR(INDEX(#REF!,SMALL(IF(#REF!={"CC","SF","IM"},ROW(#REF!)-ROW(#REF!)+1),ROWS(A$6:A180))),"")</f>
        <v/>
      </c>
      <c r="C180" s="10" t="str">
        <f t="array" ref="C180">+IFERROR(INDEX(#REF!,SMALL(IF(#REF!={"CC","SF","IM"},ROW(#REF!)-ROW(#REF!)+1),ROWS(C$6:C180))),"")</f>
        <v/>
      </c>
      <c r="D180" s="2" t="str">
        <f t="array" ref="D180">+IFERROR(INDEX(#REF!,SMALL(IF(#REF!={"CC","SF","IM"},ROW(#REF!)-ROW(#REF!)+1),ROWS(D$6:D180))),"")</f>
        <v/>
      </c>
      <c r="E180" s="2" t="str">
        <f t="array" ref="E180">+IFERROR(INDEX(#REF!,SMALL(IF(#REF!={"CC","SF","IM"},ROW(#REF!)-ROW(#REF!)+1),ROWS(E$6:E180))),"")</f>
        <v/>
      </c>
      <c r="F180" s="2" t="str">
        <f t="array" ref="F180">+IFERROR(INDEX(#REF!,SMALL(IF(#REF!={"CC","SF","IM"},ROW(#REF!)-ROW(#REF!)+1),ROWS(F$6:F180))),"")</f>
        <v/>
      </c>
      <c r="G180" s="19" t="str">
        <f t="array" ref="G180">+IFERROR(INDEX(#REF!,SMALL(IF(#REF!={"CC","SF","IM"},ROW(#REF!)-ROW(#REF!)+1),ROWS(G$6:G180))),"")</f>
        <v/>
      </c>
      <c r="H180" s="11" t="str">
        <f t="array" ref="H180">+IFERROR(INDEX(#REF!,SMALL(IF(#REF!={"CC","SF","IM"},ROW(#REF!)-ROW(#REF!)+1),ROWS(H$6:H180))),"")</f>
        <v/>
      </c>
      <c r="I180" s="21" t="str">
        <f t="array" ref="I180">+IFERROR(INDEX(#REF!,SMALL(IF(#REF!={"CC","SF","IM"},ROW(#REF!)-ROW(#REF!)+1),ROWS(I$6:I180))),"")</f>
        <v/>
      </c>
      <c r="J180" s="12" t="str">
        <f t="array" ref="J180">+IFERROR(INDEX(#REF!,SMALL(IF(#REF!={"CC","SF","IM"},ROW(#REF!)-ROW(#REF!)+1),ROWS(J$6:J180))),"")</f>
        <v/>
      </c>
      <c r="K180" s="12" t="str">
        <f t="array" ref="K180">+IFERROR(INDEX(#REF!,SMALL(IF(#REF!={"CC","SF","IM"},ROW(#REF!)-ROW(#REF!)+1),ROWS(K$6:K180))),"")</f>
        <v/>
      </c>
    </row>
    <row r="181" spans="1:11" x14ac:dyDescent="0.25">
      <c r="A181" s="15" t="str">
        <f t="array" ref="A181">+IFERROR(INDEX(#REF!,SMALL(IF(#REF!={"CC","SF","IM"},ROW(#REF!)-ROW(#REF!)+1),ROWS(A$6:A181))),"")</f>
        <v/>
      </c>
      <c r="B181" s="15" t="str">
        <f t="array" ref="B181">+IFERROR(INDEX(#REF!,SMALL(IF(#REF!={"CC","SF","IM"},ROW(#REF!)-ROW(#REF!)+1),ROWS(A$6:A181))),"")</f>
        <v/>
      </c>
      <c r="C181" s="10" t="str">
        <f t="array" ref="C181">+IFERROR(INDEX(#REF!,SMALL(IF(#REF!={"CC","SF","IM"},ROW(#REF!)-ROW(#REF!)+1),ROWS(C$6:C181))),"")</f>
        <v/>
      </c>
      <c r="D181" s="2" t="str">
        <f t="array" ref="D181">+IFERROR(INDEX(#REF!,SMALL(IF(#REF!={"CC","SF","IM"},ROW(#REF!)-ROW(#REF!)+1),ROWS(D$6:D181))),"")</f>
        <v/>
      </c>
      <c r="E181" s="2" t="str">
        <f t="array" ref="E181">+IFERROR(INDEX(#REF!,SMALL(IF(#REF!={"CC","SF","IM"},ROW(#REF!)-ROW(#REF!)+1),ROWS(E$6:E181))),"")</f>
        <v/>
      </c>
      <c r="F181" s="2" t="str">
        <f t="array" ref="F181">+IFERROR(INDEX(#REF!,SMALL(IF(#REF!={"CC","SF","IM"},ROW(#REF!)-ROW(#REF!)+1),ROWS(F$6:F181))),"")</f>
        <v/>
      </c>
      <c r="G181" s="19" t="str">
        <f t="array" ref="G181">+IFERROR(INDEX(#REF!,SMALL(IF(#REF!={"CC","SF","IM"},ROW(#REF!)-ROW(#REF!)+1),ROWS(G$6:G181))),"")</f>
        <v/>
      </c>
      <c r="H181" s="11" t="str">
        <f t="array" ref="H181">+IFERROR(INDEX(#REF!,SMALL(IF(#REF!={"CC","SF","IM"},ROW(#REF!)-ROW(#REF!)+1),ROWS(H$6:H181))),"")</f>
        <v/>
      </c>
      <c r="I181" s="21" t="str">
        <f t="array" ref="I181">+IFERROR(INDEX(#REF!,SMALL(IF(#REF!={"CC","SF","IM"},ROW(#REF!)-ROW(#REF!)+1),ROWS(I$6:I181))),"")</f>
        <v/>
      </c>
      <c r="J181" s="12" t="str">
        <f t="array" ref="J181">+IFERROR(INDEX(#REF!,SMALL(IF(#REF!={"CC","SF","IM"},ROW(#REF!)-ROW(#REF!)+1),ROWS(J$6:J181))),"")</f>
        <v/>
      </c>
      <c r="K181" s="12" t="str">
        <f t="array" ref="K181">+IFERROR(INDEX(#REF!,SMALL(IF(#REF!={"CC","SF","IM"},ROW(#REF!)-ROW(#REF!)+1),ROWS(K$6:K181))),"")</f>
        <v/>
      </c>
    </row>
    <row r="182" spans="1:11" x14ac:dyDescent="0.25">
      <c r="A182" s="15" t="str">
        <f t="array" ref="A182">+IFERROR(INDEX(#REF!,SMALL(IF(#REF!={"CC","SF","IM"},ROW(#REF!)-ROW(#REF!)+1),ROWS(A$6:A182))),"")</f>
        <v/>
      </c>
      <c r="B182" s="15" t="str">
        <f t="array" ref="B182">+IFERROR(INDEX(#REF!,SMALL(IF(#REF!={"CC","SF","IM"},ROW(#REF!)-ROW(#REF!)+1),ROWS(A$6:A182))),"")</f>
        <v/>
      </c>
      <c r="C182" s="10" t="str">
        <f t="array" ref="C182">+IFERROR(INDEX(#REF!,SMALL(IF(#REF!={"CC","SF","IM"},ROW(#REF!)-ROW(#REF!)+1),ROWS(C$6:C182))),"")</f>
        <v/>
      </c>
      <c r="D182" s="2" t="str">
        <f t="array" ref="D182">+IFERROR(INDEX(#REF!,SMALL(IF(#REF!={"CC","SF","IM"},ROW(#REF!)-ROW(#REF!)+1),ROWS(D$6:D182))),"")</f>
        <v/>
      </c>
      <c r="E182" s="2" t="str">
        <f t="array" ref="E182">+IFERROR(INDEX(#REF!,SMALL(IF(#REF!={"CC","SF","IM"},ROW(#REF!)-ROW(#REF!)+1),ROWS(E$6:E182))),"")</f>
        <v/>
      </c>
      <c r="F182" s="2" t="str">
        <f t="array" ref="F182">+IFERROR(INDEX(#REF!,SMALL(IF(#REF!={"CC","SF","IM"},ROW(#REF!)-ROW(#REF!)+1),ROWS(F$6:F182))),"")</f>
        <v/>
      </c>
      <c r="G182" s="19" t="str">
        <f t="array" ref="G182">+IFERROR(INDEX(#REF!,SMALL(IF(#REF!={"CC","SF","IM"},ROW(#REF!)-ROW(#REF!)+1),ROWS(G$6:G182))),"")</f>
        <v/>
      </c>
      <c r="H182" s="11" t="str">
        <f t="array" ref="H182">+IFERROR(INDEX(#REF!,SMALL(IF(#REF!={"CC","SF","IM"},ROW(#REF!)-ROW(#REF!)+1),ROWS(H$6:H182))),"")</f>
        <v/>
      </c>
      <c r="I182" s="21" t="str">
        <f t="array" ref="I182">+IFERROR(INDEX(#REF!,SMALL(IF(#REF!={"CC","SF","IM"},ROW(#REF!)-ROW(#REF!)+1),ROWS(I$6:I182))),"")</f>
        <v/>
      </c>
      <c r="J182" s="12" t="str">
        <f t="array" ref="J182">+IFERROR(INDEX(#REF!,SMALL(IF(#REF!={"CC","SF","IM"},ROW(#REF!)-ROW(#REF!)+1),ROWS(J$6:J182))),"")</f>
        <v/>
      </c>
      <c r="K182" s="12" t="str">
        <f t="array" ref="K182">+IFERROR(INDEX(#REF!,SMALL(IF(#REF!={"CC","SF","IM"},ROW(#REF!)-ROW(#REF!)+1),ROWS(K$6:K182))),"")</f>
        <v/>
      </c>
    </row>
    <row r="183" spans="1:11" x14ac:dyDescent="0.25">
      <c r="A183" s="15" t="str">
        <f t="array" ref="A183">+IFERROR(INDEX(#REF!,SMALL(IF(#REF!={"CC","SF","IM"},ROW(#REF!)-ROW(#REF!)+1),ROWS(A$6:A183))),"")</f>
        <v/>
      </c>
      <c r="B183" s="15" t="str">
        <f t="array" ref="B183">+IFERROR(INDEX(#REF!,SMALL(IF(#REF!={"CC","SF","IM"},ROW(#REF!)-ROW(#REF!)+1),ROWS(A$6:A183))),"")</f>
        <v/>
      </c>
      <c r="C183" s="10" t="str">
        <f t="array" ref="C183">+IFERROR(INDEX(#REF!,SMALL(IF(#REF!={"CC","SF","IM"},ROW(#REF!)-ROW(#REF!)+1),ROWS(C$6:C183))),"")</f>
        <v/>
      </c>
      <c r="D183" s="2" t="str">
        <f t="array" ref="D183">+IFERROR(INDEX(#REF!,SMALL(IF(#REF!={"CC","SF","IM"},ROW(#REF!)-ROW(#REF!)+1),ROWS(D$6:D183))),"")</f>
        <v/>
      </c>
      <c r="E183" s="2" t="str">
        <f t="array" ref="E183">+IFERROR(INDEX(#REF!,SMALL(IF(#REF!={"CC","SF","IM"},ROW(#REF!)-ROW(#REF!)+1),ROWS(E$6:E183))),"")</f>
        <v/>
      </c>
      <c r="F183" s="2" t="str">
        <f t="array" ref="F183">+IFERROR(INDEX(#REF!,SMALL(IF(#REF!={"CC","SF","IM"},ROW(#REF!)-ROW(#REF!)+1),ROWS(F$6:F183))),"")</f>
        <v/>
      </c>
      <c r="G183" s="19" t="str">
        <f t="array" ref="G183">+IFERROR(INDEX(#REF!,SMALL(IF(#REF!={"CC","SF","IM"},ROW(#REF!)-ROW(#REF!)+1),ROWS(G$6:G183))),"")</f>
        <v/>
      </c>
      <c r="H183" s="11" t="str">
        <f t="array" ref="H183">+IFERROR(INDEX(#REF!,SMALL(IF(#REF!={"CC","SF","IM"},ROW(#REF!)-ROW(#REF!)+1),ROWS(H$6:H183))),"")</f>
        <v/>
      </c>
      <c r="I183" s="21" t="str">
        <f t="array" ref="I183">+IFERROR(INDEX(#REF!,SMALL(IF(#REF!={"CC","SF","IM"},ROW(#REF!)-ROW(#REF!)+1),ROWS(I$6:I183))),"")</f>
        <v/>
      </c>
      <c r="J183" s="12" t="str">
        <f t="array" ref="J183">+IFERROR(INDEX(#REF!,SMALL(IF(#REF!={"CC","SF","IM"},ROW(#REF!)-ROW(#REF!)+1),ROWS(J$6:J183))),"")</f>
        <v/>
      </c>
      <c r="K183" s="12" t="str">
        <f t="array" ref="K183">+IFERROR(INDEX(#REF!,SMALL(IF(#REF!={"CC","SF","IM"},ROW(#REF!)-ROW(#REF!)+1),ROWS(K$6:K183))),"")</f>
        <v/>
      </c>
    </row>
    <row r="184" spans="1:11" x14ac:dyDescent="0.25">
      <c r="A184" s="15" t="str">
        <f t="array" ref="A184">+IFERROR(INDEX(#REF!,SMALL(IF(#REF!={"CC","SF","IM"},ROW(#REF!)-ROW(#REF!)+1),ROWS(A$6:A184))),"")</f>
        <v/>
      </c>
      <c r="B184" s="15" t="str">
        <f t="array" ref="B184">+IFERROR(INDEX(#REF!,SMALL(IF(#REF!={"CC","SF","IM"},ROW(#REF!)-ROW(#REF!)+1),ROWS(A$6:A184))),"")</f>
        <v/>
      </c>
      <c r="C184" s="10" t="str">
        <f t="array" ref="C184">+IFERROR(INDEX(#REF!,SMALL(IF(#REF!={"CC","SF","IM"},ROW(#REF!)-ROW(#REF!)+1),ROWS(C$6:C184))),"")</f>
        <v/>
      </c>
      <c r="D184" s="2" t="str">
        <f t="array" ref="D184">+IFERROR(INDEX(#REF!,SMALL(IF(#REF!={"CC","SF","IM"},ROW(#REF!)-ROW(#REF!)+1),ROWS(D$6:D184))),"")</f>
        <v/>
      </c>
      <c r="E184" s="2" t="str">
        <f t="array" ref="E184">+IFERROR(INDEX(#REF!,SMALL(IF(#REF!={"CC","SF","IM"},ROW(#REF!)-ROW(#REF!)+1),ROWS(E$6:E184))),"")</f>
        <v/>
      </c>
      <c r="F184" s="2" t="str">
        <f t="array" ref="F184">+IFERROR(INDEX(#REF!,SMALL(IF(#REF!={"CC","SF","IM"},ROW(#REF!)-ROW(#REF!)+1),ROWS(F$6:F184))),"")</f>
        <v/>
      </c>
      <c r="G184" s="19" t="str">
        <f t="array" ref="G184">+IFERROR(INDEX(#REF!,SMALL(IF(#REF!={"CC","SF","IM"},ROW(#REF!)-ROW(#REF!)+1),ROWS(G$6:G184))),"")</f>
        <v/>
      </c>
      <c r="H184" s="11" t="str">
        <f t="array" ref="H184">+IFERROR(INDEX(#REF!,SMALL(IF(#REF!={"CC","SF","IM"},ROW(#REF!)-ROW(#REF!)+1),ROWS(H$6:H184))),"")</f>
        <v/>
      </c>
      <c r="I184" s="21" t="str">
        <f t="array" ref="I184">+IFERROR(INDEX(#REF!,SMALL(IF(#REF!={"CC","SF","IM"},ROW(#REF!)-ROW(#REF!)+1),ROWS(I$6:I184))),"")</f>
        <v/>
      </c>
      <c r="J184" s="12" t="str">
        <f t="array" ref="J184">+IFERROR(INDEX(#REF!,SMALL(IF(#REF!={"CC","SF","IM"},ROW(#REF!)-ROW(#REF!)+1),ROWS(J$6:J184))),"")</f>
        <v/>
      </c>
      <c r="K184" s="12" t="str">
        <f t="array" ref="K184">+IFERROR(INDEX(#REF!,SMALL(IF(#REF!={"CC","SF","IM"},ROW(#REF!)-ROW(#REF!)+1),ROWS(K$6:K184))),"")</f>
        <v/>
      </c>
    </row>
    <row r="185" spans="1:11" x14ac:dyDescent="0.25">
      <c r="A185" s="15" t="str">
        <f t="array" ref="A185">+IFERROR(INDEX(#REF!,SMALL(IF(#REF!={"CC","SF","IM"},ROW(#REF!)-ROW(#REF!)+1),ROWS(A$6:A185))),"")</f>
        <v/>
      </c>
      <c r="B185" s="15" t="str">
        <f t="array" ref="B185">+IFERROR(INDEX(#REF!,SMALL(IF(#REF!={"CC","SF","IM"},ROW(#REF!)-ROW(#REF!)+1),ROWS(A$6:A185))),"")</f>
        <v/>
      </c>
      <c r="C185" s="10" t="str">
        <f t="array" ref="C185">+IFERROR(INDEX(#REF!,SMALL(IF(#REF!={"CC","SF","IM"},ROW(#REF!)-ROW(#REF!)+1),ROWS(C$6:C185))),"")</f>
        <v/>
      </c>
      <c r="D185" s="2" t="str">
        <f t="array" ref="D185">+IFERROR(INDEX(#REF!,SMALL(IF(#REF!={"CC","SF","IM"},ROW(#REF!)-ROW(#REF!)+1),ROWS(D$6:D185))),"")</f>
        <v/>
      </c>
      <c r="E185" s="2" t="str">
        <f t="array" ref="E185">+IFERROR(INDEX(#REF!,SMALL(IF(#REF!={"CC","SF","IM"},ROW(#REF!)-ROW(#REF!)+1),ROWS(E$6:E185))),"")</f>
        <v/>
      </c>
      <c r="F185" s="2" t="str">
        <f t="array" ref="F185">+IFERROR(INDEX(#REF!,SMALL(IF(#REF!={"CC","SF","IM"},ROW(#REF!)-ROW(#REF!)+1),ROWS(F$6:F185))),"")</f>
        <v/>
      </c>
      <c r="G185" s="19" t="str">
        <f t="array" ref="G185">+IFERROR(INDEX(#REF!,SMALL(IF(#REF!={"CC","SF","IM"},ROW(#REF!)-ROW(#REF!)+1),ROWS(G$6:G185))),"")</f>
        <v/>
      </c>
      <c r="H185" s="11" t="str">
        <f t="array" ref="H185">+IFERROR(INDEX(#REF!,SMALL(IF(#REF!={"CC","SF","IM"},ROW(#REF!)-ROW(#REF!)+1),ROWS(H$6:H185))),"")</f>
        <v/>
      </c>
      <c r="I185" s="21" t="str">
        <f t="array" ref="I185">+IFERROR(INDEX(#REF!,SMALL(IF(#REF!={"CC","SF","IM"},ROW(#REF!)-ROW(#REF!)+1),ROWS(I$6:I185))),"")</f>
        <v/>
      </c>
      <c r="J185" s="12" t="str">
        <f t="array" ref="J185">+IFERROR(INDEX(#REF!,SMALL(IF(#REF!={"CC","SF","IM"},ROW(#REF!)-ROW(#REF!)+1),ROWS(J$6:J185))),"")</f>
        <v/>
      </c>
      <c r="K185" s="12" t="str">
        <f t="array" ref="K185">+IFERROR(INDEX(#REF!,SMALL(IF(#REF!={"CC","SF","IM"},ROW(#REF!)-ROW(#REF!)+1),ROWS(K$6:K185))),"")</f>
        <v/>
      </c>
    </row>
    <row r="186" spans="1:11" x14ac:dyDescent="0.25">
      <c r="A186" s="15" t="str">
        <f t="array" ref="A186">+IFERROR(INDEX(#REF!,SMALL(IF(#REF!={"CC","SF","IM"},ROW(#REF!)-ROW(#REF!)+1),ROWS(A$6:A186))),"")</f>
        <v/>
      </c>
      <c r="B186" s="15" t="str">
        <f t="array" ref="B186">+IFERROR(INDEX(#REF!,SMALL(IF(#REF!={"CC","SF","IM"},ROW(#REF!)-ROW(#REF!)+1),ROWS(A$6:A186))),"")</f>
        <v/>
      </c>
      <c r="C186" s="10" t="str">
        <f t="array" ref="C186">+IFERROR(INDEX(#REF!,SMALL(IF(#REF!={"CC","SF","IM"},ROW(#REF!)-ROW(#REF!)+1),ROWS(C$6:C186))),"")</f>
        <v/>
      </c>
      <c r="D186" s="2" t="str">
        <f t="array" ref="D186">+IFERROR(INDEX(#REF!,SMALL(IF(#REF!={"CC","SF","IM"},ROW(#REF!)-ROW(#REF!)+1),ROWS(D$6:D186))),"")</f>
        <v/>
      </c>
      <c r="E186" s="2" t="str">
        <f t="array" ref="E186">+IFERROR(INDEX(#REF!,SMALL(IF(#REF!={"CC","SF","IM"},ROW(#REF!)-ROW(#REF!)+1),ROWS(E$6:E186))),"")</f>
        <v/>
      </c>
      <c r="F186" s="2" t="str">
        <f t="array" ref="F186">+IFERROR(INDEX(#REF!,SMALL(IF(#REF!={"CC","SF","IM"},ROW(#REF!)-ROW(#REF!)+1),ROWS(F$6:F186))),"")</f>
        <v/>
      </c>
      <c r="G186" s="19" t="str">
        <f t="array" ref="G186">+IFERROR(INDEX(#REF!,SMALL(IF(#REF!={"CC","SF","IM"},ROW(#REF!)-ROW(#REF!)+1),ROWS(G$6:G186))),"")</f>
        <v/>
      </c>
      <c r="H186" s="11" t="str">
        <f t="array" ref="H186">+IFERROR(INDEX(#REF!,SMALL(IF(#REF!={"CC","SF","IM"},ROW(#REF!)-ROW(#REF!)+1),ROWS(H$6:H186))),"")</f>
        <v/>
      </c>
      <c r="I186" s="21" t="str">
        <f t="array" ref="I186">+IFERROR(INDEX(#REF!,SMALL(IF(#REF!={"CC","SF","IM"},ROW(#REF!)-ROW(#REF!)+1),ROWS(I$6:I186))),"")</f>
        <v/>
      </c>
      <c r="J186" s="12" t="str">
        <f t="array" ref="J186">+IFERROR(INDEX(#REF!,SMALL(IF(#REF!={"CC","SF","IM"},ROW(#REF!)-ROW(#REF!)+1),ROWS(J$6:J186))),"")</f>
        <v/>
      </c>
      <c r="K186" s="12" t="str">
        <f t="array" ref="K186">+IFERROR(INDEX(#REF!,SMALL(IF(#REF!={"CC","SF","IM"},ROW(#REF!)-ROW(#REF!)+1),ROWS(K$6:K186))),"")</f>
        <v/>
      </c>
    </row>
    <row r="187" spans="1:11" x14ac:dyDescent="0.25">
      <c r="A187" s="15" t="str">
        <f t="array" ref="A187">+IFERROR(INDEX(#REF!,SMALL(IF(#REF!={"CC","SF","IM"},ROW(#REF!)-ROW(#REF!)+1),ROWS(A$6:A187))),"")</f>
        <v/>
      </c>
      <c r="B187" s="15" t="str">
        <f t="array" ref="B187">+IFERROR(INDEX(#REF!,SMALL(IF(#REF!={"CC","SF","IM"},ROW(#REF!)-ROW(#REF!)+1),ROWS(A$6:A187))),"")</f>
        <v/>
      </c>
      <c r="C187" s="10" t="str">
        <f t="array" ref="C187">+IFERROR(INDEX(#REF!,SMALL(IF(#REF!={"CC","SF","IM"},ROW(#REF!)-ROW(#REF!)+1),ROWS(C$6:C187))),"")</f>
        <v/>
      </c>
      <c r="D187" s="2" t="str">
        <f t="array" ref="D187">+IFERROR(INDEX(#REF!,SMALL(IF(#REF!={"CC","SF","IM"},ROW(#REF!)-ROW(#REF!)+1),ROWS(D$6:D187))),"")</f>
        <v/>
      </c>
      <c r="E187" s="2" t="str">
        <f t="array" ref="E187">+IFERROR(INDEX(#REF!,SMALL(IF(#REF!={"CC","SF","IM"},ROW(#REF!)-ROW(#REF!)+1),ROWS(E$6:E187))),"")</f>
        <v/>
      </c>
      <c r="F187" s="2" t="str">
        <f t="array" ref="F187">+IFERROR(INDEX(#REF!,SMALL(IF(#REF!={"CC","SF","IM"},ROW(#REF!)-ROW(#REF!)+1),ROWS(F$6:F187))),"")</f>
        <v/>
      </c>
      <c r="G187" s="19" t="str">
        <f t="array" ref="G187">+IFERROR(INDEX(#REF!,SMALL(IF(#REF!={"CC","SF","IM"},ROW(#REF!)-ROW(#REF!)+1),ROWS(G$6:G187))),"")</f>
        <v/>
      </c>
      <c r="H187" s="11" t="str">
        <f t="array" ref="H187">+IFERROR(INDEX(#REF!,SMALL(IF(#REF!={"CC","SF","IM"},ROW(#REF!)-ROW(#REF!)+1),ROWS(H$6:H187))),"")</f>
        <v/>
      </c>
      <c r="I187" s="21" t="str">
        <f t="array" ref="I187">+IFERROR(INDEX(#REF!,SMALL(IF(#REF!={"CC","SF","IM"},ROW(#REF!)-ROW(#REF!)+1),ROWS(I$6:I187))),"")</f>
        <v/>
      </c>
      <c r="J187" s="12" t="str">
        <f t="array" ref="J187">+IFERROR(INDEX(#REF!,SMALL(IF(#REF!={"CC","SF","IM"},ROW(#REF!)-ROW(#REF!)+1),ROWS(J$6:J187))),"")</f>
        <v/>
      </c>
      <c r="K187" s="12" t="str">
        <f t="array" ref="K187">+IFERROR(INDEX(#REF!,SMALL(IF(#REF!={"CC","SF","IM"},ROW(#REF!)-ROW(#REF!)+1),ROWS(K$6:K187))),"")</f>
        <v/>
      </c>
    </row>
    <row r="188" spans="1:11" x14ac:dyDescent="0.25">
      <c r="A188" s="15" t="str">
        <f t="array" ref="A188">+IFERROR(INDEX(#REF!,SMALL(IF(#REF!={"CC","SF","IM"},ROW(#REF!)-ROW(#REF!)+1),ROWS(A$6:A188))),"")</f>
        <v/>
      </c>
      <c r="B188" s="15" t="str">
        <f t="array" ref="B188">+IFERROR(INDEX(#REF!,SMALL(IF(#REF!={"CC","SF","IM"},ROW(#REF!)-ROW(#REF!)+1),ROWS(A$6:A188))),"")</f>
        <v/>
      </c>
      <c r="C188" s="10" t="str">
        <f t="array" ref="C188">+IFERROR(INDEX(#REF!,SMALL(IF(#REF!={"CC","SF","IM"},ROW(#REF!)-ROW(#REF!)+1),ROWS(C$6:C188))),"")</f>
        <v/>
      </c>
      <c r="D188" s="2" t="str">
        <f t="array" ref="D188">+IFERROR(INDEX(#REF!,SMALL(IF(#REF!={"CC","SF","IM"},ROW(#REF!)-ROW(#REF!)+1),ROWS(D$6:D188))),"")</f>
        <v/>
      </c>
      <c r="E188" s="2" t="str">
        <f t="array" ref="E188">+IFERROR(INDEX(#REF!,SMALL(IF(#REF!={"CC","SF","IM"},ROW(#REF!)-ROW(#REF!)+1),ROWS(E$6:E188))),"")</f>
        <v/>
      </c>
      <c r="F188" s="2" t="str">
        <f t="array" ref="F188">+IFERROR(INDEX(#REF!,SMALL(IF(#REF!={"CC","SF","IM"},ROW(#REF!)-ROW(#REF!)+1),ROWS(F$6:F188))),"")</f>
        <v/>
      </c>
      <c r="G188" s="19" t="str">
        <f t="array" ref="G188">+IFERROR(INDEX(#REF!,SMALL(IF(#REF!={"CC","SF","IM"},ROW(#REF!)-ROW(#REF!)+1),ROWS(G$6:G188))),"")</f>
        <v/>
      </c>
      <c r="H188" s="11" t="str">
        <f t="array" ref="H188">+IFERROR(INDEX(#REF!,SMALL(IF(#REF!={"CC","SF","IM"},ROW(#REF!)-ROW(#REF!)+1),ROWS(H$6:H188))),"")</f>
        <v/>
      </c>
      <c r="I188" s="21" t="str">
        <f t="array" ref="I188">+IFERROR(INDEX(#REF!,SMALL(IF(#REF!={"CC","SF","IM"},ROW(#REF!)-ROW(#REF!)+1),ROWS(I$6:I188))),"")</f>
        <v/>
      </c>
      <c r="J188" s="12" t="str">
        <f t="array" ref="J188">+IFERROR(INDEX(#REF!,SMALL(IF(#REF!={"CC","SF","IM"},ROW(#REF!)-ROW(#REF!)+1),ROWS(J$6:J188))),"")</f>
        <v/>
      </c>
      <c r="K188" s="12" t="str">
        <f t="array" ref="K188">+IFERROR(INDEX(#REF!,SMALL(IF(#REF!={"CC","SF","IM"},ROW(#REF!)-ROW(#REF!)+1),ROWS(K$6:K188))),"")</f>
        <v/>
      </c>
    </row>
    <row r="189" spans="1:11" x14ac:dyDescent="0.25">
      <c r="A189" s="15" t="str">
        <f t="array" ref="A189">+IFERROR(INDEX(#REF!,SMALL(IF(#REF!={"CC","SF","IM"},ROW(#REF!)-ROW(#REF!)+1),ROWS(A$6:A189))),"")</f>
        <v/>
      </c>
      <c r="B189" s="15" t="str">
        <f t="array" ref="B189">+IFERROR(INDEX(#REF!,SMALL(IF(#REF!={"CC","SF","IM"},ROW(#REF!)-ROW(#REF!)+1),ROWS(A$6:A189))),"")</f>
        <v/>
      </c>
      <c r="C189" s="10" t="str">
        <f t="array" ref="C189">+IFERROR(INDEX(#REF!,SMALL(IF(#REF!={"CC","SF","IM"},ROW(#REF!)-ROW(#REF!)+1),ROWS(C$6:C189))),"")</f>
        <v/>
      </c>
      <c r="D189" s="2" t="str">
        <f t="array" ref="D189">+IFERROR(INDEX(#REF!,SMALL(IF(#REF!={"CC","SF","IM"},ROW(#REF!)-ROW(#REF!)+1),ROWS(D$6:D189))),"")</f>
        <v/>
      </c>
      <c r="E189" s="2" t="str">
        <f t="array" ref="E189">+IFERROR(INDEX(#REF!,SMALL(IF(#REF!={"CC","SF","IM"},ROW(#REF!)-ROW(#REF!)+1),ROWS(E$6:E189))),"")</f>
        <v/>
      </c>
      <c r="F189" s="2" t="str">
        <f t="array" ref="F189">+IFERROR(INDEX(#REF!,SMALL(IF(#REF!={"CC","SF","IM"},ROW(#REF!)-ROW(#REF!)+1),ROWS(F$6:F189))),"")</f>
        <v/>
      </c>
      <c r="G189" s="19" t="str">
        <f t="array" ref="G189">+IFERROR(INDEX(#REF!,SMALL(IF(#REF!={"CC","SF","IM"},ROW(#REF!)-ROW(#REF!)+1),ROWS(G$6:G189))),"")</f>
        <v/>
      </c>
      <c r="H189" s="11" t="str">
        <f t="array" ref="H189">+IFERROR(INDEX(#REF!,SMALL(IF(#REF!={"CC","SF","IM"},ROW(#REF!)-ROW(#REF!)+1),ROWS(H$6:H189))),"")</f>
        <v/>
      </c>
      <c r="I189" s="21" t="str">
        <f t="array" ref="I189">+IFERROR(INDEX(#REF!,SMALL(IF(#REF!={"CC","SF","IM"},ROW(#REF!)-ROW(#REF!)+1),ROWS(I$6:I189))),"")</f>
        <v/>
      </c>
      <c r="J189" s="12" t="str">
        <f t="array" ref="J189">+IFERROR(INDEX(#REF!,SMALL(IF(#REF!={"CC","SF","IM"},ROW(#REF!)-ROW(#REF!)+1),ROWS(J$6:J189))),"")</f>
        <v/>
      </c>
      <c r="K189" s="12" t="str">
        <f t="array" ref="K189">+IFERROR(INDEX(#REF!,SMALL(IF(#REF!={"CC","SF","IM"},ROW(#REF!)-ROW(#REF!)+1),ROWS(K$6:K189))),"")</f>
        <v/>
      </c>
    </row>
    <row r="190" spans="1:11" x14ac:dyDescent="0.25">
      <c r="A190" s="15" t="str">
        <f t="array" ref="A190">+IFERROR(INDEX(#REF!,SMALL(IF(#REF!={"CC","SF","IM"},ROW(#REF!)-ROW(#REF!)+1),ROWS(A$6:A190))),"")</f>
        <v/>
      </c>
      <c r="B190" s="15" t="str">
        <f t="array" ref="B190">+IFERROR(INDEX(#REF!,SMALL(IF(#REF!={"CC","SF","IM"},ROW(#REF!)-ROW(#REF!)+1),ROWS(A$6:A190))),"")</f>
        <v/>
      </c>
      <c r="C190" s="10" t="str">
        <f t="array" ref="C190">+IFERROR(INDEX(#REF!,SMALL(IF(#REF!={"CC","SF","IM"},ROW(#REF!)-ROW(#REF!)+1),ROWS(C$6:C190))),"")</f>
        <v/>
      </c>
      <c r="D190" s="2" t="str">
        <f t="array" ref="D190">+IFERROR(INDEX(#REF!,SMALL(IF(#REF!={"CC","SF","IM"},ROW(#REF!)-ROW(#REF!)+1),ROWS(D$6:D190))),"")</f>
        <v/>
      </c>
      <c r="E190" s="2" t="str">
        <f t="array" ref="E190">+IFERROR(INDEX(#REF!,SMALL(IF(#REF!={"CC","SF","IM"},ROW(#REF!)-ROW(#REF!)+1),ROWS(E$6:E190))),"")</f>
        <v/>
      </c>
      <c r="F190" s="2" t="str">
        <f t="array" ref="F190">+IFERROR(INDEX(#REF!,SMALL(IF(#REF!={"CC","SF","IM"},ROW(#REF!)-ROW(#REF!)+1),ROWS(F$6:F190))),"")</f>
        <v/>
      </c>
      <c r="G190" s="19" t="str">
        <f t="array" ref="G190">+IFERROR(INDEX(#REF!,SMALL(IF(#REF!={"CC","SF","IM"},ROW(#REF!)-ROW(#REF!)+1),ROWS(G$6:G190))),"")</f>
        <v/>
      </c>
      <c r="H190" s="11" t="str">
        <f t="array" ref="H190">+IFERROR(INDEX(#REF!,SMALL(IF(#REF!={"CC","SF","IM"},ROW(#REF!)-ROW(#REF!)+1),ROWS(H$6:H190))),"")</f>
        <v/>
      </c>
      <c r="I190" s="21" t="str">
        <f t="array" ref="I190">+IFERROR(INDEX(#REF!,SMALL(IF(#REF!={"CC","SF","IM"},ROW(#REF!)-ROW(#REF!)+1),ROWS(I$6:I190))),"")</f>
        <v/>
      </c>
      <c r="J190" s="12" t="str">
        <f t="array" ref="J190">+IFERROR(INDEX(#REF!,SMALL(IF(#REF!={"CC","SF","IM"},ROW(#REF!)-ROW(#REF!)+1),ROWS(J$6:J190))),"")</f>
        <v/>
      </c>
      <c r="K190" s="12" t="str">
        <f t="array" ref="K190">+IFERROR(INDEX(#REF!,SMALL(IF(#REF!={"CC","SF","IM"},ROW(#REF!)-ROW(#REF!)+1),ROWS(K$6:K190))),"")</f>
        <v/>
      </c>
    </row>
    <row r="191" spans="1:11" x14ac:dyDescent="0.25">
      <c r="A191" s="15" t="str">
        <f t="array" ref="A191">+IFERROR(INDEX(#REF!,SMALL(IF(#REF!={"CC","SF","IM"},ROW(#REF!)-ROW(#REF!)+1),ROWS(A$6:A191))),"")</f>
        <v/>
      </c>
      <c r="B191" s="15" t="str">
        <f t="array" ref="B191">+IFERROR(INDEX(#REF!,SMALL(IF(#REF!={"CC","SF","IM"},ROW(#REF!)-ROW(#REF!)+1),ROWS(A$6:A191))),"")</f>
        <v/>
      </c>
      <c r="C191" s="10" t="str">
        <f t="array" ref="C191">+IFERROR(INDEX(#REF!,SMALL(IF(#REF!={"CC","SF","IM"},ROW(#REF!)-ROW(#REF!)+1),ROWS(C$6:C191))),"")</f>
        <v/>
      </c>
      <c r="D191" s="2" t="str">
        <f t="array" ref="D191">+IFERROR(INDEX(#REF!,SMALL(IF(#REF!={"CC","SF","IM"},ROW(#REF!)-ROW(#REF!)+1),ROWS(D$6:D191))),"")</f>
        <v/>
      </c>
      <c r="E191" s="2" t="str">
        <f t="array" ref="E191">+IFERROR(INDEX(#REF!,SMALL(IF(#REF!={"CC","SF","IM"},ROW(#REF!)-ROW(#REF!)+1),ROWS(E$6:E191))),"")</f>
        <v/>
      </c>
      <c r="F191" s="2" t="str">
        <f t="array" ref="F191">+IFERROR(INDEX(#REF!,SMALL(IF(#REF!={"CC","SF","IM"},ROW(#REF!)-ROW(#REF!)+1),ROWS(F$6:F191))),"")</f>
        <v/>
      </c>
      <c r="G191" s="19" t="str">
        <f t="array" ref="G191">+IFERROR(INDEX(#REF!,SMALL(IF(#REF!={"CC","SF","IM"},ROW(#REF!)-ROW(#REF!)+1),ROWS(G$6:G191))),"")</f>
        <v/>
      </c>
      <c r="H191" s="11" t="str">
        <f t="array" ref="H191">+IFERROR(INDEX(#REF!,SMALL(IF(#REF!={"CC","SF","IM"},ROW(#REF!)-ROW(#REF!)+1),ROWS(H$6:H191))),"")</f>
        <v/>
      </c>
      <c r="I191" s="21" t="str">
        <f t="array" ref="I191">+IFERROR(INDEX(#REF!,SMALL(IF(#REF!={"CC","SF","IM"},ROW(#REF!)-ROW(#REF!)+1),ROWS(I$6:I191))),"")</f>
        <v/>
      </c>
      <c r="J191" s="12" t="str">
        <f t="array" ref="J191">+IFERROR(INDEX(#REF!,SMALL(IF(#REF!={"CC","SF","IM"},ROW(#REF!)-ROW(#REF!)+1),ROWS(J$6:J191))),"")</f>
        <v/>
      </c>
      <c r="K191" s="12" t="str">
        <f t="array" ref="K191">+IFERROR(INDEX(#REF!,SMALL(IF(#REF!={"CC","SF","IM"},ROW(#REF!)-ROW(#REF!)+1),ROWS(K$6:K191))),"")</f>
        <v/>
      </c>
    </row>
    <row r="192" spans="1:11" x14ac:dyDescent="0.25">
      <c r="A192" s="15" t="str">
        <f t="array" ref="A192">+IFERROR(INDEX(#REF!,SMALL(IF(#REF!={"CC","SF","IM"},ROW(#REF!)-ROW(#REF!)+1),ROWS(A$6:A192))),"")</f>
        <v/>
      </c>
      <c r="B192" s="15" t="str">
        <f t="array" ref="B192">+IFERROR(INDEX(#REF!,SMALL(IF(#REF!={"CC","SF","IM"},ROW(#REF!)-ROW(#REF!)+1),ROWS(A$6:A192))),"")</f>
        <v/>
      </c>
      <c r="C192" s="10" t="str">
        <f t="array" ref="C192">+IFERROR(INDEX(#REF!,SMALL(IF(#REF!={"CC","SF","IM"},ROW(#REF!)-ROW(#REF!)+1),ROWS(C$6:C192))),"")</f>
        <v/>
      </c>
      <c r="D192" s="2" t="str">
        <f t="array" ref="D192">+IFERROR(INDEX(#REF!,SMALL(IF(#REF!={"CC","SF","IM"},ROW(#REF!)-ROW(#REF!)+1),ROWS(D$6:D192))),"")</f>
        <v/>
      </c>
      <c r="E192" s="2" t="str">
        <f t="array" ref="E192">+IFERROR(INDEX(#REF!,SMALL(IF(#REF!={"CC","SF","IM"},ROW(#REF!)-ROW(#REF!)+1),ROWS(E$6:E192))),"")</f>
        <v/>
      </c>
      <c r="F192" s="2" t="str">
        <f t="array" ref="F192">+IFERROR(INDEX(#REF!,SMALL(IF(#REF!={"CC","SF","IM"},ROW(#REF!)-ROW(#REF!)+1),ROWS(F$6:F192))),"")</f>
        <v/>
      </c>
      <c r="G192" s="19" t="str">
        <f t="array" ref="G192">+IFERROR(INDEX(#REF!,SMALL(IF(#REF!={"CC","SF","IM"},ROW(#REF!)-ROW(#REF!)+1),ROWS(G$6:G192))),"")</f>
        <v/>
      </c>
      <c r="H192" s="11" t="str">
        <f t="array" ref="H192">+IFERROR(INDEX(#REF!,SMALL(IF(#REF!={"CC","SF","IM"},ROW(#REF!)-ROW(#REF!)+1),ROWS(H$6:H192))),"")</f>
        <v/>
      </c>
      <c r="I192" s="21" t="str">
        <f t="array" ref="I192">+IFERROR(INDEX(#REF!,SMALL(IF(#REF!={"CC","SF","IM"},ROW(#REF!)-ROW(#REF!)+1),ROWS(I$6:I192))),"")</f>
        <v/>
      </c>
      <c r="J192" s="12" t="str">
        <f t="array" ref="J192">+IFERROR(INDEX(#REF!,SMALL(IF(#REF!={"CC","SF","IM"},ROW(#REF!)-ROW(#REF!)+1),ROWS(J$6:J192))),"")</f>
        <v/>
      </c>
      <c r="K192" s="12" t="str">
        <f t="array" ref="K192">+IFERROR(INDEX(#REF!,SMALL(IF(#REF!={"CC","SF","IM"},ROW(#REF!)-ROW(#REF!)+1),ROWS(K$6:K192))),"")</f>
        <v/>
      </c>
    </row>
    <row r="193" spans="1:11" x14ac:dyDescent="0.25">
      <c r="A193" s="15" t="str">
        <f t="array" ref="A193">+IFERROR(INDEX(#REF!,SMALL(IF(#REF!={"CC","SF","IM"},ROW(#REF!)-ROW(#REF!)+1),ROWS(A$6:A193))),"")</f>
        <v/>
      </c>
      <c r="B193" s="15" t="str">
        <f t="array" ref="B193">+IFERROR(INDEX(#REF!,SMALL(IF(#REF!={"CC","SF","IM"},ROW(#REF!)-ROW(#REF!)+1),ROWS(A$6:A193))),"")</f>
        <v/>
      </c>
      <c r="C193" s="10" t="str">
        <f t="array" ref="C193">+IFERROR(INDEX(#REF!,SMALL(IF(#REF!={"CC","SF","IM"},ROW(#REF!)-ROW(#REF!)+1),ROWS(C$6:C193))),"")</f>
        <v/>
      </c>
      <c r="D193" s="2" t="str">
        <f t="array" ref="D193">+IFERROR(INDEX(#REF!,SMALL(IF(#REF!={"CC","SF","IM"},ROW(#REF!)-ROW(#REF!)+1),ROWS(D$6:D193))),"")</f>
        <v/>
      </c>
      <c r="E193" s="2" t="str">
        <f t="array" ref="E193">+IFERROR(INDEX(#REF!,SMALL(IF(#REF!={"CC","SF","IM"},ROW(#REF!)-ROW(#REF!)+1),ROWS(E$6:E193))),"")</f>
        <v/>
      </c>
      <c r="F193" s="2" t="str">
        <f t="array" ref="F193">+IFERROR(INDEX(#REF!,SMALL(IF(#REF!={"CC","SF","IM"},ROW(#REF!)-ROW(#REF!)+1),ROWS(F$6:F193))),"")</f>
        <v/>
      </c>
      <c r="G193" s="19" t="str">
        <f t="array" ref="G193">+IFERROR(INDEX(#REF!,SMALL(IF(#REF!={"CC","SF","IM"},ROW(#REF!)-ROW(#REF!)+1),ROWS(G$6:G193))),"")</f>
        <v/>
      </c>
      <c r="H193" s="11" t="str">
        <f t="array" ref="H193">+IFERROR(INDEX(#REF!,SMALL(IF(#REF!={"CC","SF","IM"},ROW(#REF!)-ROW(#REF!)+1),ROWS(H$6:H193))),"")</f>
        <v/>
      </c>
      <c r="I193" s="21" t="str">
        <f t="array" ref="I193">+IFERROR(INDEX(#REF!,SMALL(IF(#REF!={"CC","SF","IM"},ROW(#REF!)-ROW(#REF!)+1),ROWS(I$6:I193))),"")</f>
        <v/>
      </c>
      <c r="J193" s="12" t="str">
        <f t="array" ref="J193">+IFERROR(INDEX(#REF!,SMALL(IF(#REF!={"CC","SF","IM"},ROW(#REF!)-ROW(#REF!)+1),ROWS(J$6:J193))),"")</f>
        <v/>
      </c>
      <c r="K193" s="12" t="str">
        <f t="array" ref="K193">+IFERROR(INDEX(#REF!,SMALL(IF(#REF!={"CC","SF","IM"},ROW(#REF!)-ROW(#REF!)+1),ROWS(K$6:K193))),"")</f>
        <v/>
      </c>
    </row>
    <row r="194" spans="1:11" x14ac:dyDescent="0.25">
      <c r="A194" s="15" t="str">
        <f t="array" ref="A194">+IFERROR(INDEX(#REF!,SMALL(IF(#REF!={"CC","SF","IM"},ROW(#REF!)-ROW(#REF!)+1),ROWS(A$6:A194))),"")</f>
        <v/>
      </c>
      <c r="B194" s="15" t="str">
        <f t="array" ref="B194">+IFERROR(INDEX(#REF!,SMALL(IF(#REF!={"CC","SF","IM"},ROW(#REF!)-ROW(#REF!)+1),ROWS(A$6:A194))),"")</f>
        <v/>
      </c>
      <c r="C194" s="10" t="str">
        <f t="array" ref="C194">+IFERROR(INDEX(#REF!,SMALL(IF(#REF!={"CC","SF","IM"},ROW(#REF!)-ROW(#REF!)+1),ROWS(C$6:C194))),"")</f>
        <v/>
      </c>
      <c r="D194" s="2" t="str">
        <f t="array" ref="D194">+IFERROR(INDEX(#REF!,SMALL(IF(#REF!={"CC","SF","IM"},ROW(#REF!)-ROW(#REF!)+1),ROWS(D$6:D194))),"")</f>
        <v/>
      </c>
      <c r="E194" s="2" t="str">
        <f t="array" ref="E194">+IFERROR(INDEX(#REF!,SMALL(IF(#REF!={"CC","SF","IM"},ROW(#REF!)-ROW(#REF!)+1),ROWS(E$6:E194))),"")</f>
        <v/>
      </c>
      <c r="F194" s="2" t="str">
        <f t="array" ref="F194">+IFERROR(INDEX(#REF!,SMALL(IF(#REF!={"CC","SF","IM"},ROW(#REF!)-ROW(#REF!)+1),ROWS(F$6:F194))),"")</f>
        <v/>
      </c>
      <c r="G194" s="19" t="str">
        <f t="array" ref="G194">+IFERROR(INDEX(#REF!,SMALL(IF(#REF!={"CC","SF","IM"},ROW(#REF!)-ROW(#REF!)+1),ROWS(G$6:G194))),"")</f>
        <v/>
      </c>
      <c r="H194" s="11" t="str">
        <f t="array" ref="H194">+IFERROR(INDEX(#REF!,SMALL(IF(#REF!={"CC","SF","IM"},ROW(#REF!)-ROW(#REF!)+1),ROWS(H$6:H194))),"")</f>
        <v/>
      </c>
      <c r="I194" s="21" t="str">
        <f t="array" ref="I194">+IFERROR(INDEX(#REF!,SMALL(IF(#REF!={"CC","SF","IM"},ROW(#REF!)-ROW(#REF!)+1),ROWS(I$6:I194))),"")</f>
        <v/>
      </c>
      <c r="J194" s="12" t="str">
        <f t="array" ref="J194">+IFERROR(INDEX(#REF!,SMALL(IF(#REF!={"CC","SF","IM"},ROW(#REF!)-ROW(#REF!)+1),ROWS(J$6:J194))),"")</f>
        <v/>
      </c>
      <c r="K194" s="12" t="str">
        <f t="array" ref="K194">+IFERROR(INDEX(#REF!,SMALL(IF(#REF!={"CC","SF","IM"},ROW(#REF!)-ROW(#REF!)+1),ROWS(K$6:K194))),"")</f>
        <v/>
      </c>
    </row>
    <row r="195" spans="1:11" x14ac:dyDescent="0.25">
      <c r="A195" s="15" t="str">
        <f t="array" ref="A195">+IFERROR(INDEX(#REF!,SMALL(IF(#REF!={"CC","SF","IM"},ROW(#REF!)-ROW(#REF!)+1),ROWS(A$6:A195))),"")</f>
        <v/>
      </c>
      <c r="B195" s="15" t="str">
        <f t="array" ref="B195">+IFERROR(INDEX(#REF!,SMALL(IF(#REF!={"CC","SF","IM"},ROW(#REF!)-ROW(#REF!)+1),ROWS(A$6:A195))),"")</f>
        <v/>
      </c>
      <c r="C195" s="10" t="str">
        <f t="array" ref="C195">+IFERROR(INDEX(#REF!,SMALL(IF(#REF!={"CC","SF","IM"},ROW(#REF!)-ROW(#REF!)+1),ROWS(C$6:C195))),"")</f>
        <v/>
      </c>
      <c r="D195" s="2" t="str">
        <f t="array" ref="D195">+IFERROR(INDEX(#REF!,SMALL(IF(#REF!={"CC","SF","IM"},ROW(#REF!)-ROW(#REF!)+1),ROWS(D$6:D195))),"")</f>
        <v/>
      </c>
      <c r="E195" s="2" t="str">
        <f t="array" ref="E195">+IFERROR(INDEX(#REF!,SMALL(IF(#REF!={"CC","SF","IM"},ROW(#REF!)-ROW(#REF!)+1),ROWS(E$6:E195))),"")</f>
        <v/>
      </c>
      <c r="F195" s="2" t="str">
        <f t="array" ref="F195">+IFERROR(INDEX(#REF!,SMALL(IF(#REF!={"CC","SF","IM"},ROW(#REF!)-ROW(#REF!)+1),ROWS(F$6:F195))),"")</f>
        <v/>
      </c>
      <c r="G195" s="19" t="str">
        <f t="array" ref="G195">+IFERROR(INDEX(#REF!,SMALL(IF(#REF!={"CC","SF","IM"},ROW(#REF!)-ROW(#REF!)+1),ROWS(G$6:G195))),"")</f>
        <v/>
      </c>
      <c r="H195" s="11" t="str">
        <f t="array" ref="H195">+IFERROR(INDEX(#REF!,SMALL(IF(#REF!={"CC","SF","IM"},ROW(#REF!)-ROW(#REF!)+1),ROWS(H$6:H195))),"")</f>
        <v/>
      </c>
      <c r="I195" s="21" t="str">
        <f t="array" ref="I195">+IFERROR(INDEX(#REF!,SMALL(IF(#REF!={"CC","SF","IM"},ROW(#REF!)-ROW(#REF!)+1),ROWS(I$6:I195))),"")</f>
        <v/>
      </c>
      <c r="J195" s="12" t="str">
        <f t="array" ref="J195">+IFERROR(INDEX(#REF!,SMALL(IF(#REF!={"CC","SF","IM"},ROW(#REF!)-ROW(#REF!)+1),ROWS(J$6:J195))),"")</f>
        <v/>
      </c>
      <c r="K195" s="12" t="str">
        <f t="array" ref="K195">+IFERROR(INDEX(#REF!,SMALL(IF(#REF!={"CC","SF","IM"},ROW(#REF!)-ROW(#REF!)+1),ROWS(K$6:K195))),"")</f>
        <v/>
      </c>
    </row>
    <row r="196" spans="1:11" x14ac:dyDescent="0.25">
      <c r="A196" s="15" t="str">
        <f t="array" ref="A196">+IFERROR(INDEX(#REF!,SMALL(IF(#REF!={"CC","SF","IM"},ROW(#REF!)-ROW(#REF!)+1),ROWS(A$6:A196))),"")</f>
        <v/>
      </c>
      <c r="B196" s="15" t="str">
        <f t="array" ref="B196">+IFERROR(INDEX(#REF!,SMALL(IF(#REF!={"CC","SF","IM"},ROW(#REF!)-ROW(#REF!)+1),ROWS(A$6:A196))),"")</f>
        <v/>
      </c>
      <c r="C196" s="10" t="str">
        <f t="array" ref="C196">+IFERROR(INDEX(#REF!,SMALL(IF(#REF!={"CC","SF","IM"},ROW(#REF!)-ROW(#REF!)+1),ROWS(C$6:C196))),"")</f>
        <v/>
      </c>
      <c r="D196" s="2" t="str">
        <f t="array" ref="D196">+IFERROR(INDEX(#REF!,SMALL(IF(#REF!={"CC","SF","IM"},ROW(#REF!)-ROW(#REF!)+1),ROWS(D$6:D196))),"")</f>
        <v/>
      </c>
      <c r="E196" s="2" t="str">
        <f t="array" ref="E196">+IFERROR(INDEX(#REF!,SMALL(IF(#REF!={"CC","SF","IM"},ROW(#REF!)-ROW(#REF!)+1),ROWS(E$6:E196))),"")</f>
        <v/>
      </c>
      <c r="F196" s="2" t="str">
        <f t="array" ref="F196">+IFERROR(INDEX(#REF!,SMALL(IF(#REF!={"CC","SF","IM"},ROW(#REF!)-ROW(#REF!)+1),ROWS(F$6:F196))),"")</f>
        <v/>
      </c>
      <c r="G196" s="19" t="str">
        <f t="array" ref="G196">+IFERROR(INDEX(#REF!,SMALL(IF(#REF!={"CC","SF","IM"},ROW(#REF!)-ROW(#REF!)+1),ROWS(G$6:G196))),"")</f>
        <v/>
      </c>
      <c r="H196" s="11" t="str">
        <f t="array" ref="H196">+IFERROR(INDEX(#REF!,SMALL(IF(#REF!={"CC","SF","IM"},ROW(#REF!)-ROW(#REF!)+1),ROWS(H$6:H196))),"")</f>
        <v/>
      </c>
      <c r="I196" s="21" t="str">
        <f t="array" ref="I196">+IFERROR(INDEX(#REF!,SMALL(IF(#REF!={"CC","SF","IM"},ROW(#REF!)-ROW(#REF!)+1),ROWS(I$6:I196))),"")</f>
        <v/>
      </c>
      <c r="J196" s="12" t="str">
        <f t="array" ref="J196">+IFERROR(INDEX(#REF!,SMALL(IF(#REF!={"CC","SF","IM"},ROW(#REF!)-ROW(#REF!)+1),ROWS(J$6:J196))),"")</f>
        <v/>
      </c>
      <c r="K196" s="12" t="str">
        <f t="array" ref="K196">+IFERROR(INDEX(#REF!,SMALL(IF(#REF!={"CC","SF","IM"},ROW(#REF!)-ROW(#REF!)+1),ROWS(K$6:K196))),"")</f>
        <v/>
      </c>
    </row>
    <row r="197" spans="1:11" x14ac:dyDescent="0.25">
      <c r="A197" s="15" t="str">
        <f t="array" ref="A197">+IFERROR(INDEX(#REF!,SMALL(IF(#REF!={"CC","SF","IM"},ROW(#REF!)-ROW(#REF!)+1),ROWS(A$6:A197))),"")</f>
        <v/>
      </c>
      <c r="B197" s="15" t="str">
        <f t="array" ref="B197">+IFERROR(INDEX(#REF!,SMALL(IF(#REF!={"CC","SF","IM"},ROW(#REF!)-ROW(#REF!)+1),ROWS(A$6:A197))),"")</f>
        <v/>
      </c>
      <c r="C197" s="10" t="str">
        <f t="array" ref="C197">+IFERROR(INDEX(#REF!,SMALL(IF(#REF!={"CC","SF","IM"},ROW(#REF!)-ROW(#REF!)+1),ROWS(C$6:C197))),"")</f>
        <v/>
      </c>
      <c r="D197" s="2" t="str">
        <f t="array" ref="D197">+IFERROR(INDEX(#REF!,SMALL(IF(#REF!={"CC","SF","IM"},ROW(#REF!)-ROW(#REF!)+1),ROWS(D$6:D197))),"")</f>
        <v/>
      </c>
      <c r="E197" s="2" t="str">
        <f t="array" ref="E197">+IFERROR(INDEX(#REF!,SMALL(IF(#REF!={"CC","SF","IM"},ROW(#REF!)-ROW(#REF!)+1),ROWS(E$6:E197))),"")</f>
        <v/>
      </c>
      <c r="F197" s="2" t="str">
        <f t="array" ref="F197">+IFERROR(INDEX(#REF!,SMALL(IF(#REF!={"CC","SF","IM"},ROW(#REF!)-ROW(#REF!)+1),ROWS(F$6:F197))),"")</f>
        <v/>
      </c>
      <c r="G197" s="19" t="str">
        <f t="array" ref="G197">+IFERROR(INDEX(#REF!,SMALL(IF(#REF!={"CC","SF","IM"},ROW(#REF!)-ROW(#REF!)+1),ROWS(G$6:G197))),"")</f>
        <v/>
      </c>
      <c r="H197" s="11" t="str">
        <f t="array" ref="H197">+IFERROR(INDEX(#REF!,SMALL(IF(#REF!={"CC","SF","IM"},ROW(#REF!)-ROW(#REF!)+1),ROWS(H$6:H197))),"")</f>
        <v/>
      </c>
      <c r="I197" s="21" t="str">
        <f t="array" ref="I197">+IFERROR(INDEX(#REF!,SMALL(IF(#REF!={"CC","SF","IM"},ROW(#REF!)-ROW(#REF!)+1),ROWS(I$6:I197))),"")</f>
        <v/>
      </c>
      <c r="J197" s="12" t="str">
        <f t="array" ref="J197">+IFERROR(INDEX(#REF!,SMALL(IF(#REF!={"CC","SF","IM"},ROW(#REF!)-ROW(#REF!)+1),ROWS(J$6:J197))),"")</f>
        <v/>
      </c>
      <c r="K197" s="12" t="str">
        <f t="array" ref="K197">+IFERROR(INDEX(#REF!,SMALL(IF(#REF!={"CC","SF","IM"},ROW(#REF!)-ROW(#REF!)+1),ROWS(K$6:K197))),"")</f>
        <v/>
      </c>
    </row>
    <row r="198" spans="1:11" x14ac:dyDescent="0.25">
      <c r="A198" s="15" t="str">
        <f t="array" ref="A198">+IFERROR(INDEX(#REF!,SMALL(IF(#REF!={"CC","SF","IM"},ROW(#REF!)-ROW(#REF!)+1),ROWS(A$6:A198))),"")</f>
        <v/>
      </c>
      <c r="B198" s="15" t="str">
        <f t="array" ref="B198">+IFERROR(INDEX(#REF!,SMALL(IF(#REF!={"CC","SF","IM"},ROW(#REF!)-ROW(#REF!)+1),ROWS(A$6:A198))),"")</f>
        <v/>
      </c>
      <c r="C198" s="10" t="str">
        <f t="array" ref="C198">+IFERROR(INDEX(#REF!,SMALL(IF(#REF!={"CC","SF","IM"},ROW(#REF!)-ROW(#REF!)+1),ROWS(C$6:C198))),"")</f>
        <v/>
      </c>
      <c r="D198" s="2" t="str">
        <f t="array" ref="D198">+IFERROR(INDEX(#REF!,SMALL(IF(#REF!={"CC","SF","IM"},ROW(#REF!)-ROW(#REF!)+1),ROWS(D$6:D198))),"")</f>
        <v/>
      </c>
      <c r="E198" s="2" t="str">
        <f t="array" ref="E198">+IFERROR(INDEX(#REF!,SMALL(IF(#REF!={"CC","SF","IM"},ROW(#REF!)-ROW(#REF!)+1),ROWS(E$6:E198))),"")</f>
        <v/>
      </c>
      <c r="F198" s="2" t="str">
        <f t="array" ref="F198">+IFERROR(INDEX(#REF!,SMALL(IF(#REF!={"CC","SF","IM"},ROW(#REF!)-ROW(#REF!)+1),ROWS(F$6:F198))),"")</f>
        <v/>
      </c>
      <c r="G198" s="19" t="str">
        <f t="array" ref="G198">+IFERROR(INDEX(#REF!,SMALL(IF(#REF!={"CC","SF","IM"},ROW(#REF!)-ROW(#REF!)+1),ROWS(G$6:G198))),"")</f>
        <v/>
      </c>
      <c r="H198" s="11" t="str">
        <f t="array" ref="H198">+IFERROR(INDEX(#REF!,SMALL(IF(#REF!={"CC","SF","IM"},ROW(#REF!)-ROW(#REF!)+1),ROWS(H$6:H198))),"")</f>
        <v/>
      </c>
      <c r="I198" s="21" t="str">
        <f t="array" ref="I198">+IFERROR(INDEX(#REF!,SMALL(IF(#REF!={"CC","SF","IM"},ROW(#REF!)-ROW(#REF!)+1),ROWS(I$6:I198))),"")</f>
        <v/>
      </c>
      <c r="J198" s="12" t="str">
        <f t="array" ref="J198">+IFERROR(INDEX(#REF!,SMALL(IF(#REF!={"CC","SF","IM"},ROW(#REF!)-ROW(#REF!)+1),ROWS(J$6:J198))),"")</f>
        <v/>
      </c>
      <c r="K198" s="12" t="str">
        <f t="array" ref="K198">+IFERROR(INDEX(#REF!,SMALL(IF(#REF!={"CC","SF","IM"},ROW(#REF!)-ROW(#REF!)+1),ROWS(K$6:K198))),"")</f>
        <v/>
      </c>
    </row>
    <row r="199" spans="1:11" x14ac:dyDescent="0.25">
      <c r="A199" s="15" t="str">
        <f t="array" ref="A199">+IFERROR(INDEX(#REF!,SMALL(IF(#REF!={"CC","SF","IM"},ROW(#REF!)-ROW(#REF!)+1),ROWS(A$6:A199))),"")</f>
        <v/>
      </c>
      <c r="B199" s="15" t="str">
        <f t="array" ref="B199">+IFERROR(INDEX(#REF!,SMALL(IF(#REF!={"CC","SF","IM"},ROW(#REF!)-ROW(#REF!)+1),ROWS(A$6:A199))),"")</f>
        <v/>
      </c>
      <c r="C199" s="10" t="str">
        <f t="array" ref="C199">+IFERROR(INDEX(#REF!,SMALL(IF(#REF!={"CC","SF","IM"},ROW(#REF!)-ROW(#REF!)+1),ROWS(C$6:C199))),"")</f>
        <v/>
      </c>
      <c r="D199" s="2" t="str">
        <f t="array" ref="D199">+IFERROR(INDEX(#REF!,SMALL(IF(#REF!={"CC","SF","IM"},ROW(#REF!)-ROW(#REF!)+1),ROWS(D$6:D199))),"")</f>
        <v/>
      </c>
      <c r="E199" s="2" t="str">
        <f t="array" ref="E199">+IFERROR(INDEX(#REF!,SMALL(IF(#REF!={"CC","SF","IM"},ROW(#REF!)-ROW(#REF!)+1),ROWS(E$6:E199))),"")</f>
        <v/>
      </c>
      <c r="F199" s="2" t="str">
        <f t="array" ref="F199">+IFERROR(INDEX(#REF!,SMALL(IF(#REF!={"CC","SF","IM"},ROW(#REF!)-ROW(#REF!)+1),ROWS(F$6:F199))),"")</f>
        <v/>
      </c>
      <c r="G199" s="19" t="str">
        <f t="array" ref="G199">+IFERROR(INDEX(#REF!,SMALL(IF(#REF!={"CC","SF","IM"},ROW(#REF!)-ROW(#REF!)+1),ROWS(G$6:G199))),"")</f>
        <v/>
      </c>
      <c r="H199" s="11" t="str">
        <f t="array" ref="H199">+IFERROR(INDEX(#REF!,SMALL(IF(#REF!={"CC","SF","IM"},ROW(#REF!)-ROW(#REF!)+1),ROWS(H$6:H199))),"")</f>
        <v/>
      </c>
      <c r="I199" s="21" t="str">
        <f t="array" ref="I199">+IFERROR(INDEX(#REF!,SMALL(IF(#REF!={"CC","SF","IM"},ROW(#REF!)-ROW(#REF!)+1),ROWS(I$6:I199))),"")</f>
        <v/>
      </c>
      <c r="J199" s="12" t="str">
        <f t="array" ref="J199">+IFERROR(INDEX(#REF!,SMALL(IF(#REF!={"CC","SF","IM"},ROW(#REF!)-ROW(#REF!)+1),ROWS(J$6:J199))),"")</f>
        <v/>
      </c>
      <c r="K199" s="12" t="str">
        <f t="array" ref="K199">+IFERROR(INDEX(#REF!,SMALL(IF(#REF!={"CC","SF","IM"},ROW(#REF!)-ROW(#REF!)+1),ROWS(K$6:K199))),"")</f>
        <v/>
      </c>
    </row>
    <row r="200" spans="1:11" x14ac:dyDescent="0.25">
      <c r="A200" s="15" t="str">
        <f t="array" ref="A200">+IFERROR(INDEX(#REF!,SMALL(IF(#REF!={"CC","SF","IM"},ROW(#REF!)-ROW(#REF!)+1),ROWS(A$6:A200))),"")</f>
        <v/>
      </c>
      <c r="B200" s="15" t="str">
        <f t="array" ref="B200">+IFERROR(INDEX(#REF!,SMALL(IF(#REF!={"CC","SF","IM"},ROW(#REF!)-ROW(#REF!)+1),ROWS(A$6:A200))),"")</f>
        <v/>
      </c>
      <c r="C200" s="10" t="str">
        <f t="array" ref="C200">+IFERROR(INDEX(#REF!,SMALL(IF(#REF!={"CC","SF","IM"},ROW(#REF!)-ROW(#REF!)+1),ROWS(C$6:C200))),"")</f>
        <v/>
      </c>
      <c r="D200" s="2" t="str">
        <f t="array" ref="D200">+IFERROR(INDEX(#REF!,SMALL(IF(#REF!={"CC","SF","IM"},ROW(#REF!)-ROW(#REF!)+1),ROWS(D$6:D200))),"")</f>
        <v/>
      </c>
      <c r="E200" s="2" t="str">
        <f t="array" ref="E200">+IFERROR(INDEX(#REF!,SMALL(IF(#REF!={"CC","SF","IM"},ROW(#REF!)-ROW(#REF!)+1),ROWS(E$6:E200))),"")</f>
        <v/>
      </c>
      <c r="F200" s="2" t="str">
        <f t="array" ref="F200">+IFERROR(INDEX(#REF!,SMALL(IF(#REF!={"CC","SF","IM"},ROW(#REF!)-ROW(#REF!)+1),ROWS(F$6:F200))),"")</f>
        <v/>
      </c>
      <c r="G200" s="19" t="str">
        <f t="array" ref="G200">+IFERROR(INDEX(#REF!,SMALL(IF(#REF!={"CC","SF","IM"},ROW(#REF!)-ROW(#REF!)+1),ROWS(G$6:G200))),"")</f>
        <v/>
      </c>
      <c r="H200" s="11" t="str">
        <f t="array" ref="H200">+IFERROR(INDEX(#REF!,SMALL(IF(#REF!={"CC","SF","IM"},ROW(#REF!)-ROW(#REF!)+1),ROWS(H$6:H200))),"")</f>
        <v/>
      </c>
      <c r="I200" s="21" t="str">
        <f t="array" ref="I200">+IFERROR(INDEX(#REF!,SMALL(IF(#REF!={"CC","SF","IM"},ROW(#REF!)-ROW(#REF!)+1),ROWS(I$6:I200))),"")</f>
        <v/>
      </c>
      <c r="J200" s="12" t="str">
        <f t="array" ref="J200">+IFERROR(INDEX(#REF!,SMALL(IF(#REF!={"CC","SF","IM"},ROW(#REF!)-ROW(#REF!)+1),ROWS(J$6:J200))),"")</f>
        <v/>
      </c>
      <c r="K200" s="12" t="str">
        <f t="array" ref="K200">+IFERROR(INDEX(#REF!,SMALL(IF(#REF!={"CC","SF","IM"},ROW(#REF!)-ROW(#REF!)+1),ROWS(K$6:K200))),"")</f>
        <v/>
      </c>
    </row>
    <row r="201" spans="1:11" x14ac:dyDescent="0.25">
      <c r="A201" s="15" t="str">
        <f t="array" ref="A201">+IFERROR(INDEX(#REF!,SMALL(IF(#REF!={"CC","SF","IM"},ROW(#REF!)-ROW(#REF!)+1),ROWS(A$6:A201))),"")</f>
        <v/>
      </c>
      <c r="B201" s="15" t="str">
        <f t="array" ref="B201">+IFERROR(INDEX(#REF!,SMALL(IF(#REF!={"CC","SF","IM"},ROW(#REF!)-ROW(#REF!)+1),ROWS(A$6:A201))),"")</f>
        <v/>
      </c>
      <c r="C201" s="10" t="str">
        <f t="array" ref="C201">+IFERROR(INDEX(#REF!,SMALL(IF(#REF!={"CC","SF","IM"},ROW(#REF!)-ROW(#REF!)+1),ROWS(C$6:C201))),"")</f>
        <v/>
      </c>
      <c r="D201" s="2" t="str">
        <f t="array" ref="D201">+IFERROR(INDEX(#REF!,SMALL(IF(#REF!={"CC","SF","IM"},ROW(#REF!)-ROW(#REF!)+1),ROWS(D$6:D201))),"")</f>
        <v/>
      </c>
      <c r="E201" s="2" t="str">
        <f t="array" ref="E201">+IFERROR(INDEX(#REF!,SMALL(IF(#REF!={"CC","SF","IM"},ROW(#REF!)-ROW(#REF!)+1),ROWS(E$6:E201))),"")</f>
        <v/>
      </c>
      <c r="F201" s="2" t="str">
        <f t="array" ref="F201">+IFERROR(INDEX(#REF!,SMALL(IF(#REF!={"CC","SF","IM"},ROW(#REF!)-ROW(#REF!)+1),ROWS(F$6:F201))),"")</f>
        <v/>
      </c>
      <c r="G201" s="19" t="str">
        <f t="array" ref="G201">+IFERROR(INDEX(#REF!,SMALL(IF(#REF!={"CC","SF","IM"},ROW(#REF!)-ROW(#REF!)+1),ROWS(G$6:G201))),"")</f>
        <v/>
      </c>
      <c r="H201" s="11" t="str">
        <f t="array" ref="H201">+IFERROR(INDEX(#REF!,SMALL(IF(#REF!={"CC","SF","IM"},ROW(#REF!)-ROW(#REF!)+1),ROWS(H$6:H201))),"")</f>
        <v/>
      </c>
      <c r="I201" s="21" t="str">
        <f t="array" ref="I201">+IFERROR(INDEX(#REF!,SMALL(IF(#REF!={"CC","SF","IM"},ROW(#REF!)-ROW(#REF!)+1),ROWS(I$6:I201))),"")</f>
        <v/>
      </c>
      <c r="J201" s="12" t="str">
        <f t="array" ref="J201">+IFERROR(INDEX(#REF!,SMALL(IF(#REF!={"CC","SF","IM"},ROW(#REF!)-ROW(#REF!)+1),ROWS(J$6:J201))),"")</f>
        <v/>
      </c>
      <c r="K201" s="12"/>
    </row>
  </sheetData>
  <autoFilter ref="A5:K201" xr:uid="{00000000-0009-0000-0000-000004000000}"/>
  <mergeCells count="8">
    <mergeCell ref="J3:K3"/>
    <mergeCell ref="J4:K4"/>
    <mergeCell ref="H1:K1"/>
    <mergeCell ref="A1:G4"/>
    <mergeCell ref="H2:I2"/>
    <mergeCell ref="H3:I3"/>
    <mergeCell ref="H4:I4"/>
    <mergeCell ref="J2:K2"/>
  </mergeCells>
  <pageMargins left="0.25" right="0.25" top="0.75" bottom="0.75" header="0.3" footer="0.3"/>
  <pageSetup scale="76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8"/>
  <sheetViews>
    <sheetView workbookViewId="0">
      <pane ySplit="3" topLeftCell="A22" activePane="bottomLeft" state="frozen"/>
      <selection pane="bottomLeft" activeCell="E22" sqref="E22"/>
    </sheetView>
  </sheetViews>
  <sheetFormatPr defaultRowHeight="15" x14ac:dyDescent="0.25"/>
  <cols>
    <col min="1" max="1" width="17.28515625" bestFit="1" customWidth="1"/>
    <col min="2" max="2" width="11.85546875" bestFit="1" customWidth="1"/>
    <col min="3" max="3" width="16.5703125" bestFit="1" customWidth="1"/>
    <col min="4" max="4" width="15.140625" bestFit="1" customWidth="1"/>
    <col min="5" max="5" width="27.28515625" customWidth="1"/>
    <col min="6" max="6" width="13.42578125" bestFit="1" customWidth="1"/>
    <col min="7" max="7" width="5.5703125" bestFit="1" customWidth="1"/>
  </cols>
  <sheetData>
    <row r="1" spans="1:9" x14ac:dyDescent="0.25">
      <c r="A1" s="200" t="s">
        <v>32</v>
      </c>
      <c r="B1" s="200"/>
      <c r="C1" s="200"/>
      <c r="D1" s="200"/>
      <c r="E1" s="202" t="s">
        <v>661</v>
      </c>
      <c r="F1" s="202"/>
      <c r="G1" s="202"/>
      <c r="H1" s="202"/>
      <c r="I1" s="202"/>
    </row>
    <row r="2" spans="1:9" x14ac:dyDescent="0.25">
      <c r="A2" s="200"/>
      <c r="B2" s="200"/>
      <c r="C2" s="200"/>
      <c r="D2" s="200"/>
      <c r="E2" s="203" t="s">
        <v>688</v>
      </c>
      <c r="F2" s="204"/>
      <c r="G2" s="205">
        <f>SUBTOTAL(9,C:C)</f>
        <v>0</v>
      </c>
      <c r="H2" s="206"/>
      <c r="I2" s="207"/>
    </row>
    <row r="3" spans="1:9" ht="30" x14ac:dyDescent="0.25">
      <c r="A3" s="3" t="s">
        <v>665</v>
      </c>
      <c r="B3" s="3" t="s">
        <v>666</v>
      </c>
      <c r="C3" s="3" t="s">
        <v>667</v>
      </c>
      <c r="D3" s="3" t="s">
        <v>28</v>
      </c>
    </row>
    <row r="4" spans="1:9" x14ac:dyDescent="0.25">
      <c r="A4" s="15" t="str">
        <f t="array" ref="A4">+IFERROR(INDEX(#REF!,SMALL(IF(#REF!="P",ROW(#REF!)-ROW(#REF!)+1),ROWS(A$4:A4))),"")</f>
        <v/>
      </c>
      <c r="B4" s="10" t="str">
        <f t="array" ref="B4">+IFERROR(INDEX(#REF!,SMALL(IF(#REF!="P",ROW(#REF!)-ROW(#REF!)+1),ROWS(A$4:A4))),"")</f>
        <v/>
      </c>
      <c r="C4" s="2" t="str">
        <f t="array" ref="C4">+IFERROR(INDEX(#REF!,SMALL(IF(#REF!="P",ROW(#REF!)-ROW(#REF!)+1),ROWS(B$4:B4))),"")</f>
        <v/>
      </c>
      <c r="D4" s="1" t="str">
        <f t="array" ref="D4">+IFERROR(INDEX(#REF!,SMALL(IF(#REF!="P",ROW(#REF!)-ROW(#REF!)+1),ROWS(B$4:B4))),"")</f>
        <v/>
      </c>
      <c r="F4" s="16"/>
      <c r="G4" s="17"/>
      <c r="H4" s="18"/>
    </row>
    <row r="5" spans="1:9" x14ac:dyDescent="0.25">
      <c r="A5" s="15" t="str">
        <f t="array" ref="A5">+IFERROR(INDEX(#REF!,SMALL(IF(#REF!="P",ROW(#REF!)-ROW(#REF!)+1),ROWS(A$4:A5))),"")</f>
        <v/>
      </c>
      <c r="B5" s="10" t="str">
        <f t="array" ref="B5">+IFERROR(INDEX(#REF!,SMALL(IF(#REF!="P",ROW(#REF!)-ROW(#REF!)+1),ROWS(A$4:A5))),"")</f>
        <v/>
      </c>
      <c r="C5" s="2" t="str">
        <f t="array" ref="C5">+IFERROR(INDEX(#REF!,SMALL(IF(#REF!="P",ROW(#REF!)-ROW(#REF!)+1),ROWS(B$4:B5))),"")</f>
        <v/>
      </c>
      <c r="D5" s="1" t="str">
        <f t="array" ref="D5">+IFERROR(INDEX(#REF!,SMALL(IF(#REF!="P",ROW(#REF!)-ROW(#REF!)+1),ROWS(B$4:B5))),"")</f>
        <v/>
      </c>
    </row>
    <row r="6" spans="1:9" x14ac:dyDescent="0.25">
      <c r="A6" s="15" t="str">
        <f t="array" ref="A6">+IFERROR(INDEX(#REF!,SMALL(IF(#REF!="P",ROW(#REF!)-ROW(#REF!)+1),ROWS(A$4:A6))),"")</f>
        <v/>
      </c>
      <c r="B6" s="10" t="str">
        <f t="array" ref="B6">+IFERROR(INDEX(#REF!,SMALL(IF(#REF!="P",ROW(#REF!)-ROW(#REF!)+1),ROWS(A$4:A6))),"")</f>
        <v/>
      </c>
      <c r="C6" s="2" t="str">
        <f t="array" ref="C6">+IFERROR(INDEX(#REF!,SMALL(IF(#REF!="P",ROW(#REF!)-ROW(#REF!)+1),ROWS(B$4:B6))),"")</f>
        <v/>
      </c>
      <c r="D6" s="1" t="str">
        <f t="array" ref="D6">+IFERROR(INDEX(#REF!,SMALL(IF(#REF!="P",ROW(#REF!)-ROW(#REF!)+1),ROWS(B$4:B6))),"")</f>
        <v/>
      </c>
    </row>
    <row r="7" spans="1:9" x14ac:dyDescent="0.25">
      <c r="A7" s="15" t="str">
        <f t="array" ref="A7">+IFERROR(INDEX(#REF!,SMALL(IF(#REF!="P",ROW(#REF!)-ROW(#REF!)+1),ROWS(A$4:A7))),"")</f>
        <v/>
      </c>
      <c r="B7" s="10" t="str">
        <f t="array" ref="B7">+IFERROR(INDEX(#REF!,SMALL(IF(#REF!="P",ROW(#REF!)-ROW(#REF!)+1),ROWS(A$4:A7))),"")</f>
        <v/>
      </c>
      <c r="C7" s="2" t="str">
        <f t="array" ref="C7">+IFERROR(INDEX(#REF!,SMALL(IF(#REF!="P",ROW(#REF!)-ROW(#REF!)+1),ROWS(B$4:B7))),"")</f>
        <v/>
      </c>
      <c r="D7" s="1" t="str">
        <f t="array" ref="D7">+IFERROR(INDEX(#REF!,SMALL(IF(#REF!="P",ROW(#REF!)-ROW(#REF!)+1),ROWS(B$4:B7))),"")</f>
        <v/>
      </c>
    </row>
    <row r="8" spans="1:9" x14ac:dyDescent="0.25">
      <c r="A8" s="15" t="str">
        <f t="array" ref="A8">+IFERROR(INDEX(#REF!,SMALL(IF(#REF!="P",ROW(#REF!)-ROW(#REF!)+1),ROWS(A$4:A8))),"")</f>
        <v/>
      </c>
      <c r="B8" s="10" t="str">
        <f t="array" ref="B8">+IFERROR(INDEX(#REF!,SMALL(IF(#REF!="P",ROW(#REF!)-ROW(#REF!)+1),ROWS(A$4:A8))),"")</f>
        <v/>
      </c>
      <c r="C8" s="2" t="str">
        <f t="array" ref="C8">+IFERROR(INDEX(#REF!,SMALL(IF(#REF!="P",ROW(#REF!)-ROW(#REF!)+1),ROWS(B$4:B8))),"")</f>
        <v/>
      </c>
      <c r="D8" s="1" t="str">
        <f t="array" ref="D8">+IFERROR(INDEX(#REF!,SMALL(IF(#REF!="P",ROW(#REF!)-ROW(#REF!)+1),ROWS(B$4:B8))),"")</f>
        <v/>
      </c>
    </row>
    <row r="9" spans="1:9" x14ac:dyDescent="0.25">
      <c r="A9" s="15" t="str">
        <f t="array" ref="A9">+IFERROR(INDEX(#REF!,SMALL(IF(#REF!="P",ROW(#REF!)-ROW(#REF!)+1),ROWS(A$4:A9))),"")</f>
        <v/>
      </c>
      <c r="B9" s="10" t="str">
        <f t="array" ref="B9">+IFERROR(INDEX(#REF!,SMALL(IF(#REF!="P",ROW(#REF!)-ROW(#REF!)+1),ROWS(A$4:A9))),"")</f>
        <v/>
      </c>
      <c r="C9" s="2" t="str">
        <f t="array" ref="C9">+IFERROR(INDEX(#REF!,SMALL(IF(#REF!="P",ROW(#REF!)-ROW(#REF!)+1),ROWS(B$4:B9))),"")</f>
        <v/>
      </c>
      <c r="D9" s="1" t="str">
        <f t="array" ref="D9">+IFERROR(INDEX(#REF!,SMALL(IF(#REF!="P",ROW(#REF!)-ROW(#REF!)+1),ROWS(B$4:B9))),"")</f>
        <v/>
      </c>
    </row>
    <row r="10" spans="1:9" x14ac:dyDescent="0.25">
      <c r="A10" s="15" t="str">
        <f t="array" ref="A10">+IFERROR(INDEX(#REF!,SMALL(IF(#REF!="P",ROW(#REF!)-ROW(#REF!)+1),ROWS(A$4:A10))),"")</f>
        <v/>
      </c>
      <c r="B10" s="10" t="str">
        <f t="array" ref="B10">+IFERROR(INDEX(#REF!,SMALL(IF(#REF!="P",ROW(#REF!)-ROW(#REF!)+1),ROWS(A$4:A10))),"")</f>
        <v/>
      </c>
      <c r="C10" s="2" t="str">
        <f t="array" ref="C10">+IFERROR(INDEX(#REF!,SMALL(IF(#REF!="P",ROW(#REF!)-ROW(#REF!)+1),ROWS(B$4:B10))),"")</f>
        <v/>
      </c>
      <c r="D10" s="1" t="str">
        <f t="array" ref="D10">+IFERROR(INDEX(#REF!,SMALL(IF(#REF!="P",ROW(#REF!)-ROW(#REF!)+1),ROWS(B$4:B10))),"")</f>
        <v/>
      </c>
    </row>
    <row r="11" spans="1:9" x14ac:dyDescent="0.25">
      <c r="A11" s="15" t="str">
        <f t="array" ref="A11">+IFERROR(INDEX(#REF!,SMALL(IF(#REF!="P",ROW(#REF!)-ROW(#REF!)+1),ROWS(A$4:A11))),"")</f>
        <v/>
      </c>
      <c r="B11" s="10" t="str">
        <f t="array" ref="B11">+IFERROR(INDEX(#REF!,SMALL(IF(#REF!="P",ROW(#REF!)-ROW(#REF!)+1),ROWS(A$4:A11))),"")</f>
        <v/>
      </c>
      <c r="C11" s="2" t="str">
        <f t="array" ref="C11">+IFERROR(INDEX(#REF!,SMALL(IF(#REF!="P",ROW(#REF!)-ROW(#REF!)+1),ROWS(B$4:B11))),"")</f>
        <v/>
      </c>
      <c r="D11" s="1" t="str">
        <f t="array" ref="D11">+IFERROR(INDEX(#REF!,SMALL(IF(#REF!="P",ROW(#REF!)-ROW(#REF!)+1),ROWS(B$4:B11))),"")</f>
        <v/>
      </c>
    </row>
    <row r="12" spans="1:9" x14ac:dyDescent="0.25">
      <c r="A12" s="15" t="str">
        <f t="array" ref="A12">+IFERROR(INDEX(#REF!,SMALL(IF(#REF!="P",ROW(#REF!)-ROW(#REF!)+1),ROWS(A$4:A12))),"")</f>
        <v/>
      </c>
      <c r="B12" s="10" t="str">
        <f t="array" ref="B12">+IFERROR(INDEX(#REF!,SMALL(IF(#REF!="P",ROW(#REF!)-ROW(#REF!)+1),ROWS(A$4:A12))),"")</f>
        <v/>
      </c>
      <c r="C12" s="2" t="str">
        <f t="array" ref="C12">+IFERROR(INDEX(#REF!,SMALL(IF(#REF!="P",ROW(#REF!)-ROW(#REF!)+1),ROWS(B$4:B12))),"")</f>
        <v/>
      </c>
      <c r="D12" s="1" t="str">
        <f t="array" ref="D12">+IFERROR(INDEX(#REF!,SMALL(IF(#REF!="P",ROW(#REF!)-ROW(#REF!)+1),ROWS(B$4:B12))),"")</f>
        <v/>
      </c>
    </row>
    <row r="13" spans="1:9" x14ac:dyDescent="0.25">
      <c r="A13" s="15" t="str">
        <f t="array" ref="A13">+IFERROR(INDEX(#REF!,SMALL(IF(#REF!="P",ROW(#REF!)-ROW(#REF!)+1),ROWS(A$4:A13))),"")</f>
        <v/>
      </c>
      <c r="B13" s="10" t="str">
        <f t="array" ref="B13">+IFERROR(INDEX(#REF!,SMALL(IF(#REF!="P",ROW(#REF!)-ROW(#REF!)+1),ROWS(A$4:A13))),"")</f>
        <v/>
      </c>
      <c r="C13" s="2" t="str">
        <f t="array" ref="C13">+IFERROR(INDEX(#REF!,SMALL(IF(#REF!="P",ROW(#REF!)-ROW(#REF!)+1),ROWS(B$4:B13))),"")</f>
        <v/>
      </c>
      <c r="D13" s="1" t="str">
        <f t="array" ref="D13">+IFERROR(INDEX(#REF!,SMALL(IF(#REF!="P",ROW(#REF!)-ROW(#REF!)+1),ROWS(B$4:B13))),"")</f>
        <v/>
      </c>
    </row>
    <row r="14" spans="1:9" x14ac:dyDescent="0.25">
      <c r="A14" s="15" t="str">
        <f t="array" ref="A14">+IFERROR(INDEX(#REF!,SMALL(IF(#REF!="P",ROW(#REF!)-ROW(#REF!)+1),ROWS(A$4:A14))),"")</f>
        <v/>
      </c>
      <c r="B14" s="10" t="str">
        <f t="array" ref="B14">+IFERROR(INDEX(#REF!,SMALL(IF(#REF!="P",ROW(#REF!)-ROW(#REF!)+1),ROWS(A$4:A14))),"")</f>
        <v/>
      </c>
      <c r="C14" s="2" t="str">
        <f t="array" ref="C14">+IFERROR(INDEX(#REF!,SMALL(IF(#REF!="P",ROW(#REF!)-ROW(#REF!)+1),ROWS(B$4:B14))),"")</f>
        <v/>
      </c>
      <c r="D14" s="1" t="str">
        <f t="array" ref="D14">+IFERROR(INDEX(#REF!,SMALL(IF(#REF!="P",ROW(#REF!)-ROW(#REF!)+1),ROWS(B$4:B14))),"")</f>
        <v/>
      </c>
    </row>
    <row r="15" spans="1:9" x14ac:dyDescent="0.25">
      <c r="A15" s="15" t="str">
        <f t="array" ref="A15">+IFERROR(INDEX(#REF!,SMALL(IF(#REF!="P",ROW(#REF!)-ROW(#REF!)+1),ROWS(A$4:A15))),"")</f>
        <v/>
      </c>
      <c r="B15" s="10" t="str">
        <f t="array" ref="B15">+IFERROR(INDEX(#REF!,SMALL(IF(#REF!="P",ROW(#REF!)-ROW(#REF!)+1),ROWS(A$4:A15))),"")</f>
        <v/>
      </c>
      <c r="C15" s="2" t="str">
        <f t="array" ref="C15">+IFERROR(INDEX(#REF!,SMALL(IF(#REF!="P",ROW(#REF!)-ROW(#REF!)+1),ROWS(B$4:B15))),"")</f>
        <v/>
      </c>
      <c r="D15" s="1" t="str">
        <f t="array" ref="D15">+IFERROR(INDEX(#REF!,SMALL(IF(#REF!="P",ROW(#REF!)-ROW(#REF!)+1),ROWS(B$4:B15))),"")</f>
        <v/>
      </c>
    </row>
    <row r="16" spans="1:9" x14ac:dyDescent="0.25">
      <c r="A16" s="15" t="str">
        <f t="array" ref="A16">+IFERROR(INDEX(#REF!,SMALL(IF(#REF!="P",ROW(#REF!)-ROW(#REF!)+1),ROWS(A$4:A16))),"")</f>
        <v/>
      </c>
      <c r="B16" s="10" t="str">
        <f t="array" ref="B16">+IFERROR(INDEX(#REF!,SMALL(IF(#REF!="P",ROW(#REF!)-ROW(#REF!)+1),ROWS(A$4:A16))),"")</f>
        <v/>
      </c>
      <c r="C16" s="2" t="str">
        <f t="array" ref="C16">+IFERROR(INDEX(#REF!,SMALL(IF(#REF!="P",ROW(#REF!)-ROW(#REF!)+1),ROWS(B$4:B16))),"")</f>
        <v/>
      </c>
      <c r="D16" s="1" t="str">
        <f t="array" ref="D16">+IFERROR(INDEX(#REF!,SMALL(IF(#REF!="P",ROW(#REF!)-ROW(#REF!)+1),ROWS(B$4:B16))),"")</f>
        <v/>
      </c>
    </row>
    <row r="17" spans="1:4" x14ac:dyDescent="0.25">
      <c r="A17" s="15" t="str">
        <f t="array" ref="A17">+IFERROR(INDEX(#REF!,SMALL(IF(#REF!="P",ROW(#REF!)-ROW(#REF!)+1),ROWS(A$4:A17))),"")</f>
        <v/>
      </c>
      <c r="B17" s="10" t="str">
        <f t="array" ref="B17">+IFERROR(INDEX(#REF!,SMALL(IF(#REF!="P",ROW(#REF!)-ROW(#REF!)+1),ROWS(A$4:A17))),"")</f>
        <v/>
      </c>
      <c r="C17" s="2" t="str">
        <f t="array" ref="C17">+IFERROR(INDEX(#REF!,SMALL(IF(#REF!="P",ROW(#REF!)-ROW(#REF!)+1),ROWS(B$4:B17))),"")</f>
        <v/>
      </c>
      <c r="D17" s="1" t="str">
        <f t="array" ref="D17">+IFERROR(INDEX(#REF!,SMALL(IF(#REF!="P",ROW(#REF!)-ROW(#REF!)+1),ROWS(B$4:B17))),"")</f>
        <v/>
      </c>
    </row>
    <row r="18" spans="1:4" x14ac:dyDescent="0.25">
      <c r="A18" s="15" t="str">
        <f t="array" ref="A18">+IFERROR(INDEX(#REF!,SMALL(IF(#REF!="P",ROW(#REF!)-ROW(#REF!)+1),ROWS(A$4:A18))),"")</f>
        <v/>
      </c>
      <c r="B18" s="10" t="str">
        <f t="array" ref="B18">+IFERROR(INDEX(#REF!,SMALL(IF(#REF!="P",ROW(#REF!)-ROW(#REF!)+1),ROWS(A$4:A18))),"")</f>
        <v/>
      </c>
      <c r="C18" s="2" t="str">
        <f t="array" ref="C18">+IFERROR(INDEX(#REF!,SMALL(IF(#REF!="P",ROW(#REF!)-ROW(#REF!)+1),ROWS(B$4:B18))),"")</f>
        <v/>
      </c>
      <c r="D18" s="1" t="str">
        <f t="array" ref="D18">+IFERROR(INDEX(#REF!,SMALL(IF(#REF!="P",ROW(#REF!)-ROW(#REF!)+1),ROWS(B$4:B18))),"")</f>
        <v/>
      </c>
    </row>
    <row r="19" spans="1:4" x14ac:dyDescent="0.25">
      <c r="A19" s="15" t="str">
        <f t="array" ref="A19">+IFERROR(INDEX(#REF!,SMALL(IF(#REF!="P",ROW(#REF!)-ROW(#REF!)+1),ROWS(A$4:A19))),"")</f>
        <v/>
      </c>
      <c r="B19" s="10" t="str">
        <f t="array" ref="B19">+IFERROR(INDEX(#REF!,SMALL(IF(#REF!="P",ROW(#REF!)-ROW(#REF!)+1),ROWS(A$4:A19))),"")</f>
        <v/>
      </c>
      <c r="C19" s="2" t="str">
        <f t="array" ref="C19">+IFERROR(INDEX(#REF!,SMALL(IF(#REF!="P",ROW(#REF!)-ROW(#REF!)+1),ROWS(B$4:B19))),"")</f>
        <v/>
      </c>
      <c r="D19" s="1" t="str">
        <f t="array" ref="D19">+IFERROR(INDEX(#REF!,SMALL(IF(#REF!="P",ROW(#REF!)-ROW(#REF!)+1),ROWS(B$4:B19))),"")</f>
        <v/>
      </c>
    </row>
    <row r="20" spans="1:4" x14ac:dyDescent="0.25">
      <c r="A20" s="15" t="str">
        <f t="array" ref="A20">+IFERROR(INDEX(#REF!,SMALL(IF(#REF!="P",ROW(#REF!)-ROW(#REF!)+1),ROWS(A$4:A20))),"")</f>
        <v/>
      </c>
      <c r="B20" s="10" t="str">
        <f t="array" ref="B20">+IFERROR(INDEX(#REF!,SMALL(IF(#REF!="P",ROW(#REF!)-ROW(#REF!)+1),ROWS(A$4:A20))),"")</f>
        <v/>
      </c>
      <c r="C20" s="2" t="str">
        <f t="array" ref="C20">+IFERROR(INDEX(#REF!,SMALL(IF(#REF!="P",ROW(#REF!)-ROW(#REF!)+1),ROWS(B$4:B20))),"")</f>
        <v/>
      </c>
      <c r="D20" s="1" t="str">
        <f t="array" ref="D20">+IFERROR(INDEX(#REF!,SMALL(IF(#REF!="P",ROW(#REF!)-ROW(#REF!)+1),ROWS(B$4:B20))),"")</f>
        <v/>
      </c>
    </row>
    <row r="21" spans="1:4" x14ac:dyDescent="0.25">
      <c r="A21" s="15" t="str">
        <f t="array" ref="A21">+IFERROR(INDEX(#REF!,SMALL(IF(#REF!="P",ROW(#REF!)-ROW(#REF!)+1),ROWS(A$4:A21))),"")</f>
        <v/>
      </c>
      <c r="B21" s="10" t="str">
        <f t="array" ref="B21">+IFERROR(INDEX(#REF!,SMALL(IF(#REF!="P",ROW(#REF!)-ROW(#REF!)+1),ROWS(A$4:A21))),"")</f>
        <v/>
      </c>
      <c r="C21" s="2" t="str">
        <f t="array" ref="C21">+IFERROR(INDEX(#REF!,SMALL(IF(#REF!="P",ROW(#REF!)-ROW(#REF!)+1),ROWS(B$4:B21))),"")</f>
        <v/>
      </c>
      <c r="D21" s="1" t="str">
        <f t="array" ref="D21">+IFERROR(INDEX(#REF!,SMALL(IF(#REF!="P",ROW(#REF!)-ROW(#REF!)+1),ROWS(B$4:B21))),"")</f>
        <v/>
      </c>
    </row>
    <row r="22" spans="1:4" x14ac:dyDescent="0.25">
      <c r="A22" s="15" t="str">
        <f t="array" ref="A22">+IFERROR(INDEX(#REF!,SMALL(IF(#REF!="P",ROW(#REF!)-ROW(#REF!)+1),ROWS(A$4:A22))),"")</f>
        <v/>
      </c>
      <c r="B22" s="10" t="str">
        <f t="array" ref="B22">+IFERROR(INDEX(#REF!,SMALL(IF(#REF!="P",ROW(#REF!)-ROW(#REF!)+1),ROWS(A$4:A22))),"")</f>
        <v/>
      </c>
      <c r="C22" s="2" t="str">
        <f t="array" ref="C22">+IFERROR(INDEX(#REF!,SMALL(IF(#REF!="P",ROW(#REF!)-ROW(#REF!)+1),ROWS(B$4:B22))),"")</f>
        <v/>
      </c>
      <c r="D22" s="1" t="str">
        <f t="array" ref="D22">+IFERROR(INDEX(#REF!,SMALL(IF(#REF!="P",ROW(#REF!)-ROW(#REF!)+1),ROWS(B$4:B22))),"")</f>
        <v/>
      </c>
    </row>
    <row r="23" spans="1:4" x14ac:dyDescent="0.25">
      <c r="A23" s="15" t="str">
        <f t="array" ref="A23">+IFERROR(INDEX(#REF!,SMALL(IF(#REF!="P",ROW(#REF!)-ROW(#REF!)+1),ROWS(A$4:A23))),"")</f>
        <v/>
      </c>
      <c r="B23" s="10" t="str">
        <f t="array" ref="B23">+IFERROR(INDEX(#REF!,SMALL(IF(#REF!="P",ROW(#REF!)-ROW(#REF!)+1),ROWS(A$4:A23))),"")</f>
        <v/>
      </c>
      <c r="C23" s="2" t="str">
        <f t="array" ref="C23">+IFERROR(INDEX(#REF!,SMALL(IF(#REF!="P",ROW(#REF!)-ROW(#REF!)+1),ROWS(B$4:B23))),"")</f>
        <v/>
      </c>
      <c r="D23" s="1" t="str">
        <f t="array" ref="D23">+IFERROR(INDEX(#REF!,SMALL(IF(#REF!="P",ROW(#REF!)-ROW(#REF!)+1),ROWS(B$4:B23))),"")</f>
        <v/>
      </c>
    </row>
    <row r="24" spans="1:4" x14ac:dyDescent="0.25">
      <c r="A24" s="15" t="str">
        <f t="array" ref="A24">+IFERROR(INDEX(#REF!,SMALL(IF(#REF!="P",ROW(#REF!)-ROW(#REF!)+1),ROWS(A$4:A24))),"")</f>
        <v/>
      </c>
      <c r="B24" s="10" t="str">
        <f t="array" ref="B24">+IFERROR(INDEX(#REF!,SMALL(IF(#REF!="P",ROW(#REF!)-ROW(#REF!)+1),ROWS(A$4:A24))),"")</f>
        <v/>
      </c>
      <c r="C24" s="2" t="str">
        <f t="array" ref="C24">+IFERROR(INDEX(#REF!,SMALL(IF(#REF!="P",ROW(#REF!)-ROW(#REF!)+1),ROWS(B$4:B24))),"")</f>
        <v/>
      </c>
      <c r="D24" s="1" t="str">
        <f t="array" ref="D24">+IFERROR(INDEX(#REF!,SMALL(IF(#REF!="P",ROW(#REF!)-ROW(#REF!)+1),ROWS(B$4:B24))),"")</f>
        <v/>
      </c>
    </row>
    <row r="25" spans="1:4" x14ac:dyDescent="0.25">
      <c r="A25" s="15" t="str">
        <f t="array" ref="A25">+IFERROR(INDEX(#REF!,SMALL(IF(#REF!="P",ROW(#REF!)-ROW(#REF!)+1),ROWS(A$4:A25))),"")</f>
        <v/>
      </c>
      <c r="B25" s="10" t="str">
        <f t="array" ref="B25">+IFERROR(INDEX(#REF!,SMALL(IF(#REF!="P",ROW(#REF!)-ROW(#REF!)+1),ROWS(A$4:A25))),"")</f>
        <v/>
      </c>
      <c r="C25" s="2" t="str">
        <f t="array" ref="C25">+IFERROR(INDEX(#REF!,SMALL(IF(#REF!="P",ROW(#REF!)-ROW(#REF!)+1),ROWS(B$4:B25))),"")</f>
        <v/>
      </c>
      <c r="D25" s="1" t="str">
        <f t="array" ref="D25">+IFERROR(INDEX(#REF!,SMALL(IF(#REF!="P",ROW(#REF!)-ROW(#REF!)+1),ROWS(B$4:B25))),"")</f>
        <v/>
      </c>
    </row>
    <row r="26" spans="1:4" x14ac:dyDescent="0.25">
      <c r="A26" s="15" t="str">
        <f t="array" ref="A26">+IFERROR(INDEX(#REF!,SMALL(IF(#REF!="P",ROW(#REF!)-ROW(#REF!)+1),ROWS(A$4:A26))),"")</f>
        <v/>
      </c>
      <c r="B26" s="10" t="str">
        <f t="array" ref="B26">+IFERROR(INDEX(#REF!,SMALL(IF(#REF!="P",ROW(#REF!)-ROW(#REF!)+1),ROWS(A$4:A26))),"")</f>
        <v/>
      </c>
      <c r="C26" s="2" t="str">
        <f t="array" ref="C26">+IFERROR(INDEX(#REF!,SMALL(IF(#REF!="P",ROW(#REF!)-ROW(#REF!)+1),ROWS(B$4:B26))),"")</f>
        <v/>
      </c>
      <c r="D26" s="1" t="str">
        <f t="array" ref="D26">+IFERROR(INDEX(#REF!,SMALL(IF(#REF!="P",ROW(#REF!)-ROW(#REF!)+1),ROWS(B$4:B26))),"")</f>
        <v/>
      </c>
    </row>
    <row r="27" spans="1:4" x14ac:dyDescent="0.25">
      <c r="A27" s="15" t="str">
        <f t="array" ref="A27">+IFERROR(INDEX(#REF!,SMALL(IF(#REF!="P",ROW(#REF!)-ROW(#REF!)+1),ROWS(A$4:A27))),"")</f>
        <v/>
      </c>
      <c r="B27" s="10" t="str">
        <f t="array" ref="B27">+IFERROR(INDEX(#REF!,SMALL(IF(#REF!="P",ROW(#REF!)-ROW(#REF!)+1),ROWS(A$4:A27))),"")</f>
        <v/>
      </c>
      <c r="C27" s="2" t="str">
        <f t="array" ref="C27">+IFERROR(INDEX(#REF!,SMALL(IF(#REF!="P",ROW(#REF!)-ROW(#REF!)+1),ROWS(B$4:B27))),"")</f>
        <v/>
      </c>
      <c r="D27" s="1" t="str">
        <f t="array" ref="D27">+IFERROR(INDEX(#REF!,SMALL(IF(#REF!="P",ROW(#REF!)-ROW(#REF!)+1),ROWS(B$4:B27))),"")</f>
        <v/>
      </c>
    </row>
    <row r="28" spans="1:4" x14ac:dyDescent="0.25">
      <c r="A28" s="15" t="str">
        <f t="array" ref="A28">+IFERROR(INDEX(#REF!,SMALL(IF(#REF!="P",ROW(#REF!)-ROW(#REF!)+1),ROWS(A$4:A28))),"")</f>
        <v/>
      </c>
      <c r="B28" s="10" t="str">
        <f t="array" ref="B28">+IFERROR(INDEX(#REF!,SMALL(IF(#REF!="P",ROW(#REF!)-ROW(#REF!)+1),ROWS(A$4:A28))),"")</f>
        <v/>
      </c>
      <c r="C28" s="2" t="str">
        <f t="array" ref="C28">+IFERROR(INDEX(#REF!,SMALL(IF(#REF!="P",ROW(#REF!)-ROW(#REF!)+1),ROWS(B$4:B28))),"")</f>
        <v/>
      </c>
      <c r="D28" s="1" t="str">
        <f t="array" ref="D28">+IFERROR(INDEX(#REF!,SMALL(IF(#REF!="P",ROW(#REF!)-ROW(#REF!)+1),ROWS(B$4:B28))),"")</f>
        <v/>
      </c>
    </row>
    <row r="29" spans="1:4" x14ac:dyDescent="0.25">
      <c r="A29" s="15" t="str">
        <f t="array" ref="A29">+IFERROR(INDEX(#REF!,SMALL(IF(#REF!="P",ROW(#REF!)-ROW(#REF!)+1),ROWS(A$4:A29))),"")</f>
        <v/>
      </c>
      <c r="B29" s="10" t="str">
        <f t="array" ref="B29">+IFERROR(INDEX(#REF!,SMALL(IF(#REF!="P",ROW(#REF!)-ROW(#REF!)+1),ROWS(A$4:A29))),"")</f>
        <v/>
      </c>
      <c r="C29" s="2" t="str">
        <f t="array" ref="C29">+IFERROR(INDEX(#REF!,SMALL(IF(#REF!="P",ROW(#REF!)-ROW(#REF!)+1),ROWS(B$4:B29))),"")</f>
        <v/>
      </c>
      <c r="D29" s="1" t="str">
        <f t="array" ref="D29">+IFERROR(INDEX(#REF!,SMALL(IF(#REF!="P",ROW(#REF!)-ROW(#REF!)+1),ROWS(B$4:B29))),"")</f>
        <v/>
      </c>
    </row>
    <row r="30" spans="1:4" x14ac:dyDescent="0.25">
      <c r="A30" s="15" t="str">
        <f t="array" ref="A30">+IFERROR(INDEX(#REF!,SMALL(IF(#REF!="P",ROW(#REF!)-ROW(#REF!)+1),ROWS(A$4:A30))),"")</f>
        <v/>
      </c>
      <c r="B30" s="10" t="str">
        <f t="array" ref="B30">+IFERROR(INDEX(#REF!,SMALL(IF(#REF!="P",ROW(#REF!)-ROW(#REF!)+1),ROWS(A$4:A30))),"")</f>
        <v/>
      </c>
      <c r="C30" s="2" t="str">
        <f t="array" ref="C30">+IFERROR(INDEX(#REF!,SMALL(IF(#REF!="P",ROW(#REF!)-ROW(#REF!)+1),ROWS(B$4:B30))),"")</f>
        <v/>
      </c>
      <c r="D30" s="1" t="str">
        <f t="array" ref="D30">+IFERROR(INDEX(#REF!,SMALL(IF(#REF!="P",ROW(#REF!)-ROW(#REF!)+1),ROWS(B$4:B30))),"")</f>
        <v/>
      </c>
    </row>
    <row r="31" spans="1:4" x14ac:dyDescent="0.25">
      <c r="A31" s="15" t="str">
        <f t="array" ref="A31">+IFERROR(INDEX(#REF!,SMALL(IF(#REF!="P",ROW(#REF!)-ROW(#REF!)+1),ROWS(A$4:A31))),"")</f>
        <v/>
      </c>
      <c r="B31" s="10" t="str">
        <f t="array" ref="B31">+IFERROR(INDEX(#REF!,SMALL(IF(#REF!="P",ROW(#REF!)-ROW(#REF!)+1),ROWS(A$4:A31))),"")</f>
        <v/>
      </c>
      <c r="C31" s="2" t="str">
        <f t="array" ref="C31">+IFERROR(INDEX(#REF!,SMALL(IF(#REF!="P",ROW(#REF!)-ROW(#REF!)+1),ROWS(B$4:B31))),"")</f>
        <v/>
      </c>
      <c r="D31" s="1" t="str">
        <f t="array" ref="D31">+IFERROR(INDEX(#REF!,SMALL(IF(#REF!="P",ROW(#REF!)-ROW(#REF!)+1),ROWS(B$4:B31))),"")</f>
        <v/>
      </c>
    </row>
    <row r="32" spans="1:4" x14ac:dyDescent="0.25">
      <c r="A32" s="15" t="str">
        <f t="array" ref="A32">+IFERROR(INDEX(#REF!,SMALL(IF(#REF!="P",ROW(#REF!)-ROW(#REF!)+1),ROWS(A$4:A32))),"")</f>
        <v/>
      </c>
      <c r="B32" s="10" t="str">
        <f t="array" ref="B32">+IFERROR(INDEX(#REF!,SMALL(IF(#REF!="P",ROW(#REF!)-ROW(#REF!)+1),ROWS(A$4:A32))),"")</f>
        <v/>
      </c>
      <c r="C32" s="2" t="str">
        <f t="array" ref="C32">+IFERROR(INDEX(#REF!,SMALL(IF(#REF!="P",ROW(#REF!)-ROW(#REF!)+1),ROWS(B$4:B32))),"")</f>
        <v/>
      </c>
      <c r="D32" s="1" t="str">
        <f t="array" ref="D32">+IFERROR(INDEX(#REF!,SMALL(IF(#REF!="P",ROW(#REF!)-ROW(#REF!)+1),ROWS(B$4:B32))),"")</f>
        <v/>
      </c>
    </row>
    <row r="33" spans="1:4" x14ac:dyDescent="0.25">
      <c r="A33" s="15" t="str">
        <f t="array" ref="A33">+IFERROR(INDEX(#REF!,SMALL(IF(#REF!="P",ROW(#REF!)-ROW(#REF!)+1),ROWS(A$4:A33))),"")</f>
        <v/>
      </c>
      <c r="B33" s="10" t="str">
        <f t="array" ref="B33">+IFERROR(INDEX(#REF!,SMALL(IF(#REF!="P",ROW(#REF!)-ROW(#REF!)+1),ROWS(A$4:A33))),"")</f>
        <v/>
      </c>
      <c r="C33" s="2" t="str">
        <f t="array" ref="C33">+IFERROR(INDEX(#REF!,SMALL(IF(#REF!="P",ROW(#REF!)-ROW(#REF!)+1),ROWS(B$4:B33))),"")</f>
        <v/>
      </c>
      <c r="D33" s="1" t="str">
        <f t="array" ref="D33">+IFERROR(INDEX(#REF!,SMALL(IF(#REF!="P",ROW(#REF!)-ROW(#REF!)+1),ROWS(B$4:B33))),"")</f>
        <v/>
      </c>
    </row>
    <row r="34" spans="1:4" x14ac:dyDescent="0.25">
      <c r="A34" s="15" t="str">
        <f t="array" ref="A34">+IFERROR(INDEX(#REF!,SMALL(IF(#REF!="P",ROW(#REF!)-ROW(#REF!)+1),ROWS(A$4:A34))),"")</f>
        <v/>
      </c>
      <c r="B34" s="10" t="str">
        <f t="array" ref="B34">+IFERROR(INDEX(#REF!,SMALL(IF(#REF!="P",ROW(#REF!)-ROW(#REF!)+1),ROWS(A$4:A34))),"")</f>
        <v/>
      </c>
      <c r="C34" s="2" t="str">
        <f t="array" ref="C34">+IFERROR(INDEX(#REF!,SMALL(IF(#REF!="P",ROW(#REF!)-ROW(#REF!)+1),ROWS(B$4:B34))),"")</f>
        <v/>
      </c>
      <c r="D34" s="1" t="str">
        <f t="array" ref="D34">+IFERROR(INDEX(#REF!,SMALL(IF(#REF!="P",ROW(#REF!)-ROW(#REF!)+1),ROWS(B$4:B34))),"")</f>
        <v/>
      </c>
    </row>
    <row r="35" spans="1:4" x14ac:dyDescent="0.25">
      <c r="A35" s="15" t="str">
        <f t="array" ref="A35">+IFERROR(INDEX(#REF!,SMALL(IF(#REF!="P",ROW(#REF!)-ROW(#REF!)+1),ROWS(A$4:A35))),"")</f>
        <v/>
      </c>
      <c r="B35" s="10" t="str">
        <f t="array" ref="B35">+IFERROR(INDEX(#REF!,SMALL(IF(#REF!="P",ROW(#REF!)-ROW(#REF!)+1),ROWS(A$4:A35))),"")</f>
        <v/>
      </c>
      <c r="C35" s="2" t="str">
        <f t="array" ref="C35">+IFERROR(INDEX(#REF!,SMALL(IF(#REF!="P",ROW(#REF!)-ROW(#REF!)+1),ROWS(B$4:B35))),"")</f>
        <v/>
      </c>
      <c r="D35" s="1" t="str">
        <f t="array" ref="D35">+IFERROR(INDEX(#REF!,SMALL(IF(#REF!="P",ROW(#REF!)-ROW(#REF!)+1),ROWS(B$4:B35))),"")</f>
        <v/>
      </c>
    </row>
    <row r="36" spans="1:4" x14ac:dyDescent="0.25">
      <c r="A36" s="15" t="str">
        <f t="array" ref="A36">+IFERROR(INDEX(#REF!,SMALL(IF(#REF!="P",ROW(#REF!)-ROW(#REF!)+1),ROWS(A$4:A36))),"")</f>
        <v/>
      </c>
      <c r="B36" s="10" t="str">
        <f t="array" ref="B36">+IFERROR(INDEX(#REF!,SMALL(IF(#REF!="P",ROW(#REF!)-ROW(#REF!)+1),ROWS(A$4:A36))),"")</f>
        <v/>
      </c>
      <c r="C36" s="2" t="str">
        <f t="array" ref="C36">+IFERROR(INDEX(#REF!,SMALL(IF(#REF!="P",ROW(#REF!)-ROW(#REF!)+1),ROWS(B$4:B36))),"")</f>
        <v/>
      </c>
      <c r="D36" s="1" t="str">
        <f t="array" ref="D36">+IFERROR(INDEX(#REF!,SMALL(IF(#REF!="P",ROW(#REF!)-ROW(#REF!)+1),ROWS(B$4:B36))),"")</f>
        <v/>
      </c>
    </row>
    <row r="37" spans="1:4" x14ac:dyDescent="0.25">
      <c r="A37" s="15" t="str">
        <f t="array" ref="A37">+IFERROR(INDEX(#REF!,SMALL(IF(#REF!="P",ROW(#REF!)-ROW(#REF!)+1),ROWS(A$4:A37))),"")</f>
        <v/>
      </c>
      <c r="B37" s="10" t="str">
        <f t="array" ref="B37">+IFERROR(INDEX(#REF!,SMALL(IF(#REF!="P",ROW(#REF!)-ROW(#REF!)+1),ROWS(A$4:A37))),"")</f>
        <v/>
      </c>
      <c r="C37" s="2" t="str">
        <f t="array" ref="C37">+IFERROR(INDEX(#REF!,SMALL(IF(#REF!="P",ROW(#REF!)-ROW(#REF!)+1),ROWS(B$4:B37))),"")</f>
        <v/>
      </c>
      <c r="D37" s="1" t="str">
        <f t="array" ref="D37">+IFERROR(INDEX(#REF!,SMALL(IF(#REF!="P",ROW(#REF!)-ROW(#REF!)+1),ROWS(B$4:B37))),"")</f>
        <v/>
      </c>
    </row>
    <row r="38" spans="1:4" x14ac:dyDescent="0.25">
      <c r="A38" s="15" t="str">
        <f t="array" ref="A38">+IFERROR(INDEX(#REF!,SMALL(IF(#REF!="P",ROW(#REF!)-ROW(#REF!)+1),ROWS(A$4:A38))),"")</f>
        <v/>
      </c>
      <c r="B38" s="10" t="str">
        <f t="array" ref="B38">+IFERROR(INDEX(#REF!,SMALL(IF(#REF!="P",ROW(#REF!)-ROW(#REF!)+1),ROWS(A$4:A38))),"")</f>
        <v/>
      </c>
      <c r="C38" s="2" t="str">
        <f t="array" ref="C38">+IFERROR(INDEX(#REF!,SMALL(IF(#REF!="P",ROW(#REF!)-ROW(#REF!)+1),ROWS(B$4:B38))),"")</f>
        <v/>
      </c>
      <c r="D38" s="1" t="str">
        <f t="array" ref="D38">+IFERROR(INDEX(#REF!,SMALL(IF(#REF!="P",ROW(#REF!)-ROW(#REF!)+1),ROWS(B$4:B38))),"")</f>
        <v/>
      </c>
    </row>
    <row r="39" spans="1:4" x14ac:dyDescent="0.25">
      <c r="A39" s="15" t="str">
        <f t="array" ref="A39">+IFERROR(INDEX(#REF!,SMALL(IF(#REF!="P",ROW(#REF!)-ROW(#REF!)+1),ROWS(A$4:A39))),"")</f>
        <v/>
      </c>
      <c r="B39" s="10" t="str">
        <f t="array" ref="B39">+IFERROR(INDEX(#REF!,SMALL(IF(#REF!="P",ROW(#REF!)-ROW(#REF!)+1),ROWS(A$4:A39))),"")</f>
        <v/>
      </c>
      <c r="C39" s="2" t="str">
        <f t="array" ref="C39">+IFERROR(INDEX(#REF!,SMALL(IF(#REF!="P",ROW(#REF!)-ROW(#REF!)+1),ROWS(B$4:B39))),"")</f>
        <v/>
      </c>
      <c r="D39" s="1" t="str">
        <f t="array" ref="D39">+IFERROR(INDEX(#REF!,SMALL(IF(#REF!="P",ROW(#REF!)-ROW(#REF!)+1),ROWS(B$4:B39))),"")</f>
        <v/>
      </c>
    </row>
    <row r="40" spans="1:4" x14ac:dyDescent="0.25">
      <c r="A40" s="15" t="str">
        <f t="array" ref="A40">+IFERROR(INDEX(#REF!,SMALL(IF(#REF!="P",ROW(#REF!)-ROW(#REF!)+1),ROWS(A$4:A40))),"")</f>
        <v/>
      </c>
      <c r="B40" s="10" t="str">
        <f t="array" ref="B40">+IFERROR(INDEX(#REF!,SMALL(IF(#REF!="P",ROW(#REF!)-ROW(#REF!)+1),ROWS(A$4:A40))),"")</f>
        <v/>
      </c>
      <c r="C40" s="2" t="str">
        <f t="array" ref="C40">+IFERROR(INDEX(#REF!,SMALL(IF(#REF!="P",ROW(#REF!)-ROW(#REF!)+1),ROWS(B$4:B40))),"")</f>
        <v/>
      </c>
      <c r="D40" s="1" t="str">
        <f t="array" ref="D40">+IFERROR(INDEX(#REF!,SMALL(IF(#REF!="P",ROW(#REF!)-ROW(#REF!)+1),ROWS(B$4:B40))),"")</f>
        <v/>
      </c>
    </row>
    <row r="41" spans="1:4" x14ac:dyDescent="0.25">
      <c r="A41" s="15" t="str">
        <f t="array" ref="A41">+IFERROR(INDEX(#REF!,SMALL(IF(#REF!="P",ROW(#REF!)-ROW(#REF!)+1),ROWS(A$4:A41))),"")</f>
        <v/>
      </c>
      <c r="B41" s="10" t="str">
        <f t="array" ref="B41">+IFERROR(INDEX(#REF!,SMALL(IF(#REF!="P",ROW(#REF!)-ROW(#REF!)+1),ROWS(A$4:A41))),"")</f>
        <v/>
      </c>
      <c r="C41" s="2" t="str">
        <f t="array" ref="C41">+IFERROR(INDEX(#REF!,SMALL(IF(#REF!="P",ROW(#REF!)-ROW(#REF!)+1),ROWS(B$4:B41))),"")</f>
        <v/>
      </c>
      <c r="D41" s="1" t="str">
        <f t="array" ref="D41">+IFERROR(INDEX(#REF!,SMALL(IF(#REF!="P",ROW(#REF!)-ROW(#REF!)+1),ROWS(B$4:B41))),"")</f>
        <v/>
      </c>
    </row>
    <row r="42" spans="1:4" x14ac:dyDescent="0.25">
      <c r="A42" s="15" t="str">
        <f t="array" ref="A42">+IFERROR(INDEX(#REF!,SMALL(IF(#REF!="P",ROW(#REF!)-ROW(#REF!)+1),ROWS(A$4:A42))),"")</f>
        <v/>
      </c>
      <c r="B42" s="10" t="str">
        <f t="array" ref="B42">+IFERROR(INDEX(#REF!,SMALL(IF(#REF!="P",ROW(#REF!)-ROW(#REF!)+1),ROWS(A$4:A42))),"")</f>
        <v/>
      </c>
      <c r="C42" s="2" t="str">
        <f t="array" ref="C42">+IFERROR(INDEX(#REF!,SMALL(IF(#REF!="P",ROW(#REF!)-ROW(#REF!)+1),ROWS(B$4:B42))),"")</f>
        <v/>
      </c>
      <c r="D42" s="1" t="str">
        <f t="array" ref="D42">+IFERROR(INDEX(#REF!,SMALL(IF(#REF!="P",ROW(#REF!)-ROW(#REF!)+1),ROWS(B$4:B42))),"")</f>
        <v/>
      </c>
    </row>
    <row r="43" spans="1:4" x14ac:dyDescent="0.25">
      <c r="A43" s="15" t="str">
        <f t="array" ref="A43">+IFERROR(INDEX(#REF!,SMALL(IF(#REF!="P",ROW(#REF!)-ROW(#REF!)+1),ROWS(A$4:A43))),"")</f>
        <v/>
      </c>
      <c r="B43" s="10" t="str">
        <f t="array" ref="B43">+IFERROR(INDEX(#REF!,SMALL(IF(#REF!="P",ROW(#REF!)-ROW(#REF!)+1),ROWS(A$4:A43))),"")</f>
        <v/>
      </c>
      <c r="C43" s="2" t="str">
        <f t="array" ref="C43">+IFERROR(INDEX(#REF!,SMALL(IF(#REF!="P",ROW(#REF!)-ROW(#REF!)+1),ROWS(B$4:B43))),"")</f>
        <v/>
      </c>
      <c r="D43" s="1" t="str">
        <f t="array" ref="D43">+IFERROR(INDEX(#REF!,SMALL(IF(#REF!="P",ROW(#REF!)-ROW(#REF!)+1),ROWS(B$4:B43))),"")</f>
        <v/>
      </c>
    </row>
    <row r="44" spans="1:4" x14ac:dyDescent="0.25">
      <c r="A44" s="15" t="str">
        <f t="array" ref="A44">+IFERROR(INDEX(#REF!,SMALL(IF(#REF!="P",ROW(#REF!)-ROW(#REF!)+1),ROWS(A$4:A44))),"")</f>
        <v/>
      </c>
      <c r="B44" s="10" t="str">
        <f t="array" ref="B44">+IFERROR(INDEX(#REF!,SMALL(IF(#REF!="P",ROW(#REF!)-ROW(#REF!)+1),ROWS(A$4:A44))),"")</f>
        <v/>
      </c>
      <c r="C44" s="2" t="str">
        <f t="array" ref="C44">+IFERROR(INDEX(#REF!,SMALL(IF(#REF!="P",ROW(#REF!)-ROW(#REF!)+1),ROWS(B$4:B44))),"")</f>
        <v/>
      </c>
      <c r="D44" s="1" t="str">
        <f t="array" ref="D44">+IFERROR(INDEX(#REF!,SMALL(IF(#REF!="P",ROW(#REF!)-ROW(#REF!)+1),ROWS(B$4:B44))),"")</f>
        <v/>
      </c>
    </row>
    <row r="45" spans="1:4" x14ac:dyDescent="0.25">
      <c r="A45" s="15" t="str">
        <f t="array" ref="A45">+IFERROR(INDEX(#REF!,SMALL(IF(#REF!="P",ROW(#REF!)-ROW(#REF!)+1),ROWS(A$4:A45))),"")</f>
        <v/>
      </c>
      <c r="B45" s="10" t="str">
        <f t="array" ref="B45">+IFERROR(INDEX(#REF!,SMALL(IF(#REF!="P",ROW(#REF!)-ROW(#REF!)+1),ROWS(A$4:A45))),"")</f>
        <v/>
      </c>
      <c r="C45" s="2" t="str">
        <f t="array" ref="C45">+IFERROR(INDEX(#REF!,SMALL(IF(#REF!="P",ROW(#REF!)-ROW(#REF!)+1),ROWS(B$4:B45))),"")</f>
        <v/>
      </c>
      <c r="D45" s="1" t="str">
        <f t="array" ref="D45">+IFERROR(INDEX(#REF!,SMALL(IF(#REF!="P",ROW(#REF!)-ROW(#REF!)+1),ROWS(B$4:B45))),"")</f>
        <v/>
      </c>
    </row>
    <row r="46" spans="1:4" x14ac:dyDescent="0.25">
      <c r="A46" s="15" t="str">
        <f t="array" ref="A46">+IFERROR(INDEX(#REF!,SMALL(IF(#REF!="P",ROW(#REF!)-ROW(#REF!)+1),ROWS(A$4:A46))),"")</f>
        <v/>
      </c>
      <c r="B46" s="10" t="str">
        <f t="array" ref="B46">+IFERROR(INDEX(#REF!,SMALL(IF(#REF!="P",ROW(#REF!)-ROW(#REF!)+1),ROWS(A$4:A46))),"")</f>
        <v/>
      </c>
      <c r="C46" s="2" t="str">
        <f t="array" ref="C46">+IFERROR(INDEX(#REF!,SMALL(IF(#REF!="P",ROW(#REF!)-ROW(#REF!)+1),ROWS(B$4:B46))),"")</f>
        <v/>
      </c>
      <c r="D46" s="1" t="str">
        <f t="array" ref="D46">+IFERROR(INDEX(#REF!,SMALL(IF(#REF!="P",ROW(#REF!)-ROW(#REF!)+1),ROWS(B$4:B46))),"")</f>
        <v/>
      </c>
    </row>
    <row r="47" spans="1:4" x14ac:dyDescent="0.25">
      <c r="A47" s="15" t="str">
        <f t="array" ref="A47">+IFERROR(INDEX(#REF!,SMALL(IF(#REF!="P",ROW(#REF!)-ROW(#REF!)+1),ROWS(A$4:A47))),"")</f>
        <v/>
      </c>
      <c r="B47" s="10" t="str">
        <f t="array" ref="B47">+IFERROR(INDEX(#REF!,SMALL(IF(#REF!="P",ROW(#REF!)-ROW(#REF!)+1),ROWS(A$4:A47))),"")</f>
        <v/>
      </c>
      <c r="C47" s="2" t="str">
        <f t="array" ref="C47">+IFERROR(INDEX(#REF!,SMALL(IF(#REF!="P",ROW(#REF!)-ROW(#REF!)+1),ROWS(B$4:B47))),"")</f>
        <v/>
      </c>
      <c r="D47" s="1" t="str">
        <f t="array" ref="D47">+IFERROR(INDEX(#REF!,SMALL(IF(#REF!="P",ROW(#REF!)-ROW(#REF!)+1),ROWS(B$4:B47))),"")</f>
        <v/>
      </c>
    </row>
    <row r="48" spans="1:4" x14ac:dyDescent="0.25">
      <c r="A48" s="15" t="str">
        <f t="array" ref="A48">+IFERROR(INDEX(#REF!,SMALL(IF(#REF!="P",ROW(#REF!)-ROW(#REF!)+1),ROWS(A$4:A48))),"")</f>
        <v/>
      </c>
      <c r="B48" s="10" t="str">
        <f t="array" ref="B48">+IFERROR(INDEX(#REF!,SMALL(IF(#REF!="P",ROW(#REF!)-ROW(#REF!)+1),ROWS(A$4:A48))),"")</f>
        <v/>
      </c>
      <c r="C48" s="2" t="str">
        <f t="array" ref="C48">+IFERROR(INDEX(#REF!,SMALL(IF(#REF!="P",ROW(#REF!)-ROW(#REF!)+1),ROWS(B$4:B48))),"")</f>
        <v/>
      </c>
      <c r="D48" s="1" t="str">
        <f t="array" ref="D48">+IFERROR(INDEX(#REF!,SMALL(IF(#REF!="P",ROW(#REF!)-ROW(#REF!)+1),ROWS(B$4:B48))),"")</f>
        <v/>
      </c>
    </row>
  </sheetData>
  <autoFilter ref="A3:D48" xr:uid="{00000000-0009-0000-0000-000006000000}"/>
  <mergeCells count="4">
    <mergeCell ref="A1:D2"/>
    <mergeCell ref="E1:I1"/>
    <mergeCell ref="E2:F2"/>
    <mergeCell ref="G2:I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workbookViewId="0">
      <pane ySplit="5" topLeftCell="A31" activePane="bottomLeft" state="frozen"/>
      <selection pane="bottomLeft" activeCell="G31" sqref="G31"/>
    </sheetView>
  </sheetViews>
  <sheetFormatPr defaultRowHeight="15" x14ac:dyDescent="0.25"/>
  <cols>
    <col min="1" max="1" width="17.28515625" bestFit="1" customWidth="1"/>
    <col min="2" max="2" width="11.85546875" bestFit="1" customWidth="1"/>
    <col min="3" max="3" width="16.5703125" bestFit="1" customWidth="1"/>
    <col min="4" max="4" width="13.140625" bestFit="1" customWidth="1"/>
    <col min="5" max="6" width="13.42578125" bestFit="1" customWidth="1"/>
  </cols>
  <sheetData>
    <row r="1" spans="1:11" ht="15" customHeight="1" x14ac:dyDescent="0.25">
      <c r="A1" s="200" t="s">
        <v>689</v>
      </c>
      <c r="B1" s="200"/>
      <c r="C1" s="200"/>
      <c r="D1" s="200"/>
      <c r="E1" s="200"/>
      <c r="F1" s="200"/>
      <c r="G1" s="202" t="s">
        <v>661</v>
      </c>
      <c r="H1" s="202"/>
      <c r="I1" s="202"/>
      <c r="J1" s="202"/>
      <c r="K1" s="202"/>
    </row>
    <row r="2" spans="1:11" ht="15" customHeight="1" x14ac:dyDescent="0.25">
      <c r="A2" s="200"/>
      <c r="B2" s="200"/>
      <c r="C2" s="200"/>
      <c r="D2" s="200"/>
      <c r="E2" s="200"/>
      <c r="F2" s="200"/>
      <c r="G2" s="203" t="s">
        <v>690</v>
      </c>
      <c r="H2" s="204"/>
      <c r="I2" s="205">
        <f>SUBTOTAL(9,C:C)</f>
        <v>0</v>
      </c>
      <c r="J2" s="206"/>
      <c r="K2" s="207"/>
    </row>
    <row r="3" spans="1:11" ht="15" customHeight="1" x14ac:dyDescent="0.25">
      <c r="A3" s="200"/>
      <c r="B3" s="200"/>
      <c r="C3" s="200"/>
      <c r="D3" s="200"/>
      <c r="E3" s="200"/>
      <c r="F3" s="200"/>
      <c r="G3" s="203" t="s">
        <v>663</v>
      </c>
      <c r="H3" s="204"/>
      <c r="I3" s="208">
        <f>SUBTOTAL(9,D:D)</f>
        <v>0</v>
      </c>
      <c r="J3" s="209"/>
      <c r="K3" s="210"/>
    </row>
    <row r="4" spans="1:11" ht="15" customHeight="1" x14ac:dyDescent="0.25">
      <c r="A4" s="201"/>
      <c r="B4" s="201"/>
      <c r="C4" s="201"/>
      <c r="D4" s="201"/>
      <c r="E4" s="201"/>
      <c r="F4" s="201"/>
      <c r="G4" s="203" t="s">
        <v>664</v>
      </c>
      <c r="H4" s="204"/>
      <c r="I4" s="208">
        <f>SUBTOTAL(9,E:E)</f>
        <v>0</v>
      </c>
      <c r="J4" s="209"/>
      <c r="K4" s="210"/>
    </row>
    <row r="5" spans="1:11" ht="30" x14ac:dyDescent="0.25">
      <c r="A5" s="3" t="s">
        <v>665</v>
      </c>
      <c r="B5" s="3" t="s">
        <v>666</v>
      </c>
      <c r="C5" s="3" t="s">
        <v>667</v>
      </c>
      <c r="D5" s="3" t="s">
        <v>668</v>
      </c>
      <c r="E5" s="3" t="s">
        <v>669</v>
      </c>
      <c r="F5" s="3" t="s">
        <v>670</v>
      </c>
    </row>
    <row r="6" spans="1:11" x14ac:dyDescent="0.25">
      <c r="A6" s="15" t="str">
        <f t="array" ref="A6">+IFERROR(INDEX(#REF!,SMALL(IF(#REF!="PMOB",ROW(#REF!)-ROW(#REF!)+1),ROWS(A$6:A6))),"")</f>
        <v/>
      </c>
      <c r="B6" s="10" t="str">
        <f t="array" ref="B6">+IFERROR(INDEX(#REF!,SMALL(IF(#REF!="PMOB",ROW(#REF!)-ROW(#REF!)+1),ROWS(B$6:B6))),"")</f>
        <v/>
      </c>
      <c r="C6" s="2" t="str">
        <f t="array" ref="C6">+IFERROR(INDEX(#REF!,SMALL(IF(#REF!="PMOB",ROW(#REF!)-ROW(#REF!)+1),ROWS(C$6:C6))),"")</f>
        <v/>
      </c>
      <c r="D6" s="2" t="str">
        <f t="array" ref="D6">+IFERROR(INDEX(#REF!,SMALL(IF(#REF!="PMOB",ROW(#REF!)-ROW(#REF!)+1),ROWS(D$6:D6))),"")</f>
        <v/>
      </c>
      <c r="E6" s="2" t="str">
        <f t="array" ref="E6">+IFERROR(INDEX(#REF!,SMALL(IF(#REF!="PMOB",ROW(#REF!)-ROW(#REF!)+1),ROWS(E$6:E6))),"")</f>
        <v/>
      </c>
      <c r="F6" s="19" t="str">
        <f t="array" ref="F6">+IFERROR(INDEX(#REF!,SMALL(IF(#REF!="PMOB",ROW(#REF!)-ROW(#REF!)+1),ROWS(F$6:F6))),"")</f>
        <v/>
      </c>
    </row>
    <row r="7" spans="1:11" x14ac:dyDescent="0.25">
      <c r="A7" s="15" t="str">
        <f t="array" ref="A7">+IFERROR(INDEX(#REF!,SMALL(IF(#REF!="PMOB",ROW(#REF!)-ROW(#REF!)+1),ROWS(A$6:A7))),"")</f>
        <v/>
      </c>
      <c r="B7" s="10" t="str">
        <f t="array" ref="B7">+IFERROR(INDEX(#REF!,SMALL(IF(#REF!="PMOB",ROW(#REF!)-ROW(#REF!)+1),ROWS(B$6:B7))),"")</f>
        <v/>
      </c>
      <c r="C7" s="2" t="str">
        <f t="array" ref="C7">+IFERROR(INDEX(#REF!,SMALL(IF(#REF!="PMOB",ROW(#REF!)-ROW(#REF!)+1),ROWS(C$6:C7))),"")</f>
        <v/>
      </c>
      <c r="D7" s="2" t="str">
        <f t="array" ref="D7">+IFERROR(INDEX(#REF!,SMALL(IF(#REF!="PMOB",ROW(#REF!)-ROW(#REF!)+1),ROWS(D$6:D7))),"")</f>
        <v/>
      </c>
      <c r="E7" s="2" t="str">
        <f t="array" ref="E7">+IFERROR(INDEX(#REF!,SMALL(IF(#REF!="PMOB",ROW(#REF!)-ROW(#REF!)+1),ROWS(E$6:E7))),"")</f>
        <v/>
      </c>
      <c r="F7" s="19" t="str">
        <f t="array" ref="F7">+IFERROR(INDEX(#REF!,SMALL(IF(#REF!="PMOB",ROW(#REF!)-ROW(#REF!)+1),ROWS(F$6:F7))),"")</f>
        <v/>
      </c>
    </row>
    <row r="8" spans="1:11" x14ac:dyDescent="0.25">
      <c r="A8" s="15" t="str">
        <f t="array" ref="A8">+IFERROR(INDEX(#REF!,SMALL(IF(#REF!="PMOB",ROW(#REF!)-ROW(#REF!)+1),ROWS(A$6:A8))),"")</f>
        <v/>
      </c>
      <c r="B8" s="10" t="str">
        <f t="array" ref="B8">+IFERROR(INDEX(#REF!,SMALL(IF(#REF!="PMOB",ROW(#REF!)-ROW(#REF!)+1),ROWS(B$6:B8))),"")</f>
        <v/>
      </c>
      <c r="C8" s="2" t="str">
        <f t="array" ref="C8">+IFERROR(INDEX(#REF!,SMALL(IF(#REF!="PMOB",ROW(#REF!)-ROW(#REF!)+1),ROWS(C$6:C8))),"")</f>
        <v/>
      </c>
      <c r="D8" s="2" t="str">
        <f t="array" ref="D8">+IFERROR(INDEX(#REF!,SMALL(IF(#REF!="PMOB",ROW(#REF!)-ROW(#REF!)+1),ROWS(D$6:D8))),"")</f>
        <v/>
      </c>
      <c r="E8" s="2" t="str">
        <f t="array" ref="E8">+IFERROR(INDEX(#REF!,SMALL(IF(#REF!="PMOB",ROW(#REF!)-ROW(#REF!)+1),ROWS(E$6:E8))),"")</f>
        <v/>
      </c>
      <c r="F8" s="19" t="str">
        <f t="array" ref="F8">+IFERROR(INDEX(#REF!,SMALL(IF(#REF!="PMOB",ROW(#REF!)-ROW(#REF!)+1),ROWS(F$6:F8))),"")</f>
        <v/>
      </c>
    </row>
    <row r="9" spans="1:11" x14ac:dyDescent="0.25">
      <c r="A9" s="15" t="str">
        <f t="array" ref="A9">+IFERROR(INDEX(#REF!,SMALL(IF(#REF!="PMOB",ROW(#REF!)-ROW(#REF!)+1),ROWS(A$6:A9))),"")</f>
        <v/>
      </c>
      <c r="B9" s="10" t="str">
        <f t="array" ref="B9">+IFERROR(INDEX(#REF!,SMALL(IF(#REF!="PMOB",ROW(#REF!)-ROW(#REF!)+1),ROWS(B$6:B9))),"")</f>
        <v/>
      </c>
      <c r="C9" s="2" t="str">
        <f t="array" ref="C9">+IFERROR(INDEX(#REF!,SMALL(IF(#REF!="PMOB",ROW(#REF!)-ROW(#REF!)+1),ROWS(C$6:C9))),"")</f>
        <v/>
      </c>
      <c r="D9" s="2" t="str">
        <f t="array" ref="D9">+IFERROR(INDEX(#REF!,SMALL(IF(#REF!="PMOB",ROW(#REF!)-ROW(#REF!)+1),ROWS(D$6:D9))),"")</f>
        <v/>
      </c>
      <c r="E9" s="2" t="str">
        <f t="array" ref="E9">+IFERROR(INDEX(#REF!,SMALL(IF(#REF!="PMOB",ROW(#REF!)-ROW(#REF!)+1),ROWS(E$6:E9))),"")</f>
        <v/>
      </c>
      <c r="F9" s="19" t="str">
        <f t="array" ref="F9">+IFERROR(INDEX(#REF!,SMALL(IF(#REF!="PMOB",ROW(#REF!)-ROW(#REF!)+1),ROWS(F$6:F9))),"")</f>
        <v/>
      </c>
    </row>
    <row r="10" spans="1:11" x14ac:dyDescent="0.25">
      <c r="A10" s="15" t="str">
        <f t="array" ref="A10">+IFERROR(INDEX(#REF!,SMALL(IF(#REF!="PMOB",ROW(#REF!)-ROW(#REF!)+1),ROWS(A$6:A10))),"")</f>
        <v/>
      </c>
      <c r="B10" s="10" t="str">
        <f t="array" ref="B10">+IFERROR(INDEX(#REF!,SMALL(IF(#REF!="PMOB",ROW(#REF!)-ROW(#REF!)+1),ROWS(B$6:B10))),"")</f>
        <v/>
      </c>
      <c r="C10" s="2" t="str">
        <f t="array" ref="C10">+IFERROR(INDEX(#REF!,SMALL(IF(#REF!="PMOB",ROW(#REF!)-ROW(#REF!)+1),ROWS(C$6:C10))),"")</f>
        <v/>
      </c>
      <c r="D10" s="2" t="str">
        <f t="array" ref="D10">+IFERROR(INDEX(#REF!,SMALL(IF(#REF!="PMOB",ROW(#REF!)-ROW(#REF!)+1),ROWS(D$6:D10))),"")</f>
        <v/>
      </c>
      <c r="E10" s="2" t="str">
        <f t="array" ref="E10">+IFERROR(INDEX(#REF!,SMALL(IF(#REF!="PMOB",ROW(#REF!)-ROW(#REF!)+1),ROWS(E$6:E10))),"")</f>
        <v/>
      </c>
      <c r="F10" s="19" t="str">
        <f t="array" ref="F10">+IFERROR(INDEX(#REF!,SMALL(IF(#REF!="PMOB",ROW(#REF!)-ROW(#REF!)+1),ROWS(F$6:F10))),"")</f>
        <v/>
      </c>
    </row>
    <row r="11" spans="1:11" x14ac:dyDescent="0.25">
      <c r="A11" s="15" t="str">
        <f t="array" ref="A11">+IFERROR(INDEX(#REF!,SMALL(IF(#REF!="PMOB",ROW(#REF!)-ROW(#REF!)+1),ROWS(A$6:A11))),"")</f>
        <v/>
      </c>
      <c r="B11" s="10" t="str">
        <f t="array" ref="B11">+IFERROR(INDEX(#REF!,SMALL(IF(#REF!="PMOB",ROW(#REF!)-ROW(#REF!)+1),ROWS(B$6:B11))),"")</f>
        <v/>
      </c>
      <c r="C11" s="2" t="str">
        <f t="array" ref="C11">+IFERROR(INDEX(#REF!,SMALL(IF(#REF!="PMOB",ROW(#REF!)-ROW(#REF!)+1),ROWS(C$6:C11))),"")</f>
        <v/>
      </c>
      <c r="D11" s="2" t="str">
        <f t="array" ref="D11">+IFERROR(INDEX(#REF!,SMALL(IF(#REF!="PMOB",ROW(#REF!)-ROW(#REF!)+1),ROWS(D$6:D11))),"")</f>
        <v/>
      </c>
      <c r="E11" s="2" t="str">
        <f t="array" ref="E11">+IFERROR(INDEX(#REF!,SMALL(IF(#REF!="PMOB",ROW(#REF!)-ROW(#REF!)+1),ROWS(E$6:E11))),"")</f>
        <v/>
      </c>
      <c r="F11" s="19" t="str">
        <f t="array" ref="F11">+IFERROR(INDEX(#REF!,SMALL(IF(#REF!="PMOB",ROW(#REF!)-ROW(#REF!)+1),ROWS(F$6:F11))),"")</f>
        <v/>
      </c>
    </row>
    <row r="12" spans="1:11" x14ac:dyDescent="0.25">
      <c r="A12" s="15" t="str">
        <f t="array" ref="A12">+IFERROR(INDEX(#REF!,SMALL(IF(#REF!="PMOB",ROW(#REF!)-ROW(#REF!)+1),ROWS(A$6:A12))),"")</f>
        <v/>
      </c>
      <c r="B12" s="10" t="str">
        <f t="array" ref="B12">+IFERROR(INDEX(#REF!,SMALL(IF(#REF!="PMOB",ROW(#REF!)-ROW(#REF!)+1),ROWS(B$6:B12))),"")</f>
        <v/>
      </c>
      <c r="C12" s="2" t="str">
        <f t="array" ref="C12">+IFERROR(INDEX(#REF!,SMALL(IF(#REF!="PMOB",ROW(#REF!)-ROW(#REF!)+1),ROWS(C$6:C12))),"")</f>
        <v/>
      </c>
      <c r="D12" s="2" t="str">
        <f t="array" ref="D12">+IFERROR(INDEX(#REF!,SMALL(IF(#REF!="PMOB",ROW(#REF!)-ROW(#REF!)+1),ROWS(D$6:D12))),"")</f>
        <v/>
      </c>
      <c r="E12" s="2" t="str">
        <f t="array" ref="E12">+IFERROR(INDEX(#REF!,SMALL(IF(#REF!="PMOB",ROW(#REF!)-ROW(#REF!)+1),ROWS(E$6:E12))),"")</f>
        <v/>
      </c>
      <c r="F12" s="19" t="str">
        <f t="array" ref="F12">+IFERROR(INDEX(#REF!,SMALL(IF(#REF!="PMOB",ROW(#REF!)-ROW(#REF!)+1),ROWS(F$6:F12))),"")</f>
        <v/>
      </c>
    </row>
    <row r="13" spans="1:11" x14ac:dyDescent="0.25">
      <c r="A13" s="15" t="str">
        <f t="array" ref="A13">+IFERROR(INDEX(#REF!,SMALL(IF(#REF!="PMOB",ROW(#REF!)-ROW(#REF!)+1),ROWS(A$6:A13))),"")</f>
        <v/>
      </c>
      <c r="B13" s="10" t="str">
        <f t="array" ref="B13">+IFERROR(INDEX(#REF!,SMALL(IF(#REF!="PMOB",ROW(#REF!)-ROW(#REF!)+1),ROWS(B$6:B13))),"")</f>
        <v/>
      </c>
      <c r="C13" s="2" t="str">
        <f t="array" ref="C13">+IFERROR(INDEX(#REF!,SMALL(IF(#REF!="PMOB",ROW(#REF!)-ROW(#REF!)+1),ROWS(C$6:C13))),"")</f>
        <v/>
      </c>
      <c r="D13" s="2" t="str">
        <f t="array" ref="D13">+IFERROR(INDEX(#REF!,SMALL(IF(#REF!="PMOB",ROW(#REF!)-ROW(#REF!)+1),ROWS(D$6:D13))),"")</f>
        <v/>
      </c>
      <c r="E13" s="2" t="str">
        <f t="array" ref="E13">+IFERROR(INDEX(#REF!,SMALL(IF(#REF!="PMOB",ROW(#REF!)-ROW(#REF!)+1),ROWS(E$6:E13))),"")</f>
        <v/>
      </c>
      <c r="F13" s="19" t="str">
        <f t="array" ref="F13">+IFERROR(INDEX(#REF!,SMALL(IF(#REF!="PMOB",ROW(#REF!)-ROW(#REF!)+1),ROWS(F$6:F13))),"")</f>
        <v/>
      </c>
    </row>
    <row r="14" spans="1:11" x14ac:dyDescent="0.25">
      <c r="A14" s="15" t="str">
        <f t="array" ref="A14">+IFERROR(INDEX(#REF!,SMALL(IF(#REF!="PMOB",ROW(#REF!)-ROW(#REF!)+1),ROWS(A$6:A14))),"")</f>
        <v/>
      </c>
      <c r="B14" s="10" t="str">
        <f t="array" ref="B14">+IFERROR(INDEX(#REF!,SMALL(IF(#REF!="PMOB",ROW(#REF!)-ROW(#REF!)+1),ROWS(B$6:B14))),"")</f>
        <v/>
      </c>
      <c r="C14" s="2" t="str">
        <f t="array" ref="C14">+IFERROR(INDEX(#REF!,SMALL(IF(#REF!="PMOB",ROW(#REF!)-ROW(#REF!)+1),ROWS(C$6:C14))),"")</f>
        <v/>
      </c>
      <c r="D14" s="2" t="str">
        <f t="array" ref="D14">+IFERROR(INDEX(#REF!,SMALL(IF(#REF!="PMOB",ROW(#REF!)-ROW(#REF!)+1),ROWS(D$6:D14))),"")</f>
        <v/>
      </c>
      <c r="E14" s="2" t="str">
        <f t="array" ref="E14">+IFERROR(INDEX(#REF!,SMALL(IF(#REF!="PMOB",ROW(#REF!)-ROW(#REF!)+1),ROWS(E$6:E14))),"")</f>
        <v/>
      </c>
      <c r="F14" s="19" t="str">
        <f t="array" ref="F14">+IFERROR(INDEX(#REF!,SMALL(IF(#REF!="PMOB",ROW(#REF!)-ROW(#REF!)+1),ROWS(F$6:F14))),"")</f>
        <v/>
      </c>
    </row>
    <row r="15" spans="1:11" x14ac:dyDescent="0.25">
      <c r="A15" s="15" t="str">
        <f t="array" ref="A15">+IFERROR(INDEX(#REF!,SMALL(IF(#REF!="PMOB",ROW(#REF!)-ROW(#REF!)+1),ROWS(A$6:A15))),"")</f>
        <v/>
      </c>
      <c r="B15" s="10" t="str">
        <f t="array" ref="B15">+IFERROR(INDEX(#REF!,SMALL(IF(#REF!="PMOB",ROW(#REF!)-ROW(#REF!)+1),ROWS(B$6:B15))),"")</f>
        <v/>
      </c>
      <c r="C15" s="2" t="str">
        <f t="array" ref="C15">+IFERROR(INDEX(#REF!,SMALL(IF(#REF!="PMOB",ROW(#REF!)-ROW(#REF!)+1),ROWS(C$6:C15))),"")</f>
        <v/>
      </c>
      <c r="D15" s="2" t="str">
        <f t="array" ref="D15">+IFERROR(INDEX(#REF!,SMALL(IF(#REF!="PMOB",ROW(#REF!)-ROW(#REF!)+1),ROWS(D$6:D15))),"")</f>
        <v/>
      </c>
      <c r="E15" s="2" t="str">
        <f t="array" ref="E15">+IFERROR(INDEX(#REF!,SMALL(IF(#REF!="PMOB",ROW(#REF!)-ROW(#REF!)+1),ROWS(E$6:E15))),"")</f>
        <v/>
      </c>
      <c r="F15" s="19" t="str">
        <f t="array" ref="F15">+IFERROR(INDEX(#REF!,SMALL(IF(#REF!="PMOB",ROW(#REF!)-ROW(#REF!)+1),ROWS(F$6:F15))),"")</f>
        <v/>
      </c>
    </row>
    <row r="16" spans="1:11" x14ac:dyDescent="0.25">
      <c r="A16" s="15" t="str">
        <f t="array" ref="A16">+IFERROR(INDEX(#REF!,SMALL(IF(#REF!="PMOB",ROW(#REF!)-ROW(#REF!)+1),ROWS(A$6:A16))),"")</f>
        <v/>
      </c>
      <c r="B16" s="10" t="str">
        <f t="array" ref="B16">+IFERROR(INDEX(#REF!,SMALL(IF(#REF!="PMOB",ROW(#REF!)-ROW(#REF!)+1),ROWS(B$6:B16))),"")</f>
        <v/>
      </c>
      <c r="C16" s="2" t="str">
        <f t="array" ref="C16">+IFERROR(INDEX(#REF!,SMALL(IF(#REF!="PMOB",ROW(#REF!)-ROW(#REF!)+1),ROWS(C$6:C16))),"")</f>
        <v/>
      </c>
      <c r="D16" s="2" t="str">
        <f t="array" ref="D16">+IFERROR(INDEX(#REF!,SMALL(IF(#REF!="PMOB",ROW(#REF!)-ROW(#REF!)+1),ROWS(D$6:D16))),"")</f>
        <v/>
      </c>
      <c r="E16" s="2" t="str">
        <f t="array" ref="E16">+IFERROR(INDEX(#REF!,SMALL(IF(#REF!="PMOB",ROW(#REF!)-ROW(#REF!)+1),ROWS(E$6:E16))),"")</f>
        <v/>
      </c>
      <c r="F16" s="19" t="str">
        <f t="array" ref="F16">+IFERROR(INDEX(#REF!,SMALL(IF(#REF!="PMOB",ROW(#REF!)-ROW(#REF!)+1),ROWS(F$6:F16))),"")</f>
        <v/>
      </c>
    </row>
    <row r="17" spans="1:6" x14ac:dyDescent="0.25">
      <c r="A17" s="15" t="str">
        <f t="array" ref="A17">+IFERROR(INDEX(#REF!,SMALL(IF(#REF!="PMOB",ROW(#REF!)-ROW(#REF!)+1),ROWS(A$6:A17))),"")</f>
        <v/>
      </c>
      <c r="B17" s="10" t="str">
        <f t="array" ref="B17">+IFERROR(INDEX(#REF!,SMALL(IF(#REF!="PMOB",ROW(#REF!)-ROW(#REF!)+1),ROWS(B$6:B17))),"")</f>
        <v/>
      </c>
      <c r="C17" s="2" t="str">
        <f t="array" ref="C17">+IFERROR(INDEX(#REF!,SMALL(IF(#REF!="PMOB",ROW(#REF!)-ROW(#REF!)+1),ROWS(C$6:C17))),"")</f>
        <v/>
      </c>
      <c r="D17" s="2" t="str">
        <f t="array" ref="D17">+IFERROR(INDEX(#REF!,SMALL(IF(#REF!="PMOB",ROW(#REF!)-ROW(#REF!)+1),ROWS(D$6:D17))),"")</f>
        <v/>
      </c>
      <c r="E17" s="2" t="str">
        <f t="array" ref="E17">+IFERROR(INDEX(#REF!,SMALL(IF(#REF!="PMOB",ROW(#REF!)-ROW(#REF!)+1),ROWS(E$6:E17))),"")</f>
        <v/>
      </c>
      <c r="F17" s="19" t="str">
        <f t="array" ref="F17">+IFERROR(INDEX(#REF!,SMALL(IF(#REF!="PMOB",ROW(#REF!)-ROW(#REF!)+1),ROWS(F$6:F17))),"")</f>
        <v/>
      </c>
    </row>
    <row r="18" spans="1:6" x14ac:dyDescent="0.25">
      <c r="A18" s="15" t="str">
        <f t="array" ref="A18">+IFERROR(INDEX(#REF!,SMALL(IF(#REF!="PMOB",ROW(#REF!)-ROW(#REF!)+1),ROWS(A$6:A18))),"")</f>
        <v/>
      </c>
      <c r="B18" s="10" t="str">
        <f t="array" ref="B18">+IFERROR(INDEX(#REF!,SMALL(IF(#REF!="PMOB",ROW(#REF!)-ROW(#REF!)+1),ROWS(B$6:B18))),"")</f>
        <v/>
      </c>
      <c r="C18" s="2" t="str">
        <f t="array" ref="C18">+IFERROR(INDEX(#REF!,SMALL(IF(#REF!="PMOB",ROW(#REF!)-ROW(#REF!)+1),ROWS(C$6:C18))),"")</f>
        <v/>
      </c>
      <c r="D18" s="2" t="str">
        <f t="array" ref="D18">+IFERROR(INDEX(#REF!,SMALL(IF(#REF!="PMOB",ROW(#REF!)-ROW(#REF!)+1),ROWS(D$6:D18))),"")</f>
        <v/>
      </c>
      <c r="E18" s="2" t="str">
        <f t="array" ref="E18">+IFERROR(INDEX(#REF!,SMALL(IF(#REF!="PMOB",ROW(#REF!)-ROW(#REF!)+1),ROWS(E$6:E18))),"")</f>
        <v/>
      </c>
      <c r="F18" s="19" t="str">
        <f t="array" ref="F18">+IFERROR(INDEX(#REF!,SMALL(IF(#REF!="PMOB",ROW(#REF!)-ROW(#REF!)+1),ROWS(F$6:F18))),"")</f>
        <v/>
      </c>
    </row>
    <row r="19" spans="1:6" x14ac:dyDescent="0.25">
      <c r="A19" s="15" t="str">
        <f t="array" ref="A19">+IFERROR(INDEX(#REF!,SMALL(IF(#REF!="PMOB",ROW(#REF!)-ROW(#REF!)+1),ROWS(A$6:A19))),"")</f>
        <v/>
      </c>
      <c r="B19" s="10" t="str">
        <f t="array" ref="B19">+IFERROR(INDEX(#REF!,SMALL(IF(#REF!="PMOB",ROW(#REF!)-ROW(#REF!)+1),ROWS(B$6:B19))),"")</f>
        <v/>
      </c>
      <c r="C19" s="2" t="str">
        <f t="array" ref="C19">+IFERROR(INDEX(#REF!,SMALL(IF(#REF!="PMOB",ROW(#REF!)-ROW(#REF!)+1),ROWS(C$6:C19))),"")</f>
        <v/>
      </c>
      <c r="D19" s="2" t="str">
        <f t="array" ref="D19">+IFERROR(INDEX(#REF!,SMALL(IF(#REF!="PMOB",ROW(#REF!)-ROW(#REF!)+1),ROWS(D$6:D19))),"")</f>
        <v/>
      </c>
      <c r="E19" s="2" t="str">
        <f t="array" ref="E19">+IFERROR(INDEX(#REF!,SMALL(IF(#REF!="PMOB",ROW(#REF!)-ROW(#REF!)+1),ROWS(E$6:E19))),"")</f>
        <v/>
      </c>
      <c r="F19" s="19" t="str">
        <f t="array" ref="F19">+IFERROR(INDEX(#REF!,SMALL(IF(#REF!="PMOB",ROW(#REF!)-ROW(#REF!)+1),ROWS(F$6:F19))),"")</f>
        <v/>
      </c>
    </row>
    <row r="20" spans="1:6" x14ac:dyDescent="0.25">
      <c r="A20" s="15" t="str">
        <f t="array" ref="A20">+IFERROR(INDEX(#REF!,SMALL(IF(#REF!="PMOB",ROW(#REF!)-ROW(#REF!)+1),ROWS(A$6:A20))),"")</f>
        <v/>
      </c>
      <c r="B20" s="10" t="str">
        <f t="array" ref="B20">+IFERROR(INDEX(#REF!,SMALL(IF(#REF!="PMOB",ROW(#REF!)-ROW(#REF!)+1),ROWS(B$6:B20))),"")</f>
        <v/>
      </c>
      <c r="C20" s="2" t="str">
        <f t="array" ref="C20">+IFERROR(INDEX(#REF!,SMALL(IF(#REF!="PMOB",ROW(#REF!)-ROW(#REF!)+1),ROWS(C$6:C20))),"")</f>
        <v/>
      </c>
      <c r="D20" s="2" t="str">
        <f t="array" ref="D20">+IFERROR(INDEX(#REF!,SMALL(IF(#REF!="PMOB",ROW(#REF!)-ROW(#REF!)+1),ROWS(D$6:D20))),"")</f>
        <v/>
      </c>
      <c r="E20" s="2" t="str">
        <f t="array" ref="E20">+IFERROR(INDEX(#REF!,SMALL(IF(#REF!="PMOB",ROW(#REF!)-ROW(#REF!)+1),ROWS(E$6:E20))),"")</f>
        <v/>
      </c>
      <c r="F20" s="19" t="str">
        <f t="array" ref="F20">+IFERROR(INDEX(#REF!,SMALL(IF(#REF!="PMOB",ROW(#REF!)-ROW(#REF!)+1),ROWS(F$6:F20))),"")</f>
        <v/>
      </c>
    </row>
    <row r="21" spans="1:6" x14ac:dyDescent="0.25">
      <c r="A21" s="15" t="str">
        <f t="array" ref="A21">+IFERROR(INDEX(#REF!,SMALL(IF(#REF!="PMOB",ROW(#REF!)-ROW(#REF!)+1),ROWS(A$6:A21))),"")</f>
        <v/>
      </c>
      <c r="B21" s="10" t="str">
        <f t="array" ref="B21">+IFERROR(INDEX(#REF!,SMALL(IF(#REF!="PMOB",ROW(#REF!)-ROW(#REF!)+1),ROWS(B$6:B21))),"")</f>
        <v/>
      </c>
      <c r="C21" s="2" t="str">
        <f t="array" ref="C21">+IFERROR(INDEX(#REF!,SMALL(IF(#REF!="PMOB",ROW(#REF!)-ROW(#REF!)+1),ROWS(C$6:C21))),"")</f>
        <v/>
      </c>
      <c r="D21" s="2" t="str">
        <f t="array" ref="D21">+IFERROR(INDEX(#REF!,SMALL(IF(#REF!="PMOB",ROW(#REF!)-ROW(#REF!)+1),ROWS(D$6:D21))),"")</f>
        <v/>
      </c>
      <c r="E21" s="2" t="str">
        <f t="array" ref="E21">+IFERROR(INDEX(#REF!,SMALL(IF(#REF!="PMOB",ROW(#REF!)-ROW(#REF!)+1),ROWS(E$6:E21))),"")</f>
        <v/>
      </c>
      <c r="F21" s="19" t="str">
        <f t="array" ref="F21">+IFERROR(INDEX(#REF!,SMALL(IF(#REF!="PMOB",ROW(#REF!)-ROW(#REF!)+1),ROWS(F$6:F21))),"")</f>
        <v/>
      </c>
    </row>
    <row r="22" spans="1:6" x14ac:dyDescent="0.25">
      <c r="A22" s="15" t="str">
        <f t="array" ref="A22">+IFERROR(INDEX(#REF!,SMALL(IF(#REF!="PMOB",ROW(#REF!)-ROW(#REF!)+1),ROWS(A$6:A22))),"")</f>
        <v/>
      </c>
      <c r="B22" s="10" t="str">
        <f t="array" ref="B22">+IFERROR(INDEX(#REF!,SMALL(IF(#REF!="PMOB",ROW(#REF!)-ROW(#REF!)+1),ROWS(B$6:B22))),"")</f>
        <v/>
      </c>
      <c r="C22" s="2" t="str">
        <f t="array" ref="C22">+IFERROR(INDEX(#REF!,SMALL(IF(#REF!="PMOB",ROW(#REF!)-ROW(#REF!)+1),ROWS(C$6:C22))),"")</f>
        <v/>
      </c>
      <c r="D22" s="2" t="str">
        <f t="array" ref="D22">+IFERROR(INDEX(#REF!,SMALL(IF(#REF!="PMOB",ROW(#REF!)-ROW(#REF!)+1),ROWS(D$6:D22))),"")</f>
        <v/>
      </c>
      <c r="E22" s="2" t="str">
        <f t="array" ref="E22">+IFERROR(INDEX(#REF!,SMALL(IF(#REF!="PMOB",ROW(#REF!)-ROW(#REF!)+1),ROWS(E$6:E22))),"")</f>
        <v/>
      </c>
      <c r="F22" s="19" t="str">
        <f t="array" ref="F22">+IFERROR(INDEX(#REF!,SMALL(IF(#REF!="PMOB",ROW(#REF!)-ROW(#REF!)+1),ROWS(F$6:F22))),"")</f>
        <v/>
      </c>
    </row>
    <row r="23" spans="1:6" x14ac:dyDescent="0.25">
      <c r="A23" s="15" t="str">
        <f t="array" ref="A23">+IFERROR(INDEX(#REF!,SMALL(IF(#REF!="PMOB",ROW(#REF!)-ROW(#REF!)+1),ROWS(A$6:A23))),"")</f>
        <v/>
      </c>
      <c r="B23" s="10" t="str">
        <f t="array" ref="B23">+IFERROR(INDEX(#REF!,SMALL(IF(#REF!="PMOB",ROW(#REF!)-ROW(#REF!)+1),ROWS(B$6:B23))),"")</f>
        <v/>
      </c>
      <c r="C23" s="2" t="str">
        <f t="array" ref="C23">+IFERROR(INDEX(#REF!,SMALL(IF(#REF!="PMOB",ROW(#REF!)-ROW(#REF!)+1),ROWS(C$6:C23))),"")</f>
        <v/>
      </c>
      <c r="D23" s="2" t="str">
        <f t="array" ref="D23">+IFERROR(INDEX(#REF!,SMALL(IF(#REF!="PMOB",ROW(#REF!)-ROW(#REF!)+1),ROWS(D$6:D23))),"")</f>
        <v/>
      </c>
      <c r="E23" s="2" t="str">
        <f t="array" ref="E23">+IFERROR(INDEX(#REF!,SMALL(IF(#REF!="PMOB",ROW(#REF!)-ROW(#REF!)+1),ROWS(E$6:E23))),"")</f>
        <v/>
      </c>
      <c r="F23" s="19" t="str">
        <f t="array" ref="F23">+IFERROR(INDEX(#REF!,SMALL(IF(#REF!="PMOB",ROW(#REF!)-ROW(#REF!)+1),ROWS(F$6:F23))),"")</f>
        <v/>
      </c>
    </row>
    <row r="24" spans="1:6" x14ac:dyDescent="0.25">
      <c r="A24" s="15" t="str">
        <f t="array" ref="A24">+IFERROR(INDEX(#REF!,SMALL(IF(#REF!="PMOB",ROW(#REF!)-ROW(#REF!)+1),ROWS(A$6:A24))),"")</f>
        <v/>
      </c>
      <c r="B24" s="10" t="str">
        <f t="array" ref="B24">+IFERROR(INDEX(#REF!,SMALL(IF(#REF!="PMOB",ROW(#REF!)-ROW(#REF!)+1),ROWS(B$6:B24))),"")</f>
        <v/>
      </c>
      <c r="C24" s="2" t="str">
        <f t="array" ref="C24">+IFERROR(INDEX(#REF!,SMALL(IF(#REF!="PMOB",ROW(#REF!)-ROW(#REF!)+1),ROWS(C$6:C24))),"")</f>
        <v/>
      </c>
      <c r="D24" s="2" t="str">
        <f t="array" ref="D24">+IFERROR(INDEX(#REF!,SMALL(IF(#REF!="PMOB",ROW(#REF!)-ROW(#REF!)+1),ROWS(D$6:D24))),"")</f>
        <v/>
      </c>
      <c r="E24" s="2" t="str">
        <f t="array" ref="E24">+IFERROR(INDEX(#REF!,SMALL(IF(#REF!="PMOB",ROW(#REF!)-ROW(#REF!)+1),ROWS(E$6:E24))),"")</f>
        <v/>
      </c>
      <c r="F24" s="19" t="str">
        <f t="array" ref="F24">+IFERROR(INDEX(#REF!,SMALL(IF(#REF!="PMOB",ROW(#REF!)-ROW(#REF!)+1),ROWS(F$6:F24))),"")</f>
        <v/>
      </c>
    </row>
    <row r="25" spans="1:6" x14ac:dyDescent="0.25">
      <c r="A25" s="15" t="str">
        <f t="array" ref="A25">+IFERROR(INDEX(#REF!,SMALL(IF(#REF!="PMOB",ROW(#REF!)-ROW(#REF!)+1),ROWS(A$6:A25))),"")</f>
        <v/>
      </c>
      <c r="B25" s="10" t="str">
        <f t="array" ref="B25">+IFERROR(INDEX(#REF!,SMALL(IF(#REF!="PMOB",ROW(#REF!)-ROW(#REF!)+1),ROWS(B$6:B25))),"")</f>
        <v/>
      </c>
      <c r="C25" s="2" t="str">
        <f t="array" ref="C25">+IFERROR(INDEX(#REF!,SMALL(IF(#REF!="PMOB",ROW(#REF!)-ROW(#REF!)+1),ROWS(C$6:C25))),"")</f>
        <v/>
      </c>
      <c r="D25" s="2" t="str">
        <f t="array" ref="D25">+IFERROR(INDEX(#REF!,SMALL(IF(#REF!="PMOB",ROW(#REF!)-ROW(#REF!)+1),ROWS(D$6:D25))),"")</f>
        <v/>
      </c>
      <c r="E25" s="2" t="str">
        <f t="array" ref="E25">+IFERROR(INDEX(#REF!,SMALL(IF(#REF!="PMOB",ROW(#REF!)-ROW(#REF!)+1),ROWS(E$6:E25))),"")</f>
        <v/>
      </c>
      <c r="F25" s="19" t="str">
        <f t="array" ref="F25">+IFERROR(INDEX(#REF!,SMALL(IF(#REF!="PMOB",ROW(#REF!)-ROW(#REF!)+1),ROWS(F$6:F25))),"")</f>
        <v/>
      </c>
    </row>
    <row r="26" spans="1:6" x14ac:dyDescent="0.25">
      <c r="A26" s="15" t="str">
        <f t="array" ref="A26">+IFERROR(INDEX(#REF!,SMALL(IF(#REF!="PMOB",ROW(#REF!)-ROW(#REF!)+1),ROWS(A$6:A26))),"")</f>
        <v/>
      </c>
      <c r="B26" s="10" t="str">
        <f t="array" ref="B26">+IFERROR(INDEX(#REF!,SMALL(IF(#REF!="PMOB",ROW(#REF!)-ROW(#REF!)+1),ROWS(B$6:B26))),"")</f>
        <v/>
      </c>
      <c r="C26" s="2" t="str">
        <f t="array" ref="C26">+IFERROR(INDEX(#REF!,SMALL(IF(#REF!="PMOB",ROW(#REF!)-ROW(#REF!)+1),ROWS(C$6:C26))),"")</f>
        <v/>
      </c>
      <c r="D26" s="2" t="str">
        <f t="array" ref="D26">+IFERROR(INDEX(#REF!,SMALL(IF(#REF!="PMOB",ROW(#REF!)-ROW(#REF!)+1),ROWS(D$6:D26))),"")</f>
        <v/>
      </c>
      <c r="E26" s="2" t="str">
        <f t="array" ref="E26">+IFERROR(INDEX(#REF!,SMALL(IF(#REF!="PMOB",ROW(#REF!)-ROW(#REF!)+1),ROWS(E$6:E26))),"")</f>
        <v/>
      </c>
      <c r="F26" s="19" t="str">
        <f t="array" ref="F26">+IFERROR(INDEX(#REF!,SMALL(IF(#REF!="PMOB",ROW(#REF!)-ROW(#REF!)+1),ROWS(F$6:F26))),"")</f>
        <v/>
      </c>
    </row>
    <row r="27" spans="1:6" x14ac:dyDescent="0.25">
      <c r="A27" s="15" t="str">
        <f t="array" ref="A27">+IFERROR(INDEX(#REF!,SMALL(IF(#REF!="PMOB",ROW(#REF!)-ROW(#REF!)+1),ROWS(A$6:A27))),"")</f>
        <v/>
      </c>
      <c r="B27" s="10" t="str">
        <f t="array" ref="B27">+IFERROR(INDEX(#REF!,SMALL(IF(#REF!="PMOB",ROW(#REF!)-ROW(#REF!)+1),ROWS(B$6:B27))),"")</f>
        <v/>
      </c>
      <c r="C27" s="2" t="str">
        <f t="array" ref="C27">+IFERROR(INDEX(#REF!,SMALL(IF(#REF!="PMOB",ROW(#REF!)-ROW(#REF!)+1),ROWS(C$6:C27))),"")</f>
        <v/>
      </c>
      <c r="D27" s="2" t="str">
        <f t="array" ref="D27">+IFERROR(INDEX(#REF!,SMALL(IF(#REF!="PMOB",ROW(#REF!)-ROW(#REF!)+1),ROWS(D$6:D27))),"")</f>
        <v/>
      </c>
      <c r="E27" s="2" t="str">
        <f t="array" ref="E27">+IFERROR(INDEX(#REF!,SMALL(IF(#REF!="PMOB",ROW(#REF!)-ROW(#REF!)+1),ROWS(E$6:E27))),"")</f>
        <v/>
      </c>
      <c r="F27" s="19" t="str">
        <f t="array" ref="F27">+IFERROR(INDEX(#REF!,SMALL(IF(#REF!="PMOB",ROW(#REF!)-ROW(#REF!)+1),ROWS(F$6:F27))),"")</f>
        <v/>
      </c>
    </row>
    <row r="28" spans="1:6" x14ac:dyDescent="0.25">
      <c r="A28" s="15" t="str">
        <f t="array" ref="A28">+IFERROR(INDEX(#REF!,SMALL(IF(#REF!="PMOB",ROW(#REF!)-ROW(#REF!)+1),ROWS(A$6:A28))),"")</f>
        <v/>
      </c>
      <c r="B28" s="10" t="str">
        <f t="array" ref="B28">+IFERROR(INDEX(#REF!,SMALL(IF(#REF!="PMOB",ROW(#REF!)-ROW(#REF!)+1),ROWS(B$6:B28))),"")</f>
        <v/>
      </c>
      <c r="C28" s="2" t="str">
        <f t="array" ref="C28">+IFERROR(INDEX(#REF!,SMALL(IF(#REF!="PMOB",ROW(#REF!)-ROW(#REF!)+1),ROWS(C$6:C28))),"")</f>
        <v/>
      </c>
      <c r="D28" s="2" t="str">
        <f t="array" ref="D28">+IFERROR(INDEX(#REF!,SMALL(IF(#REF!="PMOB",ROW(#REF!)-ROW(#REF!)+1),ROWS(D$6:D28))),"")</f>
        <v/>
      </c>
      <c r="E28" s="2" t="str">
        <f t="array" ref="E28">+IFERROR(INDEX(#REF!,SMALL(IF(#REF!="PMOB",ROW(#REF!)-ROW(#REF!)+1),ROWS(E$6:E28))),"")</f>
        <v/>
      </c>
      <c r="F28" s="19" t="str">
        <f t="array" ref="F28">+IFERROR(INDEX(#REF!,SMALL(IF(#REF!="PMOB",ROW(#REF!)-ROW(#REF!)+1),ROWS(F$6:F28))),"")</f>
        <v/>
      </c>
    </row>
    <row r="29" spans="1:6" x14ac:dyDescent="0.25">
      <c r="A29" s="15" t="str">
        <f t="array" ref="A29">+IFERROR(INDEX(#REF!,SMALL(IF(#REF!="PMOB",ROW(#REF!)-ROW(#REF!)+1),ROWS(A$6:A29))),"")</f>
        <v/>
      </c>
      <c r="B29" s="10" t="str">
        <f t="array" ref="B29">+IFERROR(INDEX(#REF!,SMALL(IF(#REF!="PMOB",ROW(#REF!)-ROW(#REF!)+1),ROWS(B$6:B29))),"")</f>
        <v/>
      </c>
      <c r="C29" s="2" t="str">
        <f t="array" ref="C29">+IFERROR(INDEX(#REF!,SMALL(IF(#REF!="PMOB",ROW(#REF!)-ROW(#REF!)+1),ROWS(C$6:C29))),"")</f>
        <v/>
      </c>
      <c r="D29" s="2" t="str">
        <f t="array" ref="D29">+IFERROR(INDEX(#REF!,SMALL(IF(#REF!="PMOB",ROW(#REF!)-ROW(#REF!)+1),ROWS(D$6:D29))),"")</f>
        <v/>
      </c>
      <c r="E29" s="2" t="str">
        <f t="array" ref="E29">+IFERROR(INDEX(#REF!,SMALL(IF(#REF!="PMOB",ROW(#REF!)-ROW(#REF!)+1),ROWS(E$6:E29))),"")</f>
        <v/>
      </c>
      <c r="F29" s="19" t="str">
        <f t="array" ref="F29">+IFERROR(INDEX(#REF!,SMALL(IF(#REF!="PMOB",ROW(#REF!)-ROW(#REF!)+1),ROWS(F$6:F29))),"")</f>
        <v/>
      </c>
    </row>
    <row r="30" spans="1:6" x14ac:dyDescent="0.25">
      <c r="A30" s="15" t="str">
        <f t="array" ref="A30">+IFERROR(INDEX(#REF!,SMALL(IF(#REF!="PMOB",ROW(#REF!)-ROW(#REF!)+1),ROWS(A$6:A30))),"")</f>
        <v/>
      </c>
      <c r="B30" s="10" t="str">
        <f t="array" ref="B30">+IFERROR(INDEX(#REF!,SMALL(IF(#REF!="PMOB",ROW(#REF!)-ROW(#REF!)+1),ROWS(B$6:B30))),"")</f>
        <v/>
      </c>
      <c r="C30" s="2" t="str">
        <f t="array" ref="C30">+IFERROR(INDEX(#REF!,SMALL(IF(#REF!="PMOB",ROW(#REF!)-ROW(#REF!)+1),ROWS(C$6:C30))),"")</f>
        <v/>
      </c>
      <c r="D30" s="2" t="str">
        <f t="array" ref="D30">+IFERROR(INDEX(#REF!,SMALL(IF(#REF!="PMOB",ROW(#REF!)-ROW(#REF!)+1),ROWS(D$6:D30))),"")</f>
        <v/>
      </c>
      <c r="E30" s="2" t="str">
        <f t="array" ref="E30">+IFERROR(INDEX(#REF!,SMALL(IF(#REF!="PMOB",ROW(#REF!)-ROW(#REF!)+1),ROWS(E$6:E30))),"")</f>
        <v/>
      </c>
      <c r="F30" s="19" t="str">
        <f t="array" ref="F30">+IFERROR(INDEX(#REF!,SMALL(IF(#REF!="PMOB",ROW(#REF!)-ROW(#REF!)+1),ROWS(F$6:F30))),"")</f>
        <v/>
      </c>
    </row>
    <row r="31" spans="1:6" x14ac:dyDescent="0.25">
      <c r="A31" s="15" t="str">
        <f t="array" ref="A31">+IFERROR(INDEX(#REF!,SMALL(IF(#REF!="PMOB",ROW(#REF!)-ROW(#REF!)+1),ROWS(A$6:A31))),"")</f>
        <v/>
      </c>
      <c r="B31" s="10" t="str">
        <f t="array" ref="B31">+IFERROR(INDEX(#REF!,SMALL(IF(#REF!="PMOB",ROW(#REF!)-ROW(#REF!)+1),ROWS(B$6:B31))),"")</f>
        <v/>
      </c>
      <c r="C31" s="2" t="str">
        <f t="array" ref="C31">+IFERROR(INDEX(#REF!,SMALL(IF(#REF!="PMOB",ROW(#REF!)-ROW(#REF!)+1),ROWS(C$6:C31))),"")</f>
        <v/>
      </c>
      <c r="D31" s="2" t="str">
        <f t="array" ref="D31">+IFERROR(INDEX(#REF!,SMALL(IF(#REF!="PMOB",ROW(#REF!)-ROW(#REF!)+1),ROWS(D$6:D31))),"")</f>
        <v/>
      </c>
      <c r="E31" s="2" t="str">
        <f t="array" ref="E31">+IFERROR(INDEX(#REF!,SMALL(IF(#REF!="PMOB",ROW(#REF!)-ROW(#REF!)+1),ROWS(E$6:E31))),"")</f>
        <v/>
      </c>
      <c r="F31" s="19" t="str">
        <f t="array" ref="F31">+IFERROR(INDEX(#REF!,SMALL(IF(#REF!="PMOB",ROW(#REF!)-ROW(#REF!)+1),ROWS(F$6:F31))),"")</f>
        <v/>
      </c>
    </row>
    <row r="32" spans="1:6" x14ac:dyDescent="0.25">
      <c r="A32" s="15" t="str">
        <f t="array" ref="A32">+IFERROR(INDEX(#REF!,SMALL(IF(#REF!="PMOB",ROW(#REF!)-ROW(#REF!)+1),ROWS(A$6:A32))),"")</f>
        <v/>
      </c>
      <c r="B32" s="10" t="str">
        <f t="array" ref="B32">+IFERROR(INDEX(#REF!,SMALL(IF(#REF!="PMOB",ROW(#REF!)-ROW(#REF!)+1),ROWS(B$6:B32))),"")</f>
        <v/>
      </c>
      <c r="C32" s="2" t="str">
        <f t="array" ref="C32">+IFERROR(INDEX(#REF!,SMALL(IF(#REF!="PMOB",ROW(#REF!)-ROW(#REF!)+1),ROWS(C$6:C32))),"")</f>
        <v/>
      </c>
      <c r="D32" s="2" t="str">
        <f t="array" ref="D32">+IFERROR(INDEX(#REF!,SMALL(IF(#REF!="PMOB",ROW(#REF!)-ROW(#REF!)+1),ROWS(D$6:D32))),"")</f>
        <v/>
      </c>
      <c r="E32" s="2" t="str">
        <f t="array" ref="E32">+IFERROR(INDEX(#REF!,SMALL(IF(#REF!="PMOB",ROW(#REF!)-ROW(#REF!)+1),ROWS(E$6:E32))),"")</f>
        <v/>
      </c>
      <c r="F32" s="19" t="str">
        <f t="array" ref="F32">+IFERROR(INDEX(#REF!,SMALL(IF(#REF!="PMOB",ROW(#REF!)-ROW(#REF!)+1),ROWS(F$6:F32))),"")</f>
        <v/>
      </c>
    </row>
    <row r="33" spans="1:6" x14ac:dyDescent="0.25">
      <c r="A33" s="15" t="str">
        <f t="array" ref="A33">+IFERROR(INDEX(#REF!,SMALL(IF(#REF!="PMOB",ROW(#REF!)-ROW(#REF!)+1),ROWS(A$6:A33))),"")</f>
        <v/>
      </c>
      <c r="B33" s="10" t="str">
        <f t="array" ref="B33">+IFERROR(INDEX(#REF!,SMALL(IF(#REF!="PMOB",ROW(#REF!)-ROW(#REF!)+1),ROWS(B$6:B33))),"")</f>
        <v/>
      </c>
      <c r="C33" s="2" t="str">
        <f t="array" ref="C33">+IFERROR(INDEX(#REF!,SMALL(IF(#REF!="PMOB",ROW(#REF!)-ROW(#REF!)+1),ROWS(C$6:C33))),"")</f>
        <v/>
      </c>
      <c r="D33" s="2" t="str">
        <f t="array" ref="D33">+IFERROR(INDEX(#REF!,SMALL(IF(#REF!="PMOB",ROW(#REF!)-ROW(#REF!)+1),ROWS(D$6:D33))),"")</f>
        <v/>
      </c>
      <c r="E33" s="2" t="str">
        <f t="array" ref="E33">+IFERROR(INDEX(#REF!,SMALL(IF(#REF!="PMOB",ROW(#REF!)-ROW(#REF!)+1),ROWS(E$6:E33))),"")</f>
        <v/>
      </c>
      <c r="F33" s="19" t="str">
        <f t="array" ref="F33">+IFERROR(INDEX(#REF!,SMALL(IF(#REF!="PMOB",ROW(#REF!)-ROW(#REF!)+1),ROWS(F$6:F33))),"")</f>
        <v/>
      </c>
    </row>
    <row r="34" spans="1:6" x14ac:dyDescent="0.25">
      <c r="A34" s="15" t="str">
        <f t="array" ref="A34">+IFERROR(INDEX(#REF!,SMALL(IF(#REF!="PMOB",ROW(#REF!)-ROW(#REF!)+1),ROWS(A$6:A34))),"")</f>
        <v/>
      </c>
      <c r="B34" s="10" t="str">
        <f t="array" ref="B34">+IFERROR(INDEX(#REF!,SMALL(IF(#REF!="PMOB",ROW(#REF!)-ROW(#REF!)+1),ROWS(B$6:B34))),"")</f>
        <v/>
      </c>
      <c r="C34" s="2" t="str">
        <f t="array" ref="C34">+IFERROR(INDEX(#REF!,SMALL(IF(#REF!="PMOB",ROW(#REF!)-ROW(#REF!)+1),ROWS(C$6:C34))),"")</f>
        <v/>
      </c>
      <c r="D34" s="2" t="str">
        <f t="array" ref="D34">+IFERROR(INDEX(#REF!,SMALL(IF(#REF!="PMOB",ROW(#REF!)-ROW(#REF!)+1),ROWS(D$6:D34))),"")</f>
        <v/>
      </c>
      <c r="E34" s="2" t="str">
        <f t="array" ref="E34">+IFERROR(INDEX(#REF!,SMALL(IF(#REF!="PMOB",ROW(#REF!)-ROW(#REF!)+1),ROWS(E$6:E34))),"")</f>
        <v/>
      </c>
      <c r="F34" s="19" t="str">
        <f t="array" ref="F34">+IFERROR(INDEX(#REF!,SMALL(IF(#REF!="PMOB",ROW(#REF!)-ROW(#REF!)+1),ROWS(F$6:F34))),"")</f>
        <v/>
      </c>
    </row>
    <row r="35" spans="1:6" x14ac:dyDescent="0.25">
      <c r="A35" s="15" t="str">
        <f t="array" ref="A35">+IFERROR(INDEX(#REF!,SMALL(IF(#REF!="PMOB",ROW(#REF!)-ROW(#REF!)+1),ROWS(A$6:A35))),"")</f>
        <v/>
      </c>
      <c r="B35" s="10" t="str">
        <f t="array" ref="B35">+IFERROR(INDEX(#REF!,SMALL(IF(#REF!="PMOB",ROW(#REF!)-ROW(#REF!)+1),ROWS(B$6:B35))),"")</f>
        <v/>
      </c>
      <c r="C35" s="2" t="str">
        <f t="array" ref="C35">+IFERROR(INDEX(#REF!,SMALL(IF(#REF!="PMOB",ROW(#REF!)-ROW(#REF!)+1),ROWS(C$6:C35))),"")</f>
        <v/>
      </c>
      <c r="D35" s="2" t="str">
        <f t="array" ref="D35">+IFERROR(INDEX(#REF!,SMALL(IF(#REF!="PMOB",ROW(#REF!)-ROW(#REF!)+1),ROWS(D$6:D35))),"")</f>
        <v/>
      </c>
      <c r="E35" s="2" t="str">
        <f t="array" ref="E35">+IFERROR(INDEX(#REF!,SMALL(IF(#REF!="PMOB",ROW(#REF!)-ROW(#REF!)+1),ROWS(E$6:E35))),"")</f>
        <v/>
      </c>
      <c r="F35" s="19" t="str">
        <f t="array" ref="F35">+IFERROR(INDEX(#REF!,SMALL(IF(#REF!="PMOB",ROW(#REF!)-ROW(#REF!)+1),ROWS(F$6:F35))),"")</f>
        <v/>
      </c>
    </row>
    <row r="36" spans="1:6" x14ac:dyDescent="0.25">
      <c r="A36" s="15" t="str">
        <f t="array" ref="A36">+IFERROR(INDEX(#REF!,SMALL(IF(#REF!="PMOB",ROW(#REF!)-ROW(#REF!)+1),ROWS(A$6:A36))),"")</f>
        <v/>
      </c>
      <c r="B36" s="10" t="str">
        <f t="array" ref="B36">+IFERROR(INDEX(#REF!,SMALL(IF(#REF!="PMOB",ROW(#REF!)-ROW(#REF!)+1),ROWS(B$6:B36))),"")</f>
        <v/>
      </c>
      <c r="C36" s="2" t="str">
        <f t="array" ref="C36">+IFERROR(INDEX(#REF!,SMALL(IF(#REF!="PMOB",ROW(#REF!)-ROW(#REF!)+1),ROWS(C$6:C36))),"")</f>
        <v/>
      </c>
      <c r="D36" s="2" t="str">
        <f t="array" ref="D36">+IFERROR(INDEX(#REF!,SMALL(IF(#REF!="PMOB",ROW(#REF!)-ROW(#REF!)+1),ROWS(D$6:D36))),"")</f>
        <v/>
      </c>
      <c r="E36" s="2" t="str">
        <f t="array" ref="E36">+IFERROR(INDEX(#REF!,SMALL(IF(#REF!="PMOB",ROW(#REF!)-ROW(#REF!)+1),ROWS(E$6:E36))),"")</f>
        <v/>
      </c>
      <c r="F36" s="19" t="str">
        <f t="array" ref="F36">+IFERROR(INDEX(#REF!,SMALL(IF(#REF!="PMOB",ROW(#REF!)-ROW(#REF!)+1),ROWS(F$6:F36))),"")</f>
        <v/>
      </c>
    </row>
    <row r="37" spans="1:6" x14ac:dyDescent="0.25">
      <c r="A37" s="15" t="str">
        <f t="array" ref="A37">+IFERROR(INDEX(#REF!,SMALL(IF(#REF!="PMOB",ROW(#REF!)-ROW(#REF!)+1),ROWS(A$6:A37))),"")</f>
        <v/>
      </c>
      <c r="B37" s="10" t="str">
        <f t="array" ref="B37">+IFERROR(INDEX(#REF!,SMALL(IF(#REF!="PMOB",ROW(#REF!)-ROW(#REF!)+1),ROWS(B$6:B37))),"")</f>
        <v/>
      </c>
      <c r="C37" s="2" t="str">
        <f t="array" ref="C37">+IFERROR(INDEX(#REF!,SMALL(IF(#REF!="PMOB",ROW(#REF!)-ROW(#REF!)+1),ROWS(C$6:C37))),"")</f>
        <v/>
      </c>
      <c r="D37" s="2" t="str">
        <f t="array" ref="D37">+IFERROR(INDEX(#REF!,SMALL(IF(#REF!="PMOB",ROW(#REF!)-ROW(#REF!)+1),ROWS(D$6:D37))),"")</f>
        <v/>
      </c>
      <c r="E37" s="2" t="str">
        <f t="array" ref="E37">+IFERROR(INDEX(#REF!,SMALL(IF(#REF!="PMOB",ROW(#REF!)-ROW(#REF!)+1),ROWS(E$6:E37))),"")</f>
        <v/>
      </c>
      <c r="F37" s="19" t="str">
        <f t="array" ref="F37">+IFERROR(INDEX(#REF!,SMALL(IF(#REF!="PMOB",ROW(#REF!)-ROW(#REF!)+1),ROWS(F$6:F37))),"")</f>
        <v/>
      </c>
    </row>
    <row r="38" spans="1:6" x14ac:dyDescent="0.25">
      <c r="A38" s="15" t="str">
        <f t="array" ref="A38">+IFERROR(INDEX(#REF!,SMALL(IF(#REF!="PMOB",ROW(#REF!)-ROW(#REF!)+1),ROWS(A$6:A38))),"")</f>
        <v/>
      </c>
      <c r="B38" s="10" t="str">
        <f t="array" ref="B38">+IFERROR(INDEX(#REF!,SMALL(IF(#REF!="PMOB",ROW(#REF!)-ROW(#REF!)+1),ROWS(B$6:B38))),"")</f>
        <v/>
      </c>
      <c r="C38" s="2" t="str">
        <f t="array" ref="C38">+IFERROR(INDEX(#REF!,SMALL(IF(#REF!="PMOB",ROW(#REF!)-ROW(#REF!)+1),ROWS(C$6:C38))),"")</f>
        <v/>
      </c>
      <c r="D38" s="2" t="str">
        <f t="array" ref="D38">+IFERROR(INDEX(#REF!,SMALL(IF(#REF!="PMOB",ROW(#REF!)-ROW(#REF!)+1),ROWS(D$6:D38))),"")</f>
        <v/>
      </c>
      <c r="E38" s="2" t="str">
        <f t="array" ref="E38">+IFERROR(INDEX(#REF!,SMALL(IF(#REF!="PMOB",ROW(#REF!)-ROW(#REF!)+1),ROWS(E$6:E38))),"")</f>
        <v/>
      </c>
      <c r="F38" s="19" t="str">
        <f t="array" ref="F38">+IFERROR(INDEX(#REF!,SMALL(IF(#REF!="PMOB",ROW(#REF!)-ROW(#REF!)+1),ROWS(F$6:F38))),"")</f>
        <v/>
      </c>
    </row>
    <row r="39" spans="1:6" x14ac:dyDescent="0.25">
      <c r="A39" s="15" t="str">
        <f t="array" ref="A39">+IFERROR(INDEX(#REF!,SMALL(IF(#REF!="PMOB",ROW(#REF!)-ROW(#REF!)+1),ROWS(A$6:A39))),"")</f>
        <v/>
      </c>
      <c r="B39" s="10" t="str">
        <f t="array" ref="B39">+IFERROR(INDEX(#REF!,SMALL(IF(#REF!="PMOB",ROW(#REF!)-ROW(#REF!)+1),ROWS(B$6:B39))),"")</f>
        <v/>
      </c>
      <c r="C39" s="2" t="str">
        <f t="array" ref="C39">+IFERROR(INDEX(#REF!,SMALL(IF(#REF!="PMOB",ROW(#REF!)-ROW(#REF!)+1),ROWS(C$6:C39))),"")</f>
        <v/>
      </c>
      <c r="D39" s="2" t="str">
        <f t="array" ref="D39">+IFERROR(INDEX(#REF!,SMALL(IF(#REF!="PMOB",ROW(#REF!)-ROW(#REF!)+1),ROWS(D$6:D39))),"")</f>
        <v/>
      </c>
      <c r="E39" s="2" t="str">
        <f t="array" ref="E39">+IFERROR(INDEX(#REF!,SMALL(IF(#REF!="PMOB",ROW(#REF!)-ROW(#REF!)+1),ROWS(E$6:E39))),"")</f>
        <v/>
      </c>
      <c r="F39" s="19" t="str">
        <f t="array" ref="F39">+IFERROR(INDEX(#REF!,SMALL(IF(#REF!="PMOB",ROW(#REF!)-ROW(#REF!)+1),ROWS(F$6:F39))),"")</f>
        <v/>
      </c>
    </row>
    <row r="40" spans="1:6" x14ac:dyDescent="0.25">
      <c r="A40" s="15" t="str">
        <f t="array" ref="A40">+IFERROR(INDEX(#REF!,SMALL(IF(#REF!="PMOB",ROW(#REF!)-ROW(#REF!)+1),ROWS(A$6:A40))),"")</f>
        <v/>
      </c>
      <c r="B40" s="10" t="str">
        <f t="array" ref="B40">+IFERROR(INDEX(#REF!,SMALL(IF(#REF!="PMOB",ROW(#REF!)-ROW(#REF!)+1),ROWS(B$6:B40))),"")</f>
        <v/>
      </c>
      <c r="C40" s="2" t="str">
        <f t="array" ref="C40">+IFERROR(INDEX(#REF!,SMALL(IF(#REF!="PMOB",ROW(#REF!)-ROW(#REF!)+1),ROWS(C$6:C40))),"")</f>
        <v/>
      </c>
      <c r="D40" s="2" t="str">
        <f t="array" ref="D40">+IFERROR(INDEX(#REF!,SMALL(IF(#REF!="PMOB",ROW(#REF!)-ROW(#REF!)+1),ROWS(D$6:D40))),"")</f>
        <v/>
      </c>
      <c r="E40" s="2" t="str">
        <f t="array" ref="E40">+IFERROR(INDEX(#REF!,SMALL(IF(#REF!="PMOB",ROW(#REF!)-ROW(#REF!)+1),ROWS(E$6:E40))),"")</f>
        <v/>
      </c>
      <c r="F40" s="19" t="str">
        <f t="array" ref="F40">+IFERROR(INDEX(#REF!,SMALL(IF(#REF!="PMOB",ROW(#REF!)-ROW(#REF!)+1),ROWS(F$6:F40))),"")</f>
        <v/>
      </c>
    </row>
    <row r="41" spans="1:6" x14ac:dyDescent="0.25">
      <c r="A41" s="15" t="str">
        <f t="array" ref="A41">+IFERROR(INDEX(#REF!,SMALL(IF(#REF!="PMOB",ROW(#REF!)-ROW(#REF!)+1),ROWS(A$6:A41))),"")</f>
        <v/>
      </c>
      <c r="B41" s="10" t="str">
        <f t="array" ref="B41">+IFERROR(INDEX(#REF!,SMALL(IF(#REF!="PMOB",ROW(#REF!)-ROW(#REF!)+1),ROWS(B$6:B41))),"")</f>
        <v/>
      </c>
      <c r="C41" s="2" t="str">
        <f t="array" ref="C41">+IFERROR(INDEX(#REF!,SMALL(IF(#REF!="PMOB",ROW(#REF!)-ROW(#REF!)+1),ROWS(C$6:C41))),"")</f>
        <v/>
      </c>
      <c r="D41" s="2" t="str">
        <f t="array" ref="D41">+IFERROR(INDEX(#REF!,SMALL(IF(#REF!="PMOB",ROW(#REF!)-ROW(#REF!)+1),ROWS(D$6:D41))),"")</f>
        <v/>
      </c>
      <c r="E41" s="2" t="str">
        <f t="array" ref="E41">+IFERROR(INDEX(#REF!,SMALL(IF(#REF!="PMOB",ROW(#REF!)-ROW(#REF!)+1),ROWS(E$6:E41))),"")</f>
        <v/>
      </c>
      <c r="F41" s="19" t="str">
        <f t="array" ref="F41">+IFERROR(INDEX(#REF!,SMALL(IF(#REF!="PMOB",ROW(#REF!)-ROW(#REF!)+1),ROWS(F$6:F41))),"")</f>
        <v/>
      </c>
    </row>
    <row r="42" spans="1:6" x14ac:dyDescent="0.25">
      <c r="A42" s="15" t="str">
        <f t="array" ref="A42">+IFERROR(INDEX(#REF!,SMALL(IF(#REF!="PMOB",ROW(#REF!)-ROW(#REF!)+1),ROWS(A$6:A42))),"")</f>
        <v/>
      </c>
      <c r="B42" s="10" t="str">
        <f t="array" ref="B42">+IFERROR(INDEX(#REF!,SMALL(IF(#REF!="PMOB",ROW(#REF!)-ROW(#REF!)+1),ROWS(B$6:B42))),"")</f>
        <v/>
      </c>
      <c r="C42" s="2" t="str">
        <f t="array" ref="C42">+IFERROR(INDEX(#REF!,SMALL(IF(#REF!="PMOB",ROW(#REF!)-ROW(#REF!)+1),ROWS(C$6:C42))),"")</f>
        <v/>
      </c>
      <c r="D42" s="2" t="str">
        <f t="array" ref="D42">+IFERROR(INDEX(#REF!,SMALL(IF(#REF!="PMOB",ROW(#REF!)-ROW(#REF!)+1),ROWS(D$6:D42))),"")</f>
        <v/>
      </c>
      <c r="E42" s="2" t="str">
        <f t="array" ref="E42">+IFERROR(INDEX(#REF!,SMALL(IF(#REF!="PMOB",ROW(#REF!)-ROW(#REF!)+1),ROWS(E$6:E42))),"")</f>
        <v/>
      </c>
      <c r="F42" s="19" t="str">
        <f t="array" ref="F42">+IFERROR(INDEX(#REF!,SMALL(IF(#REF!="PMOB",ROW(#REF!)-ROW(#REF!)+1),ROWS(F$6:F42))),"")</f>
        <v/>
      </c>
    </row>
    <row r="43" spans="1:6" x14ac:dyDescent="0.25">
      <c r="A43" s="15" t="str">
        <f t="array" ref="A43">+IFERROR(INDEX(#REF!,SMALL(IF(#REF!="PMOB",ROW(#REF!)-ROW(#REF!)+1),ROWS(A$6:A43))),"")</f>
        <v/>
      </c>
      <c r="B43" s="10" t="str">
        <f t="array" ref="B43">+IFERROR(INDEX(#REF!,SMALL(IF(#REF!="PMOB",ROW(#REF!)-ROW(#REF!)+1),ROWS(B$6:B43))),"")</f>
        <v/>
      </c>
      <c r="C43" s="2" t="str">
        <f t="array" ref="C43">+IFERROR(INDEX(#REF!,SMALL(IF(#REF!="PMOB",ROW(#REF!)-ROW(#REF!)+1),ROWS(C$6:C43))),"")</f>
        <v/>
      </c>
      <c r="D43" s="2" t="str">
        <f t="array" ref="D43">+IFERROR(INDEX(#REF!,SMALL(IF(#REF!="PMOB",ROW(#REF!)-ROW(#REF!)+1),ROWS(D$6:D43))),"")</f>
        <v/>
      </c>
      <c r="E43" s="2" t="str">
        <f t="array" ref="E43">+IFERROR(INDEX(#REF!,SMALL(IF(#REF!="PMOB",ROW(#REF!)-ROW(#REF!)+1),ROWS(E$6:E43))),"")</f>
        <v/>
      </c>
      <c r="F43" s="19" t="str">
        <f t="array" ref="F43">+IFERROR(INDEX(#REF!,SMALL(IF(#REF!="PMOB",ROW(#REF!)-ROW(#REF!)+1),ROWS(F$6:F43))),"")</f>
        <v/>
      </c>
    </row>
    <row r="44" spans="1:6" x14ac:dyDescent="0.25">
      <c r="A44" s="15" t="str">
        <f t="array" ref="A44">+IFERROR(INDEX(#REF!,SMALL(IF(#REF!="PMOB",ROW(#REF!)-ROW(#REF!)+1),ROWS(A$6:A44))),"")</f>
        <v/>
      </c>
      <c r="B44" s="10" t="str">
        <f t="array" ref="B44">+IFERROR(INDEX(#REF!,SMALL(IF(#REF!="PMOB",ROW(#REF!)-ROW(#REF!)+1),ROWS(B$6:B44))),"")</f>
        <v/>
      </c>
      <c r="C44" s="2" t="str">
        <f t="array" ref="C44">+IFERROR(INDEX(#REF!,SMALL(IF(#REF!="PMOB",ROW(#REF!)-ROW(#REF!)+1),ROWS(C$6:C44))),"")</f>
        <v/>
      </c>
      <c r="D44" s="2" t="str">
        <f t="array" ref="D44">+IFERROR(INDEX(#REF!,SMALL(IF(#REF!="PMOB",ROW(#REF!)-ROW(#REF!)+1),ROWS(D$6:D44))),"")</f>
        <v/>
      </c>
      <c r="E44" s="2" t="str">
        <f t="array" ref="E44">+IFERROR(INDEX(#REF!,SMALL(IF(#REF!="PMOB",ROW(#REF!)-ROW(#REF!)+1),ROWS(E$6:E44))),"")</f>
        <v/>
      </c>
      <c r="F44" s="19" t="str">
        <f t="array" ref="F44">+IFERROR(INDEX(#REF!,SMALL(IF(#REF!="PMOB",ROW(#REF!)-ROW(#REF!)+1),ROWS(F$6:F44))),"")</f>
        <v/>
      </c>
    </row>
    <row r="45" spans="1:6" x14ac:dyDescent="0.25">
      <c r="A45" s="15" t="str">
        <f t="array" ref="A45">+IFERROR(INDEX(#REF!,SMALL(IF(#REF!="PMOB",ROW(#REF!)-ROW(#REF!)+1),ROWS(A$6:A45))),"")</f>
        <v/>
      </c>
      <c r="B45" s="10" t="str">
        <f t="array" ref="B45">+IFERROR(INDEX(#REF!,SMALL(IF(#REF!="PMOB",ROW(#REF!)-ROW(#REF!)+1),ROWS(B$6:B45))),"")</f>
        <v/>
      </c>
      <c r="C45" s="2" t="str">
        <f t="array" ref="C45">+IFERROR(INDEX(#REF!,SMALL(IF(#REF!="PMOB",ROW(#REF!)-ROW(#REF!)+1),ROWS(C$6:C45))),"")</f>
        <v/>
      </c>
      <c r="D45" s="2" t="str">
        <f t="array" ref="D45">+IFERROR(INDEX(#REF!,SMALL(IF(#REF!="PMOB",ROW(#REF!)-ROW(#REF!)+1),ROWS(D$6:D45))),"")</f>
        <v/>
      </c>
      <c r="E45" s="2" t="str">
        <f t="array" ref="E45">+IFERROR(INDEX(#REF!,SMALL(IF(#REF!="PMOB",ROW(#REF!)-ROW(#REF!)+1),ROWS(E$6:E45))),"")</f>
        <v/>
      </c>
      <c r="F45" s="19" t="str">
        <f t="array" ref="F45">+IFERROR(INDEX(#REF!,SMALL(IF(#REF!="PMOB",ROW(#REF!)-ROW(#REF!)+1),ROWS(F$6:F45))),"")</f>
        <v/>
      </c>
    </row>
    <row r="46" spans="1:6" x14ac:dyDescent="0.25">
      <c r="A46" s="15" t="str">
        <f t="array" ref="A46">+IFERROR(INDEX(#REF!,SMALL(IF(#REF!="PMOB",ROW(#REF!)-ROW(#REF!)+1),ROWS(A$6:A46))),"")</f>
        <v/>
      </c>
      <c r="B46" s="10" t="str">
        <f t="array" ref="B46">+IFERROR(INDEX(#REF!,SMALL(IF(#REF!="PMOB",ROW(#REF!)-ROW(#REF!)+1),ROWS(B$6:B46))),"")</f>
        <v/>
      </c>
      <c r="C46" s="2" t="str">
        <f t="array" ref="C46">+IFERROR(INDEX(#REF!,SMALL(IF(#REF!="PMOB",ROW(#REF!)-ROW(#REF!)+1),ROWS(C$6:C46))),"")</f>
        <v/>
      </c>
      <c r="D46" s="2" t="str">
        <f t="array" ref="D46">+IFERROR(INDEX(#REF!,SMALL(IF(#REF!="PMOB",ROW(#REF!)-ROW(#REF!)+1),ROWS(D$6:D46))),"")</f>
        <v/>
      </c>
      <c r="E46" s="2" t="str">
        <f t="array" ref="E46">+IFERROR(INDEX(#REF!,SMALL(IF(#REF!="PMOB",ROW(#REF!)-ROW(#REF!)+1),ROWS(E$6:E46))),"")</f>
        <v/>
      </c>
      <c r="F46" s="19" t="str">
        <f t="array" ref="F46">+IFERROR(INDEX(#REF!,SMALL(IF(#REF!="PMOB",ROW(#REF!)-ROW(#REF!)+1),ROWS(F$6:F46))),"")</f>
        <v/>
      </c>
    </row>
    <row r="47" spans="1:6" x14ac:dyDescent="0.25">
      <c r="A47" s="15" t="str">
        <f t="array" ref="A47">+IFERROR(INDEX(#REF!,SMALL(IF(#REF!="PMOB",ROW(#REF!)-ROW(#REF!)+1),ROWS(A$6:A47))),"")</f>
        <v/>
      </c>
      <c r="B47" s="10" t="str">
        <f t="array" ref="B47">+IFERROR(INDEX(#REF!,SMALL(IF(#REF!="PMOB",ROW(#REF!)-ROW(#REF!)+1),ROWS(B$6:B47))),"")</f>
        <v/>
      </c>
      <c r="C47" s="2" t="str">
        <f t="array" ref="C47">+IFERROR(INDEX(#REF!,SMALL(IF(#REF!="PMOB",ROW(#REF!)-ROW(#REF!)+1),ROWS(C$6:C47))),"")</f>
        <v/>
      </c>
      <c r="D47" s="2" t="str">
        <f t="array" ref="D47">+IFERROR(INDEX(#REF!,SMALL(IF(#REF!="PMOB",ROW(#REF!)-ROW(#REF!)+1),ROWS(D$6:D47))),"")</f>
        <v/>
      </c>
      <c r="E47" s="2" t="str">
        <f t="array" ref="E47">+IFERROR(INDEX(#REF!,SMALL(IF(#REF!="PMOB",ROW(#REF!)-ROW(#REF!)+1),ROWS(E$6:E47))),"")</f>
        <v/>
      </c>
      <c r="F47" s="19" t="str">
        <f t="array" ref="F47">+IFERROR(INDEX(#REF!,SMALL(IF(#REF!="PMOB",ROW(#REF!)-ROW(#REF!)+1),ROWS(F$6:F47))),"")</f>
        <v/>
      </c>
    </row>
    <row r="48" spans="1:6" x14ac:dyDescent="0.25">
      <c r="A48" s="15" t="str">
        <f t="array" ref="A48">+IFERROR(INDEX(#REF!,SMALL(IF(#REF!="PMOB",ROW(#REF!)-ROW(#REF!)+1),ROWS(A$6:A48))),"")</f>
        <v/>
      </c>
      <c r="B48" s="10" t="str">
        <f t="array" ref="B48">+IFERROR(INDEX(#REF!,SMALL(IF(#REF!="PMOB",ROW(#REF!)-ROW(#REF!)+1),ROWS(B$6:B48))),"")</f>
        <v/>
      </c>
      <c r="C48" s="2" t="str">
        <f t="array" ref="C48">+IFERROR(INDEX(#REF!,SMALL(IF(#REF!="PMOB",ROW(#REF!)-ROW(#REF!)+1),ROWS(C$6:C48))),"")</f>
        <v/>
      </c>
      <c r="D48" s="2" t="str">
        <f t="array" ref="D48">+IFERROR(INDEX(#REF!,SMALL(IF(#REF!="PMOB",ROW(#REF!)-ROW(#REF!)+1),ROWS(D$6:D48))),"")</f>
        <v/>
      </c>
      <c r="E48" s="2" t="str">
        <f t="array" ref="E48">+IFERROR(INDEX(#REF!,SMALL(IF(#REF!="PMOB",ROW(#REF!)-ROW(#REF!)+1),ROWS(E$6:E48))),"")</f>
        <v/>
      </c>
      <c r="F48" s="19" t="str">
        <f t="array" ref="F48">+IFERROR(INDEX(#REF!,SMALL(IF(#REF!="PMOB",ROW(#REF!)-ROW(#REF!)+1),ROWS(F$6:F48))),"")</f>
        <v/>
      </c>
    </row>
    <row r="49" spans="1:6" x14ac:dyDescent="0.25">
      <c r="A49" s="15" t="str">
        <f t="array" ref="A49">+IFERROR(INDEX(#REF!,SMALL(IF(#REF!="PMOB",ROW(#REF!)-ROW(#REF!)+1),ROWS(A$6:A49))),"")</f>
        <v/>
      </c>
      <c r="B49" s="10" t="str">
        <f t="array" ref="B49">+IFERROR(INDEX(#REF!,SMALL(IF(#REF!="PMOB",ROW(#REF!)-ROW(#REF!)+1),ROWS(B$6:B49))),"")</f>
        <v/>
      </c>
      <c r="C49" s="2" t="str">
        <f t="array" ref="C49">+IFERROR(INDEX(#REF!,SMALL(IF(#REF!="PMOB",ROW(#REF!)-ROW(#REF!)+1),ROWS(C$6:C49))),"")</f>
        <v/>
      </c>
      <c r="D49" s="2" t="str">
        <f t="array" ref="D49">+IFERROR(INDEX(#REF!,SMALL(IF(#REF!="PMOB",ROW(#REF!)-ROW(#REF!)+1),ROWS(D$6:D49))),"")</f>
        <v/>
      </c>
      <c r="E49" s="2" t="str">
        <f t="array" ref="E49">+IFERROR(INDEX(#REF!,SMALL(IF(#REF!="PMOB",ROW(#REF!)-ROW(#REF!)+1),ROWS(E$6:E49))),"")</f>
        <v/>
      </c>
      <c r="F49" s="19" t="str">
        <f t="array" ref="F49">+IFERROR(INDEX(#REF!,SMALL(IF(#REF!="PMOB",ROW(#REF!)-ROW(#REF!)+1),ROWS(F$6:F49))),"")</f>
        <v/>
      </c>
    </row>
    <row r="50" spans="1:6" x14ac:dyDescent="0.25">
      <c r="A50" s="15" t="str">
        <f t="array" ref="A50">+IFERROR(INDEX(#REF!,SMALL(IF(#REF!="PMOB",ROW(#REF!)-ROW(#REF!)+1),ROWS(A$6:A50))),"")</f>
        <v/>
      </c>
      <c r="B50" s="10" t="str">
        <f t="array" ref="B50">+IFERROR(INDEX(#REF!,SMALL(IF(#REF!="PMOB",ROW(#REF!)-ROW(#REF!)+1),ROWS(B$6:B50))),"")</f>
        <v/>
      </c>
      <c r="C50" s="2" t="str">
        <f t="array" ref="C50">+IFERROR(INDEX(#REF!,SMALL(IF(#REF!="PMOB",ROW(#REF!)-ROW(#REF!)+1),ROWS(C$6:C50))),"")</f>
        <v/>
      </c>
      <c r="D50" s="2" t="str">
        <f t="array" ref="D50">+IFERROR(INDEX(#REF!,SMALL(IF(#REF!="PMOB",ROW(#REF!)-ROW(#REF!)+1),ROWS(D$6:D50))),"")</f>
        <v/>
      </c>
      <c r="E50" s="2" t="str">
        <f t="array" ref="E50">+IFERROR(INDEX(#REF!,SMALL(IF(#REF!="PMOB",ROW(#REF!)-ROW(#REF!)+1),ROWS(E$6:E50))),"")</f>
        <v/>
      </c>
      <c r="F50" s="19" t="str">
        <f t="array" ref="F50">+IFERROR(INDEX(#REF!,SMALL(IF(#REF!="PMOB",ROW(#REF!)-ROW(#REF!)+1),ROWS(F$6:F50))),"")</f>
        <v/>
      </c>
    </row>
  </sheetData>
  <autoFilter ref="A5:F5" xr:uid="{00000000-0009-0000-0000-000007000000}"/>
  <mergeCells count="8">
    <mergeCell ref="A1:F4"/>
    <mergeCell ref="G1:K1"/>
    <mergeCell ref="G2:H2"/>
    <mergeCell ref="I2:K2"/>
    <mergeCell ref="G3:H3"/>
    <mergeCell ref="I3:K3"/>
    <mergeCell ref="G4:H4"/>
    <mergeCell ref="I4:K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pageSetUpPr fitToPage="1"/>
  </sheetPr>
  <dimension ref="A1:N599"/>
  <sheetViews>
    <sheetView workbookViewId="0">
      <pane ySplit="5" topLeftCell="A498" activePane="bottomLeft" state="frozen"/>
      <selection pane="bottomLeft" activeCell="B622" sqref="B621:C622"/>
    </sheetView>
  </sheetViews>
  <sheetFormatPr defaultRowHeight="12" x14ac:dyDescent="0.2"/>
  <cols>
    <col min="1" max="1" width="6" style="30" customWidth="1"/>
    <col min="2" max="2" width="8.7109375" style="108" customWidth="1"/>
    <col min="3" max="3" width="8.7109375" style="30" customWidth="1"/>
    <col min="4" max="4" width="12.140625" style="30" bestFit="1" customWidth="1"/>
    <col min="5" max="5" width="12.5703125" style="30" customWidth="1"/>
    <col min="6" max="6" width="11.140625" style="30" customWidth="1"/>
    <col min="7" max="7" width="9.5703125" style="57" customWidth="1"/>
    <col min="8" max="8" width="12.7109375" style="30" customWidth="1"/>
    <col min="9" max="10" width="9.140625" style="30"/>
    <col min="11" max="11" width="12.85546875" style="30" customWidth="1"/>
    <col min="12" max="16384" width="9.140625" style="30"/>
  </cols>
  <sheetData>
    <row r="1" spans="1:14" ht="15" customHeight="1" x14ac:dyDescent="0.2">
      <c r="A1" s="215" t="s">
        <v>676</v>
      </c>
      <c r="B1" s="215"/>
      <c r="C1" s="215"/>
      <c r="D1" s="215"/>
      <c r="E1" s="215"/>
      <c r="F1" s="215"/>
      <c r="G1" s="215"/>
      <c r="H1" s="219" t="s">
        <v>661</v>
      </c>
      <c r="I1" s="219"/>
      <c r="J1" s="219"/>
      <c r="K1" s="219"/>
      <c r="L1" s="219"/>
      <c r="N1" s="30" t="s">
        <v>691</v>
      </c>
    </row>
    <row r="2" spans="1:14" ht="15" customHeight="1" x14ac:dyDescent="0.2">
      <c r="A2" s="215"/>
      <c r="B2" s="215"/>
      <c r="C2" s="215"/>
      <c r="D2" s="215"/>
      <c r="E2" s="215"/>
      <c r="F2" s="215"/>
      <c r="G2" s="215"/>
      <c r="H2" s="220" t="s">
        <v>692</v>
      </c>
      <c r="I2" s="221"/>
      <c r="J2" s="222">
        <f>SUBTOTAL(9,D:D)</f>
        <v>3005</v>
      </c>
      <c r="K2" s="223"/>
      <c r="L2" s="224"/>
    </row>
    <row r="3" spans="1:14" ht="15" customHeight="1" x14ac:dyDescent="0.2">
      <c r="A3" s="215"/>
      <c r="B3" s="215"/>
      <c r="C3" s="215"/>
      <c r="D3" s="215"/>
      <c r="E3" s="215"/>
      <c r="F3" s="215"/>
      <c r="G3" s="215"/>
      <c r="H3" s="220" t="s">
        <v>693</v>
      </c>
      <c r="I3" s="221"/>
      <c r="J3" s="216">
        <f>SUBTOTAL(9,E:E)</f>
        <v>3005</v>
      </c>
      <c r="K3" s="217"/>
      <c r="L3" s="218"/>
    </row>
    <row r="4" spans="1:14" ht="15" customHeight="1" x14ac:dyDescent="0.2">
      <c r="A4" s="215"/>
      <c r="B4" s="215"/>
      <c r="C4" s="215"/>
      <c r="D4" s="215"/>
      <c r="E4" s="215"/>
      <c r="F4" s="215"/>
      <c r="G4" s="215"/>
      <c r="H4" s="220" t="s">
        <v>694</v>
      </c>
      <c r="I4" s="221"/>
      <c r="J4" s="216">
        <f>SUBTOTAL(9,F:F)</f>
        <v>0</v>
      </c>
      <c r="K4" s="217"/>
      <c r="L4" s="218"/>
    </row>
    <row r="5" spans="1:14" ht="36" x14ac:dyDescent="0.2">
      <c r="A5" s="101" t="s">
        <v>2</v>
      </c>
      <c r="B5" s="106" t="s">
        <v>695</v>
      </c>
      <c r="C5" s="101" t="s">
        <v>5</v>
      </c>
      <c r="D5" s="101" t="s">
        <v>692</v>
      </c>
      <c r="E5" s="101" t="s">
        <v>696</v>
      </c>
      <c r="F5" s="101" t="s">
        <v>697</v>
      </c>
      <c r="G5" s="101" t="s">
        <v>698</v>
      </c>
      <c r="H5" s="102"/>
    </row>
    <row r="6" spans="1:14" hidden="1" x14ac:dyDescent="0.2">
      <c r="A6" s="103">
        <f>'8 - FEB 2020'!D2</f>
        <v>0</v>
      </c>
      <c r="B6" s="107">
        <f>'8 - FEB 2020'!B2</f>
        <v>0</v>
      </c>
      <c r="C6" s="104">
        <f>'8 - FEB 2020'!F2</f>
        <v>81250</v>
      </c>
      <c r="D6" s="105">
        <f>'8 - FEB 2020'!N2</f>
        <v>0</v>
      </c>
      <c r="E6" s="105">
        <f>'8 - FEB 2020'!K2</f>
        <v>0</v>
      </c>
      <c r="F6" s="105">
        <f>'8 - FEB 2020'!L2</f>
        <v>0</v>
      </c>
      <c r="G6" s="105">
        <f>'8 - FEB 2020'!M2</f>
        <v>0</v>
      </c>
    </row>
    <row r="7" spans="1:14" hidden="1" x14ac:dyDescent="0.2">
      <c r="A7" s="103" t="str">
        <f>'8 - FEB 2020'!D3</f>
        <v>OT</v>
      </c>
      <c r="B7" s="107" t="str">
        <f>'8 - FEB 2020'!B3</f>
        <v>GPD</v>
      </c>
      <c r="C7" s="104">
        <f>'8 - FEB 2020'!F3</f>
        <v>81253</v>
      </c>
      <c r="D7" s="105">
        <f>'8 - FEB 2020'!N3</f>
        <v>72485.88</v>
      </c>
      <c r="E7" s="105">
        <f>'8 - FEB 2020'!K3</f>
        <v>72485.88</v>
      </c>
      <c r="F7" s="105">
        <f>'8 - FEB 2020'!L3</f>
        <v>0</v>
      </c>
      <c r="G7" s="105">
        <f>'8 - FEB 2020'!M3</f>
        <v>0</v>
      </c>
    </row>
    <row r="8" spans="1:14" hidden="1" x14ac:dyDescent="0.2">
      <c r="A8" s="103" t="str">
        <f>'8 - FEB 2020'!D4</f>
        <v>RC</v>
      </c>
      <c r="B8" s="107">
        <f>'8 - FEB 2020'!B4</f>
        <v>43858</v>
      </c>
      <c r="C8" s="104">
        <f>'8 - FEB 2020'!F4</f>
        <v>81256</v>
      </c>
      <c r="D8" s="105">
        <f>'8 - FEB 2020'!N4</f>
        <v>3078.25</v>
      </c>
      <c r="E8" s="105">
        <f>'8 - FEB 2020'!K4</f>
        <v>3078.25</v>
      </c>
      <c r="F8" s="105">
        <f>'8 - FEB 2020'!L4</f>
        <v>0</v>
      </c>
      <c r="G8" s="105">
        <f>'8 - FEB 2020'!M4</f>
        <v>0</v>
      </c>
      <c r="H8" s="61" t="s">
        <v>699</v>
      </c>
    </row>
    <row r="9" spans="1:14" hidden="1" x14ac:dyDescent="0.2">
      <c r="A9" s="103" t="str">
        <f>'8 - FEB 2020'!D5</f>
        <v>RC</v>
      </c>
      <c r="B9" s="107">
        <f>'8 - FEB 2020'!B5</f>
        <v>43858</v>
      </c>
      <c r="C9" s="104">
        <f>'8 - FEB 2020'!F5</f>
        <v>81257</v>
      </c>
      <c r="D9" s="105">
        <f>'8 - FEB 2020'!N5</f>
        <v>34000</v>
      </c>
      <c r="E9" s="105">
        <f>'8 - FEB 2020'!K5</f>
        <v>34000</v>
      </c>
      <c r="F9" s="105">
        <f>'8 - FEB 2020'!L5</f>
        <v>0</v>
      </c>
      <c r="G9" s="105">
        <f>'8 - FEB 2020'!M5</f>
        <v>0</v>
      </c>
      <c r="H9" s="61"/>
    </row>
    <row r="10" spans="1:14" hidden="1" x14ac:dyDescent="0.2">
      <c r="A10" s="103" t="str">
        <f>'8 - FEB 2020'!D6</f>
        <v>RC</v>
      </c>
      <c r="B10" s="107">
        <f>'8 - FEB 2020'!B6</f>
        <v>43858</v>
      </c>
      <c r="C10" s="104">
        <f>'8 - FEB 2020'!F6</f>
        <v>81259</v>
      </c>
      <c r="D10" s="105">
        <f>'8 - FEB 2020'!N6</f>
        <v>6525</v>
      </c>
      <c r="E10" s="105">
        <f>'8 - FEB 2020'!K6</f>
        <v>6525</v>
      </c>
      <c r="F10" s="105">
        <f>'8 - FEB 2020'!L6</f>
        <v>0</v>
      </c>
      <c r="G10" s="105">
        <f>'8 - FEB 2020'!M6</f>
        <v>0</v>
      </c>
      <c r="H10" s="61"/>
    </row>
    <row r="11" spans="1:14" hidden="1" x14ac:dyDescent="0.2">
      <c r="A11" s="103" t="str">
        <f>'8 - FEB 2020'!D7</f>
        <v>CH</v>
      </c>
      <c r="B11" s="107">
        <f>'8 - FEB 2020'!B7</f>
        <v>43861</v>
      </c>
      <c r="C11" s="104">
        <f>'8 - FEB 2020'!F7</f>
        <v>81285</v>
      </c>
      <c r="D11" s="105">
        <f>'8 - FEB 2020'!N7</f>
        <v>354</v>
      </c>
      <c r="E11" s="105">
        <f>'8 - FEB 2020'!K7</f>
        <v>354</v>
      </c>
      <c r="F11" s="105">
        <f>'8 - FEB 2020'!L7</f>
        <v>0</v>
      </c>
      <c r="G11" s="105">
        <f>'8 - FEB 2020'!M7</f>
        <v>0</v>
      </c>
      <c r="H11" s="61" t="s">
        <v>700</v>
      </c>
    </row>
    <row r="12" spans="1:14" hidden="1" x14ac:dyDescent="0.2">
      <c r="A12" s="103" t="str">
        <f>'8 - FEB 2020'!D8</f>
        <v>WT</v>
      </c>
      <c r="B12" s="107">
        <f>'8 - FEB 2020'!B8</f>
        <v>43851</v>
      </c>
      <c r="C12" s="104">
        <f>'8 - FEB 2020'!F8</f>
        <v>81286</v>
      </c>
      <c r="D12" s="105">
        <f>'8 - FEB 2020'!N8</f>
        <v>5730.3</v>
      </c>
      <c r="E12" s="105">
        <f>'8 - FEB 2020'!K8</f>
        <v>5730.3</v>
      </c>
      <c r="F12" s="105">
        <f>'8 - FEB 2020'!L8</f>
        <v>0</v>
      </c>
      <c r="G12" s="105">
        <f>'8 - FEB 2020'!M8</f>
        <v>0</v>
      </c>
    </row>
    <row r="13" spans="1:14" hidden="1" x14ac:dyDescent="0.2">
      <c r="A13" s="103" t="str">
        <f>'8 - FEB 2020'!D9</f>
        <v>RC</v>
      </c>
      <c r="B13" s="107">
        <f>'8 - FEB 2020'!B9</f>
        <v>43860</v>
      </c>
      <c r="C13" s="104">
        <f>'8 - FEB 2020'!F9</f>
        <v>81289</v>
      </c>
      <c r="D13" s="105">
        <f>'8 - FEB 2020'!N9</f>
        <v>1093</v>
      </c>
      <c r="E13" s="105">
        <f>'8 - FEB 2020'!K9</f>
        <v>1093</v>
      </c>
      <c r="F13" s="105">
        <f>'8 - FEB 2020'!L9</f>
        <v>0</v>
      </c>
      <c r="G13" s="105">
        <f>'8 - FEB 2020'!M9</f>
        <v>0</v>
      </c>
    </row>
    <row r="14" spans="1:14" hidden="1" x14ac:dyDescent="0.2">
      <c r="A14" s="103" t="str">
        <f>'8 - FEB 2020'!D10</f>
        <v>CH</v>
      </c>
      <c r="B14" s="107">
        <f>'8 - FEB 2020'!B10</f>
        <v>43861</v>
      </c>
      <c r="C14" s="104">
        <f>'8 - FEB 2020'!F10</f>
        <v>81293</v>
      </c>
      <c r="D14" s="105">
        <f>'8 - FEB 2020'!N10</f>
        <v>192</v>
      </c>
      <c r="E14" s="105">
        <f>'8 - FEB 2020'!K10</f>
        <v>192</v>
      </c>
      <c r="F14" s="105">
        <f>'8 - FEB 2020'!L10</f>
        <v>0</v>
      </c>
      <c r="G14" s="105">
        <f>'8 - FEB 2020'!M10</f>
        <v>0</v>
      </c>
    </row>
    <row r="15" spans="1:14" hidden="1" x14ac:dyDescent="0.2">
      <c r="A15" s="103">
        <f>'8 - FEB 2020'!D11</f>
        <v>0</v>
      </c>
      <c r="B15" s="107">
        <f>'8 - FEB 2020'!B11</f>
        <v>0</v>
      </c>
      <c r="C15" s="104">
        <f>'8 - FEB 2020'!F11</f>
        <v>81297</v>
      </c>
      <c r="D15" s="105">
        <f>'8 - FEB 2020'!N11</f>
        <v>0</v>
      </c>
      <c r="E15" s="105">
        <f>'8 - FEB 2020'!K11</f>
        <v>0</v>
      </c>
      <c r="F15" s="105">
        <f>'8 - FEB 2020'!L11</f>
        <v>0</v>
      </c>
      <c r="G15" s="105">
        <f>'8 - FEB 2020'!M11</f>
        <v>0</v>
      </c>
    </row>
    <row r="16" spans="1:14" hidden="1" x14ac:dyDescent="0.2">
      <c r="A16" s="103" t="str">
        <f>'8 - FEB 2020'!D12</f>
        <v>CH</v>
      </c>
      <c r="B16" s="107">
        <f>'8 - FEB 2020'!B12</f>
        <v>43861</v>
      </c>
      <c r="C16" s="104">
        <f>'8 - FEB 2020'!F12</f>
        <v>81300</v>
      </c>
      <c r="D16" s="105">
        <f>'8 - FEB 2020'!N12</f>
        <v>48</v>
      </c>
      <c r="E16" s="105">
        <f>'8 - FEB 2020'!K12</f>
        <v>48</v>
      </c>
      <c r="F16" s="105">
        <f>'8 - FEB 2020'!L12</f>
        <v>0</v>
      </c>
      <c r="G16" s="105">
        <f>'8 - FEB 2020'!M12</f>
        <v>0</v>
      </c>
    </row>
    <row r="17" spans="1:7" hidden="1" x14ac:dyDescent="0.2">
      <c r="A17" s="103" t="str">
        <f>'8 - FEB 2020'!D13</f>
        <v>RC</v>
      </c>
      <c r="B17" s="107">
        <f>'8 - FEB 2020'!B13</f>
        <v>43861</v>
      </c>
      <c r="C17" s="104">
        <f>'8 - FEB 2020'!F13</f>
        <v>81301</v>
      </c>
      <c r="D17" s="105">
        <f>'8 - FEB 2020'!N13</f>
        <v>395</v>
      </c>
      <c r="E17" s="105">
        <f>'8 - FEB 2020'!K13</f>
        <v>395</v>
      </c>
      <c r="F17" s="105">
        <f>'8 - FEB 2020'!L13</f>
        <v>0</v>
      </c>
      <c r="G17" s="105">
        <f>'8 - FEB 2020'!M13</f>
        <v>0</v>
      </c>
    </row>
    <row r="18" spans="1:7" hidden="1" x14ac:dyDescent="0.2">
      <c r="A18" s="103" t="str">
        <f>'8 - FEB 2020'!D14</f>
        <v>RC</v>
      </c>
      <c r="B18" s="107">
        <f>'8 - FEB 2020'!B14</f>
        <v>43861</v>
      </c>
      <c r="C18" s="104">
        <f>'8 - FEB 2020'!F14</f>
        <v>81302</v>
      </c>
      <c r="D18" s="105">
        <f>'8 - FEB 2020'!N14</f>
        <v>1795</v>
      </c>
      <c r="E18" s="105">
        <f>'8 - FEB 2020'!K14</f>
        <v>1795</v>
      </c>
      <c r="F18" s="105">
        <f>'8 - FEB 2020'!L14</f>
        <v>0</v>
      </c>
      <c r="G18" s="105">
        <f>'8 - FEB 2020'!M14</f>
        <v>0</v>
      </c>
    </row>
    <row r="19" spans="1:7" hidden="1" x14ac:dyDescent="0.2">
      <c r="A19" s="103" t="str">
        <f>'8 - FEB 2020'!D15</f>
        <v>IM</v>
      </c>
      <c r="B19" s="107">
        <f>'8 - FEB 2020'!B15</f>
        <v>43858</v>
      </c>
      <c r="C19" s="104">
        <f>'8 - FEB 2020'!F15</f>
        <v>81303</v>
      </c>
      <c r="D19" s="105">
        <f>'8 - FEB 2020'!N15</f>
        <v>13250</v>
      </c>
      <c r="E19" s="105">
        <f>'8 - FEB 2020'!K15</f>
        <v>13250</v>
      </c>
      <c r="F19" s="105">
        <f>'8 - FEB 2020'!L15</f>
        <v>0</v>
      </c>
      <c r="G19" s="105">
        <f>'8 - FEB 2020'!M15</f>
        <v>0</v>
      </c>
    </row>
    <row r="20" spans="1:7" hidden="1" x14ac:dyDescent="0.2">
      <c r="A20" s="103" t="str">
        <f>'8 - FEB 2020'!D16</f>
        <v>IM</v>
      </c>
      <c r="B20" s="107">
        <f>'8 - FEB 2020'!B16</f>
        <v>0</v>
      </c>
      <c r="C20" s="104">
        <f>'8 - FEB 2020'!F16</f>
        <v>81304</v>
      </c>
      <c r="D20" s="105">
        <f>'8 - FEB 2020'!N16</f>
        <v>2386.39</v>
      </c>
      <c r="E20" s="105">
        <f>'8 - FEB 2020'!K16</f>
        <v>2386.39</v>
      </c>
      <c r="F20" s="105">
        <f>'8 - FEB 2020'!L16</f>
        <v>0</v>
      </c>
      <c r="G20" s="105">
        <f>'8 - FEB 2020'!M16</f>
        <v>0</v>
      </c>
    </row>
    <row r="21" spans="1:7" hidden="1" x14ac:dyDescent="0.2">
      <c r="A21" s="103" t="str">
        <f>'8 - FEB 2020'!D17</f>
        <v>WT</v>
      </c>
      <c r="B21" s="107">
        <f>'8 - FEB 2020'!B17</f>
        <v>43854</v>
      </c>
      <c r="C21" s="104">
        <f>'8 - FEB 2020'!F17</f>
        <v>81305</v>
      </c>
      <c r="D21" s="105">
        <f>'8 - FEB 2020'!N17</f>
        <v>50</v>
      </c>
      <c r="E21" s="105">
        <f>'8 - FEB 2020'!K17</f>
        <v>50</v>
      </c>
      <c r="F21" s="105">
        <f>'8 - FEB 2020'!L17</f>
        <v>0</v>
      </c>
      <c r="G21" s="105">
        <f>'8 - FEB 2020'!M17</f>
        <v>0</v>
      </c>
    </row>
    <row r="22" spans="1:7" hidden="1" x14ac:dyDescent="0.2">
      <c r="A22" s="103" t="str">
        <f>'8 - FEB 2020'!D18</f>
        <v>CC</v>
      </c>
      <c r="B22" s="107">
        <f>'8 - FEB 2020'!B18</f>
        <v>43864</v>
      </c>
      <c r="C22" s="104">
        <f>'8 - FEB 2020'!F18</f>
        <v>81306</v>
      </c>
      <c r="D22" s="105">
        <f>'8 - FEB 2020'!N18</f>
        <v>2400</v>
      </c>
      <c r="E22" s="105">
        <f>'8 - FEB 2020'!K18</f>
        <v>2400</v>
      </c>
      <c r="F22" s="105">
        <f>'8 - FEB 2020'!L18</f>
        <v>0</v>
      </c>
      <c r="G22" s="105">
        <f>'8 - FEB 2020'!M18</f>
        <v>0</v>
      </c>
    </row>
    <row r="23" spans="1:7" hidden="1" x14ac:dyDescent="0.2">
      <c r="A23" s="103" t="str">
        <f>'8 - FEB 2020'!D19</f>
        <v>OT</v>
      </c>
      <c r="B23" s="107" t="str">
        <f>'8 - FEB 2020'!B19</f>
        <v>N/A</v>
      </c>
      <c r="C23" s="104">
        <f>'8 - FEB 2020'!F19</f>
        <v>81307</v>
      </c>
      <c r="D23" s="105">
        <f>'8 - FEB 2020'!N19</f>
        <v>0</v>
      </c>
      <c r="E23" s="105">
        <f>'8 - FEB 2020'!K19</f>
        <v>0</v>
      </c>
      <c r="F23" s="105">
        <f>'8 - FEB 2020'!L19</f>
        <v>0</v>
      </c>
      <c r="G23" s="105">
        <f>'8 - FEB 2020'!M19</f>
        <v>0</v>
      </c>
    </row>
    <row r="24" spans="1:7" hidden="1" x14ac:dyDescent="0.2">
      <c r="A24" s="103">
        <f>'8 - FEB 2020'!D20</f>
        <v>0</v>
      </c>
      <c r="B24" s="107">
        <f>'8 - FEB 2020'!B20</f>
        <v>0</v>
      </c>
      <c r="C24" s="104">
        <f>'8 - FEB 2020'!F20</f>
        <v>81308</v>
      </c>
      <c r="D24" s="105">
        <f>'8 - FEB 2020'!N20</f>
        <v>0</v>
      </c>
      <c r="E24" s="105">
        <f>'8 - FEB 2020'!K20</f>
        <v>0</v>
      </c>
      <c r="F24" s="105">
        <f>'8 - FEB 2020'!L20</f>
        <v>0</v>
      </c>
      <c r="G24" s="105">
        <f>'8 - FEB 2020'!M20</f>
        <v>0</v>
      </c>
    </row>
    <row r="25" spans="1:7" hidden="1" x14ac:dyDescent="0.2">
      <c r="A25" s="103" t="str">
        <f>'8 - FEB 2020'!D21</f>
        <v>SF</v>
      </c>
      <c r="B25" s="107">
        <f>'8 - FEB 2020'!B21</f>
        <v>43860</v>
      </c>
      <c r="C25" s="104">
        <f>'8 - FEB 2020'!F21</f>
        <v>81309</v>
      </c>
      <c r="D25" s="105">
        <f>'8 - FEB 2020'!N21</f>
        <v>2815.25</v>
      </c>
      <c r="E25" s="105">
        <f>'8 - FEB 2020'!K21</f>
        <v>2815.25</v>
      </c>
      <c r="F25" s="105">
        <f>'8 - FEB 2020'!L21</f>
        <v>0</v>
      </c>
      <c r="G25" s="105">
        <f>'8 - FEB 2020'!M21</f>
        <v>0</v>
      </c>
    </row>
    <row r="26" spans="1:7" hidden="1" x14ac:dyDescent="0.2">
      <c r="A26" s="103" t="str">
        <f>'8 - FEB 2020'!D22</f>
        <v>OT</v>
      </c>
      <c r="B26" s="107" t="str">
        <f>'8 - FEB 2020'!B22</f>
        <v>GPD</v>
      </c>
      <c r="C26" s="104">
        <f>'8 - FEB 2020'!F22</f>
        <v>81310</v>
      </c>
      <c r="D26" s="105">
        <f>'8 - FEB 2020'!N22</f>
        <v>125345.97</v>
      </c>
      <c r="E26" s="105">
        <f>'8 - FEB 2020'!K22</f>
        <v>125345.97</v>
      </c>
      <c r="F26" s="105">
        <f>'8 - FEB 2020'!L22</f>
        <v>0</v>
      </c>
      <c r="G26" s="105">
        <f>'8 - FEB 2020'!M22</f>
        <v>0</v>
      </c>
    </row>
    <row r="27" spans="1:7" hidden="1" x14ac:dyDescent="0.2">
      <c r="A27" s="103" t="str">
        <f>'8 - FEB 2020'!D23</f>
        <v>RC</v>
      </c>
      <c r="B27" s="107">
        <f>'8 - FEB 2020'!B23</f>
        <v>43864</v>
      </c>
      <c r="C27" s="104">
        <f>'8 - FEB 2020'!F23</f>
        <v>81311</v>
      </c>
      <c r="D27" s="105">
        <f>'8 - FEB 2020'!N23</f>
        <v>720</v>
      </c>
      <c r="E27" s="105">
        <f>'8 - FEB 2020'!K23</f>
        <v>720</v>
      </c>
      <c r="F27" s="105">
        <f>'8 - FEB 2020'!L23</f>
        <v>0</v>
      </c>
      <c r="G27" s="105">
        <f>'8 - FEB 2020'!M23</f>
        <v>0</v>
      </c>
    </row>
    <row r="28" spans="1:7" hidden="1" x14ac:dyDescent="0.2">
      <c r="A28" s="103" t="str">
        <f>'8 - FEB 2020'!D24</f>
        <v>IM</v>
      </c>
      <c r="B28" s="107">
        <f>'8 - FEB 2020'!B24</f>
        <v>43860</v>
      </c>
      <c r="C28" s="104">
        <f>'8 - FEB 2020'!F24</f>
        <v>81312</v>
      </c>
      <c r="D28" s="105">
        <f>'8 - FEB 2020'!N24</f>
        <v>100</v>
      </c>
      <c r="E28" s="105">
        <f>'8 - FEB 2020'!K24</f>
        <v>100</v>
      </c>
      <c r="F28" s="105">
        <f>'8 - FEB 2020'!L24</f>
        <v>0</v>
      </c>
      <c r="G28" s="105">
        <f>'8 - FEB 2020'!M24</f>
        <v>0</v>
      </c>
    </row>
    <row r="29" spans="1:7" hidden="1" x14ac:dyDescent="0.2">
      <c r="A29" s="103" t="str">
        <f>'8 - FEB 2020'!D25</f>
        <v>IM</v>
      </c>
      <c r="B29" s="107">
        <f>'8 - FEB 2020'!B25</f>
        <v>43861</v>
      </c>
      <c r="C29" s="104">
        <f>'8 - FEB 2020'!F25</f>
        <v>81313</v>
      </c>
      <c r="D29" s="105">
        <f>'8 - FEB 2020'!N25</f>
        <v>100</v>
      </c>
      <c r="E29" s="105">
        <f>'8 - FEB 2020'!K25</f>
        <v>100</v>
      </c>
      <c r="F29" s="105">
        <f>'8 - FEB 2020'!L25</f>
        <v>0</v>
      </c>
      <c r="G29" s="105">
        <f>'8 - FEB 2020'!M25</f>
        <v>0</v>
      </c>
    </row>
    <row r="30" spans="1:7" hidden="1" x14ac:dyDescent="0.2">
      <c r="A30" s="103" t="str">
        <f>'8 - FEB 2020'!D26</f>
        <v>RC</v>
      </c>
      <c r="B30" s="107">
        <f>'8 - FEB 2020'!B26</f>
        <v>43864</v>
      </c>
      <c r="C30" s="104">
        <f>'8 - FEB 2020'!F26</f>
        <v>81314</v>
      </c>
      <c r="D30" s="105">
        <f>'8 - FEB 2020'!N26</f>
        <v>6500</v>
      </c>
      <c r="E30" s="105">
        <f>'8 - FEB 2020'!K26</f>
        <v>6500</v>
      </c>
      <c r="F30" s="105">
        <f>'8 - FEB 2020'!L26</f>
        <v>0</v>
      </c>
      <c r="G30" s="105">
        <f>'8 - FEB 2020'!M26</f>
        <v>0</v>
      </c>
    </row>
    <row r="31" spans="1:7" hidden="1" x14ac:dyDescent="0.2">
      <c r="A31" s="103" t="str">
        <f>'8 - FEB 2020'!D27</f>
        <v>RC</v>
      </c>
      <c r="B31" s="107">
        <f>'8 - FEB 2020'!B27</f>
        <v>43864</v>
      </c>
      <c r="C31" s="104">
        <f>'8 - FEB 2020'!F27</f>
        <v>81315</v>
      </c>
      <c r="D31" s="105">
        <f>'8 - FEB 2020'!N27</f>
        <v>7500</v>
      </c>
      <c r="E31" s="105">
        <f>'8 - FEB 2020'!K27</f>
        <v>6850</v>
      </c>
      <c r="F31" s="105">
        <f>'8 - FEB 2020'!L27</f>
        <v>650</v>
      </c>
      <c r="G31" s="105" t="str">
        <f>'8 - FEB 2020'!M27</f>
        <v>P0050</v>
      </c>
    </row>
    <row r="32" spans="1:7" hidden="1" x14ac:dyDescent="0.2">
      <c r="A32" s="103" t="str">
        <f>'8 - FEB 2020'!D28</f>
        <v>RC</v>
      </c>
      <c r="B32" s="107">
        <f>'8 - FEB 2020'!B28</f>
        <v>43864</v>
      </c>
      <c r="C32" s="104">
        <f>'8 - FEB 2020'!F28</f>
        <v>81316</v>
      </c>
      <c r="D32" s="105">
        <f>'8 - FEB 2020'!N28</f>
        <v>2405.77</v>
      </c>
      <c r="E32" s="105">
        <f>'8 - FEB 2020'!K28</f>
        <v>2405.77</v>
      </c>
      <c r="F32" s="105">
        <f>'8 - FEB 2020'!L28</f>
        <v>0</v>
      </c>
      <c r="G32" s="105">
        <f>'8 - FEB 2020'!M28</f>
        <v>0</v>
      </c>
    </row>
    <row r="33" spans="1:7" hidden="1" x14ac:dyDescent="0.2">
      <c r="A33" s="103" t="str">
        <f>'8 - FEB 2020'!D29</f>
        <v>RC</v>
      </c>
      <c r="B33" s="107">
        <f>'8 - FEB 2020'!B29</f>
        <v>43864</v>
      </c>
      <c r="C33" s="104">
        <f>'8 - FEB 2020'!F29</f>
        <v>81317</v>
      </c>
      <c r="D33" s="105">
        <f>'8 - FEB 2020'!N29</f>
        <v>6000</v>
      </c>
      <c r="E33" s="105">
        <f>'8 - FEB 2020'!K29</f>
        <v>6000</v>
      </c>
      <c r="F33" s="105">
        <f>'8 - FEB 2020'!L29</f>
        <v>0</v>
      </c>
      <c r="G33" s="105">
        <f>'8 - FEB 2020'!M29</f>
        <v>0</v>
      </c>
    </row>
    <row r="34" spans="1:7" hidden="1" x14ac:dyDescent="0.2">
      <c r="A34" s="103" t="str">
        <f>'8 - FEB 2020'!D30</f>
        <v>RC</v>
      </c>
      <c r="B34" s="107">
        <f>'8 - FEB 2020'!B30</f>
        <v>43864</v>
      </c>
      <c r="C34" s="104">
        <f>'8 - FEB 2020'!F30</f>
        <v>81318</v>
      </c>
      <c r="D34" s="105">
        <f>'8 - FEB 2020'!N30</f>
        <v>34839.519999999997</v>
      </c>
      <c r="E34" s="105">
        <f>'8 - FEB 2020'!K30</f>
        <v>34839.519999999997</v>
      </c>
      <c r="F34" s="105">
        <f>'8 - FEB 2020'!L30</f>
        <v>0</v>
      </c>
      <c r="G34" s="105">
        <f>'8 - FEB 2020'!M30</f>
        <v>0</v>
      </c>
    </row>
    <row r="35" spans="1:7" hidden="1" x14ac:dyDescent="0.2">
      <c r="A35" s="103" t="str">
        <f>'8 - FEB 2020'!D31</f>
        <v>RC</v>
      </c>
      <c r="B35" s="107">
        <f>'8 - FEB 2020'!B31</f>
        <v>43864</v>
      </c>
      <c r="C35" s="104">
        <f>'8 - FEB 2020'!F31</f>
        <v>81319</v>
      </c>
      <c r="D35" s="105">
        <f>'8 - FEB 2020'!N31</f>
        <v>370.45</v>
      </c>
      <c r="E35" s="105">
        <f>'8 - FEB 2020'!K31</f>
        <v>370.45</v>
      </c>
      <c r="F35" s="105">
        <f>'8 - FEB 2020'!L31</f>
        <v>0</v>
      </c>
      <c r="G35" s="105">
        <f>'8 - FEB 2020'!M31</f>
        <v>0</v>
      </c>
    </row>
    <row r="36" spans="1:7" hidden="1" x14ac:dyDescent="0.2">
      <c r="A36" s="103" t="str">
        <f>'8 - FEB 2020'!D32</f>
        <v>CH</v>
      </c>
      <c r="B36" s="107">
        <f>'8 - FEB 2020'!B32</f>
        <v>43864</v>
      </c>
      <c r="C36" s="104">
        <f>'8 - FEB 2020'!F32</f>
        <v>81320</v>
      </c>
      <c r="D36" s="105">
        <f>'8 - FEB 2020'!N32</f>
        <v>85</v>
      </c>
      <c r="E36" s="105">
        <f>'8 - FEB 2020'!K32</f>
        <v>85</v>
      </c>
      <c r="F36" s="105">
        <f>'8 - FEB 2020'!L32</f>
        <v>0</v>
      </c>
      <c r="G36" s="105">
        <f>'8 - FEB 2020'!M32</f>
        <v>0</v>
      </c>
    </row>
    <row r="37" spans="1:7" hidden="1" x14ac:dyDescent="0.2">
      <c r="A37" s="103" t="str">
        <f>'8 - FEB 2020'!D33</f>
        <v>WT</v>
      </c>
      <c r="B37" s="107">
        <f>'8 - FEB 2020'!B33</f>
        <v>43851</v>
      </c>
      <c r="C37" s="104">
        <f>'8 - FEB 2020'!F33</f>
        <v>81321</v>
      </c>
      <c r="D37" s="105">
        <f>'8 - FEB 2020'!N33</f>
        <v>1000</v>
      </c>
      <c r="E37" s="105">
        <f>'8 - FEB 2020'!K33</f>
        <v>1000</v>
      </c>
      <c r="F37" s="105">
        <f>'8 - FEB 2020'!L33</f>
        <v>0</v>
      </c>
      <c r="G37" s="105">
        <f>'8 - FEB 2020'!M33</f>
        <v>0</v>
      </c>
    </row>
    <row r="38" spans="1:7" hidden="1" x14ac:dyDescent="0.2">
      <c r="A38" s="103" t="str">
        <f>'8 - FEB 2020'!D34</f>
        <v>OT</v>
      </c>
      <c r="B38" s="107" t="str">
        <f>'8 - FEB 2020'!B34</f>
        <v>N/A</v>
      </c>
      <c r="C38" s="104">
        <f>'8 - FEB 2020'!F34</f>
        <v>81322</v>
      </c>
      <c r="D38" s="105">
        <f>'8 - FEB 2020'!N34</f>
        <v>0</v>
      </c>
      <c r="E38" s="105">
        <f>'8 - FEB 2020'!K34</f>
        <v>0</v>
      </c>
      <c r="F38" s="105">
        <f>'8 - FEB 2020'!L34</f>
        <v>0</v>
      </c>
      <c r="G38" s="105">
        <f>'8 - FEB 2020'!M34</f>
        <v>0</v>
      </c>
    </row>
    <row r="39" spans="1:7" hidden="1" x14ac:dyDescent="0.2">
      <c r="A39" s="103" t="str">
        <f>'8 - FEB 2020'!D35</f>
        <v>OT</v>
      </c>
      <c r="B39" s="107" t="str">
        <f>'8 - FEB 2020'!B35</f>
        <v>N/A</v>
      </c>
      <c r="C39" s="104">
        <f>'8 - FEB 2020'!F35</f>
        <v>81323</v>
      </c>
      <c r="D39" s="105">
        <f>'8 - FEB 2020'!N35</f>
        <v>0</v>
      </c>
      <c r="E39" s="105">
        <f>'8 - FEB 2020'!K35</f>
        <v>0</v>
      </c>
      <c r="F39" s="105">
        <f>'8 - FEB 2020'!L35</f>
        <v>0</v>
      </c>
      <c r="G39" s="105">
        <f>'8 - FEB 2020'!M35</f>
        <v>0</v>
      </c>
    </row>
    <row r="40" spans="1:7" hidden="1" x14ac:dyDescent="0.2">
      <c r="A40" s="103" t="str">
        <f>'8 - FEB 2020'!D36</f>
        <v>OT</v>
      </c>
      <c r="B40" s="107" t="str">
        <f>'8 - FEB 2020'!B36</f>
        <v>N/A</v>
      </c>
      <c r="C40" s="104">
        <f>'8 - FEB 2020'!F36</f>
        <v>81324</v>
      </c>
      <c r="D40" s="105">
        <f>'8 - FEB 2020'!N36</f>
        <v>0</v>
      </c>
      <c r="E40" s="105">
        <f>'8 - FEB 2020'!K36</f>
        <v>0</v>
      </c>
      <c r="F40" s="105">
        <f>'8 - FEB 2020'!L36</f>
        <v>0</v>
      </c>
      <c r="G40" s="105">
        <f>'8 - FEB 2020'!M36</f>
        <v>0</v>
      </c>
    </row>
    <row r="41" spans="1:7" hidden="1" x14ac:dyDescent="0.2">
      <c r="A41" s="103" t="str">
        <f>'8 - FEB 2020'!D37</f>
        <v>CC</v>
      </c>
      <c r="B41" s="107">
        <f>'8 - FEB 2020'!B37</f>
        <v>43864</v>
      </c>
      <c r="C41" s="104">
        <f>'8 - FEB 2020'!F37</f>
        <v>81325</v>
      </c>
      <c r="D41" s="105">
        <f>'8 - FEB 2020'!N37</f>
        <v>875</v>
      </c>
      <c r="E41" s="105">
        <f>'8 - FEB 2020'!K37</f>
        <v>875</v>
      </c>
      <c r="F41" s="105">
        <f>'8 - FEB 2020'!L37</f>
        <v>0</v>
      </c>
      <c r="G41" s="105">
        <f>'8 - FEB 2020'!M37</f>
        <v>0</v>
      </c>
    </row>
    <row r="42" spans="1:7" hidden="1" x14ac:dyDescent="0.2">
      <c r="A42" s="103" t="str">
        <f>'8 - FEB 2020'!D38</f>
        <v>IM</v>
      </c>
      <c r="B42" s="107">
        <f>'8 - FEB 2020'!B38</f>
        <v>43864</v>
      </c>
      <c r="C42" s="104">
        <f>'8 - FEB 2020'!F38</f>
        <v>81326</v>
      </c>
      <c r="D42" s="105">
        <f>'8 - FEB 2020'!N38</f>
        <v>25</v>
      </c>
      <c r="E42" s="105">
        <f>'8 - FEB 2020'!K38</f>
        <v>25</v>
      </c>
      <c r="F42" s="105">
        <f>'8 - FEB 2020'!L38</f>
        <v>0</v>
      </c>
      <c r="G42" s="105">
        <f>'8 - FEB 2020'!M38</f>
        <v>0</v>
      </c>
    </row>
    <row r="43" spans="1:7" hidden="1" x14ac:dyDescent="0.2">
      <c r="A43" s="103" t="str">
        <f>'8 - FEB 2020'!D39</f>
        <v>SF</v>
      </c>
      <c r="B43" s="107">
        <f>'8 - FEB 2020'!B39</f>
        <v>43861</v>
      </c>
      <c r="C43" s="104">
        <f>'8 - FEB 2020'!F39</f>
        <v>81327</v>
      </c>
      <c r="D43" s="105">
        <f>'8 - FEB 2020'!N39</f>
        <v>4259.4799999999996</v>
      </c>
      <c r="E43" s="105">
        <f>'8 - FEB 2020'!K39</f>
        <v>4259.4799999999996</v>
      </c>
      <c r="F43" s="105">
        <f>'8 - FEB 2020'!L39</f>
        <v>0</v>
      </c>
      <c r="G43" s="105">
        <f>'8 - FEB 2020'!M39</f>
        <v>0</v>
      </c>
    </row>
    <row r="44" spans="1:7" hidden="1" x14ac:dyDescent="0.2">
      <c r="A44" s="103" t="str">
        <f>'8 - FEB 2020'!D40</f>
        <v>SF</v>
      </c>
      <c r="B44" s="107">
        <f>'8 - FEB 2020'!B40</f>
        <v>43864</v>
      </c>
      <c r="C44" s="104">
        <f>'8 - FEB 2020'!F40</f>
        <v>81328</v>
      </c>
      <c r="D44" s="105">
        <f>'8 - FEB 2020'!N40</f>
        <v>3631</v>
      </c>
      <c r="E44" s="105">
        <f>'8 - FEB 2020'!K40</f>
        <v>3631</v>
      </c>
      <c r="F44" s="105">
        <f>'8 - FEB 2020'!L40</f>
        <v>0</v>
      </c>
      <c r="G44" s="105">
        <f>'8 - FEB 2020'!M40</f>
        <v>0</v>
      </c>
    </row>
    <row r="45" spans="1:7" hidden="1" x14ac:dyDescent="0.2">
      <c r="A45" s="103" t="str">
        <f>'8 - FEB 2020'!D41</f>
        <v>SF</v>
      </c>
      <c r="B45" s="107">
        <f>'8 - FEB 2020'!B41</f>
        <v>43864</v>
      </c>
      <c r="C45" s="104">
        <f>'8 - FEB 2020'!F41</f>
        <v>81329</v>
      </c>
      <c r="D45" s="105">
        <f>'8 - FEB 2020'!N41</f>
        <v>3294.75</v>
      </c>
      <c r="E45" s="105">
        <f>'8 - FEB 2020'!K41</f>
        <v>3294.75</v>
      </c>
      <c r="F45" s="105">
        <f>'8 - FEB 2020'!L41</f>
        <v>0</v>
      </c>
      <c r="G45" s="105">
        <f>'8 - FEB 2020'!M41</f>
        <v>0</v>
      </c>
    </row>
    <row r="46" spans="1:7" hidden="1" x14ac:dyDescent="0.2">
      <c r="A46" s="103" t="str">
        <f>'8 - FEB 2020'!D42</f>
        <v>SF</v>
      </c>
      <c r="B46" s="107">
        <f>'8 - FEB 2020'!B42</f>
        <v>43864</v>
      </c>
      <c r="C46" s="104">
        <f>'8 - FEB 2020'!F42</f>
        <v>81330</v>
      </c>
      <c r="D46" s="105">
        <f>'8 - FEB 2020'!N42</f>
        <v>3938</v>
      </c>
      <c r="E46" s="105">
        <f>'8 - FEB 2020'!K42</f>
        <v>3938</v>
      </c>
      <c r="F46" s="105">
        <f>'8 - FEB 2020'!L42</f>
        <v>0</v>
      </c>
      <c r="G46" s="105">
        <f>'8 - FEB 2020'!M42</f>
        <v>0</v>
      </c>
    </row>
    <row r="47" spans="1:7" hidden="1" x14ac:dyDescent="0.2">
      <c r="A47" s="103" t="str">
        <f>'8 - FEB 2020'!D43</f>
        <v>CH</v>
      </c>
      <c r="B47" s="107">
        <f>'8 - FEB 2020'!B43</f>
        <v>43865</v>
      </c>
      <c r="C47" s="104">
        <f>'8 - FEB 2020'!F43</f>
        <v>81331</v>
      </c>
      <c r="D47" s="105">
        <f>'8 - FEB 2020'!N43</f>
        <v>48</v>
      </c>
      <c r="E47" s="105">
        <f>'8 - FEB 2020'!K43</f>
        <v>48</v>
      </c>
      <c r="F47" s="105">
        <f>'8 - FEB 2020'!L43</f>
        <v>0</v>
      </c>
      <c r="G47" s="105">
        <f>'8 - FEB 2020'!M43</f>
        <v>0</v>
      </c>
    </row>
    <row r="48" spans="1:7" hidden="1" x14ac:dyDescent="0.2">
      <c r="A48" s="103" t="str">
        <f>'8 - FEB 2020'!D44</f>
        <v>RC</v>
      </c>
      <c r="B48" s="107">
        <f>'8 - FEB 2020'!B44</f>
        <v>43865</v>
      </c>
      <c r="C48" s="104">
        <f>'8 - FEB 2020'!F44</f>
        <v>81332</v>
      </c>
      <c r="D48" s="105">
        <f>'8 - FEB 2020'!N44</f>
        <v>125</v>
      </c>
      <c r="E48" s="105">
        <f>'8 - FEB 2020'!K44</f>
        <v>125</v>
      </c>
      <c r="F48" s="105">
        <f>'8 - FEB 2020'!L44</f>
        <v>0</v>
      </c>
      <c r="G48" s="105">
        <f>'8 - FEB 2020'!M44</f>
        <v>0</v>
      </c>
    </row>
    <row r="49" spans="1:7" hidden="1" x14ac:dyDescent="0.2">
      <c r="A49" s="103" t="str">
        <f>'8 - FEB 2020'!D45</f>
        <v>OT</v>
      </c>
      <c r="B49" s="107" t="str">
        <f>'8 - FEB 2020'!B45</f>
        <v>NA</v>
      </c>
      <c r="C49" s="104">
        <f>'8 - FEB 2020'!F45</f>
        <v>81333</v>
      </c>
      <c r="D49" s="105">
        <f>'8 - FEB 2020'!N45</f>
        <v>477878.65</v>
      </c>
      <c r="E49" s="105">
        <f>'8 - FEB 2020'!K45</f>
        <v>477878.65</v>
      </c>
      <c r="F49" s="105">
        <f>'8 - FEB 2020'!L45</f>
        <v>0</v>
      </c>
      <c r="G49" s="105">
        <f>'8 - FEB 2020'!M45</f>
        <v>0</v>
      </c>
    </row>
    <row r="50" spans="1:7" hidden="1" x14ac:dyDescent="0.2">
      <c r="A50" s="103" t="str">
        <f>'8 - FEB 2020'!D46</f>
        <v>OT</v>
      </c>
      <c r="B50" s="107" t="str">
        <f>'8 - FEB 2020'!B46</f>
        <v>N/A</v>
      </c>
      <c r="C50" s="104">
        <f>'8 - FEB 2020'!F46</f>
        <v>81334</v>
      </c>
      <c r="D50" s="105">
        <f>'8 - FEB 2020'!N46</f>
        <v>0</v>
      </c>
      <c r="E50" s="105">
        <f>'8 - FEB 2020'!K46</f>
        <v>0</v>
      </c>
      <c r="F50" s="105">
        <f>'8 - FEB 2020'!L46</f>
        <v>0</v>
      </c>
      <c r="G50" s="105">
        <f>'8 - FEB 2020'!M46</f>
        <v>0</v>
      </c>
    </row>
    <row r="51" spans="1:7" hidden="1" x14ac:dyDescent="0.2">
      <c r="A51" s="103" t="str">
        <f>'8 - FEB 2020'!D47</f>
        <v>OT</v>
      </c>
      <c r="B51" s="107" t="str">
        <f>'8 - FEB 2020'!B47</f>
        <v>N/A</v>
      </c>
      <c r="C51" s="104">
        <f>'8 - FEB 2020'!F47</f>
        <v>81335</v>
      </c>
      <c r="D51" s="105">
        <f>'8 - FEB 2020'!N47</f>
        <v>0</v>
      </c>
      <c r="E51" s="105">
        <f>'8 - FEB 2020'!K47</f>
        <v>0</v>
      </c>
      <c r="F51" s="105">
        <f>'8 - FEB 2020'!L47</f>
        <v>0</v>
      </c>
      <c r="G51" s="105">
        <f>'8 - FEB 2020'!M47</f>
        <v>0</v>
      </c>
    </row>
    <row r="52" spans="1:7" hidden="1" x14ac:dyDescent="0.2">
      <c r="A52" s="103" t="str">
        <f>'8 - FEB 2020'!D48</f>
        <v>CC</v>
      </c>
      <c r="B52" s="107">
        <f>'8 - FEB 2020'!B48</f>
        <v>43866</v>
      </c>
      <c r="C52" s="104">
        <f>'8 - FEB 2020'!F48</f>
        <v>81336</v>
      </c>
      <c r="D52" s="105">
        <f>'8 - FEB 2020'!N48</f>
        <v>2400</v>
      </c>
      <c r="E52" s="105">
        <f>'8 - FEB 2020'!K48</f>
        <v>2400</v>
      </c>
      <c r="F52" s="105">
        <f>'8 - FEB 2020'!L48</f>
        <v>0</v>
      </c>
      <c r="G52" s="105">
        <f>'8 - FEB 2020'!M48</f>
        <v>0</v>
      </c>
    </row>
    <row r="53" spans="1:7" hidden="1" x14ac:dyDescent="0.2">
      <c r="A53" s="103" t="str">
        <f>'8 - FEB 2020'!D49</f>
        <v>IM</v>
      </c>
      <c r="B53" s="107">
        <f>'8 - FEB 2020'!B49</f>
        <v>43864</v>
      </c>
      <c r="C53" s="104">
        <f>'8 - FEB 2020'!F49</f>
        <v>81337</v>
      </c>
      <c r="D53" s="105">
        <f>'8 - FEB 2020'!N49</f>
        <v>2396.9</v>
      </c>
      <c r="E53" s="105">
        <f>'8 - FEB 2020'!K49</f>
        <v>2396.9</v>
      </c>
      <c r="F53" s="105">
        <f>'8 - FEB 2020'!L49</f>
        <v>0</v>
      </c>
      <c r="G53" s="105">
        <f>'8 - FEB 2020'!M49</f>
        <v>0</v>
      </c>
    </row>
    <row r="54" spans="1:7" hidden="1" x14ac:dyDescent="0.2">
      <c r="A54" s="103" t="str">
        <f>'8 - FEB 2020'!D50</f>
        <v>MC</v>
      </c>
      <c r="B54" s="107">
        <f>'8 - FEB 2020'!B50</f>
        <v>43866</v>
      </c>
      <c r="C54" s="104">
        <f>'8 - FEB 2020'!F50</f>
        <v>81338</v>
      </c>
      <c r="D54" s="105">
        <f>'8 - FEB 2020'!N50</f>
        <v>10</v>
      </c>
      <c r="E54" s="105">
        <f>'8 - FEB 2020'!K50</f>
        <v>10</v>
      </c>
      <c r="F54" s="105">
        <f>'8 - FEB 2020'!L50</f>
        <v>0</v>
      </c>
      <c r="G54" s="105">
        <f>'8 - FEB 2020'!M50</f>
        <v>0</v>
      </c>
    </row>
    <row r="55" spans="1:7" hidden="1" x14ac:dyDescent="0.2">
      <c r="A55" s="103" t="str">
        <f>'8 - FEB 2020'!D51</f>
        <v>OT</v>
      </c>
      <c r="B55" s="107" t="str">
        <f>'8 - FEB 2020'!B51</f>
        <v>N/A</v>
      </c>
      <c r="C55" s="104">
        <f>'8 - FEB 2020'!F51</f>
        <v>81339</v>
      </c>
      <c r="D55" s="105">
        <f>'8 - FEB 2020'!N51</f>
        <v>229.28</v>
      </c>
      <c r="E55" s="105">
        <f>'8 - FEB 2020'!K51</f>
        <v>229.28</v>
      </c>
      <c r="F55" s="105">
        <f>'8 - FEB 2020'!L51</f>
        <v>0</v>
      </c>
      <c r="G55" s="105">
        <f>'8 - FEB 2020'!M51</f>
        <v>0</v>
      </c>
    </row>
    <row r="56" spans="1:7" hidden="1" x14ac:dyDescent="0.2">
      <c r="A56" s="103" t="str">
        <f>'8 - FEB 2020'!D52</f>
        <v>IM</v>
      </c>
      <c r="B56" s="107">
        <f>'8 - FEB 2020'!B52</f>
        <v>43864</v>
      </c>
      <c r="C56" s="104">
        <f>'8 - FEB 2020'!F52</f>
        <v>81340</v>
      </c>
      <c r="D56" s="105">
        <f>'8 - FEB 2020'!N52</f>
        <v>450</v>
      </c>
      <c r="E56" s="105">
        <f>'8 - FEB 2020'!K52</f>
        <v>450</v>
      </c>
      <c r="F56" s="105">
        <f>'8 - FEB 2020'!L52</f>
        <v>0</v>
      </c>
      <c r="G56" s="105">
        <f>'8 - FEB 2020'!M52</f>
        <v>0</v>
      </c>
    </row>
    <row r="57" spans="1:7" hidden="1" x14ac:dyDescent="0.2">
      <c r="A57" s="103" t="str">
        <f>'8 - FEB 2020'!D53</f>
        <v>OT</v>
      </c>
      <c r="B57" s="107">
        <f>'8 - FEB 2020'!B53</f>
        <v>43861</v>
      </c>
      <c r="C57" s="104">
        <f>'8 - FEB 2020'!F53</f>
        <v>81341</v>
      </c>
      <c r="D57" s="105">
        <f>'8 - FEB 2020'!N53</f>
        <v>8388.6200000000008</v>
      </c>
      <c r="E57" s="105">
        <f>'8 - FEB 2020'!K53</f>
        <v>8388.6200000000008</v>
      </c>
      <c r="F57" s="105">
        <f>'8 - FEB 2020'!L53</f>
        <v>0</v>
      </c>
      <c r="G57" s="105">
        <f>'8 - FEB 2020'!M53</f>
        <v>0</v>
      </c>
    </row>
    <row r="58" spans="1:7" hidden="1" x14ac:dyDescent="0.2">
      <c r="A58" s="103" t="str">
        <f>'8 - FEB 2020'!D54</f>
        <v>RC</v>
      </c>
      <c r="B58" s="107">
        <f>'8 - FEB 2020'!B54</f>
        <v>43866</v>
      </c>
      <c r="C58" s="104">
        <f>'8 - FEB 2020'!F54</f>
        <v>81342</v>
      </c>
      <c r="D58" s="105">
        <f>'8 - FEB 2020'!N54</f>
        <v>700</v>
      </c>
      <c r="E58" s="105">
        <f>'8 - FEB 2020'!K54</f>
        <v>700</v>
      </c>
      <c r="F58" s="105">
        <f>'8 - FEB 2020'!L54</f>
        <v>0</v>
      </c>
      <c r="G58" s="105">
        <f>'8 - FEB 2020'!M54</f>
        <v>0</v>
      </c>
    </row>
    <row r="59" spans="1:7" hidden="1" x14ac:dyDescent="0.2">
      <c r="A59" s="103" t="str">
        <f>'8 - FEB 2020'!D55</f>
        <v>IM</v>
      </c>
      <c r="B59" s="107">
        <f>'8 - FEB 2020'!B55</f>
        <v>43865</v>
      </c>
      <c r="C59" s="104">
        <f>'8 - FEB 2020'!F55</f>
        <v>81343</v>
      </c>
      <c r="D59" s="105">
        <f>'8 - FEB 2020'!N55</f>
        <v>1100</v>
      </c>
      <c r="E59" s="105">
        <f>'8 - FEB 2020'!K55</f>
        <v>1100</v>
      </c>
      <c r="F59" s="105">
        <f>'8 - FEB 2020'!L55</f>
        <v>0</v>
      </c>
      <c r="G59" s="105">
        <f>'8 - FEB 2020'!M55</f>
        <v>0</v>
      </c>
    </row>
    <row r="60" spans="1:7" hidden="1" x14ac:dyDescent="0.2">
      <c r="A60" s="103" t="str">
        <f>'8 - FEB 2020'!D56</f>
        <v>CH</v>
      </c>
      <c r="B60" s="107">
        <f>'8 - FEB 2020'!B56</f>
        <v>43866</v>
      </c>
      <c r="C60" s="104">
        <f>'8 - FEB 2020'!F56</f>
        <v>81344</v>
      </c>
      <c r="D60" s="105">
        <f>'8 - FEB 2020'!N56</f>
        <v>25</v>
      </c>
      <c r="E60" s="105">
        <f>'8 - FEB 2020'!K56</f>
        <v>25</v>
      </c>
      <c r="F60" s="105">
        <f>'8 - FEB 2020'!L56</f>
        <v>0</v>
      </c>
      <c r="G60" s="105">
        <f>'8 - FEB 2020'!M56</f>
        <v>0</v>
      </c>
    </row>
    <row r="61" spans="1:7" hidden="1" x14ac:dyDescent="0.2">
      <c r="A61" s="103" t="str">
        <f>'8 - FEB 2020'!D57</f>
        <v>RC</v>
      </c>
      <c r="B61" s="107">
        <f>'8 - FEB 2020'!B57</f>
        <v>43867</v>
      </c>
      <c r="C61" s="104">
        <f>'8 - FEB 2020'!F57</f>
        <v>81345</v>
      </c>
      <c r="D61" s="105">
        <f>'8 - FEB 2020'!N57</f>
        <v>7830</v>
      </c>
      <c r="E61" s="105">
        <f>'8 - FEB 2020'!K57</f>
        <v>7830</v>
      </c>
      <c r="F61" s="105">
        <f>'8 - FEB 2020'!L57</f>
        <v>0</v>
      </c>
      <c r="G61" s="105">
        <f>'8 - FEB 2020'!M57</f>
        <v>0</v>
      </c>
    </row>
    <row r="62" spans="1:7" hidden="1" x14ac:dyDescent="0.2">
      <c r="A62" s="103" t="str">
        <f>'8 - FEB 2020'!D58</f>
        <v>CH</v>
      </c>
      <c r="B62" s="107">
        <f>'8 - FEB 2020'!B58</f>
        <v>43867</v>
      </c>
      <c r="C62" s="104">
        <f>'8 - FEB 2020'!F58</f>
        <v>81346</v>
      </c>
      <c r="D62" s="105">
        <f>'8 - FEB 2020'!N58</f>
        <v>60</v>
      </c>
      <c r="E62" s="105">
        <f>'8 - FEB 2020'!K58</f>
        <v>60</v>
      </c>
      <c r="F62" s="105">
        <f>'8 - FEB 2020'!L58</f>
        <v>0</v>
      </c>
      <c r="G62" s="105">
        <f>'8 - FEB 2020'!M58</f>
        <v>0</v>
      </c>
    </row>
    <row r="63" spans="1:7" hidden="1" x14ac:dyDescent="0.2">
      <c r="A63" s="103" t="str">
        <f>'8 - FEB 2020'!D59</f>
        <v>OT</v>
      </c>
      <c r="B63" s="107" t="str">
        <f>'8 - FEB 2020'!B59</f>
        <v>N/A</v>
      </c>
      <c r="C63" s="104">
        <f>'8 - FEB 2020'!F59</f>
        <v>81347</v>
      </c>
      <c r="D63" s="105">
        <f>'8 - FEB 2020'!N59</f>
        <v>0</v>
      </c>
      <c r="E63" s="105">
        <f>'8 - FEB 2020'!K59</f>
        <v>0</v>
      </c>
      <c r="F63" s="105">
        <f>'8 - FEB 2020'!L59</f>
        <v>0</v>
      </c>
      <c r="G63" s="105">
        <f>'8 - FEB 2020'!M59</f>
        <v>0</v>
      </c>
    </row>
    <row r="64" spans="1:7" hidden="1" x14ac:dyDescent="0.2">
      <c r="A64" s="103" t="str">
        <f>'8 - FEB 2020'!D60</f>
        <v>CC</v>
      </c>
      <c r="B64" s="107">
        <f>'8 - FEB 2020'!B60</f>
        <v>0</v>
      </c>
      <c r="C64" s="104">
        <f>'8 - FEB 2020'!F60</f>
        <v>81348</v>
      </c>
      <c r="D64" s="105">
        <f>'8 - FEB 2020'!N60</f>
        <v>510</v>
      </c>
      <c r="E64" s="105">
        <f>'8 - FEB 2020'!K60</f>
        <v>510</v>
      </c>
      <c r="F64" s="105">
        <f>'8 - FEB 2020'!L60</f>
        <v>0</v>
      </c>
      <c r="G64" s="105">
        <f>'8 - FEB 2020'!M60</f>
        <v>0</v>
      </c>
    </row>
    <row r="65" spans="1:7" hidden="1" x14ac:dyDescent="0.2">
      <c r="A65" s="103" t="str">
        <f>'8 - FEB 2020'!D61</f>
        <v>OT</v>
      </c>
      <c r="B65" s="107" t="str">
        <f>'8 - FEB 2020'!B61</f>
        <v>N/A</v>
      </c>
      <c r="C65" s="104">
        <f>'8 - FEB 2020'!F61</f>
        <v>81349</v>
      </c>
      <c r="D65" s="105">
        <f>'8 - FEB 2020'!N61</f>
        <v>0</v>
      </c>
      <c r="E65" s="105">
        <f>'8 - FEB 2020'!K61</f>
        <v>0</v>
      </c>
      <c r="F65" s="105">
        <f>'8 - FEB 2020'!L61</f>
        <v>0</v>
      </c>
      <c r="G65" s="105">
        <f>'8 - FEB 2020'!M61</f>
        <v>0</v>
      </c>
    </row>
    <row r="66" spans="1:7" hidden="1" x14ac:dyDescent="0.2">
      <c r="A66" s="103" t="str">
        <f>'8 - FEB 2020'!D62</f>
        <v>CH</v>
      </c>
      <c r="B66" s="107">
        <f>'8 - FEB 2020'!B62</f>
        <v>43867</v>
      </c>
      <c r="C66" s="104">
        <f>'8 - FEB 2020'!F62</f>
        <v>81350</v>
      </c>
      <c r="D66" s="105">
        <f>'8 - FEB 2020'!N62</f>
        <v>103</v>
      </c>
      <c r="E66" s="105">
        <f>'8 - FEB 2020'!K62</f>
        <v>103</v>
      </c>
      <c r="F66" s="105">
        <f>'8 - FEB 2020'!L62</f>
        <v>0</v>
      </c>
      <c r="G66" s="105">
        <f>'8 - FEB 2020'!M62</f>
        <v>0</v>
      </c>
    </row>
    <row r="67" spans="1:7" hidden="1" x14ac:dyDescent="0.2">
      <c r="A67" s="103" t="str">
        <f>'8 - FEB 2020'!D63</f>
        <v>RC</v>
      </c>
      <c r="B67" s="107">
        <f>'8 - FEB 2020'!B63</f>
        <v>43867</v>
      </c>
      <c r="C67" s="104">
        <f>'8 - FEB 2020'!F63</f>
        <v>81351</v>
      </c>
      <c r="D67" s="105">
        <f>'8 - FEB 2020'!N63</f>
        <v>9586.76</v>
      </c>
      <c r="E67" s="105">
        <f>'8 - FEB 2020'!K63</f>
        <v>9586.76</v>
      </c>
      <c r="F67" s="105">
        <f>'8 - FEB 2020'!L63</f>
        <v>0</v>
      </c>
      <c r="G67" s="105">
        <f>'8 - FEB 2020'!M63</f>
        <v>0</v>
      </c>
    </row>
    <row r="68" spans="1:7" hidden="1" x14ac:dyDescent="0.2">
      <c r="A68" s="103" t="str">
        <f>'8 - FEB 2020'!D64</f>
        <v>WT</v>
      </c>
      <c r="B68" s="107">
        <f>'8 - FEB 2020'!B64</f>
        <v>43859</v>
      </c>
      <c r="C68" s="104">
        <f>'8 - FEB 2020'!F64</f>
        <v>81352</v>
      </c>
      <c r="D68" s="105">
        <f>'8 - FEB 2020'!N64</f>
        <v>122.06</v>
      </c>
      <c r="E68" s="105">
        <f>'8 - FEB 2020'!K64</f>
        <v>122.06</v>
      </c>
      <c r="F68" s="105">
        <f>'8 - FEB 2020'!L64</f>
        <v>0</v>
      </c>
      <c r="G68" s="105">
        <f>'8 - FEB 2020'!M64</f>
        <v>0</v>
      </c>
    </row>
    <row r="69" spans="1:7" hidden="1" x14ac:dyDescent="0.2">
      <c r="A69" s="103" t="str">
        <f>'8 - FEB 2020'!D65</f>
        <v>RC</v>
      </c>
      <c r="B69" s="107">
        <f>'8 - FEB 2020'!B65</f>
        <v>43867</v>
      </c>
      <c r="C69" s="104">
        <f>'8 - FEB 2020'!F65</f>
        <v>81353</v>
      </c>
      <c r="D69" s="105">
        <f>'8 - FEB 2020'!N65</f>
        <v>2061.5500000000002</v>
      </c>
      <c r="E69" s="105">
        <f>'8 - FEB 2020'!K65</f>
        <v>2061.5500000000002</v>
      </c>
      <c r="F69" s="105">
        <f>'8 - FEB 2020'!L65</f>
        <v>0</v>
      </c>
      <c r="G69" s="105">
        <f>'8 - FEB 2020'!M65</f>
        <v>0</v>
      </c>
    </row>
    <row r="70" spans="1:7" hidden="1" x14ac:dyDescent="0.2">
      <c r="A70" s="103" t="str">
        <f>'8 - FEB 2020'!D66</f>
        <v>RC</v>
      </c>
      <c r="B70" s="107">
        <f>'8 - FEB 2020'!B66</f>
        <v>43867</v>
      </c>
      <c r="C70" s="104">
        <f>'8 - FEB 2020'!F66</f>
        <v>81354</v>
      </c>
      <c r="D70" s="105">
        <f>'8 - FEB 2020'!N66</f>
        <v>93.75</v>
      </c>
      <c r="E70" s="105">
        <f>'8 - FEB 2020'!K66</f>
        <v>93.75</v>
      </c>
      <c r="F70" s="105">
        <f>'8 - FEB 2020'!L66</f>
        <v>0</v>
      </c>
      <c r="G70" s="105">
        <f>'8 - FEB 2020'!M66</f>
        <v>0</v>
      </c>
    </row>
    <row r="71" spans="1:7" hidden="1" x14ac:dyDescent="0.2">
      <c r="A71" s="103" t="str">
        <f>'8 - FEB 2020'!D67</f>
        <v>RC</v>
      </c>
      <c r="B71" s="107">
        <f>'8 - FEB 2020'!B67</f>
        <v>43867</v>
      </c>
      <c r="C71" s="104">
        <f>'8 - FEB 2020'!F67</f>
        <v>81355</v>
      </c>
      <c r="D71" s="105">
        <f>'8 - FEB 2020'!N67</f>
        <v>175</v>
      </c>
      <c r="E71" s="105">
        <f>'8 - FEB 2020'!K67</f>
        <v>175</v>
      </c>
      <c r="F71" s="105">
        <f>'8 - FEB 2020'!L67</f>
        <v>0</v>
      </c>
      <c r="G71" s="105">
        <f>'8 - FEB 2020'!M67</f>
        <v>0</v>
      </c>
    </row>
    <row r="72" spans="1:7" hidden="1" x14ac:dyDescent="0.2">
      <c r="A72" s="103" t="str">
        <f>'8 - FEB 2020'!D68</f>
        <v>RC</v>
      </c>
      <c r="B72" s="107">
        <f>'8 - FEB 2020'!B68</f>
        <v>43867</v>
      </c>
      <c r="C72" s="104">
        <f>'8 - FEB 2020'!F68</f>
        <v>81356</v>
      </c>
      <c r="D72" s="105">
        <f>'8 - FEB 2020'!N68</f>
        <v>4300</v>
      </c>
      <c r="E72" s="105">
        <f>'8 - FEB 2020'!K68</f>
        <v>4300</v>
      </c>
      <c r="F72" s="105">
        <f>'8 - FEB 2020'!L68</f>
        <v>0</v>
      </c>
      <c r="G72" s="105">
        <f>'8 - FEB 2020'!M68</f>
        <v>0</v>
      </c>
    </row>
    <row r="73" spans="1:7" hidden="1" x14ac:dyDescent="0.2">
      <c r="A73" s="103" t="str">
        <f>'8 - FEB 2020'!D69</f>
        <v>RC</v>
      </c>
      <c r="B73" s="107">
        <f>'8 - FEB 2020'!B69</f>
        <v>43867</v>
      </c>
      <c r="C73" s="104">
        <f>'8 - FEB 2020'!F69</f>
        <v>81357</v>
      </c>
      <c r="D73" s="105">
        <f>'8 - FEB 2020'!N69</f>
        <v>6500</v>
      </c>
      <c r="E73" s="105">
        <f>'8 - FEB 2020'!K69</f>
        <v>6500</v>
      </c>
      <c r="F73" s="105">
        <f>'8 - FEB 2020'!L69</f>
        <v>0</v>
      </c>
      <c r="G73" s="105">
        <f>'8 - FEB 2020'!M69</f>
        <v>0</v>
      </c>
    </row>
    <row r="74" spans="1:7" hidden="1" x14ac:dyDescent="0.2">
      <c r="A74" s="103" t="str">
        <f>'8 - FEB 2020'!D70</f>
        <v>RC</v>
      </c>
      <c r="B74" s="107">
        <f>'8 - FEB 2020'!B70</f>
        <v>43867</v>
      </c>
      <c r="C74" s="104">
        <f>'8 - FEB 2020'!F70</f>
        <v>81358</v>
      </c>
      <c r="D74" s="105">
        <f>'8 - FEB 2020'!N70</f>
        <v>514.25</v>
      </c>
      <c r="E74" s="105">
        <f>'8 - FEB 2020'!K70</f>
        <v>514.25</v>
      </c>
      <c r="F74" s="105">
        <f>'8 - FEB 2020'!L70</f>
        <v>0</v>
      </c>
      <c r="G74" s="105">
        <f>'8 - FEB 2020'!M70</f>
        <v>0</v>
      </c>
    </row>
    <row r="75" spans="1:7" hidden="1" x14ac:dyDescent="0.2">
      <c r="A75" s="103" t="str">
        <f>'8 - FEB 2020'!D71</f>
        <v>RC</v>
      </c>
      <c r="B75" s="107">
        <f>'8 - FEB 2020'!B71</f>
        <v>43867</v>
      </c>
      <c r="C75" s="104">
        <f>'8 - FEB 2020'!F71</f>
        <v>81359</v>
      </c>
      <c r="D75" s="105">
        <f>'8 - FEB 2020'!N71</f>
        <v>1150000</v>
      </c>
      <c r="E75" s="105">
        <f>'8 - FEB 2020'!K71</f>
        <v>1150000</v>
      </c>
      <c r="F75" s="105">
        <f>'8 - FEB 2020'!L71</f>
        <v>0</v>
      </c>
      <c r="G75" s="105">
        <f>'8 - FEB 2020'!M71</f>
        <v>0</v>
      </c>
    </row>
    <row r="76" spans="1:7" hidden="1" x14ac:dyDescent="0.2">
      <c r="A76" s="103" t="str">
        <f>'8 - FEB 2020'!D72</f>
        <v>RC</v>
      </c>
      <c r="B76" s="107">
        <f>'8 - FEB 2020'!B72</f>
        <v>43867</v>
      </c>
      <c r="C76" s="104">
        <f>'8 - FEB 2020'!F72</f>
        <v>81360</v>
      </c>
      <c r="D76" s="105">
        <f>'8 - FEB 2020'!N72</f>
        <v>232.5</v>
      </c>
      <c r="E76" s="105">
        <f>'8 - FEB 2020'!K72</f>
        <v>232.5</v>
      </c>
      <c r="F76" s="105">
        <f>'8 - FEB 2020'!L72</f>
        <v>0</v>
      </c>
      <c r="G76" s="105">
        <f>'8 - FEB 2020'!M72</f>
        <v>0</v>
      </c>
    </row>
    <row r="77" spans="1:7" hidden="1" x14ac:dyDescent="0.2">
      <c r="A77" s="103" t="str">
        <f>'8 - FEB 2020'!D73</f>
        <v>RC</v>
      </c>
      <c r="B77" s="107">
        <f>'8 - FEB 2020'!B73</f>
        <v>43867</v>
      </c>
      <c r="C77" s="104">
        <f>'8 - FEB 2020'!F73</f>
        <v>81361</v>
      </c>
      <c r="D77" s="105">
        <f>'8 - FEB 2020'!N73</f>
        <v>500</v>
      </c>
      <c r="E77" s="105">
        <f>'8 - FEB 2020'!K73</f>
        <v>500</v>
      </c>
      <c r="F77" s="105">
        <f>'8 - FEB 2020'!L73</f>
        <v>0</v>
      </c>
      <c r="G77" s="105">
        <f>'8 - FEB 2020'!M73</f>
        <v>0</v>
      </c>
    </row>
    <row r="78" spans="1:7" hidden="1" x14ac:dyDescent="0.2">
      <c r="A78" s="103" t="str">
        <f>'8 - FEB 2020'!D74</f>
        <v>RC</v>
      </c>
      <c r="B78" s="107">
        <f>'8 - FEB 2020'!B74</f>
        <v>43867</v>
      </c>
      <c r="C78" s="104">
        <f>'8 - FEB 2020'!F74</f>
        <v>81362</v>
      </c>
      <c r="D78" s="105">
        <f>'8 - FEB 2020'!N74</f>
        <v>850</v>
      </c>
      <c r="E78" s="105">
        <f>'8 - FEB 2020'!K74</f>
        <v>850</v>
      </c>
      <c r="F78" s="105">
        <f>'8 - FEB 2020'!L74</f>
        <v>0</v>
      </c>
      <c r="G78" s="105">
        <f>'8 - FEB 2020'!M74</f>
        <v>0</v>
      </c>
    </row>
    <row r="79" spans="1:7" hidden="1" x14ac:dyDescent="0.2">
      <c r="A79" s="103" t="str">
        <f>'8 - FEB 2020'!D75</f>
        <v>RC</v>
      </c>
      <c r="B79" s="107">
        <f>'8 - FEB 2020'!B75</f>
        <v>43867</v>
      </c>
      <c r="C79" s="104">
        <f>'8 - FEB 2020'!F75</f>
        <v>81363</v>
      </c>
      <c r="D79" s="105">
        <f>'8 - FEB 2020'!N75</f>
        <v>40</v>
      </c>
      <c r="E79" s="105">
        <f>'8 - FEB 2020'!K75</f>
        <v>40</v>
      </c>
      <c r="F79" s="105">
        <f>'8 - FEB 2020'!L75</f>
        <v>0</v>
      </c>
      <c r="G79" s="105">
        <f>'8 - FEB 2020'!M75</f>
        <v>0</v>
      </c>
    </row>
    <row r="80" spans="1:7" hidden="1" x14ac:dyDescent="0.2">
      <c r="A80" s="103" t="str">
        <f>'8 - FEB 2020'!D76</f>
        <v>OT</v>
      </c>
      <c r="B80" s="107" t="str">
        <f>'8 - FEB 2020'!B76</f>
        <v>N/A</v>
      </c>
      <c r="C80" s="104">
        <f>'8 - FEB 2020'!F76</f>
        <v>81364</v>
      </c>
      <c r="D80" s="105">
        <f>'8 - FEB 2020'!N76</f>
        <v>0</v>
      </c>
      <c r="E80" s="105">
        <f>'8 - FEB 2020'!K76</f>
        <v>0</v>
      </c>
      <c r="F80" s="105" t="str">
        <f>'8 - FEB 2020'!L76</f>
        <v xml:space="preserve"> </v>
      </c>
      <c r="G80" s="105">
        <f>'8 - FEB 2020'!M76</f>
        <v>0</v>
      </c>
    </row>
    <row r="81" spans="1:7" hidden="1" x14ac:dyDescent="0.2">
      <c r="A81" s="103" t="str">
        <f>'8 - FEB 2020'!D77</f>
        <v>DELETE</v>
      </c>
      <c r="B81" s="107" t="str">
        <f>'8 - FEB 2020'!B77</f>
        <v>DELETE</v>
      </c>
      <c r="C81" s="104">
        <f>'8 - FEB 2020'!F77</f>
        <v>81365</v>
      </c>
      <c r="D81" s="105">
        <f>'8 - FEB 2020'!N77</f>
        <v>0</v>
      </c>
      <c r="E81" s="105" t="str">
        <f>'8 - FEB 2020'!K77</f>
        <v> </v>
      </c>
      <c r="F81" s="105">
        <f>'8 - FEB 2020'!L77</f>
        <v>0</v>
      </c>
      <c r="G81" s="105">
        <f>'8 - FEB 2020'!M77</f>
        <v>0</v>
      </c>
    </row>
    <row r="82" spans="1:7" hidden="1" x14ac:dyDescent="0.2">
      <c r="A82" s="103" t="str">
        <f>'8 - FEB 2020'!D78</f>
        <v>OT</v>
      </c>
      <c r="B82" s="107" t="str">
        <f>'8 - FEB 2020'!B78</f>
        <v>GPD</v>
      </c>
      <c r="C82" s="104">
        <f>'8 - FEB 2020'!F78</f>
        <v>81366</v>
      </c>
      <c r="D82" s="105">
        <f>'8 - FEB 2020'!N78</f>
        <v>16373</v>
      </c>
      <c r="E82" s="105">
        <f>'8 - FEB 2020'!K78</f>
        <v>16373</v>
      </c>
      <c r="F82" s="105">
        <f>'8 - FEB 2020'!L78</f>
        <v>0</v>
      </c>
      <c r="G82" s="105">
        <f>'8 - FEB 2020'!M78</f>
        <v>0</v>
      </c>
    </row>
    <row r="83" spans="1:7" hidden="1" x14ac:dyDescent="0.2">
      <c r="A83" s="103" t="str">
        <f>'8 - FEB 2020'!D79</f>
        <v>CC</v>
      </c>
      <c r="B83" s="107">
        <f>'8 - FEB 2020'!B79</f>
        <v>43868</v>
      </c>
      <c r="C83" s="104">
        <f>'8 - FEB 2020'!F79</f>
        <v>81367</v>
      </c>
      <c r="D83" s="105">
        <f>'8 - FEB 2020'!N79</f>
        <v>1200</v>
      </c>
      <c r="E83" s="105">
        <f>'8 - FEB 2020'!K79</f>
        <v>1200</v>
      </c>
      <c r="F83" s="105">
        <f>'8 - FEB 2020'!L79</f>
        <v>0</v>
      </c>
      <c r="G83" s="105">
        <f>'8 - FEB 2020'!M79</f>
        <v>0</v>
      </c>
    </row>
    <row r="84" spans="1:7" hidden="1" x14ac:dyDescent="0.2">
      <c r="A84" s="103" t="str">
        <f>'8 - FEB 2020'!D80</f>
        <v>OT</v>
      </c>
      <c r="B84" s="107" t="str">
        <f>'8 - FEB 2020'!B80</f>
        <v>N/A</v>
      </c>
      <c r="C84" s="104">
        <f>'8 - FEB 2020'!F80</f>
        <v>81368</v>
      </c>
      <c r="D84" s="105">
        <f>'8 - FEB 2020'!N80</f>
        <v>0</v>
      </c>
      <c r="E84" s="105">
        <f>'8 - FEB 2020'!K80</f>
        <v>0</v>
      </c>
      <c r="F84" s="105">
        <f>'8 - FEB 2020'!L80</f>
        <v>0</v>
      </c>
      <c r="G84" s="105">
        <f>'8 - FEB 2020'!M80</f>
        <v>0</v>
      </c>
    </row>
    <row r="85" spans="1:7" hidden="1" x14ac:dyDescent="0.2">
      <c r="A85" s="103" t="str">
        <f>'8 - FEB 2020'!D81</f>
        <v>OT</v>
      </c>
      <c r="B85" s="107" t="str">
        <f>'8 - FEB 2020'!B81</f>
        <v>N/A</v>
      </c>
      <c r="C85" s="104">
        <f>'8 - FEB 2020'!F81</f>
        <v>81369</v>
      </c>
      <c r="D85" s="105">
        <f>'8 - FEB 2020'!N81</f>
        <v>0</v>
      </c>
      <c r="E85" s="105">
        <f>'8 - FEB 2020'!K81</f>
        <v>0</v>
      </c>
      <c r="F85" s="105">
        <f>'8 - FEB 2020'!L81</f>
        <v>0</v>
      </c>
      <c r="G85" s="105">
        <f>'8 - FEB 2020'!M81</f>
        <v>0</v>
      </c>
    </row>
    <row r="86" spans="1:7" hidden="1" x14ac:dyDescent="0.2">
      <c r="A86" s="103" t="str">
        <f>'8 - FEB 2020'!D82</f>
        <v>OT</v>
      </c>
      <c r="B86" s="107" t="str">
        <f>'8 - FEB 2020'!B82</f>
        <v>N/A</v>
      </c>
      <c r="C86" s="104">
        <f>'8 - FEB 2020'!F82</f>
        <v>81370</v>
      </c>
      <c r="D86" s="105">
        <f>'8 - FEB 2020'!N82</f>
        <v>0</v>
      </c>
      <c r="E86" s="105">
        <f>'8 - FEB 2020'!K82</f>
        <v>0</v>
      </c>
      <c r="F86" s="105">
        <f>'8 - FEB 2020'!L82</f>
        <v>0</v>
      </c>
      <c r="G86" s="105">
        <f>'8 - FEB 2020'!M82</f>
        <v>0</v>
      </c>
    </row>
    <row r="87" spans="1:7" hidden="1" x14ac:dyDescent="0.2">
      <c r="A87" s="103" t="str">
        <f>'8 - FEB 2020'!D83</f>
        <v>RC</v>
      </c>
      <c r="B87" s="107">
        <f>'8 - FEB 2020'!B83</f>
        <v>43867</v>
      </c>
      <c r="C87" s="104">
        <f>'8 - FEB 2020'!F83</f>
        <v>81371</v>
      </c>
      <c r="D87" s="105">
        <f>'8 - FEB 2020'!N83</f>
        <v>1835</v>
      </c>
      <c r="E87" s="105">
        <f>'8 - FEB 2020'!K83</f>
        <v>1835</v>
      </c>
      <c r="F87" s="105">
        <f>'8 - FEB 2020'!L83</f>
        <v>0</v>
      </c>
      <c r="G87" s="105">
        <f>'8 - FEB 2020'!M83</f>
        <v>0</v>
      </c>
    </row>
    <row r="88" spans="1:7" hidden="1" x14ac:dyDescent="0.2">
      <c r="A88" s="103" t="str">
        <f>'8 - FEB 2020'!D84</f>
        <v>OT</v>
      </c>
      <c r="B88" s="107" t="str">
        <f>'8 - FEB 2020'!B84</f>
        <v>N/A</v>
      </c>
      <c r="C88" s="104">
        <f>'8 - FEB 2020'!F84</f>
        <v>81372</v>
      </c>
      <c r="D88" s="105">
        <f>'8 - FEB 2020'!N84</f>
        <v>0</v>
      </c>
      <c r="E88" s="105">
        <f>'8 - FEB 2020'!K84</f>
        <v>0</v>
      </c>
      <c r="F88" s="105">
        <f>'8 - FEB 2020'!L84</f>
        <v>0</v>
      </c>
      <c r="G88" s="105">
        <f>'8 - FEB 2020'!M84</f>
        <v>0</v>
      </c>
    </row>
    <row r="89" spans="1:7" hidden="1" x14ac:dyDescent="0.2">
      <c r="A89" s="103" t="str">
        <f>'8 - FEB 2020'!D86</f>
        <v>OT</v>
      </c>
      <c r="B89" s="107" t="str">
        <f>'8 - FEB 2020'!B86</f>
        <v>N/A</v>
      </c>
      <c r="C89" s="104">
        <f>'8 - FEB 2020'!F86</f>
        <v>81374</v>
      </c>
      <c r="D89" s="105">
        <f>'8 - FEB 2020'!N86</f>
        <v>0</v>
      </c>
      <c r="E89" s="105">
        <f>'8 - FEB 2020'!K86</f>
        <v>0</v>
      </c>
      <c r="F89" s="105">
        <f>'8 - FEB 2020'!L86</f>
        <v>0</v>
      </c>
      <c r="G89" s="105">
        <f>'8 - FEB 2020'!M86</f>
        <v>0</v>
      </c>
    </row>
    <row r="90" spans="1:7" hidden="1" x14ac:dyDescent="0.2">
      <c r="A90" s="103" t="str">
        <f>'8 - FEB 2020'!D87</f>
        <v>RC</v>
      </c>
      <c r="B90" s="107">
        <f>'8 - FEB 2020'!B87</f>
        <v>43868</v>
      </c>
      <c r="C90" s="104">
        <f>'8 - FEB 2020'!F87</f>
        <v>81375</v>
      </c>
      <c r="D90" s="105">
        <f>'8 - FEB 2020'!N87</f>
        <v>409.84</v>
      </c>
      <c r="E90" s="105">
        <f>'8 - FEB 2020'!K87</f>
        <v>409.84</v>
      </c>
      <c r="F90" s="105">
        <f>'8 - FEB 2020'!L87</f>
        <v>0</v>
      </c>
      <c r="G90" s="105">
        <f>'8 - FEB 2020'!M87</f>
        <v>0</v>
      </c>
    </row>
    <row r="91" spans="1:7" hidden="1" x14ac:dyDescent="0.2">
      <c r="A91" s="103" t="str">
        <f>'8 - FEB 2020'!D88</f>
        <v>RC</v>
      </c>
      <c r="B91" s="107">
        <f>'8 - FEB 2020'!B88</f>
        <v>43868</v>
      </c>
      <c r="C91" s="104">
        <f>'8 - FEB 2020'!F88</f>
        <v>81376</v>
      </c>
      <c r="D91" s="105">
        <f>'8 - FEB 2020'!N88</f>
        <v>5000</v>
      </c>
      <c r="E91" s="105">
        <f>'8 - FEB 2020'!K88</f>
        <v>5000</v>
      </c>
      <c r="F91" s="105">
        <f>'8 - FEB 2020'!L88</f>
        <v>0</v>
      </c>
      <c r="G91" s="105">
        <f>'8 - FEB 2020'!M88</f>
        <v>0</v>
      </c>
    </row>
    <row r="92" spans="1:7" hidden="1" x14ac:dyDescent="0.2">
      <c r="A92" s="103" t="str">
        <f>'8 - FEB 2020'!D89</f>
        <v>RC</v>
      </c>
      <c r="B92" s="107">
        <f>'8 - FEB 2020'!B89</f>
        <v>43868</v>
      </c>
      <c r="C92" s="104">
        <f>'8 - FEB 2020'!F89</f>
        <v>81377</v>
      </c>
      <c r="D92" s="105">
        <f>'8 - FEB 2020'!N89</f>
        <v>17125</v>
      </c>
      <c r="E92" s="105">
        <f>'8 - FEB 2020'!K89</f>
        <v>17125</v>
      </c>
      <c r="F92" s="105">
        <f>'8 - FEB 2020'!L89</f>
        <v>0</v>
      </c>
      <c r="G92" s="105">
        <f>'8 - FEB 2020'!M89</f>
        <v>0</v>
      </c>
    </row>
    <row r="93" spans="1:7" hidden="1" x14ac:dyDescent="0.2">
      <c r="A93" s="103" t="str">
        <f>'8 - FEB 2020'!D90</f>
        <v>RC</v>
      </c>
      <c r="B93" s="107">
        <f>'8 - FEB 2020'!B90</f>
        <v>43868</v>
      </c>
      <c r="C93" s="104">
        <f>'8 - FEB 2020'!F90</f>
        <v>81378</v>
      </c>
      <c r="D93" s="105">
        <f>'8 - FEB 2020'!N90</f>
        <v>2600</v>
      </c>
      <c r="E93" s="105">
        <f>'8 - FEB 2020'!K90</f>
        <v>2600</v>
      </c>
      <c r="F93" s="105">
        <f>'8 - FEB 2020'!L90</f>
        <v>0</v>
      </c>
      <c r="G93" s="105">
        <f>'8 - FEB 2020'!M90</f>
        <v>0</v>
      </c>
    </row>
    <row r="94" spans="1:7" hidden="1" x14ac:dyDescent="0.2">
      <c r="A94" s="103" t="str">
        <f>'8 - FEB 2020'!D91</f>
        <v>RC</v>
      </c>
      <c r="B94" s="107">
        <f>'8 - FEB 2020'!B91</f>
        <v>43868</v>
      </c>
      <c r="C94" s="104">
        <f>'8 - FEB 2020'!F91</f>
        <v>81379</v>
      </c>
      <c r="D94" s="105">
        <f>'8 - FEB 2020'!N91</f>
        <v>1455.45</v>
      </c>
      <c r="E94" s="105">
        <f>'8 - FEB 2020'!K91</f>
        <v>1455.45</v>
      </c>
      <c r="F94" s="105">
        <f>'8 - FEB 2020'!L91</f>
        <v>0</v>
      </c>
      <c r="G94" s="105">
        <f>'8 - FEB 2020'!M91</f>
        <v>0</v>
      </c>
    </row>
    <row r="95" spans="1:7" hidden="1" x14ac:dyDescent="0.2">
      <c r="A95" s="103" t="str">
        <f>'8 - FEB 2020'!D92</f>
        <v>SF</v>
      </c>
      <c r="B95" s="107">
        <f>'8 - FEB 2020'!B92</f>
        <v>43865</v>
      </c>
      <c r="C95" s="104">
        <f>'8 - FEB 2020'!F92</f>
        <v>81380</v>
      </c>
      <c r="D95" s="105">
        <f>'8 - FEB 2020'!N92</f>
        <v>9790.5</v>
      </c>
      <c r="E95" s="105">
        <f>'8 - FEB 2020'!K92</f>
        <v>9790.5</v>
      </c>
      <c r="F95" s="105">
        <f>'8 - FEB 2020'!L92</f>
        <v>0</v>
      </c>
      <c r="G95" s="105">
        <f>'8 - FEB 2020'!M92</f>
        <v>0</v>
      </c>
    </row>
    <row r="96" spans="1:7" hidden="1" x14ac:dyDescent="0.2">
      <c r="A96" s="103" t="str">
        <f>'8 - FEB 2020'!D93</f>
        <v>SF</v>
      </c>
      <c r="B96" s="107">
        <f>'8 - FEB 2020'!B93</f>
        <v>43872</v>
      </c>
      <c r="C96" s="104">
        <f>'8 - FEB 2020'!F93</f>
        <v>81381</v>
      </c>
      <c r="D96" s="105">
        <f>'8 - FEB 2020'!N93</f>
        <v>7785.4</v>
      </c>
      <c r="E96" s="105">
        <f>'8 - FEB 2020'!K93</f>
        <v>7785.4</v>
      </c>
      <c r="F96" s="105">
        <f>'8 - FEB 2020'!L93</f>
        <v>0</v>
      </c>
      <c r="G96" s="105">
        <f>'8 - FEB 2020'!M93</f>
        <v>0</v>
      </c>
    </row>
    <row r="97" spans="1:7" hidden="1" x14ac:dyDescent="0.2">
      <c r="A97" s="103" t="str">
        <f>'8 - FEB 2020'!D94</f>
        <v>CC</v>
      </c>
      <c r="B97" s="107">
        <f>'8 - FEB 2020'!B94</f>
        <v>43871</v>
      </c>
      <c r="C97" s="104">
        <f>'8 - FEB 2020'!F94</f>
        <v>81382</v>
      </c>
      <c r="D97" s="105">
        <f>'8 - FEB 2020'!N94</f>
        <v>530</v>
      </c>
      <c r="E97" s="105">
        <f>'8 - FEB 2020'!K94</f>
        <v>530</v>
      </c>
      <c r="F97" s="105">
        <f>'8 - FEB 2020'!L94</f>
        <v>0</v>
      </c>
      <c r="G97" s="105">
        <f>'8 - FEB 2020'!M94</f>
        <v>0</v>
      </c>
    </row>
    <row r="98" spans="1:7" hidden="1" x14ac:dyDescent="0.2">
      <c r="A98" s="103" t="str">
        <f>'8 - FEB 2020'!D95</f>
        <v>OT</v>
      </c>
      <c r="B98" s="107" t="str">
        <f>'8 - FEB 2020'!B95</f>
        <v>N/A</v>
      </c>
      <c r="C98" s="104">
        <f>'8 - FEB 2020'!F95</f>
        <v>81383</v>
      </c>
      <c r="D98" s="105">
        <f>'8 - FEB 2020'!N95</f>
        <v>0</v>
      </c>
      <c r="E98" s="105">
        <f>'8 - FEB 2020'!K95</f>
        <v>0</v>
      </c>
      <c r="F98" s="105">
        <f>'8 - FEB 2020'!L95</f>
        <v>0</v>
      </c>
      <c r="G98" s="105">
        <f>'8 - FEB 2020'!M95</f>
        <v>0</v>
      </c>
    </row>
    <row r="99" spans="1:7" hidden="1" x14ac:dyDescent="0.2">
      <c r="A99" s="103" t="str">
        <f>'8 - FEB 2020'!D96</f>
        <v>SF</v>
      </c>
      <c r="B99" s="107">
        <f>'8 - FEB 2020'!B96</f>
        <v>43867</v>
      </c>
      <c r="C99" s="104">
        <f>'8 - FEB 2020'!F96</f>
        <v>81384</v>
      </c>
      <c r="D99" s="105">
        <f>'8 - FEB 2020'!N96</f>
        <v>8391.26</v>
      </c>
      <c r="E99" s="105">
        <f>'8 - FEB 2020'!K96</f>
        <v>8391.26</v>
      </c>
      <c r="F99" s="105">
        <f>'8 - FEB 2020'!L96</f>
        <v>0</v>
      </c>
      <c r="G99" s="105">
        <f>'8 - FEB 2020'!M96</f>
        <v>0</v>
      </c>
    </row>
    <row r="100" spans="1:7" hidden="1" x14ac:dyDescent="0.2">
      <c r="A100" s="103" t="str">
        <f>'8 - FEB 2020'!D97</f>
        <v>CH</v>
      </c>
      <c r="B100" s="107">
        <f>'8 - FEB 2020'!B97</f>
        <v>43871</v>
      </c>
      <c r="C100" s="104">
        <f>'8 - FEB 2020'!F97</f>
        <v>81385</v>
      </c>
      <c r="D100" s="105">
        <f>'8 - FEB 2020'!N97</f>
        <v>48</v>
      </c>
      <c r="E100" s="105">
        <f>'8 - FEB 2020'!K97</f>
        <v>48</v>
      </c>
      <c r="F100" s="105">
        <f>'8 - FEB 2020'!L97</f>
        <v>0</v>
      </c>
      <c r="G100" s="105">
        <f>'8 - FEB 2020'!M97</f>
        <v>0</v>
      </c>
    </row>
    <row r="101" spans="1:7" hidden="1" x14ac:dyDescent="0.2">
      <c r="A101" s="103" t="str">
        <f>'8 - FEB 2020'!D98</f>
        <v>OT</v>
      </c>
      <c r="B101" s="107" t="str">
        <f>'8 - FEB 2020'!B98</f>
        <v>GPD</v>
      </c>
      <c r="C101" s="104">
        <f>'8 - FEB 2020'!F98</f>
        <v>81386</v>
      </c>
      <c r="D101" s="105">
        <f>'8 - FEB 2020'!N98</f>
        <v>89548.99</v>
      </c>
      <c r="E101" s="105">
        <f>'8 - FEB 2020'!K98</f>
        <v>89548.99</v>
      </c>
      <c r="F101" s="105">
        <f>'8 - FEB 2020'!L98</f>
        <v>0</v>
      </c>
      <c r="G101" s="105">
        <f>'8 - FEB 2020'!M98</f>
        <v>0</v>
      </c>
    </row>
    <row r="102" spans="1:7" hidden="1" x14ac:dyDescent="0.2">
      <c r="A102" s="103" t="str">
        <f>'8 - FEB 2020'!D99</f>
        <v>RC</v>
      </c>
      <c r="B102" s="107">
        <f>'8 - FEB 2020'!B99</f>
        <v>43871</v>
      </c>
      <c r="C102" s="104">
        <f>'8 - FEB 2020'!F99</f>
        <v>81387</v>
      </c>
      <c r="D102" s="105">
        <f>'8 - FEB 2020'!N99</f>
        <v>8250</v>
      </c>
      <c r="E102" s="105">
        <f>'8 - FEB 2020'!K99</f>
        <v>8250</v>
      </c>
      <c r="F102" s="105">
        <f>'8 - FEB 2020'!L99</f>
        <v>0</v>
      </c>
      <c r="G102" s="105">
        <f>'8 - FEB 2020'!M99</f>
        <v>0</v>
      </c>
    </row>
    <row r="103" spans="1:7" hidden="1" x14ac:dyDescent="0.2">
      <c r="A103" s="103" t="str">
        <f>'8 - FEB 2020'!D100</f>
        <v>RC</v>
      </c>
      <c r="B103" s="107">
        <f>'8 - FEB 2020'!B100</f>
        <v>43871</v>
      </c>
      <c r="C103" s="104">
        <f>'8 - FEB 2020'!F100</f>
        <v>81388</v>
      </c>
      <c r="D103" s="105">
        <f>'8 - FEB 2020'!N100</f>
        <v>691</v>
      </c>
      <c r="E103" s="105">
        <f>'8 - FEB 2020'!K100</f>
        <v>691</v>
      </c>
      <c r="F103" s="105">
        <f>'8 - FEB 2020'!L100</f>
        <v>0</v>
      </c>
      <c r="G103" s="105">
        <f>'8 - FEB 2020'!M100</f>
        <v>0</v>
      </c>
    </row>
    <row r="104" spans="1:7" hidden="1" x14ac:dyDescent="0.2">
      <c r="A104" s="103" t="str">
        <f>'8 - FEB 2020'!D101</f>
        <v>RC</v>
      </c>
      <c r="B104" s="107">
        <f>'8 - FEB 2020'!B101</f>
        <v>43871</v>
      </c>
      <c r="C104" s="104">
        <f>'8 - FEB 2020'!F101</f>
        <v>81389</v>
      </c>
      <c r="D104" s="105">
        <f>'8 - FEB 2020'!N101</f>
        <v>42000</v>
      </c>
      <c r="E104" s="105">
        <f>'8 - FEB 2020'!K101</f>
        <v>42000</v>
      </c>
      <c r="F104" s="105">
        <f>'8 - FEB 2020'!L101</f>
        <v>0</v>
      </c>
      <c r="G104" s="105">
        <f>'8 - FEB 2020'!M101</f>
        <v>0</v>
      </c>
    </row>
    <row r="105" spans="1:7" hidden="1" x14ac:dyDescent="0.2">
      <c r="A105" s="103" t="str">
        <f>'8 - FEB 2020'!D102</f>
        <v>OT</v>
      </c>
      <c r="B105" s="107" t="str">
        <f>'8 - FEB 2020'!B102</f>
        <v>N/A</v>
      </c>
      <c r="C105" s="104">
        <f>'8 - FEB 2020'!F102</f>
        <v>81390</v>
      </c>
      <c r="D105" s="105">
        <f>'8 - FEB 2020'!N102</f>
        <v>0</v>
      </c>
      <c r="E105" s="105">
        <f>'8 - FEB 2020'!K102</f>
        <v>0</v>
      </c>
      <c r="F105" s="105">
        <f>'8 - FEB 2020'!L102</f>
        <v>0</v>
      </c>
      <c r="G105" s="105">
        <f>'8 - FEB 2020'!M102</f>
        <v>0</v>
      </c>
    </row>
    <row r="106" spans="1:7" hidden="1" x14ac:dyDescent="0.2">
      <c r="A106" s="103" t="str">
        <f>'8 - FEB 2020'!D103</f>
        <v>CC</v>
      </c>
      <c r="B106" s="107">
        <f>'8 - FEB 2020'!B103</f>
        <v>43871</v>
      </c>
      <c r="C106" s="104">
        <f>'8 - FEB 2020'!F103</f>
        <v>81391</v>
      </c>
      <c r="D106" s="105">
        <f>'8 - FEB 2020'!N103</f>
        <v>1465</v>
      </c>
      <c r="E106" s="105">
        <f>'8 - FEB 2020'!K103</f>
        <v>1465</v>
      </c>
      <c r="F106" s="105">
        <f>'8 - FEB 2020'!L103</f>
        <v>0</v>
      </c>
      <c r="G106" s="105">
        <f>'8 - FEB 2020'!M103</f>
        <v>0</v>
      </c>
    </row>
    <row r="107" spans="1:7" hidden="1" x14ac:dyDescent="0.2">
      <c r="A107" s="103" t="str">
        <f>'8 - FEB 2020'!D104</f>
        <v>CC</v>
      </c>
      <c r="B107" s="107">
        <f>'8 - FEB 2020'!B104</f>
        <v>43872</v>
      </c>
      <c r="C107" s="104">
        <f>'8 - FEB 2020'!F104</f>
        <v>81392</v>
      </c>
      <c r="D107" s="105">
        <f>'8 - FEB 2020'!N104</f>
        <v>275</v>
      </c>
      <c r="E107" s="105">
        <f>'8 - FEB 2020'!K104</f>
        <v>275</v>
      </c>
      <c r="F107" s="105">
        <f>'8 - FEB 2020'!L104</f>
        <v>0</v>
      </c>
      <c r="G107" s="105">
        <f>'8 - FEB 2020'!M104</f>
        <v>0</v>
      </c>
    </row>
    <row r="108" spans="1:7" hidden="1" x14ac:dyDescent="0.2">
      <c r="A108" s="103" t="str">
        <f>'8 - FEB 2020'!D105</f>
        <v>OT</v>
      </c>
      <c r="B108" s="107" t="str">
        <f>'8 - FEB 2020'!B105</f>
        <v>N/A</v>
      </c>
      <c r="C108" s="104">
        <f>'8 - FEB 2020'!F105</f>
        <v>81393</v>
      </c>
      <c r="D108" s="105">
        <f>'8 - FEB 2020'!N105</f>
        <v>0</v>
      </c>
      <c r="E108" s="105">
        <f>'8 - FEB 2020'!K105</f>
        <v>0</v>
      </c>
      <c r="F108" s="105">
        <f>'8 - FEB 2020'!L105</f>
        <v>0</v>
      </c>
      <c r="G108" s="105">
        <f>'8 - FEB 2020'!M105</f>
        <v>0</v>
      </c>
    </row>
    <row r="109" spans="1:7" hidden="1" x14ac:dyDescent="0.2">
      <c r="A109" s="103" t="str">
        <f>'8 - FEB 2020'!D106</f>
        <v>WT</v>
      </c>
      <c r="B109" s="107">
        <f>'8 - FEB 2020'!B106</f>
        <v>43868</v>
      </c>
      <c r="C109" s="104">
        <f>'8 - FEB 2020'!F106</f>
        <v>81394</v>
      </c>
      <c r="D109" s="105">
        <f>'8 - FEB 2020'!N106</f>
        <v>50</v>
      </c>
      <c r="E109" s="105">
        <f>'8 - FEB 2020'!K106</f>
        <v>50</v>
      </c>
      <c r="F109" s="105">
        <f>'8 - FEB 2020'!L106</f>
        <v>0</v>
      </c>
      <c r="G109" s="105">
        <f>'8 - FEB 2020'!M106</f>
        <v>0</v>
      </c>
    </row>
    <row r="110" spans="1:7" hidden="1" x14ac:dyDescent="0.2">
      <c r="A110" s="103" t="str">
        <f>'8 - FEB 2020'!D107</f>
        <v>DELETE</v>
      </c>
      <c r="B110" s="107" t="str">
        <f>'8 - FEB 2020'!B107</f>
        <v>DELETE</v>
      </c>
      <c r="C110" s="104">
        <f>'8 - FEB 2020'!F107</f>
        <v>81395</v>
      </c>
      <c r="D110" s="105">
        <f>'8 - FEB 2020'!N107</f>
        <v>0</v>
      </c>
      <c r="E110" s="105">
        <f>'8 - FEB 2020'!K107</f>
        <v>0</v>
      </c>
      <c r="F110" s="105">
        <f>'8 - FEB 2020'!L107</f>
        <v>0</v>
      </c>
      <c r="G110" s="105">
        <f>'8 - FEB 2020'!M107</f>
        <v>0</v>
      </c>
    </row>
    <row r="111" spans="1:7" hidden="1" x14ac:dyDescent="0.2">
      <c r="A111" s="103" t="str">
        <f>'8 - FEB 2020'!D108</f>
        <v>OT</v>
      </c>
      <c r="B111" s="107" t="str">
        <f>'8 - FEB 2020'!B108</f>
        <v>N/A</v>
      </c>
      <c r="C111" s="104">
        <f>'8 - FEB 2020'!F108</f>
        <v>81396</v>
      </c>
      <c r="D111" s="105">
        <f>'8 - FEB 2020'!N108</f>
        <v>0</v>
      </c>
      <c r="E111" s="105">
        <f>'8 - FEB 2020'!K108</f>
        <v>0</v>
      </c>
      <c r="F111" s="105">
        <f>'8 - FEB 2020'!L108</f>
        <v>0</v>
      </c>
      <c r="G111" s="105">
        <f>'8 - FEB 2020'!M108</f>
        <v>0</v>
      </c>
    </row>
    <row r="112" spans="1:7" hidden="1" x14ac:dyDescent="0.2">
      <c r="A112" s="103" t="str">
        <f>'8 - FEB 2020'!D109</f>
        <v>IM</v>
      </c>
      <c r="B112" s="107">
        <f>'8 - FEB 2020'!B109</f>
        <v>43865</v>
      </c>
      <c r="C112" s="104">
        <f>'8 - FEB 2020'!F109</f>
        <v>81397</v>
      </c>
      <c r="D112" s="105">
        <f>'8 - FEB 2020'!N109</f>
        <v>2775</v>
      </c>
      <c r="E112" s="105">
        <f>'8 - FEB 2020'!K109</f>
        <v>2775</v>
      </c>
      <c r="F112" s="105">
        <f>'8 - FEB 2020'!L109</f>
        <v>0</v>
      </c>
      <c r="G112" s="105">
        <f>'8 - FEB 2020'!M109</f>
        <v>0</v>
      </c>
    </row>
    <row r="113" spans="1:7" hidden="1" x14ac:dyDescent="0.2">
      <c r="A113" s="103" t="str">
        <f>'8 - FEB 2020'!D110</f>
        <v>RC</v>
      </c>
      <c r="B113" s="107">
        <f>'8 - FEB 2020'!B110</f>
        <v>43872</v>
      </c>
      <c r="C113" s="104">
        <f>'8 - FEB 2020'!F110</f>
        <v>81398</v>
      </c>
      <c r="D113" s="105">
        <f>'8 - FEB 2020'!N110</f>
        <v>1130</v>
      </c>
      <c r="E113" s="105">
        <f>'8 - FEB 2020'!K110</f>
        <v>1130</v>
      </c>
      <c r="F113" s="105">
        <f>'8 - FEB 2020'!L110</f>
        <v>0</v>
      </c>
      <c r="G113" s="105">
        <f>'8 - FEB 2020'!M110</f>
        <v>0</v>
      </c>
    </row>
    <row r="114" spans="1:7" hidden="1" x14ac:dyDescent="0.2">
      <c r="A114" s="103" t="str">
        <f>'8 - FEB 2020'!D111</f>
        <v>RC</v>
      </c>
      <c r="B114" s="107">
        <f>'8 - FEB 2020'!B111</f>
        <v>43872</v>
      </c>
      <c r="C114" s="104">
        <f>'8 - FEB 2020'!F111</f>
        <v>81399</v>
      </c>
      <c r="D114" s="105">
        <f>'8 - FEB 2020'!N111</f>
        <v>3045</v>
      </c>
      <c r="E114" s="105">
        <f>'8 - FEB 2020'!K111</f>
        <v>3045</v>
      </c>
      <c r="F114" s="105">
        <f>'8 - FEB 2020'!L111</f>
        <v>0</v>
      </c>
      <c r="G114" s="105">
        <f>'8 - FEB 2020'!M111</f>
        <v>0</v>
      </c>
    </row>
    <row r="115" spans="1:7" hidden="1" x14ac:dyDescent="0.2">
      <c r="A115" s="103" t="str">
        <f>'8 - FEB 2020'!D112</f>
        <v>RC</v>
      </c>
      <c r="B115" s="107">
        <f>'8 - FEB 2020'!B112</f>
        <v>43872</v>
      </c>
      <c r="C115" s="104">
        <f>'8 - FEB 2020'!F112</f>
        <v>81400</v>
      </c>
      <c r="D115" s="105">
        <f>'8 - FEB 2020'!N112</f>
        <v>90</v>
      </c>
      <c r="E115" s="105">
        <f>'8 - FEB 2020'!K112</f>
        <v>90</v>
      </c>
      <c r="F115" s="105">
        <f>'8 - FEB 2020'!L112</f>
        <v>0</v>
      </c>
      <c r="G115" s="105">
        <f>'8 - FEB 2020'!M112</f>
        <v>0</v>
      </c>
    </row>
    <row r="116" spans="1:7" hidden="1" x14ac:dyDescent="0.2">
      <c r="A116" s="103" t="str">
        <f>'8 - FEB 2020'!D113</f>
        <v>CH</v>
      </c>
      <c r="B116" s="107">
        <f>'8 - FEB 2020'!B113</f>
        <v>43872</v>
      </c>
      <c r="C116" s="104">
        <f>'8 - FEB 2020'!F113</f>
        <v>81401</v>
      </c>
      <c r="D116" s="105">
        <f>'8 - FEB 2020'!N113</f>
        <v>345</v>
      </c>
      <c r="E116" s="105">
        <f>'8 - FEB 2020'!K113</f>
        <v>345</v>
      </c>
      <c r="F116" s="105">
        <f>'8 - FEB 2020'!L113</f>
        <v>0</v>
      </c>
      <c r="G116" s="105">
        <f>'8 - FEB 2020'!M113</f>
        <v>0</v>
      </c>
    </row>
    <row r="117" spans="1:7" hidden="1" x14ac:dyDescent="0.2">
      <c r="A117" s="103" t="str">
        <f>'8 - FEB 2020'!D114</f>
        <v>RC</v>
      </c>
      <c r="B117" s="107">
        <f>'8 - FEB 2020'!B114</f>
        <v>43872</v>
      </c>
      <c r="C117" s="104">
        <f>'8 - FEB 2020'!F114</f>
        <v>81402</v>
      </c>
      <c r="D117" s="105">
        <f>'8 - FEB 2020'!N114</f>
        <v>10675</v>
      </c>
      <c r="E117" s="105">
        <f>'8 - FEB 2020'!K114</f>
        <v>10675</v>
      </c>
      <c r="F117" s="105">
        <f>'8 - FEB 2020'!L114</f>
        <v>0</v>
      </c>
      <c r="G117" s="105">
        <f>'8 - FEB 2020'!M114</f>
        <v>0</v>
      </c>
    </row>
    <row r="118" spans="1:7" hidden="1" x14ac:dyDescent="0.2">
      <c r="A118" s="103" t="str">
        <f>'8 - FEB 2020'!D115</f>
        <v>OT</v>
      </c>
      <c r="B118" s="107" t="str">
        <f>'8 - FEB 2020'!B115</f>
        <v>N/A</v>
      </c>
      <c r="C118" s="104">
        <f>'8 - FEB 2020'!F115</f>
        <v>81403</v>
      </c>
      <c r="D118" s="105">
        <f>'8 - FEB 2020'!N115</f>
        <v>0</v>
      </c>
      <c r="E118" s="105">
        <f>'8 - FEB 2020'!K115</f>
        <v>0</v>
      </c>
      <c r="F118" s="105">
        <f>'8 - FEB 2020'!L115</f>
        <v>0</v>
      </c>
      <c r="G118" s="105">
        <f>'8 - FEB 2020'!M115</f>
        <v>0</v>
      </c>
    </row>
    <row r="119" spans="1:7" hidden="1" x14ac:dyDescent="0.2">
      <c r="A119" s="103" t="str">
        <f>'8 - FEB 2020'!D116</f>
        <v>OT</v>
      </c>
      <c r="B119" s="107" t="str">
        <f>'8 - FEB 2020'!B116</f>
        <v>GPD</v>
      </c>
      <c r="C119" s="104">
        <f>'8 - FEB 2020'!F116</f>
        <v>81404</v>
      </c>
      <c r="D119" s="105">
        <f>'8 - FEB 2020'!N116</f>
        <v>67120.5</v>
      </c>
      <c r="E119" s="105">
        <f>'8 - FEB 2020'!K116</f>
        <v>67120.5</v>
      </c>
      <c r="F119" s="105">
        <f>'8 - FEB 2020'!L116</f>
        <v>0</v>
      </c>
      <c r="G119" s="105">
        <f>'8 - FEB 2020'!M116</f>
        <v>0</v>
      </c>
    </row>
    <row r="120" spans="1:7" hidden="1" x14ac:dyDescent="0.2">
      <c r="A120" s="103" t="str">
        <f>'8 - FEB 2020'!D117</f>
        <v>OT</v>
      </c>
      <c r="B120" s="107" t="str">
        <f>'8 - FEB 2020'!B117</f>
        <v>N/A</v>
      </c>
      <c r="C120" s="104">
        <f>'8 - FEB 2020'!F117</f>
        <v>81405</v>
      </c>
      <c r="D120" s="105">
        <f>'8 - FEB 2020'!N117</f>
        <v>0</v>
      </c>
      <c r="E120" s="105">
        <f>'8 - FEB 2020'!K117</f>
        <v>0</v>
      </c>
      <c r="F120" s="105">
        <f>'8 - FEB 2020'!L117</f>
        <v>0</v>
      </c>
      <c r="G120" s="105">
        <f>'8 - FEB 2020'!M117</f>
        <v>0</v>
      </c>
    </row>
    <row r="121" spans="1:7" hidden="1" x14ac:dyDescent="0.2">
      <c r="A121" s="103" t="str">
        <f>'8 - FEB 2020'!D118</f>
        <v>CC</v>
      </c>
      <c r="B121" s="107">
        <f>'8 - FEB 2020'!B118</f>
        <v>43873</v>
      </c>
      <c r="C121" s="104">
        <f>'8 - FEB 2020'!F118</f>
        <v>81406</v>
      </c>
      <c r="D121" s="105">
        <f>'8 - FEB 2020'!N118</f>
        <v>1105</v>
      </c>
      <c r="E121" s="105">
        <f>'8 - FEB 2020'!K118</f>
        <v>1105</v>
      </c>
      <c r="F121" s="105">
        <f>'8 - FEB 2020'!L118</f>
        <v>0</v>
      </c>
      <c r="G121" s="105">
        <f>'8 - FEB 2020'!M118</f>
        <v>0</v>
      </c>
    </row>
    <row r="122" spans="1:7" hidden="1" x14ac:dyDescent="0.2">
      <c r="A122" s="103" t="str">
        <f>'8 - FEB 2020'!D119</f>
        <v>OT</v>
      </c>
      <c r="B122" s="107" t="str">
        <f>'8 - FEB 2020'!B119</f>
        <v>N/A</v>
      </c>
      <c r="C122" s="104">
        <f>'8 - FEB 2020'!F119</f>
        <v>81407</v>
      </c>
      <c r="D122" s="105">
        <f>'8 - FEB 2020'!N119</f>
        <v>25000</v>
      </c>
      <c r="E122" s="105">
        <f>'8 - FEB 2020'!K119</f>
        <v>25000</v>
      </c>
      <c r="F122" s="105">
        <f>'8 - FEB 2020'!L119</f>
        <v>0</v>
      </c>
      <c r="G122" s="105">
        <f>'8 - FEB 2020'!M119</f>
        <v>0</v>
      </c>
    </row>
    <row r="123" spans="1:7" hidden="1" x14ac:dyDescent="0.2">
      <c r="A123" s="103" t="str">
        <f>'8 - FEB 2020'!D120</f>
        <v>SF</v>
      </c>
      <c r="B123" s="107">
        <f>'8 - FEB 2020'!B120</f>
        <v>43868</v>
      </c>
      <c r="C123" s="104">
        <f>'8 - FEB 2020'!F120</f>
        <v>81408</v>
      </c>
      <c r="D123" s="105">
        <f>'8 - FEB 2020'!N120</f>
        <v>5810</v>
      </c>
      <c r="E123" s="105">
        <f>'8 - FEB 2020'!K120</f>
        <v>5810</v>
      </c>
      <c r="F123" s="105">
        <f>'8 - FEB 2020'!L120</f>
        <v>0</v>
      </c>
      <c r="G123" s="105">
        <f>'8 - FEB 2020'!M120</f>
        <v>0</v>
      </c>
    </row>
    <row r="124" spans="1:7" hidden="1" x14ac:dyDescent="0.2">
      <c r="A124" s="103" t="str">
        <f>'8 - FEB 2020'!D121</f>
        <v>RC</v>
      </c>
      <c r="B124" s="107">
        <f>'8 - FEB 2020'!B121</f>
        <v>43873</v>
      </c>
      <c r="C124" s="104">
        <f>'8 - FEB 2020'!F121</f>
        <v>81409</v>
      </c>
      <c r="D124" s="105">
        <f>'8 - FEB 2020'!N121</f>
        <v>730</v>
      </c>
      <c r="E124" s="105">
        <f>'8 - FEB 2020'!K121</f>
        <v>730</v>
      </c>
      <c r="F124" s="105">
        <f>'8 - FEB 2020'!L121</f>
        <v>0</v>
      </c>
      <c r="G124" s="105">
        <f>'8 - FEB 2020'!M121</f>
        <v>0</v>
      </c>
    </row>
    <row r="125" spans="1:7" hidden="1" x14ac:dyDescent="0.2">
      <c r="A125" s="103" t="str">
        <f>'8 - FEB 2020'!D122</f>
        <v>RC</v>
      </c>
      <c r="B125" s="107">
        <f>'8 - FEB 2020'!B122</f>
        <v>43873</v>
      </c>
      <c r="C125" s="104">
        <f>'8 - FEB 2020'!F122</f>
        <v>81410</v>
      </c>
      <c r="D125" s="105">
        <f>'8 - FEB 2020'!N122</f>
        <v>11280</v>
      </c>
      <c r="E125" s="105">
        <f>'8 - FEB 2020'!K122</f>
        <v>11280</v>
      </c>
      <c r="F125" s="105">
        <f>'8 - FEB 2020'!L122</f>
        <v>0</v>
      </c>
      <c r="G125" s="105">
        <f>'8 - FEB 2020'!M122</f>
        <v>0</v>
      </c>
    </row>
    <row r="126" spans="1:7" hidden="1" x14ac:dyDescent="0.2">
      <c r="A126" s="103" t="str">
        <f>'8 - FEB 2020'!D123</f>
        <v>OT</v>
      </c>
      <c r="B126" s="107" t="str">
        <f>'8 - FEB 2020'!B123</f>
        <v>N/A</v>
      </c>
      <c r="C126" s="104">
        <f>'8 - FEB 2020'!F123</f>
        <v>81411</v>
      </c>
      <c r="D126" s="105">
        <f>'8 - FEB 2020'!N123</f>
        <v>0</v>
      </c>
      <c r="E126" s="105">
        <f>'8 - FEB 2020'!K123</f>
        <v>0</v>
      </c>
      <c r="F126" s="105">
        <f>'8 - FEB 2020'!L123</f>
        <v>0</v>
      </c>
      <c r="G126" s="105">
        <f>'8 - FEB 2020'!M123</f>
        <v>0</v>
      </c>
    </row>
    <row r="127" spans="1:7" hidden="1" x14ac:dyDescent="0.2">
      <c r="A127" s="103" t="str">
        <f>'8 - FEB 2020'!D124</f>
        <v>CC</v>
      </c>
      <c r="B127" s="107">
        <f>'8 - FEB 2020'!B124</f>
        <v>43874</v>
      </c>
      <c r="C127" s="104">
        <f>'8 - FEB 2020'!F124</f>
        <v>81412</v>
      </c>
      <c r="D127" s="105">
        <f>'8 - FEB 2020'!N124</f>
        <v>170</v>
      </c>
      <c r="E127" s="105">
        <f>'8 - FEB 2020'!K124</f>
        <v>170</v>
      </c>
      <c r="F127" s="105">
        <f>'8 - FEB 2020'!L124</f>
        <v>0</v>
      </c>
      <c r="G127" s="105">
        <f>'8 - FEB 2020'!M124</f>
        <v>0</v>
      </c>
    </row>
    <row r="128" spans="1:7" hidden="1" x14ac:dyDescent="0.2">
      <c r="A128" s="103" t="str">
        <f>'8 - FEB 2020'!D125</f>
        <v>IM</v>
      </c>
      <c r="B128" s="107">
        <f>'8 - FEB 2020'!B125</f>
        <v>43874</v>
      </c>
      <c r="C128" s="104">
        <f>'8 - FEB 2020'!F125</f>
        <v>81413</v>
      </c>
      <c r="D128" s="105">
        <f>'8 - FEB 2020'!N125</f>
        <v>60</v>
      </c>
      <c r="E128" s="105">
        <f>'8 - FEB 2020'!K125</f>
        <v>60</v>
      </c>
      <c r="F128" s="105">
        <f>'8 - FEB 2020'!L125</f>
        <v>0</v>
      </c>
      <c r="G128" s="105">
        <f>'8 - FEB 2020'!M125</f>
        <v>0</v>
      </c>
    </row>
    <row r="129" spans="1:11" hidden="1" x14ac:dyDescent="0.2">
      <c r="A129" s="103" t="str">
        <f>'8 - FEB 2020'!D126</f>
        <v>OT</v>
      </c>
      <c r="B129" s="107" t="str">
        <f>'8 - FEB 2020'!B126</f>
        <v>GPD</v>
      </c>
      <c r="C129" s="104">
        <f>'8 - FEB 2020'!F126</f>
        <v>81414</v>
      </c>
      <c r="D129" s="105">
        <f>'8 - FEB 2020'!N126</f>
        <v>62644.5</v>
      </c>
      <c r="E129" s="105">
        <f>'8 - FEB 2020'!K126</f>
        <v>62644.5</v>
      </c>
      <c r="F129" s="105">
        <f>'8 - FEB 2020'!L126</f>
        <v>0</v>
      </c>
      <c r="G129" s="105">
        <f>'8 - FEB 2020'!M126</f>
        <v>0</v>
      </c>
      <c r="K129" s="30" t="s">
        <v>44</v>
      </c>
    </row>
    <row r="130" spans="1:11" hidden="1" x14ac:dyDescent="0.2">
      <c r="A130" s="103" t="str">
        <f>'8 - FEB 2020'!D127</f>
        <v>OT</v>
      </c>
      <c r="B130" s="107" t="str">
        <f>'8 - FEB 2020'!B127</f>
        <v>GPD</v>
      </c>
      <c r="C130" s="104">
        <f>'8 - FEB 2020'!F127</f>
        <v>81415</v>
      </c>
      <c r="D130" s="105">
        <f>'8 - FEB 2020'!N127</f>
        <v>69530.5</v>
      </c>
      <c r="E130" s="105">
        <f>'8 - FEB 2020'!K127</f>
        <v>69530.5</v>
      </c>
      <c r="F130" s="105">
        <f>'8 - FEB 2020'!L127</f>
        <v>0</v>
      </c>
      <c r="G130" s="105">
        <f>'8 - FEB 2020'!M127</f>
        <v>0</v>
      </c>
    </row>
    <row r="131" spans="1:11" hidden="1" x14ac:dyDescent="0.2">
      <c r="A131" s="103" t="str">
        <f>'8 - FEB 2020'!D128</f>
        <v>IM</v>
      </c>
      <c r="B131" s="107">
        <f>'8 - FEB 2020'!B128</f>
        <v>43871</v>
      </c>
      <c r="C131" s="104">
        <f>'8 - FEB 2020'!F128</f>
        <v>81416</v>
      </c>
      <c r="D131" s="105">
        <f>'8 - FEB 2020'!N128</f>
        <v>115</v>
      </c>
      <c r="E131" s="105">
        <f>'8 - FEB 2020'!K128</f>
        <v>115</v>
      </c>
      <c r="F131" s="105">
        <f>'8 - FEB 2020'!L128</f>
        <v>0</v>
      </c>
      <c r="G131" s="105">
        <f>'8 - FEB 2020'!M128</f>
        <v>0</v>
      </c>
    </row>
    <row r="132" spans="1:11" hidden="1" x14ac:dyDescent="0.2">
      <c r="A132" s="103" t="str">
        <f>'8 - FEB 2020'!D129</f>
        <v>IM</v>
      </c>
      <c r="B132" s="107">
        <f>'8 - FEB 2020'!B129</f>
        <v>43871</v>
      </c>
      <c r="C132" s="104">
        <f>'8 - FEB 2020'!F129</f>
        <v>81417</v>
      </c>
      <c r="D132" s="105">
        <f>'8 - FEB 2020'!N129</f>
        <v>950</v>
      </c>
      <c r="E132" s="105">
        <f>'8 - FEB 2020'!K129</f>
        <v>950</v>
      </c>
      <c r="F132" s="105">
        <f>'8 - FEB 2020'!L129</f>
        <v>0</v>
      </c>
      <c r="G132" s="105">
        <f>'8 - FEB 2020'!M129</f>
        <v>0</v>
      </c>
    </row>
    <row r="133" spans="1:11" hidden="1" x14ac:dyDescent="0.2">
      <c r="A133" s="103" t="str">
        <f>'8 - FEB 2020'!D130</f>
        <v>OT</v>
      </c>
      <c r="B133" s="107" t="str">
        <f>'8 - FEB 2020'!B130</f>
        <v>N/A</v>
      </c>
      <c r="C133" s="104">
        <f>'8 - FEB 2020'!F130</f>
        <v>81418</v>
      </c>
      <c r="D133" s="105">
        <f>'8 - FEB 2020'!N130</f>
        <v>62395</v>
      </c>
      <c r="E133" s="105">
        <f>'8 - FEB 2020'!K130</f>
        <v>62395</v>
      </c>
      <c r="F133" s="105">
        <f>'8 - FEB 2020'!L130</f>
        <v>0</v>
      </c>
      <c r="G133" s="105">
        <f>'8 - FEB 2020'!M130</f>
        <v>0</v>
      </c>
    </row>
    <row r="134" spans="1:11" hidden="1" x14ac:dyDescent="0.2">
      <c r="A134" s="103" t="str">
        <f>'8 - FEB 2020'!D131</f>
        <v>WT</v>
      </c>
      <c r="B134" s="107">
        <f>'8 - FEB 2020'!B131</f>
        <v>43829</v>
      </c>
      <c r="C134" s="104">
        <f>'8 - FEB 2020'!F131</f>
        <v>81419</v>
      </c>
      <c r="D134" s="105">
        <f>'8 - FEB 2020'!N131</f>
        <v>45.65</v>
      </c>
      <c r="E134" s="105">
        <f>'8 - FEB 2020'!K131</f>
        <v>45.65</v>
      </c>
      <c r="F134" s="105" t="str">
        <f>'8 - FEB 2020'!L131</f>
        <v xml:space="preserve"> </v>
      </c>
      <c r="G134" s="105">
        <f>'8 - FEB 2020'!M131</f>
        <v>0</v>
      </c>
    </row>
    <row r="135" spans="1:11" hidden="1" x14ac:dyDescent="0.2">
      <c r="A135" s="103" t="str">
        <f>'8 - FEB 2020'!D132</f>
        <v>CH</v>
      </c>
      <c r="B135" s="107">
        <f>'8 - FEB 2020'!B132</f>
        <v>43874</v>
      </c>
      <c r="C135" s="104">
        <f>'8 - FEB 2020'!F132</f>
        <v>81420</v>
      </c>
      <c r="D135" s="105">
        <f>'8 - FEB 2020'!N132</f>
        <v>981.07</v>
      </c>
      <c r="E135" s="105">
        <f>'8 - FEB 2020'!K132</f>
        <v>981.07</v>
      </c>
      <c r="F135" s="105">
        <f>'8 - FEB 2020'!L132</f>
        <v>0</v>
      </c>
      <c r="G135" s="105">
        <f>'8 - FEB 2020'!M132</f>
        <v>0</v>
      </c>
    </row>
    <row r="136" spans="1:11" hidden="1" x14ac:dyDescent="0.2">
      <c r="A136" s="103" t="str">
        <f>'8 - FEB 2020'!D133</f>
        <v>RC</v>
      </c>
      <c r="B136" s="107">
        <f>'8 - FEB 2020'!B133</f>
        <v>43874</v>
      </c>
      <c r="C136" s="104">
        <f>'8 - FEB 2020'!F133</f>
        <v>81421</v>
      </c>
      <c r="D136" s="105">
        <f>'8 - FEB 2020'!N133</f>
        <v>1824</v>
      </c>
      <c r="E136" s="105">
        <f>'8 - FEB 2020'!K133</f>
        <v>1824</v>
      </c>
      <c r="F136" s="105">
        <f>'8 - FEB 2020'!L133</f>
        <v>0</v>
      </c>
      <c r="G136" s="105">
        <f>'8 - FEB 2020'!M133</f>
        <v>0</v>
      </c>
    </row>
    <row r="137" spans="1:11" hidden="1" x14ac:dyDescent="0.2">
      <c r="A137" s="103" t="str">
        <f>'8 - FEB 2020'!D134</f>
        <v>RC</v>
      </c>
      <c r="B137" s="107">
        <f>'8 - FEB 2020'!B134</f>
        <v>43874</v>
      </c>
      <c r="C137" s="104">
        <f>'8 - FEB 2020'!F134</f>
        <v>81422</v>
      </c>
      <c r="D137" s="105">
        <f>'8 - FEB 2020'!N134</f>
        <v>25000</v>
      </c>
      <c r="E137" s="105">
        <f>'8 - FEB 2020'!K134</f>
        <v>25000</v>
      </c>
      <c r="F137" s="105">
        <f>'8 - FEB 2020'!L134</f>
        <v>0</v>
      </c>
      <c r="G137" s="105">
        <f>'8 - FEB 2020'!M134</f>
        <v>0</v>
      </c>
    </row>
    <row r="138" spans="1:11" hidden="1" x14ac:dyDescent="0.2">
      <c r="A138" s="103" t="str">
        <f>'8 - FEB 2020'!D135</f>
        <v>RC</v>
      </c>
      <c r="B138" s="107">
        <f>'8 - FEB 2020'!B135</f>
        <v>43874</v>
      </c>
      <c r="C138" s="104">
        <f>'8 - FEB 2020'!F135</f>
        <v>81423</v>
      </c>
      <c r="D138" s="105">
        <f>'8 - FEB 2020'!N135</f>
        <v>1580</v>
      </c>
      <c r="E138" s="105">
        <f>'8 - FEB 2020'!K135</f>
        <v>1580</v>
      </c>
      <c r="F138" s="105">
        <f>'8 - FEB 2020'!L135</f>
        <v>0</v>
      </c>
      <c r="G138" s="105">
        <f>'8 - FEB 2020'!M135</f>
        <v>0</v>
      </c>
    </row>
    <row r="139" spans="1:11" hidden="1" x14ac:dyDescent="0.2">
      <c r="A139" s="103" t="str">
        <f>'8 - FEB 2020'!D136</f>
        <v>IM</v>
      </c>
      <c r="B139" s="107">
        <f>'8 - FEB 2020'!B136</f>
        <v>43872</v>
      </c>
      <c r="C139" s="104">
        <f>'8 - FEB 2020'!F136</f>
        <v>81424</v>
      </c>
      <c r="D139" s="105">
        <f>'8 - FEB 2020'!N136</f>
        <v>25</v>
      </c>
      <c r="E139" s="105">
        <f>'8 - FEB 2020'!K136</f>
        <v>25</v>
      </c>
      <c r="F139" s="105">
        <f>'8 - FEB 2020'!L136</f>
        <v>0</v>
      </c>
      <c r="G139" s="105">
        <f>'8 - FEB 2020'!M136</f>
        <v>0</v>
      </c>
    </row>
    <row r="140" spans="1:11" hidden="1" x14ac:dyDescent="0.2">
      <c r="A140" s="103" t="str">
        <f>'8 - FEB 2020'!D137</f>
        <v>SF</v>
      </c>
      <c r="B140" s="107">
        <f>'8 - FEB 2020'!B137</f>
        <v>43871</v>
      </c>
      <c r="C140" s="104">
        <f>'8 - FEB 2020'!F137</f>
        <v>81425</v>
      </c>
      <c r="D140" s="105">
        <f>'8 - FEB 2020'!N137</f>
        <v>6217.2</v>
      </c>
      <c r="E140" s="105">
        <f>'8 - FEB 2020'!K137</f>
        <v>6217.2</v>
      </c>
      <c r="F140" s="105">
        <f>'8 - FEB 2020'!L137</f>
        <v>0</v>
      </c>
      <c r="G140" s="105">
        <f>'8 - FEB 2020'!M137</f>
        <v>0</v>
      </c>
    </row>
    <row r="141" spans="1:11" hidden="1" x14ac:dyDescent="0.2">
      <c r="A141" s="103" t="str">
        <f>'8 - FEB 2020'!D138</f>
        <v>OT</v>
      </c>
      <c r="B141" s="107" t="str">
        <f>'8 - FEB 2020'!B138</f>
        <v>N/A</v>
      </c>
      <c r="C141" s="104">
        <f>'8 - FEB 2020'!F138</f>
        <v>81426</v>
      </c>
      <c r="D141" s="105">
        <f>'8 - FEB 2020'!N138</f>
        <v>0</v>
      </c>
      <c r="E141" s="105">
        <f>'8 - FEB 2020'!K138</f>
        <v>0</v>
      </c>
      <c r="F141" s="105">
        <f>'8 - FEB 2020'!L138</f>
        <v>0</v>
      </c>
      <c r="G141" s="105">
        <f>'8 - FEB 2020'!M138</f>
        <v>0</v>
      </c>
    </row>
    <row r="142" spans="1:11" hidden="1" x14ac:dyDescent="0.2">
      <c r="A142" s="103" t="str">
        <f>'8 - FEB 2020'!D139</f>
        <v>CC</v>
      </c>
      <c r="B142" s="107">
        <f>'8 - FEB 2020'!B139</f>
        <v>43875</v>
      </c>
      <c r="C142" s="104">
        <f>'8 - FEB 2020'!F139</f>
        <v>81427</v>
      </c>
      <c r="D142" s="105">
        <f>'8 - FEB 2020'!N139</f>
        <v>860</v>
      </c>
      <c r="E142" s="105">
        <f>'8 - FEB 2020'!K139</f>
        <v>860</v>
      </c>
      <c r="F142" s="105">
        <f>'8 - FEB 2020'!L139</f>
        <v>0</v>
      </c>
      <c r="G142" s="105">
        <f>'8 - FEB 2020'!M139</f>
        <v>0</v>
      </c>
    </row>
    <row r="143" spans="1:11" hidden="1" x14ac:dyDescent="0.2">
      <c r="A143" s="103" t="str">
        <f>'8 - FEB 2020'!D140</f>
        <v>CC</v>
      </c>
      <c r="B143" s="107">
        <f>'8 - FEB 2020'!B140</f>
        <v>43874</v>
      </c>
      <c r="C143" s="104">
        <f>'8 - FEB 2020'!F140</f>
        <v>81428</v>
      </c>
      <c r="D143" s="105">
        <f>'8 - FEB 2020'!N140</f>
        <v>15</v>
      </c>
      <c r="E143" s="105">
        <f>'8 - FEB 2020'!K140</f>
        <v>15</v>
      </c>
      <c r="F143" s="105">
        <f>'8 - FEB 2020'!L140</f>
        <v>0</v>
      </c>
      <c r="G143" s="105">
        <f>'8 - FEB 2020'!M140</f>
        <v>0</v>
      </c>
    </row>
    <row r="144" spans="1:11" hidden="1" x14ac:dyDescent="0.2">
      <c r="A144" s="103" t="str">
        <f>'8 - FEB 2020'!D141</f>
        <v>OT</v>
      </c>
      <c r="B144" s="107" t="str">
        <f>'8 - FEB 2020'!B141</f>
        <v>GPD</v>
      </c>
      <c r="C144" s="104">
        <f>'8 - FEB 2020'!F141</f>
        <v>81429</v>
      </c>
      <c r="D144" s="105">
        <f>'8 - FEB 2020'!N141</f>
        <v>218489.42</v>
      </c>
      <c r="E144" s="105">
        <f>'8 - FEB 2020'!K141</f>
        <v>218489.42</v>
      </c>
      <c r="F144" s="105">
        <f>'8 - FEB 2020'!L141</f>
        <v>0</v>
      </c>
      <c r="G144" s="105">
        <f>'8 - FEB 2020'!M141</f>
        <v>0</v>
      </c>
    </row>
    <row r="145" spans="1:7" hidden="1" x14ac:dyDescent="0.2">
      <c r="A145" s="103" t="str">
        <f>'8 - FEB 2020'!D142</f>
        <v>IM</v>
      </c>
      <c r="B145" s="107">
        <f>'8 - FEB 2020'!B142</f>
        <v>43872</v>
      </c>
      <c r="C145" s="104">
        <f>'8 - FEB 2020'!F142</f>
        <v>81430</v>
      </c>
      <c r="D145" s="105">
        <f>'8 - FEB 2020'!N142</f>
        <v>300</v>
      </c>
      <c r="E145" s="105">
        <f>'8 - FEB 2020'!K142</f>
        <v>300</v>
      </c>
      <c r="F145" s="105">
        <f>'8 - FEB 2020'!L142</f>
        <v>0</v>
      </c>
      <c r="G145" s="105">
        <f>'8 - FEB 2020'!M142</f>
        <v>0</v>
      </c>
    </row>
    <row r="146" spans="1:7" hidden="1" x14ac:dyDescent="0.2">
      <c r="A146" s="103" t="str">
        <f>'8 - FEB 2020'!D143</f>
        <v>IM</v>
      </c>
      <c r="B146" s="107">
        <f>'8 - FEB 2020'!B143</f>
        <v>43873</v>
      </c>
      <c r="C146" s="104">
        <f>'8 - FEB 2020'!F143</f>
        <v>81431</v>
      </c>
      <c r="D146" s="105">
        <f>'8 - FEB 2020'!N143</f>
        <v>685</v>
      </c>
      <c r="E146" s="105">
        <f>'8 - FEB 2020'!K143</f>
        <v>685</v>
      </c>
      <c r="F146" s="105">
        <f>'8 - FEB 2020'!L143</f>
        <v>0</v>
      </c>
      <c r="G146" s="105">
        <f>'8 - FEB 2020'!M143</f>
        <v>0</v>
      </c>
    </row>
    <row r="147" spans="1:7" hidden="1" x14ac:dyDescent="0.2">
      <c r="A147" s="103" t="str">
        <f>'8 - FEB 2020'!D144</f>
        <v>OT</v>
      </c>
      <c r="B147" s="107" t="str">
        <f>'8 - FEB 2020'!B144</f>
        <v>N/A</v>
      </c>
      <c r="C147" s="104">
        <f>'8 - FEB 2020'!F144</f>
        <v>81432</v>
      </c>
      <c r="D147" s="105">
        <f>'8 - FEB 2020'!N144</f>
        <v>0</v>
      </c>
      <c r="E147" s="105">
        <f>'8 - FEB 2020'!K144</f>
        <v>0</v>
      </c>
      <c r="F147" s="105">
        <f>'8 - FEB 2020'!L144</f>
        <v>0</v>
      </c>
      <c r="G147" s="105">
        <f>'8 - FEB 2020'!M144</f>
        <v>0</v>
      </c>
    </row>
    <row r="148" spans="1:7" hidden="1" x14ac:dyDescent="0.2">
      <c r="A148" s="103" t="str">
        <f>'8 - FEB 2020'!D145</f>
        <v>OT</v>
      </c>
      <c r="B148" s="107" t="str">
        <f>'8 - FEB 2020'!B145</f>
        <v>N/A</v>
      </c>
      <c r="C148" s="104">
        <f>'8 - FEB 2020'!F145</f>
        <v>81433</v>
      </c>
      <c r="D148" s="105">
        <f>'8 - FEB 2020'!N145</f>
        <v>243.94</v>
      </c>
      <c r="E148" s="105">
        <f>'8 - FEB 2020'!K145</f>
        <v>243.94</v>
      </c>
      <c r="F148" s="105">
        <f>'8 - FEB 2020'!L145</f>
        <v>0</v>
      </c>
      <c r="G148" s="105">
        <f>'8 - FEB 2020'!M145</f>
        <v>0</v>
      </c>
    </row>
    <row r="149" spans="1:7" hidden="1" x14ac:dyDescent="0.2">
      <c r="A149" s="103" t="str">
        <f>'8 - FEB 2020'!D146</f>
        <v>SF</v>
      </c>
      <c r="B149" s="107">
        <f>'8 - FEB 2020'!B146</f>
        <v>43873</v>
      </c>
      <c r="C149" s="104">
        <f>'8 - FEB 2020'!F146</f>
        <v>81434</v>
      </c>
      <c r="D149" s="105">
        <f>'8 - FEB 2020'!N146</f>
        <v>10444.66</v>
      </c>
      <c r="E149" s="105">
        <f>'8 - FEB 2020'!K146</f>
        <v>10444.66</v>
      </c>
      <c r="F149" s="105">
        <f>'8 - FEB 2020'!L146</f>
        <v>0</v>
      </c>
      <c r="G149" s="105">
        <f>'8 - FEB 2020'!M146</f>
        <v>0</v>
      </c>
    </row>
    <row r="150" spans="1:7" hidden="1" x14ac:dyDescent="0.2">
      <c r="A150" s="103">
        <f>'8 - FEB 2020'!D147</f>
        <v>0</v>
      </c>
      <c r="B150" s="107">
        <f>'8 - FEB 2020'!B147</f>
        <v>0</v>
      </c>
      <c r="C150" s="104">
        <f>'8 - FEB 2020'!F147</f>
        <v>81435</v>
      </c>
      <c r="D150" s="105">
        <f>'8 - FEB 2020'!N147</f>
        <v>0</v>
      </c>
      <c r="E150" s="105">
        <f>'8 - FEB 2020'!K147</f>
        <v>0</v>
      </c>
      <c r="F150" s="105">
        <f>'8 - FEB 2020'!L147</f>
        <v>0</v>
      </c>
      <c r="G150" s="105">
        <f>'8 - FEB 2020'!M147</f>
        <v>0</v>
      </c>
    </row>
    <row r="151" spans="1:7" hidden="1" x14ac:dyDescent="0.2">
      <c r="A151" s="103" t="str">
        <f>'8 - FEB 2020'!D148</f>
        <v>RC</v>
      </c>
      <c r="B151" s="107">
        <f>'8 - FEB 2020'!B148</f>
        <v>43875</v>
      </c>
      <c r="C151" s="104">
        <f>'8 - FEB 2020'!F148</f>
        <v>81436</v>
      </c>
      <c r="D151" s="105">
        <f>'8 - FEB 2020'!N148</f>
        <v>645</v>
      </c>
      <c r="E151" s="105">
        <f>'8 - FEB 2020'!K148</f>
        <v>645</v>
      </c>
      <c r="F151" s="105">
        <f>'8 - FEB 2020'!L148</f>
        <v>0</v>
      </c>
      <c r="G151" s="105">
        <f>'8 - FEB 2020'!M148</f>
        <v>0</v>
      </c>
    </row>
    <row r="152" spans="1:7" hidden="1" x14ac:dyDescent="0.2">
      <c r="A152" s="103" t="str">
        <f>'8 - FEB 2020'!D149</f>
        <v>IM</v>
      </c>
      <c r="B152" s="107">
        <f>'8 - FEB 2020'!B149</f>
        <v>43874</v>
      </c>
      <c r="C152" s="104">
        <f>'8 - FEB 2020'!F149</f>
        <v>81437</v>
      </c>
      <c r="D152" s="105">
        <f>'8 - FEB 2020'!N149</f>
        <v>11450</v>
      </c>
      <c r="E152" s="105">
        <f>'8 - FEB 2020'!K149</f>
        <v>11450</v>
      </c>
      <c r="F152" s="105">
        <f>'8 - FEB 2020'!L149</f>
        <v>0</v>
      </c>
      <c r="G152" s="105">
        <f>'8 - FEB 2020'!M149</f>
        <v>0</v>
      </c>
    </row>
    <row r="153" spans="1:7" hidden="1" x14ac:dyDescent="0.2">
      <c r="A153" s="103" t="str">
        <f>'8 - FEB 2020'!D150</f>
        <v>OT</v>
      </c>
      <c r="B153" s="107" t="str">
        <f>'8 - FEB 2020'!B150</f>
        <v>N/A</v>
      </c>
      <c r="C153" s="104">
        <f>'8 - FEB 2020'!F150</f>
        <v>81438</v>
      </c>
      <c r="D153" s="105">
        <f>'8 - FEB 2020'!N150</f>
        <v>0</v>
      </c>
      <c r="E153" s="105">
        <f>'8 - FEB 2020'!K150</f>
        <v>0</v>
      </c>
      <c r="F153" s="105">
        <f>'8 - FEB 2020'!L150</f>
        <v>0</v>
      </c>
      <c r="G153" s="105">
        <f>'8 - FEB 2020'!M150</f>
        <v>0</v>
      </c>
    </row>
    <row r="154" spans="1:7" hidden="1" x14ac:dyDescent="0.2">
      <c r="A154" s="103" t="str">
        <f>'8 - FEB 2020'!D151</f>
        <v>OT</v>
      </c>
      <c r="B154" s="107" t="str">
        <f>'8 - FEB 2020'!B151</f>
        <v>GPD</v>
      </c>
      <c r="C154" s="104">
        <f>'8 - FEB 2020'!F151</f>
        <v>81439</v>
      </c>
      <c r="D154" s="105">
        <f>'8 - FEB 2020'!N151</f>
        <v>4655258.0599999996</v>
      </c>
      <c r="E154" s="105">
        <f>'8 - FEB 2020'!K151</f>
        <v>4655258.0599999996</v>
      </c>
      <c r="F154" s="105">
        <f>'8 - FEB 2020'!L151</f>
        <v>0</v>
      </c>
      <c r="G154" s="105">
        <f>'8 - FEB 2020'!M151</f>
        <v>0</v>
      </c>
    </row>
    <row r="155" spans="1:7" hidden="1" x14ac:dyDescent="0.2">
      <c r="A155" s="103" t="str">
        <f>'8 - FEB 2020'!D152</f>
        <v>MC</v>
      </c>
      <c r="B155" s="107">
        <f>'8 - FEB 2020'!B152</f>
        <v>43879</v>
      </c>
      <c r="C155" s="104">
        <f>'8 - FEB 2020'!F152</f>
        <v>81440</v>
      </c>
      <c r="D155" s="105">
        <f>'8 - FEB 2020'!N152</f>
        <v>660</v>
      </c>
      <c r="E155" s="105">
        <f>'8 - FEB 2020'!K152</f>
        <v>660</v>
      </c>
      <c r="F155" s="105" t="str">
        <f>'8 - FEB 2020'!L152</f>
        <v xml:space="preserve"> </v>
      </c>
      <c r="G155" s="105">
        <f>'8 - FEB 2020'!M152</f>
        <v>0</v>
      </c>
    </row>
    <row r="156" spans="1:7" hidden="1" x14ac:dyDescent="0.2">
      <c r="A156" s="103" t="str">
        <f>'8 - FEB 2020'!D153</f>
        <v>MC</v>
      </c>
      <c r="B156" s="107">
        <f>'8 - FEB 2020'!B153</f>
        <v>43879</v>
      </c>
      <c r="C156" s="104">
        <f>'8 - FEB 2020'!F153</f>
        <v>81441</v>
      </c>
      <c r="D156" s="105">
        <f>'8 - FEB 2020'!N153</f>
        <v>960</v>
      </c>
      <c r="E156" s="105">
        <f>'8 - FEB 2020'!K153</f>
        <v>960</v>
      </c>
      <c r="F156" s="105">
        <f>'8 - FEB 2020'!L153</f>
        <v>0</v>
      </c>
      <c r="G156" s="105">
        <f>'8 - FEB 2020'!M153</f>
        <v>0</v>
      </c>
    </row>
    <row r="157" spans="1:7" hidden="1" x14ac:dyDescent="0.2">
      <c r="A157" s="103" t="str">
        <f>'8 - FEB 2020'!D154</f>
        <v>OT</v>
      </c>
      <c r="B157" s="107" t="str">
        <f>'8 - FEB 2020'!B154</f>
        <v>N/A</v>
      </c>
      <c r="C157" s="104">
        <f>'8 - FEB 2020'!F154</f>
        <v>81442</v>
      </c>
      <c r="D157" s="105">
        <f>'8 - FEB 2020'!N154</f>
        <v>0</v>
      </c>
      <c r="E157" s="105">
        <f>'8 - FEB 2020'!K154</f>
        <v>0</v>
      </c>
      <c r="F157" s="105">
        <f>'8 - FEB 2020'!L154</f>
        <v>0</v>
      </c>
      <c r="G157" s="105">
        <f>'8 - FEB 2020'!M154</f>
        <v>0</v>
      </c>
    </row>
    <row r="158" spans="1:7" hidden="1" x14ac:dyDescent="0.2">
      <c r="A158" s="103" t="str">
        <f>'8 - FEB 2020'!D155</f>
        <v>CC</v>
      </c>
      <c r="B158" s="107">
        <f>'8 - FEB 2020'!B155</f>
        <v>43879</v>
      </c>
      <c r="C158" s="104">
        <f>'8 - FEB 2020'!F155</f>
        <v>81443</v>
      </c>
      <c r="D158" s="105">
        <f>'8 - FEB 2020'!N155</f>
        <v>2</v>
      </c>
      <c r="E158" s="105">
        <f>'8 - FEB 2020'!K155</f>
        <v>2</v>
      </c>
      <c r="F158" s="105">
        <f>'8 - FEB 2020'!L155</f>
        <v>0</v>
      </c>
      <c r="G158" s="105">
        <f>'8 - FEB 2020'!M155</f>
        <v>0</v>
      </c>
    </row>
    <row r="159" spans="1:7" hidden="1" x14ac:dyDescent="0.2">
      <c r="A159" s="103" t="str">
        <f>'8 - FEB 2020'!D156</f>
        <v>OT</v>
      </c>
      <c r="B159" s="107" t="str">
        <f>'8 - FEB 2020'!B156</f>
        <v>N/A</v>
      </c>
      <c r="C159" s="104">
        <f>'8 - FEB 2020'!F156</f>
        <v>81444</v>
      </c>
      <c r="D159" s="105">
        <f>'8 - FEB 2020'!N156</f>
        <v>0</v>
      </c>
      <c r="E159" s="105">
        <f>'8 - FEB 2020'!K156</f>
        <v>0</v>
      </c>
      <c r="F159" s="105">
        <f>'8 - FEB 2020'!L156</f>
        <v>0</v>
      </c>
      <c r="G159" s="105">
        <f>'8 - FEB 2020'!M156</f>
        <v>0</v>
      </c>
    </row>
    <row r="160" spans="1:7" hidden="1" x14ac:dyDescent="0.2">
      <c r="A160" s="103" t="str">
        <f>'8 - FEB 2020'!D157</f>
        <v>MC</v>
      </c>
      <c r="B160" s="107">
        <f>'8 - FEB 2020'!B157</f>
        <v>43879</v>
      </c>
      <c r="C160" s="104">
        <f>'8 - FEB 2020'!F157</f>
        <v>81445</v>
      </c>
      <c r="D160" s="105">
        <f>'8 - FEB 2020'!N157</f>
        <v>775</v>
      </c>
      <c r="E160" s="105">
        <f>'8 - FEB 2020'!K157</f>
        <v>775</v>
      </c>
      <c r="F160" s="105">
        <f>'8 - FEB 2020'!L157</f>
        <v>0</v>
      </c>
      <c r="G160" s="105">
        <f>'8 - FEB 2020'!M157</f>
        <v>0</v>
      </c>
    </row>
    <row r="161" spans="1:7" hidden="1" x14ac:dyDescent="0.2">
      <c r="A161" s="103" t="str">
        <f>'8 - FEB 2020'!D158</f>
        <v>CC</v>
      </c>
      <c r="B161" s="107">
        <f>'8 - FEB 2020'!B158</f>
        <v>43879</v>
      </c>
      <c r="C161" s="104">
        <f>'8 - FEB 2020'!F158</f>
        <v>81446</v>
      </c>
      <c r="D161" s="105">
        <f>'8 - FEB 2020'!N158</f>
        <v>50</v>
      </c>
      <c r="E161" s="105">
        <f>'8 - FEB 2020'!K158</f>
        <v>50</v>
      </c>
      <c r="F161" s="105">
        <f>'8 - FEB 2020'!L158</f>
        <v>0</v>
      </c>
      <c r="G161" s="105">
        <f>'8 - FEB 2020'!M158</f>
        <v>0</v>
      </c>
    </row>
    <row r="162" spans="1:7" hidden="1" x14ac:dyDescent="0.2">
      <c r="A162" s="103" t="str">
        <f>'8 - FEB 2020'!D159</f>
        <v>OT</v>
      </c>
      <c r="B162" s="107" t="str">
        <f>'8 - FEB 2020'!B159</f>
        <v>N/A</v>
      </c>
      <c r="C162" s="104">
        <f>'8 - FEB 2020'!F159</f>
        <v>81447</v>
      </c>
      <c r="D162" s="105">
        <f>'8 - FEB 2020'!N159</f>
        <v>0</v>
      </c>
      <c r="E162" s="105">
        <f>'8 - FEB 2020'!K159</f>
        <v>0</v>
      </c>
      <c r="F162" s="105">
        <f>'8 - FEB 2020'!L159</f>
        <v>0</v>
      </c>
      <c r="G162" s="105">
        <f>'8 - FEB 2020'!M159</f>
        <v>0</v>
      </c>
    </row>
    <row r="163" spans="1:7" hidden="1" x14ac:dyDescent="0.2">
      <c r="A163" s="103" t="str">
        <f>'8 - FEB 2020'!D160</f>
        <v>RC</v>
      </c>
      <c r="B163" s="107">
        <f>'8 - FEB 2020'!B160</f>
        <v>43879</v>
      </c>
      <c r="C163" s="104">
        <f>'8 - FEB 2020'!F160</f>
        <v>81448</v>
      </c>
      <c r="D163" s="105">
        <f>'8 - FEB 2020'!N160</f>
        <v>3045</v>
      </c>
      <c r="E163" s="105">
        <f>'8 - FEB 2020'!K160</f>
        <v>3045</v>
      </c>
      <c r="F163" s="105">
        <f>'8 - FEB 2020'!L160</f>
        <v>0</v>
      </c>
      <c r="G163" s="105">
        <f>'8 - FEB 2020'!M160</f>
        <v>0</v>
      </c>
    </row>
    <row r="164" spans="1:7" hidden="1" x14ac:dyDescent="0.2">
      <c r="A164" s="103" t="str">
        <f>'8 - FEB 2020'!D161</f>
        <v>OT</v>
      </c>
      <c r="B164" s="107" t="str">
        <f>'8 - FEB 2020'!B161</f>
        <v>N/A</v>
      </c>
      <c r="C164" s="104">
        <f>'8 - FEB 2020'!F161</f>
        <v>81449</v>
      </c>
      <c r="D164" s="105">
        <f>'8 - FEB 2020'!N161</f>
        <v>0</v>
      </c>
      <c r="E164" s="105">
        <f>'8 - FEB 2020'!K161</f>
        <v>0</v>
      </c>
      <c r="F164" s="105">
        <f>'8 - FEB 2020'!L161</f>
        <v>0</v>
      </c>
      <c r="G164" s="105">
        <f>'8 - FEB 2020'!M161</f>
        <v>0</v>
      </c>
    </row>
    <row r="165" spans="1:7" hidden="1" x14ac:dyDescent="0.2">
      <c r="A165" s="103" t="str">
        <f>'8 - FEB 2020'!D162</f>
        <v>OT</v>
      </c>
      <c r="B165" s="107" t="str">
        <f>'8 - FEB 2020'!B162</f>
        <v>N/A</v>
      </c>
      <c r="C165" s="104">
        <f>'8 - FEB 2020'!F162</f>
        <v>81450</v>
      </c>
      <c r="D165" s="105">
        <f>'8 - FEB 2020'!N162</f>
        <v>0</v>
      </c>
      <c r="E165" s="105">
        <f>'8 - FEB 2020'!K162</f>
        <v>0</v>
      </c>
      <c r="F165" s="105">
        <f>'8 - FEB 2020'!L162</f>
        <v>0</v>
      </c>
      <c r="G165" s="105">
        <f>'8 - FEB 2020'!M162</f>
        <v>0</v>
      </c>
    </row>
    <row r="166" spans="1:7" hidden="1" x14ac:dyDescent="0.2">
      <c r="A166" s="103" t="str">
        <f>'8 - FEB 2020'!D163</f>
        <v>CC</v>
      </c>
      <c r="B166" s="107">
        <f>'8 - FEB 2020'!B163</f>
        <v>43879</v>
      </c>
      <c r="C166" s="104">
        <f>'8 - FEB 2020'!F163</f>
        <v>81451</v>
      </c>
      <c r="D166" s="105">
        <f>'8 - FEB 2020'!N163</f>
        <v>450</v>
      </c>
      <c r="E166" s="105">
        <f>'8 - FEB 2020'!K163</f>
        <v>450</v>
      </c>
      <c r="F166" s="105">
        <f>'8 - FEB 2020'!L163</f>
        <v>0</v>
      </c>
      <c r="G166" s="105">
        <f>'8 - FEB 2020'!M163</f>
        <v>0</v>
      </c>
    </row>
    <row r="167" spans="1:7" hidden="1" x14ac:dyDescent="0.2">
      <c r="A167" s="103" t="str">
        <f>'8 - FEB 2020'!D164</f>
        <v>OT</v>
      </c>
      <c r="B167" s="107" t="str">
        <f>'8 - FEB 2020'!B164</f>
        <v>N/A</v>
      </c>
      <c r="C167" s="104">
        <f>'8 - FEB 2020'!F164</f>
        <v>81452</v>
      </c>
      <c r="D167" s="105">
        <f>'8 - FEB 2020'!N164</f>
        <v>0</v>
      </c>
      <c r="E167" s="105">
        <f>'8 - FEB 2020'!K164</f>
        <v>0</v>
      </c>
      <c r="F167" s="105">
        <f>'8 - FEB 2020'!L164</f>
        <v>0</v>
      </c>
      <c r="G167" s="105">
        <f>'8 - FEB 2020'!M164</f>
        <v>0</v>
      </c>
    </row>
    <row r="168" spans="1:7" hidden="1" x14ac:dyDescent="0.2">
      <c r="A168" s="103" t="str">
        <f>'8 - FEB 2020'!D165</f>
        <v>IM</v>
      </c>
      <c r="B168" s="107">
        <f>'8 - FEB 2020'!B165</f>
        <v>43875</v>
      </c>
      <c r="C168" s="104">
        <f>'8 - FEB 2020'!F165</f>
        <v>81453</v>
      </c>
      <c r="D168" s="105">
        <f>'8 - FEB 2020'!N165</f>
        <v>66.67</v>
      </c>
      <c r="E168" s="105">
        <f>'8 - FEB 2020'!K165</f>
        <v>66.67</v>
      </c>
      <c r="F168" s="105">
        <f>'8 - FEB 2020'!L165</f>
        <v>0</v>
      </c>
      <c r="G168" s="105">
        <f>'8 - FEB 2020'!M165</f>
        <v>0</v>
      </c>
    </row>
    <row r="169" spans="1:7" hidden="1" x14ac:dyDescent="0.2">
      <c r="A169" s="103">
        <f>'8 - FEB 2020'!D166</f>
        <v>0</v>
      </c>
      <c r="B169" s="107">
        <f>'8 - FEB 2020'!B166</f>
        <v>0</v>
      </c>
      <c r="C169" s="104">
        <f>'8 - FEB 2020'!F166</f>
        <v>81454</v>
      </c>
      <c r="D169" s="105">
        <f>'8 - FEB 2020'!N166</f>
        <v>0</v>
      </c>
      <c r="E169" s="105">
        <f>'8 - FEB 2020'!K166</f>
        <v>0</v>
      </c>
      <c r="F169" s="105">
        <f>'8 - FEB 2020'!L166</f>
        <v>0</v>
      </c>
      <c r="G169" s="105">
        <f>'8 - FEB 2020'!M166</f>
        <v>0</v>
      </c>
    </row>
    <row r="170" spans="1:7" hidden="1" x14ac:dyDescent="0.2">
      <c r="A170" s="103">
        <f>'8 - FEB 2020'!D167</f>
        <v>0</v>
      </c>
      <c r="B170" s="107">
        <f>'8 - FEB 2020'!B167</f>
        <v>0</v>
      </c>
      <c r="C170" s="104">
        <f>'8 - FEB 2020'!F167</f>
        <v>81455</v>
      </c>
      <c r="D170" s="105">
        <f>'8 - FEB 2020'!N167</f>
        <v>0</v>
      </c>
      <c r="E170" s="105">
        <f>'8 - FEB 2020'!K167</f>
        <v>0</v>
      </c>
      <c r="F170" s="105">
        <f>'8 - FEB 2020'!L167</f>
        <v>0</v>
      </c>
      <c r="G170" s="105">
        <f>'8 - FEB 2020'!M167</f>
        <v>0</v>
      </c>
    </row>
    <row r="171" spans="1:7" hidden="1" x14ac:dyDescent="0.2">
      <c r="A171" s="103" t="str">
        <f>'8 - FEB 2020'!D168</f>
        <v>OT</v>
      </c>
      <c r="B171" s="107" t="str">
        <f>'8 - FEB 2020'!B168</f>
        <v>N/A</v>
      </c>
      <c r="C171" s="104">
        <f>'8 - FEB 2020'!F168</f>
        <v>81456</v>
      </c>
      <c r="D171" s="105">
        <f>'8 - FEB 2020'!N168</f>
        <v>112532.17</v>
      </c>
      <c r="E171" s="105">
        <f>'8 - FEB 2020'!K168</f>
        <v>112532.17</v>
      </c>
      <c r="F171" s="105">
        <f>'8 - FEB 2020'!L168</f>
        <v>0</v>
      </c>
      <c r="G171" s="105">
        <f>'8 - FEB 2020'!M168</f>
        <v>0</v>
      </c>
    </row>
    <row r="172" spans="1:7" hidden="1" x14ac:dyDescent="0.2">
      <c r="A172" s="103" t="str">
        <f>'8 - FEB 2020'!D169</f>
        <v>MC</v>
      </c>
      <c r="B172" s="107">
        <f>'8 - FEB 2020'!B169</f>
        <v>43879</v>
      </c>
      <c r="C172" s="104">
        <f>'8 - FEB 2020'!F169</f>
        <v>81457</v>
      </c>
      <c r="D172" s="105">
        <f>'8 - FEB 2020'!N169</f>
        <v>1135</v>
      </c>
      <c r="E172" s="105">
        <f>'8 - FEB 2020'!K169</f>
        <v>1135</v>
      </c>
      <c r="F172" s="105">
        <f>'8 - FEB 2020'!L169</f>
        <v>0</v>
      </c>
      <c r="G172" s="105">
        <f>'8 - FEB 2020'!M169</f>
        <v>0</v>
      </c>
    </row>
    <row r="173" spans="1:7" hidden="1" x14ac:dyDescent="0.2">
      <c r="A173" s="103" t="str">
        <f>'8 - FEB 2020'!D170</f>
        <v>CH</v>
      </c>
      <c r="B173" s="107">
        <f>'8 - FEB 2020'!B170</f>
        <v>43879</v>
      </c>
      <c r="C173" s="104">
        <f>'8 - FEB 2020'!F170</f>
        <v>81458</v>
      </c>
      <c r="D173" s="105">
        <f>'8 - FEB 2020'!N170</f>
        <v>268</v>
      </c>
      <c r="E173" s="105">
        <f>'8 - FEB 2020'!K170</f>
        <v>268</v>
      </c>
      <c r="F173" s="105">
        <f>'8 - FEB 2020'!L170</f>
        <v>0</v>
      </c>
      <c r="G173" s="105">
        <f>'8 - FEB 2020'!M170</f>
        <v>0</v>
      </c>
    </row>
    <row r="174" spans="1:7" hidden="1" x14ac:dyDescent="0.2">
      <c r="A174" s="103" t="str">
        <f>'8 - FEB 2020'!D171</f>
        <v>SF</v>
      </c>
      <c r="B174" s="107">
        <f>'8 - FEB 2020'!B171</f>
        <v>43871</v>
      </c>
      <c r="C174" s="104">
        <f>'8 - FEB 2020'!F171</f>
        <v>81459</v>
      </c>
      <c r="D174" s="105">
        <f>'8 - FEB 2020'!N171</f>
        <v>3645</v>
      </c>
      <c r="E174" s="105">
        <f>'8 - FEB 2020'!K171</f>
        <v>3645</v>
      </c>
      <c r="F174" s="105">
        <f>'8 - FEB 2020'!L171</f>
        <v>0</v>
      </c>
      <c r="G174" s="105">
        <f>'8 - FEB 2020'!M171</f>
        <v>0</v>
      </c>
    </row>
    <row r="175" spans="1:7" hidden="1" x14ac:dyDescent="0.2">
      <c r="A175" s="103" t="str">
        <f>'8 - FEB 2020'!D172</f>
        <v>DELETE</v>
      </c>
      <c r="B175" s="107" t="str">
        <f>'8 - FEB 2020'!B172</f>
        <v>DELETE</v>
      </c>
      <c r="C175" s="104">
        <f>'8 - FEB 2020'!F172</f>
        <v>81460</v>
      </c>
      <c r="D175" s="105">
        <f>'8 - FEB 2020'!N172</f>
        <v>0</v>
      </c>
      <c r="E175" s="105">
        <f>'8 - FEB 2020'!K172</f>
        <v>0</v>
      </c>
      <c r="F175" s="105">
        <f>'8 - FEB 2020'!L172</f>
        <v>0</v>
      </c>
      <c r="G175" s="105">
        <f>'8 - FEB 2020'!M172</f>
        <v>0</v>
      </c>
    </row>
    <row r="176" spans="1:7" hidden="1" x14ac:dyDescent="0.2">
      <c r="A176" s="103" t="str">
        <f>'8 - FEB 2020'!D173</f>
        <v>SF</v>
      </c>
      <c r="B176" s="107">
        <f>'8 - FEB 2020'!B173</f>
        <v>43871</v>
      </c>
      <c r="C176" s="104">
        <f>'8 - FEB 2020'!F173</f>
        <v>81461</v>
      </c>
      <c r="D176" s="105">
        <f>'8 - FEB 2020'!N173</f>
        <v>5172</v>
      </c>
      <c r="E176" s="105">
        <f>'8 - FEB 2020'!K173</f>
        <v>5172</v>
      </c>
      <c r="F176" s="105">
        <f>'8 - FEB 2020'!L173</f>
        <v>0</v>
      </c>
      <c r="G176" s="105">
        <f>'8 - FEB 2020'!M173</f>
        <v>0</v>
      </c>
    </row>
    <row r="177" spans="1:7" hidden="1" x14ac:dyDescent="0.2">
      <c r="A177" s="103" t="str">
        <f>'8 - FEB 2020'!D174</f>
        <v>OT</v>
      </c>
      <c r="B177" s="107" t="str">
        <f>'8 - FEB 2020'!B174</f>
        <v>GPD</v>
      </c>
      <c r="C177" s="104">
        <f>'8 - FEB 2020'!F174</f>
        <v>81462</v>
      </c>
      <c r="D177" s="105">
        <f>'8 - FEB 2020'!N174</f>
        <v>71210.69</v>
      </c>
      <c r="E177" s="105">
        <f>'8 - FEB 2020'!K174</f>
        <v>71210.69</v>
      </c>
      <c r="F177" s="105">
        <f>'8 - FEB 2020'!L174</f>
        <v>0</v>
      </c>
      <c r="G177" s="105">
        <f>'8 - FEB 2020'!M174</f>
        <v>0</v>
      </c>
    </row>
    <row r="178" spans="1:7" hidden="1" x14ac:dyDescent="0.2">
      <c r="A178" s="103" t="str">
        <f>'8 - FEB 2020'!D175</f>
        <v>SF</v>
      </c>
      <c r="B178" s="107">
        <f>'8 - FEB 2020'!B175</f>
        <v>43872</v>
      </c>
      <c r="C178" s="104">
        <f>'8 - FEB 2020'!F175</f>
        <v>81463</v>
      </c>
      <c r="D178" s="105">
        <f>'8 - FEB 2020'!N175</f>
        <v>8477.34</v>
      </c>
      <c r="E178" s="105">
        <f>'8 - FEB 2020'!K175</f>
        <v>8477.34</v>
      </c>
      <c r="F178" s="105">
        <f>'8 - FEB 2020'!L175</f>
        <v>0</v>
      </c>
      <c r="G178" s="105">
        <f>'8 - FEB 2020'!M175</f>
        <v>0</v>
      </c>
    </row>
    <row r="179" spans="1:7" hidden="1" x14ac:dyDescent="0.2">
      <c r="A179" s="103" t="str">
        <f>'8 - FEB 2020'!D176</f>
        <v>OT</v>
      </c>
      <c r="B179" s="107" t="str">
        <f>'8 - FEB 2020'!B176</f>
        <v>N/A</v>
      </c>
      <c r="C179" s="104">
        <f>'8 - FEB 2020'!F176</f>
        <v>81464</v>
      </c>
      <c r="D179" s="105">
        <f>'8 - FEB 2020'!N176</f>
        <v>133958.79</v>
      </c>
      <c r="E179" s="105">
        <f>'8 - FEB 2020'!K176</f>
        <v>133958.79</v>
      </c>
      <c r="F179" s="105">
        <f>'8 - FEB 2020'!L176</f>
        <v>0</v>
      </c>
      <c r="G179" s="105">
        <f>'8 - FEB 2020'!M176</f>
        <v>0</v>
      </c>
    </row>
    <row r="180" spans="1:7" hidden="1" x14ac:dyDescent="0.2">
      <c r="A180" s="103" t="str">
        <f>'8 - FEB 2020'!D177</f>
        <v>RC</v>
      </c>
      <c r="B180" s="107">
        <f>'8 - FEB 2020'!B177</f>
        <v>43881</v>
      </c>
      <c r="C180" s="104">
        <f>'8 - FEB 2020'!F177</f>
        <v>81465</v>
      </c>
      <c r="D180" s="105">
        <f>'8 - FEB 2020'!N177</f>
        <v>5105</v>
      </c>
      <c r="E180" s="105">
        <f>'8 - FEB 2020'!K177</f>
        <v>5105</v>
      </c>
      <c r="F180" s="105">
        <f>'8 - FEB 2020'!L177</f>
        <v>0</v>
      </c>
      <c r="G180" s="105">
        <f>'8 - FEB 2020'!M177</f>
        <v>0</v>
      </c>
    </row>
    <row r="181" spans="1:7" hidden="1" x14ac:dyDescent="0.2">
      <c r="A181" s="103" t="str">
        <f>'8 - FEB 2020'!D178</f>
        <v>RC</v>
      </c>
      <c r="B181" s="107">
        <f>'8 - FEB 2020'!B178</f>
        <v>43881</v>
      </c>
      <c r="C181" s="104">
        <f>'8 - FEB 2020'!F178</f>
        <v>81466</v>
      </c>
      <c r="D181" s="105">
        <f>'8 - FEB 2020'!N178</f>
        <v>830</v>
      </c>
      <c r="E181" s="105">
        <f>'8 - FEB 2020'!K178</f>
        <v>830</v>
      </c>
      <c r="F181" s="105">
        <f>'8 - FEB 2020'!L178</f>
        <v>0</v>
      </c>
      <c r="G181" s="105">
        <f>'8 - FEB 2020'!M178</f>
        <v>0</v>
      </c>
    </row>
    <row r="182" spans="1:7" hidden="1" x14ac:dyDescent="0.2">
      <c r="A182" s="103" t="str">
        <f>'8 - FEB 2020'!D179</f>
        <v>SF</v>
      </c>
      <c r="B182" s="107">
        <f>'8 - FEB 2020'!B179</f>
        <v>43875</v>
      </c>
      <c r="C182" s="104">
        <f>'8 - FEB 2020'!F179</f>
        <v>81467</v>
      </c>
      <c r="D182" s="105">
        <f>'8 - FEB 2020'!N179</f>
        <v>13568.28</v>
      </c>
      <c r="E182" s="105">
        <f>'8 - FEB 2020'!K179</f>
        <v>13568.28</v>
      </c>
      <c r="F182" s="105">
        <f>'8 - FEB 2020'!L179</f>
        <v>0</v>
      </c>
      <c r="G182" s="105">
        <f>'8 - FEB 2020'!M179</f>
        <v>0</v>
      </c>
    </row>
    <row r="183" spans="1:7" hidden="1" x14ac:dyDescent="0.2">
      <c r="A183" s="103" t="str">
        <f>'8 - FEB 2020'!D180</f>
        <v>SF</v>
      </c>
      <c r="B183" s="107">
        <f>'8 - FEB 2020'!B180</f>
        <v>43879</v>
      </c>
      <c r="C183" s="104">
        <f>'8 - FEB 2020'!F180</f>
        <v>81468</v>
      </c>
      <c r="D183" s="105">
        <f>'8 - FEB 2020'!N180</f>
        <v>11322.69</v>
      </c>
      <c r="E183" s="105">
        <f>'8 - FEB 2020'!K180</f>
        <v>11322.69</v>
      </c>
      <c r="F183" s="105">
        <f>'8 - FEB 2020'!L180</f>
        <v>0</v>
      </c>
      <c r="G183" s="105">
        <f>'8 - FEB 2020'!M180</f>
        <v>0</v>
      </c>
    </row>
    <row r="184" spans="1:7" hidden="1" x14ac:dyDescent="0.2">
      <c r="A184" s="103" t="str">
        <f>'8 - FEB 2020'!D181</f>
        <v>IM</v>
      </c>
      <c r="B184" s="107">
        <f>'8 - FEB 2020'!B181</f>
        <v>43879</v>
      </c>
      <c r="C184" s="104">
        <f>'8 - FEB 2020'!F181</f>
        <v>81469</v>
      </c>
      <c r="D184" s="105">
        <f>'8 - FEB 2020'!N181</f>
        <v>158.5</v>
      </c>
      <c r="E184" s="105">
        <f>'8 - FEB 2020'!K181</f>
        <v>158.5</v>
      </c>
      <c r="F184" s="105">
        <f>'8 - FEB 2020'!L181</f>
        <v>0</v>
      </c>
      <c r="G184" s="105">
        <f>'8 - FEB 2020'!M181</f>
        <v>0</v>
      </c>
    </row>
    <row r="185" spans="1:7" hidden="1" x14ac:dyDescent="0.2">
      <c r="A185" s="103" t="str">
        <f>'8 - FEB 2020'!D182</f>
        <v>SF</v>
      </c>
      <c r="B185" s="107">
        <f>'8 - FEB 2020'!B182</f>
        <v>43879</v>
      </c>
      <c r="C185" s="104">
        <f>'8 - FEB 2020'!F182</f>
        <v>81470</v>
      </c>
      <c r="D185" s="105">
        <f>'8 - FEB 2020'!N182</f>
        <v>6791</v>
      </c>
      <c r="E185" s="105">
        <f>'8 - FEB 2020'!K182</f>
        <v>6791</v>
      </c>
      <c r="F185" s="105">
        <f>'8 - FEB 2020'!L182</f>
        <v>0</v>
      </c>
      <c r="G185" s="105">
        <f>'8 - FEB 2020'!M182</f>
        <v>0</v>
      </c>
    </row>
    <row r="186" spans="1:7" hidden="1" x14ac:dyDescent="0.2">
      <c r="A186" s="103" t="str">
        <f>'8 - FEB 2020'!D183</f>
        <v>SF</v>
      </c>
      <c r="B186" s="107">
        <f>'8 - FEB 2020'!B183</f>
        <v>43879</v>
      </c>
      <c r="C186" s="104">
        <f>'8 - FEB 2020'!F183</f>
        <v>81471</v>
      </c>
      <c r="D186" s="105">
        <f>'8 - FEB 2020'!N183</f>
        <v>8572.92</v>
      </c>
      <c r="E186" s="105">
        <f>'8 - FEB 2020'!K183</f>
        <v>8572.92</v>
      </c>
      <c r="F186" s="105">
        <f>'8 - FEB 2020'!L183</f>
        <v>0</v>
      </c>
      <c r="G186" s="105">
        <f>'8 - FEB 2020'!M183</f>
        <v>0</v>
      </c>
    </row>
    <row r="187" spans="1:7" hidden="1" x14ac:dyDescent="0.2">
      <c r="A187" s="103" t="str">
        <f>'8 - FEB 2020'!D184</f>
        <v>OT</v>
      </c>
      <c r="B187" s="107" t="str">
        <f>'8 - FEB 2020'!B184</f>
        <v>N/A</v>
      </c>
      <c r="C187" s="104">
        <f>'8 - FEB 2020'!F184</f>
        <v>81472</v>
      </c>
      <c r="D187" s="105">
        <f>'8 - FEB 2020'!N184</f>
        <v>0</v>
      </c>
      <c r="E187" s="105">
        <f>'8 - FEB 2020'!K184</f>
        <v>0</v>
      </c>
      <c r="F187" s="105">
        <f>'8 - FEB 2020'!L184</f>
        <v>0</v>
      </c>
      <c r="G187" s="105">
        <f>'8 - FEB 2020'!M184</f>
        <v>0</v>
      </c>
    </row>
    <row r="188" spans="1:7" hidden="1" x14ac:dyDescent="0.2">
      <c r="A188" s="103" t="str">
        <f>'8 - FEB 2020'!D185</f>
        <v>OT</v>
      </c>
      <c r="B188" s="107" t="str">
        <f>'8 - FEB 2020'!B185</f>
        <v>N/A</v>
      </c>
      <c r="C188" s="104">
        <f>'8 - FEB 2020'!F185</f>
        <v>81473</v>
      </c>
      <c r="D188" s="105">
        <f>'8 - FEB 2020'!N185</f>
        <v>0</v>
      </c>
      <c r="E188" s="105">
        <f>'8 - FEB 2020'!K185</f>
        <v>0</v>
      </c>
      <c r="F188" s="105">
        <f>'8 - FEB 2020'!L185</f>
        <v>0</v>
      </c>
      <c r="G188" s="105">
        <f>'8 - FEB 2020'!M185</f>
        <v>0</v>
      </c>
    </row>
    <row r="189" spans="1:7" hidden="1" x14ac:dyDescent="0.2">
      <c r="A189" s="103" t="str">
        <f>'8 - FEB 2020'!D186</f>
        <v>MC</v>
      </c>
      <c r="B189" s="107">
        <f>'8 - FEB 2020'!B186</f>
        <v>43880</v>
      </c>
      <c r="C189" s="104">
        <f>'8 - FEB 2020'!F186</f>
        <v>81474</v>
      </c>
      <c r="D189" s="105">
        <f>'8 - FEB 2020'!N186</f>
        <v>960</v>
      </c>
      <c r="E189" s="105">
        <f>'8 - FEB 2020'!K186</f>
        <v>960</v>
      </c>
      <c r="F189" s="105">
        <f>'8 - FEB 2020'!L186</f>
        <v>0</v>
      </c>
      <c r="G189" s="105">
        <f>'8 - FEB 2020'!M186</f>
        <v>0</v>
      </c>
    </row>
    <row r="190" spans="1:7" hidden="1" x14ac:dyDescent="0.2">
      <c r="A190" s="103">
        <f>'8 - FEB 2020'!D187</f>
        <v>0</v>
      </c>
      <c r="B190" s="107">
        <f>'8 - FEB 2020'!B187</f>
        <v>0</v>
      </c>
      <c r="C190" s="104">
        <f>'8 - FEB 2020'!F187</f>
        <v>81475</v>
      </c>
      <c r="D190" s="105">
        <f>'8 - FEB 2020'!N187</f>
        <v>0</v>
      </c>
      <c r="E190" s="105">
        <f>'8 - FEB 2020'!K187</f>
        <v>0</v>
      </c>
      <c r="F190" s="105">
        <f>'8 - FEB 2020'!L187</f>
        <v>0</v>
      </c>
      <c r="G190" s="105">
        <f>'8 - FEB 2020'!M187</f>
        <v>0</v>
      </c>
    </row>
    <row r="191" spans="1:7" hidden="1" x14ac:dyDescent="0.2">
      <c r="A191" s="103" t="str">
        <f>'8 - FEB 2020'!D188</f>
        <v>SF</v>
      </c>
      <c r="B191" s="107">
        <f>'8 - FEB 2020'!B188</f>
        <v>43874</v>
      </c>
      <c r="C191" s="104">
        <f>'8 - FEB 2020'!F188</f>
        <v>81476</v>
      </c>
      <c r="D191" s="105">
        <f>'8 - FEB 2020'!N188</f>
        <v>10257.5</v>
      </c>
      <c r="E191" s="105">
        <f>'8 - FEB 2020'!K188</f>
        <v>10257.5</v>
      </c>
      <c r="F191" s="105">
        <f>'8 - FEB 2020'!L188</f>
        <v>0</v>
      </c>
      <c r="G191" s="105">
        <f>'8 - FEB 2020'!M188</f>
        <v>0</v>
      </c>
    </row>
    <row r="192" spans="1:7" hidden="1" x14ac:dyDescent="0.2">
      <c r="A192" s="103" t="str">
        <f>'8 - FEB 2020'!D189</f>
        <v>SF</v>
      </c>
      <c r="B192" s="107">
        <f>'8 - FEB 2020'!B189</f>
        <v>43879</v>
      </c>
      <c r="C192" s="104">
        <f>'8 - FEB 2020'!F189</f>
        <v>81477</v>
      </c>
      <c r="D192" s="105">
        <f>'8 - FEB 2020'!N189</f>
        <v>25628.14</v>
      </c>
      <c r="E192" s="105">
        <f>'8 - FEB 2020'!K189</f>
        <v>25628.14</v>
      </c>
      <c r="F192" s="105">
        <f>'8 - FEB 2020'!L189</f>
        <v>0</v>
      </c>
      <c r="G192" s="105">
        <f>'8 - FEB 2020'!M189</f>
        <v>0</v>
      </c>
    </row>
    <row r="193" spans="1:7" hidden="1" x14ac:dyDescent="0.2">
      <c r="A193" s="103" t="str">
        <f>'8 - FEB 2020'!D190</f>
        <v>RC</v>
      </c>
      <c r="B193" s="107">
        <f>'8 - FEB 2020'!B190</f>
        <v>43880</v>
      </c>
      <c r="C193" s="104">
        <f>'8 - FEB 2020'!F190</f>
        <v>81478</v>
      </c>
      <c r="D193" s="105">
        <f>'8 - FEB 2020'!N190</f>
        <v>100000</v>
      </c>
      <c r="E193" s="105">
        <f>'8 - FEB 2020'!K190</f>
        <v>100000</v>
      </c>
      <c r="F193" s="105">
        <f>'8 - FEB 2020'!L190</f>
        <v>0</v>
      </c>
      <c r="G193" s="105">
        <f>'8 - FEB 2020'!M190</f>
        <v>0</v>
      </c>
    </row>
    <row r="194" spans="1:7" hidden="1" x14ac:dyDescent="0.2">
      <c r="A194" s="103" t="str">
        <f>'8 - FEB 2020'!D191</f>
        <v>RC</v>
      </c>
      <c r="B194" s="107">
        <f>'8 - FEB 2020'!B191</f>
        <v>43880</v>
      </c>
      <c r="C194" s="104">
        <f>'8 - FEB 2020'!F191</f>
        <v>81479</v>
      </c>
      <c r="D194" s="105">
        <f>'8 - FEB 2020'!N191</f>
        <v>19081.72</v>
      </c>
      <c r="E194" s="105">
        <f>'8 - FEB 2020'!K191</f>
        <v>19081.72</v>
      </c>
      <c r="F194" s="105">
        <f>'8 - FEB 2020'!L191</f>
        <v>0</v>
      </c>
      <c r="G194" s="105">
        <f>'8 - FEB 2020'!M191</f>
        <v>0</v>
      </c>
    </row>
    <row r="195" spans="1:7" hidden="1" x14ac:dyDescent="0.2">
      <c r="A195" s="103" t="str">
        <f>'8 - FEB 2020'!D192</f>
        <v>RC</v>
      </c>
      <c r="B195" s="107">
        <f>'8 - FEB 2020'!B192</f>
        <v>43880</v>
      </c>
      <c r="C195" s="104">
        <f>'8 - FEB 2020'!F192</f>
        <v>81480</v>
      </c>
      <c r="D195" s="105">
        <f>'8 - FEB 2020'!N192</f>
        <v>1100</v>
      </c>
      <c r="E195" s="105">
        <f>'8 - FEB 2020'!K192</f>
        <v>1100</v>
      </c>
      <c r="F195" s="105">
        <f>'8 - FEB 2020'!L192</f>
        <v>0</v>
      </c>
      <c r="G195" s="105">
        <f>'8 - FEB 2020'!M192</f>
        <v>0</v>
      </c>
    </row>
    <row r="196" spans="1:7" hidden="1" x14ac:dyDescent="0.2">
      <c r="A196" s="103" t="str">
        <f>'8 - FEB 2020'!D193</f>
        <v>RC</v>
      </c>
      <c r="B196" s="107">
        <f>'8 - FEB 2020'!B193</f>
        <v>43880</v>
      </c>
      <c r="C196" s="104">
        <f>'8 - FEB 2020'!F193</f>
        <v>81481</v>
      </c>
      <c r="D196" s="105">
        <f>'8 - FEB 2020'!N193</f>
        <v>1935</v>
      </c>
      <c r="E196" s="105">
        <f>'8 - FEB 2020'!K193</f>
        <v>1935</v>
      </c>
      <c r="F196" s="105">
        <f>'8 - FEB 2020'!L193</f>
        <v>0</v>
      </c>
      <c r="G196" s="105">
        <f>'8 - FEB 2020'!M193</f>
        <v>0</v>
      </c>
    </row>
    <row r="197" spans="1:7" hidden="1" x14ac:dyDescent="0.2">
      <c r="A197" s="103" t="str">
        <f>'8 - FEB 2020'!D194</f>
        <v>RC</v>
      </c>
      <c r="B197" s="107">
        <f>'8 - FEB 2020'!B194</f>
        <v>43880</v>
      </c>
      <c r="C197" s="104">
        <f>'8 - FEB 2020'!F194</f>
        <v>81482</v>
      </c>
      <c r="D197" s="105">
        <f>'8 - FEB 2020'!N194</f>
        <v>14589.05</v>
      </c>
      <c r="E197" s="105">
        <f>'8 - FEB 2020'!K194</f>
        <v>14589.05</v>
      </c>
      <c r="F197" s="105">
        <f>'8 - FEB 2020'!L194</f>
        <v>0</v>
      </c>
      <c r="G197" s="105">
        <f>'8 - FEB 2020'!M194</f>
        <v>0</v>
      </c>
    </row>
    <row r="198" spans="1:7" hidden="1" x14ac:dyDescent="0.2">
      <c r="A198" s="103" t="str">
        <f>'8 - FEB 2020'!D195</f>
        <v>RC</v>
      </c>
      <c r="B198" s="107">
        <f>'8 - FEB 2020'!B195</f>
        <v>43880</v>
      </c>
      <c r="C198" s="104">
        <f>'8 - FEB 2020'!F195</f>
        <v>81483</v>
      </c>
      <c r="D198" s="105">
        <f>'8 - FEB 2020'!N195</f>
        <v>200</v>
      </c>
      <c r="E198" s="105">
        <f>'8 - FEB 2020'!K195</f>
        <v>200</v>
      </c>
      <c r="F198" s="105">
        <f>'8 - FEB 2020'!L195</f>
        <v>0</v>
      </c>
      <c r="G198" s="105">
        <f>'8 - FEB 2020'!M195</f>
        <v>0</v>
      </c>
    </row>
    <row r="199" spans="1:7" hidden="1" x14ac:dyDescent="0.2">
      <c r="A199" s="103" t="str">
        <f>'8 - FEB 2020'!D196</f>
        <v>RC</v>
      </c>
      <c r="B199" s="107">
        <f>'8 - FEB 2020'!B196</f>
        <v>43880</v>
      </c>
      <c r="C199" s="104">
        <f>'8 - FEB 2020'!F196</f>
        <v>81484</v>
      </c>
      <c r="D199" s="105">
        <f>'8 - FEB 2020'!N196</f>
        <v>445</v>
      </c>
      <c r="E199" s="105">
        <f>'8 - FEB 2020'!K196</f>
        <v>445</v>
      </c>
      <c r="F199" s="105">
        <f>'8 - FEB 2020'!L196</f>
        <v>0</v>
      </c>
      <c r="G199" s="105">
        <f>'8 - FEB 2020'!M196</f>
        <v>0</v>
      </c>
    </row>
    <row r="200" spans="1:7" hidden="1" x14ac:dyDescent="0.2">
      <c r="A200" s="103" t="str">
        <f>'8 - FEB 2020'!D197</f>
        <v>OT</v>
      </c>
      <c r="B200" s="107" t="str">
        <f>'8 - FEB 2020'!B197</f>
        <v>N/A</v>
      </c>
      <c r="C200" s="104">
        <f>'8 - FEB 2020'!F197</f>
        <v>81485</v>
      </c>
      <c r="D200" s="105">
        <f>'8 - FEB 2020'!N197</f>
        <v>10249.99</v>
      </c>
      <c r="E200" s="105">
        <f>'8 - FEB 2020'!K197</f>
        <v>10249.99</v>
      </c>
      <c r="F200" s="105">
        <f>'8 - FEB 2020'!L197</f>
        <v>0</v>
      </c>
      <c r="G200" s="105">
        <f>'8 - FEB 2020'!M197</f>
        <v>0</v>
      </c>
    </row>
    <row r="201" spans="1:7" hidden="1" x14ac:dyDescent="0.2">
      <c r="A201" s="103" t="str">
        <f>'8 - FEB 2020'!D198</f>
        <v>CH</v>
      </c>
      <c r="B201" s="107">
        <f>'8 - FEB 2020'!B198</f>
        <v>43880</v>
      </c>
      <c r="C201" s="104">
        <f>'8 - FEB 2020'!F198</f>
        <v>81486</v>
      </c>
      <c r="D201" s="105">
        <f>'8 - FEB 2020'!N198</f>
        <v>326</v>
      </c>
      <c r="E201" s="105">
        <f>'8 - FEB 2020'!K198</f>
        <v>326</v>
      </c>
      <c r="F201" s="105">
        <f>'8 - FEB 2020'!L198</f>
        <v>0</v>
      </c>
      <c r="G201" s="105">
        <f>'8 - FEB 2020'!M198</f>
        <v>0</v>
      </c>
    </row>
    <row r="202" spans="1:7" hidden="1" x14ac:dyDescent="0.2">
      <c r="A202" s="103" t="str">
        <f>'8 - FEB 2020'!D199</f>
        <v>OT</v>
      </c>
      <c r="B202" s="107" t="str">
        <f>'8 - FEB 2020'!B199</f>
        <v>N/A</v>
      </c>
      <c r="C202" s="104">
        <f>'8 - FEB 2020'!F199</f>
        <v>81487</v>
      </c>
      <c r="D202" s="105">
        <f>'8 - FEB 2020'!N199</f>
        <v>0</v>
      </c>
      <c r="E202" s="105">
        <f>'8 - FEB 2020'!K199</f>
        <v>0</v>
      </c>
      <c r="F202" s="105">
        <f>'8 - FEB 2020'!L199</f>
        <v>0</v>
      </c>
      <c r="G202" s="105">
        <f>'8 - FEB 2020'!M199</f>
        <v>0</v>
      </c>
    </row>
    <row r="203" spans="1:7" hidden="1" x14ac:dyDescent="0.2">
      <c r="A203" s="103" t="str">
        <f>'8 - FEB 2020'!D200</f>
        <v>RC</v>
      </c>
      <c r="B203" s="107">
        <f>'8 - FEB 2020'!B200</f>
        <v>43880</v>
      </c>
      <c r="C203" s="104">
        <f>'8 - FEB 2020'!F200</f>
        <v>81488</v>
      </c>
      <c r="D203" s="105">
        <f>'8 - FEB 2020'!N200</f>
        <v>356286.71</v>
      </c>
      <c r="E203" s="105">
        <f>'8 - FEB 2020'!K200</f>
        <v>356286.71</v>
      </c>
      <c r="F203" s="105">
        <f>'8 - FEB 2020'!L200</f>
        <v>0</v>
      </c>
      <c r="G203" s="105">
        <f>'8 - FEB 2020'!M200</f>
        <v>0</v>
      </c>
    </row>
    <row r="204" spans="1:7" hidden="1" x14ac:dyDescent="0.2">
      <c r="A204" s="103" t="str">
        <f>'8 - FEB 2020'!D201</f>
        <v>OT</v>
      </c>
      <c r="B204" s="107" t="str">
        <f>'8 - FEB 2020'!B201</f>
        <v>N/A</v>
      </c>
      <c r="C204" s="104">
        <f>'8 - FEB 2020'!F201</f>
        <v>81489</v>
      </c>
      <c r="D204" s="105">
        <f>'8 - FEB 2020'!N201</f>
        <v>0</v>
      </c>
      <c r="E204" s="105">
        <f>'8 - FEB 2020'!K201</f>
        <v>0</v>
      </c>
      <c r="F204" s="105">
        <f>'8 - FEB 2020'!L201</f>
        <v>0</v>
      </c>
      <c r="G204" s="105">
        <f>'8 - FEB 2020'!M201</f>
        <v>0</v>
      </c>
    </row>
    <row r="205" spans="1:7" hidden="1" x14ac:dyDescent="0.2">
      <c r="A205" s="103" t="str">
        <f>'8 - FEB 2020'!D202</f>
        <v>OT</v>
      </c>
      <c r="B205" s="107" t="str">
        <f>'8 - FEB 2020'!B202</f>
        <v>N/A</v>
      </c>
      <c r="C205" s="104">
        <f>'8 - FEB 2020'!F202</f>
        <v>81490</v>
      </c>
      <c r="D205" s="105">
        <f>'8 - FEB 2020'!N202</f>
        <v>0</v>
      </c>
      <c r="E205" s="105">
        <f>'8 - FEB 2020'!K202</f>
        <v>0</v>
      </c>
      <c r="F205" s="105">
        <f>'8 - FEB 2020'!L202</f>
        <v>0</v>
      </c>
      <c r="G205" s="105">
        <f>'8 - FEB 2020'!M202</f>
        <v>0</v>
      </c>
    </row>
    <row r="206" spans="1:7" hidden="1" x14ac:dyDescent="0.2">
      <c r="A206" s="103">
        <f>'8 - FEB 2020'!D203</f>
        <v>0</v>
      </c>
      <c r="B206" s="107">
        <f>'8 - FEB 2020'!B203</f>
        <v>0</v>
      </c>
      <c r="C206" s="104">
        <f>'8 - FEB 2020'!F203</f>
        <v>81491</v>
      </c>
      <c r="D206" s="105">
        <f>'8 - FEB 2020'!N203</f>
        <v>0</v>
      </c>
      <c r="E206" s="105">
        <f>'8 - FEB 2020'!K203</f>
        <v>0</v>
      </c>
      <c r="F206" s="105">
        <f>'8 - FEB 2020'!L203</f>
        <v>0</v>
      </c>
      <c r="G206" s="105">
        <f>'8 - FEB 2020'!M203</f>
        <v>0</v>
      </c>
    </row>
    <row r="207" spans="1:7" hidden="1" x14ac:dyDescent="0.2">
      <c r="A207" s="103" t="str">
        <f>'8 - FEB 2020'!D204</f>
        <v>SF</v>
      </c>
      <c r="B207" s="107">
        <f>'8 - FEB 2020'!B204</f>
        <v>43881</v>
      </c>
      <c r="C207" s="104">
        <f>'8 - FEB 2020'!F204</f>
        <v>81492</v>
      </c>
      <c r="D207" s="105">
        <f>'8 - FEB 2020'!N204</f>
        <v>2948</v>
      </c>
      <c r="E207" s="105">
        <f>'8 - FEB 2020'!K204</f>
        <v>2948</v>
      </c>
      <c r="F207" s="105">
        <f>'8 - FEB 2020'!L204</f>
        <v>0</v>
      </c>
      <c r="G207" s="105">
        <f>'8 - FEB 2020'!M204</f>
        <v>0</v>
      </c>
    </row>
    <row r="208" spans="1:7" hidden="1" x14ac:dyDescent="0.2">
      <c r="A208" s="103" t="str">
        <f>'8 - FEB 2020'!D205</f>
        <v>SF</v>
      </c>
      <c r="B208" s="107">
        <f>'8 - FEB 2020'!B205</f>
        <v>43880</v>
      </c>
      <c r="C208" s="104">
        <f>'8 - FEB 2020'!F205</f>
        <v>81493</v>
      </c>
      <c r="D208" s="105">
        <f>'8 - FEB 2020'!N205</f>
        <v>33386.75</v>
      </c>
      <c r="E208" s="105">
        <f>'8 - FEB 2020'!K205</f>
        <v>33386.75</v>
      </c>
      <c r="F208" s="105">
        <f>'8 - FEB 2020'!L205</f>
        <v>0</v>
      </c>
      <c r="G208" s="105">
        <f>'8 - FEB 2020'!M205</f>
        <v>0</v>
      </c>
    </row>
    <row r="209" spans="1:7" hidden="1" x14ac:dyDescent="0.2">
      <c r="A209" s="103" t="str">
        <f>'8 - FEB 2020'!D206</f>
        <v>IM</v>
      </c>
      <c r="B209" s="107">
        <f>'8 - FEB 2020'!B206</f>
        <v>43879</v>
      </c>
      <c r="C209" s="104">
        <f>'8 - FEB 2020'!F206</f>
        <v>81494</v>
      </c>
      <c r="D209" s="105">
        <f>'8 - FEB 2020'!N206</f>
        <v>4128.9799999999996</v>
      </c>
      <c r="E209" s="105">
        <f>'8 - FEB 2020'!K206</f>
        <v>4128.9799999999996</v>
      </c>
      <c r="F209" s="105">
        <f>'8 - FEB 2020'!L206</f>
        <v>0</v>
      </c>
      <c r="G209" s="105">
        <f>'8 - FEB 2020'!M206</f>
        <v>0</v>
      </c>
    </row>
    <row r="210" spans="1:7" hidden="1" x14ac:dyDescent="0.2">
      <c r="A210" s="103" t="str">
        <f>'8 - FEB 2020'!D207</f>
        <v>RC</v>
      </c>
      <c r="B210" s="107">
        <f>'8 - FEB 2020'!B207</f>
        <v>43881</v>
      </c>
      <c r="C210" s="104">
        <f>'8 - FEB 2020'!F207</f>
        <v>81495</v>
      </c>
      <c r="D210" s="105">
        <f>'8 - FEB 2020'!N207</f>
        <v>325</v>
      </c>
      <c r="E210" s="105">
        <f>'8 - FEB 2020'!K207</f>
        <v>325</v>
      </c>
      <c r="F210" s="105">
        <f>'8 - FEB 2020'!L207</f>
        <v>0</v>
      </c>
      <c r="G210" s="105">
        <f>'8 - FEB 2020'!M207</f>
        <v>0</v>
      </c>
    </row>
    <row r="211" spans="1:7" hidden="1" x14ac:dyDescent="0.2">
      <c r="A211" s="103" t="str">
        <f>'8 - FEB 2020'!D208</f>
        <v>RC</v>
      </c>
      <c r="B211" s="107">
        <f>'8 - FEB 2020'!B208</f>
        <v>43881</v>
      </c>
      <c r="C211" s="104">
        <f>'8 - FEB 2020'!F208</f>
        <v>81496</v>
      </c>
      <c r="D211" s="105">
        <f>'8 - FEB 2020'!N208</f>
        <v>2561</v>
      </c>
      <c r="E211" s="105">
        <f>'8 - FEB 2020'!K208</f>
        <v>2561</v>
      </c>
      <c r="F211" s="105">
        <f>'8 - FEB 2020'!L208</f>
        <v>0</v>
      </c>
      <c r="G211" s="105">
        <f>'8 - FEB 2020'!M208</f>
        <v>0</v>
      </c>
    </row>
    <row r="212" spans="1:7" hidden="1" x14ac:dyDescent="0.2">
      <c r="A212" s="103" t="str">
        <f>'8 - FEB 2020'!D209</f>
        <v>CH</v>
      </c>
      <c r="B212" s="107">
        <f>'8 - FEB 2020'!B209</f>
        <v>43881</v>
      </c>
      <c r="C212" s="104">
        <f>'8 - FEB 2020'!F209</f>
        <v>81497</v>
      </c>
      <c r="D212" s="105">
        <f>'8 - FEB 2020'!N209</f>
        <v>76</v>
      </c>
      <c r="E212" s="105">
        <f>'8 - FEB 2020'!K209</f>
        <v>76</v>
      </c>
      <c r="F212" s="105">
        <f>'8 - FEB 2020'!L209</f>
        <v>0</v>
      </c>
      <c r="G212" s="105">
        <f>'8 - FEB 2020'!M209</f>
        <v>0</v>
      </c>
    </row>
    <row r="213" spans="1:7" hidden="1" x14ac:dyDescent="0.2">
      <c r="A213" s="103">
        <f>'8 - FEB 2020'!D210</f>
        <v>0</v>
      </c>
      <c r="B213" s="107">
        <f>'8 - FEB 2020'!B210</f>
        <v>0</v>
      </c>
      <c r="C213" s="104">
        <f>'8 - FEB 2020'!F210</f>
        <v>81498</v>
      </c>
      <c r="D213" s="105">
        <f>'8 - FEB 2020'!N210</f>
        <v>0</v>
      </c>
      <c r="E213" s="105">
        <f>'8 - FEB 2020'!K210</f>
        <v>0</v>
      </c>
      <c r="F213" s="105">
        <f>'8 - FEB 2020'!L210</f>
        <v>0</v>
      </c>
      <c r="G213" s="105">
        <f>'8 - FEB 2020'!M210</f>
        <v>0</v>
      </c>
    </row>
    <row r="214" spans="1:7" hidden="1" x14ac:dyDescent="0.2">
      <c r="A214" s="103" t="str">
        <f>'8 - FEB 2020'!D211</f>
        <v>WT</v>
      </c>
      <c r="B214" s="107">
        <f>'8 - FEB 2020'!B211</f>
        <v>43881</v>
      </c>
      <c r="C214" s="104">
        <f>'8 - FEB 2020'!F211</f>
        <v>81499</v>
      </c>
      <c r="D214" s="105">
        <f>'8 - FEB 2020'!N211</f>
        <v>19.39</v>
      </c>
      <c r="E214" s="105">
        <f>'8 - FEB 2020'!K211</f>
        <v>19.39</v>
      </c>
      <c r="F214" s="105">
        <f>'8 - FEB 2020'!L211</f>
        <v>0</v>
      </c>
      <c r="G214" s="105">
        <f>'8 - FEB 2020'!M211</f>
        <v>0</v>
      </c>
    </row>
    <row r="215" spans="1:7" hidden="1" x14ac:dyDescent="0.2">
      <c r="A215" s="103" t="str">
        <f>'8 - FEB 2020'!D212</f>
        <v>OT</v>
      </c>
      <c r="B215" s="107" t="str">
        <f>'8 - FEB 2020'!B212</f>
        <v>N/A</v>
      </c>
      <c r="C215" s="104">
        <f>'8 - FEB 2020'!F212</f>
        <v>81500</v>
      </c>
      <c r="D215" s="105">
        <f>'8 - FEB 2020'!N212</f>
        <v>218.94</v>
      </c>
      <c r="E215" s="105">
        <f>'8 - FEB 2020'!K212</f>
        <v>218.94</v>
      </c>
      <c r="F215" s="105">
        <f>'8 - FEB 2020'!L212</f>
        <v>0</v>
      </c>
      <c r="G215" s="105">
        <f>'8 - FEB 2020'!M212</f>
        <v>0</v>
      </c>
    </row>
    <row r="216" spans="1:7" hidden="1" x14ac:dyDescent="0.2">
      <c r="A216" s="103" t="str">
        <f>'8 - FEB 2020'!D213</f>
        <v>OT</v>
      </c>
      <c r="B216" s="107" t="str">
        <f>'8 - FEB 2020'!B213</f>
        <v>N/A</v>
      </c>
      <c r="C216" s="104">
        <f>'8 - FEB 2020'!F213</f>
        <v>81501</v>
      </c>
      <c r="D216" s="105">
        <f>'8 - FEB 2020'!N213</f>
        <v>14031.35</v>
      </c>
      <c r="E216" s="105">
        <f>'8 - FEB 2020'!K213</f>
        <v>14031.35</v>
      </c>
      <c r="F216" s="105">
        <f>'8 - FEB 2020'!L213</f>
        <v>0</v>
      </c>
      <c r="G216" s="105">
        <f>'8 - FEB 2020'!M213</f>
        <v>0</v>
      </c>
    </row>
    <row r="217" spans="1:7" hidden="1" x14ac:dyDescent="0.2">
      <c r="A217" s="103">
        <f>'8 - FEB 2020'!D214</f>
        <v>0</v>
      </c>
      <c r="B217" s="107">
        <f>'8 - FEB 2020'!B214</f>
        <v>0</v>
      </c>
      <c r="C217" s="104">
        <f>'8 - FEB 2020'!F214</f>
        <v>81502</v>
      </c>
      <c r="D217" s="105">
        <f>'8 - FEB 2020'!N214</f>
        <v>0</v>
      </c>
      <c r="E217" s="105">
        <f>'8 - FEB 2020'!K214</f>
        <v>0</v>
      </c>
      <c r="F217" s="105">
        <f>'8 - FEB 2020'!L214</f>
        <v>0</v>
      </c>
      <c r="G217" s="105">
        <f>'8 - FEB 2020'!M214</f>
        <v>0</v>
      </c>
    </row>
    <row r="218" spans="1:7" hidden="1" x14ac:dyDescent="0.2">
      <c r="A218" s="103" t="str">
        <f>'8 - FEB 2020'!D215</f>
        <v>OT</v>
      </c>
      <c r="B218" s="107" t="str">
        <f>'8 - FEB 2020'!B215</f>
        <v>N/A</v>
      </c>
      <c r="C218" s="104">
        <f>'8 - FEB 2020'!F215</f>
        <v>81503</v>
      </c>
      <c r="D218" s="105">
        <f>'8 - FEB 2020'!N215</f>
        <v>0</v>
      </c>
      <c r="E218" s="105">
        <f>'8 - FEB 2020'!K215</f>
        <v>0</v>
      </c>
      <c r="F218" s="105">
        <f>'8 - FEB 2020'!L215</f>
        <v>0</v>
      </c>
      <c r="G218" s="105">
        <f>'8 - FEB 2020'!M215</f>
        <v>0</v>
      </c>
    </row>
    <row r="219" spans="1:7" hidden="1" x14ac:dyDescent="0.2">
      <c r="A219" s="103" t="str">
        <f>'8 - FEB 2020'!D216</f>
        <v>OT</v>
      </c>
      <c r="B219" s="107" t="str">
        <f>'8 - FEB 2020'!B216</f>
        <v>N/A</v>
      </c>
      <c r="C219" s="104">
        <f>'8 - FEB 2020'!F216</f>
        <v>81504</v>
      </c>
      <c r="D219" s="105">
        <f>'8 - FEB 2020'!N216</f>
        <v>0</v>
      </c>
      <c r="E219" s="105">
        <f>'8 - FEB 2020'!K216</f>
        <v>0</v>
      </c>
      <c r="F219" s="105">
        <f>'8 - FEB 2020'!L216</f>
        <v>0</v>
      </c>
      <c r="G219" s="105">
        <f>'8 - FEB 2020'!M216</f>
        <v>0</v>
      </c>
    </row>
    <row r="220" spans="1:7" hidden="1" x14ac:dyDescent="0.2">
      <c r="A220" s="103">
        <f>'8 - FEB 2020'!D217</f>
        <v>0</v>
      </c>
      <c r="B220" s="107">
        <f>'8 - FEB 2020'!B217</f>
        <v>0</v>
      </c>
      <c r="C220" s="104">
        <f>'8 - FEB 2020'!F217</f>
        <v>81505</v>
      </c>
      <c r="D220" s="105">
        <f>'8 - FEB 2020'!N217</f>
        <v>0</v>
      </c>
      <c r="E220" s="105">
        <f>'8 - FEB 2020'!K217</f>
        <v>0</v>
      </c>
      <c r="F220" s="105">
        <f>'8 - FEB 2020'!L217</f>
        <v>0</v>
      </c>
      <c r="G220" s="105">
        <f>'8 - FEB 2020'!M217</f>
        <v>0</v>
      </c>
    </row>
    <row r="221" spans="1:7" hidden="1" x14ac:dyDescent="0.2">
      <c r="A221" s="103" t="str">
        <f>'8 - FEB 2020'!D218</f>
        <v>SF</v>
      </c>
      <c r="B221" s="107">
        <f>'8 - FEB 2020'!B218</f>
        <v>43882</v>
      </c>
      <c r="C221" s="104">
        <f>'8 - FEB 2020'!F218</f>
        <v>81506</v>
      </c>
      <c r="D221" s="105">
        <f>'8 - FEB 2020'!N218</f>
        <v>2158</v>
      </c>
      <c r="E221" s="105">
        <f>'8 - FEB 2020'!K218</f>
        <v>2158</v>
      </c>
      <c r="F221" s="105">
        <f>'8 - FEB 2020'!L218</f>
        <v>0</v>
      </c>
      <c r="G221" s="105">
        <f>'8 - FEB 2020'!M218</f>
        <v>0</v>
      </c>
    </row>
    <row r="222" spans="1:7" hidden="1" x14ac:dyDescent="0.2">
      <c r="A222" s="103">
        <f>'8 - FEB 2020'!D219</f>
        <v>0</v>
      </c>
      <c r="B222" s="107">
        <f>'8 - FEB 2020'!B219</f>
        <v>0</v>
      </c>
      <c r="C222" s="104">
        <f>'8 - FEB 2020'!F219</f>
        <v>81507</v>
      </c>
      <c r="D222" s="105">
        <f>'8 - FEB 2020'!N219</f>
        <v>0</v>
      </c>
      <c r="E222" s="105">
        <f>'8 - FEB 2020'!K219</f>
        <v>0</v>
      </c>
      <c r="F222" s="105">
        <f>'8 - FEB 2020'!L219</f>
        <v>0</v>
      </c>
      <c r="G222" s="105">
        <f>'8 - FEB 2020'!M219</f>
        <v>0</v>
      </c>
    </row>
    <row r="223" spans="1:7" hidden="1" x14ac:dyDescent="0.2">
      <c r="A223" s="103" t="str">
        <f>'8 - FEB 2020'!D220</f>
        <v xml:space="preserve">RC </v>
      </c>
      <c r="B223" s="107">
        <f>'8 - FEB 2020'!B220</f>
        <v>43882</v>
      </c>
      <c r="C223" s="104">
        <f>'8 - FEB 2020'!F220</f>
        <v>81508</v>
      </c>
      <c r="D223" s="105">
        <f>'8 - FEB 2020'!N220</f>
        <v>2090</v>
      </c>
      <c r="E223" s="105">
        <f>'8 - FEB 2020'!K220</f>
        <v>2090</v>
      </c>
      <c r="F223" s="105">
        <f>'8 - FEB 2020'!L220</f>
        <v>0</v>
      </c>
      <c r="G223" s="105">
        <f>'8 - FEB 2020'!M220</f>
        <v>0</v>
      </c>
    </row>
    <row r="224" spans="1:7" hidden="1" x14ac:dyDescent="0.2">
      <c r="A224" s="103" t="str">
        <f>'8 - FEB 2020'!D221</f>
        <v>RC</v>
      </c>
      <c r="B224" s="107">
        <f>'8 - FEB 2020'!B221</f>
        <v>43882</v>
      </c>
      <c r="C224" s="104">
        <f>'8 - FEB 2020'!F221</f>
        <v>81509</v>
      </c>
      <c r="D224" s="105">
        <f>'8 - FEB 2020'!N221</f>
        <v>1245</v>
      </c>
      <c r="E224" s="105">
        <f>'8 - FEB 2020'!K221</f>
        <v>1245</v>
      </c>
      <c r="F224" s="105">
        <f>'8 - FEB 2020'!L221</f>
        <v>0</v>
      </c>
      <c r="G224" s="105">
        <f>'8 - FEB 2020'!M221</f>
        <v>0</v>
      </c>
    </row>
    <row r="225" spans="1:7" hidden="1" x14ac:dyDescent="0.2">
      <c r="A225" s="103" t="str">
        <f>'8 - FEB 2020'!D222</f>
        <v>CH</v>
      </c>
      <c r="B225" s="107">
        <f>'8 - FEB 2020'!B222</f>
        <v>43882</v>
      </c>
      <c r="C225" s="104">
        <f>'8 - FEB 2020'!F222</f>
        <v>81510</v>
      </c>
      <c r="D225" s="105">
        <f>'8 - FEB 2020'!N222</f>
        <v>180.17</v>
      </c>
      <c r="E225" s="105">
        <f>'8 - FEB 2020'!K222</f>
        <v>180.17</v>
      </c>
      <c r="F225" s="105">
        <f>'8 - FEB 2020'!L222</f>
        <v>0</v>
      </c>
      <c r="G225" s="105">
        <f>'8 - FEB 2020'!M222</f>
        <v>0</v>
      </c>
    </row>
    <row r="226" spans="1:7" hidden="1" x14ac:dyDescent="0.2">
      <c r="A226" s="103" t="str">
        <f>'8 - FEB 2020'!D223</f>
        <v xml:space="preserve">RC </v>
      </c>
      <c r="B226" s="107">
        <f>'8 - FEB 2020'!B223</f>
        <v>43882</v>
      </c>
      <c r="C226" s="104">
        <f>'8 - FEB 2020'!F223</f>
        <v>81511</v>
      </c>
      <c r="D226" s="105">
        <f>'8 - FEB 2020'!N223</f>
        <v>1900</v>
      </c>
      <c r="E226" s="105">
        <f>'8 - FEB 2020'!K223</f>
        <v>1900</v>
      </c>
      <c r="F226" s="105">
        <f>'8 - FEB 2020'!L223</f>
        <v>0</v>
      </c>
      <c r="G226" s="105">
        <f>'8 - FEB 2020'!M223</f>
        <v>0</v>
      </c>
    </row>
    <row r="227" spans="1:7" hidden="1" x14ac:dyDescent="0.2">
      <c r="A227" s="103" t="str">
        <f>'8 - FEB 2020'!D224</f>
        <v>RC</v>
      </c>
      <c r="B227" s="107">
        <f>'8 - FEB 2020'!B224</f>
        <v>43882</v>
      </c>
      <c r="C227" s="104">
        <f>'8 - FEB 2020'!F224</f>
        <v>81512</v>
      </c>
      <c r="D227" s="105">
        <f>'8 - FEB 2020'!N224</f>
        <v>4175</v>
      </c>
      <c r="E227" s="105">
        <f>'8 - FEB 2020'!K224</f>
        <v>4175</v>
      </c>
      <c r="F227" s="105">
        <f>'8 - FEB 2020'!L224</f>
        <v>0</v>
      </c>
      <c r="G227" s="105">
        <f>'8 - FEB 2020'!M224</f>
        <v>0</v>
      </c>
    </row>
    <row r="228" spans="1:7" hidden="1" x14ac:dyDescent="0.2">
      <c r="A228" s="103" t="str">
        <f>'8 - FEB 2020'!D225</f>
        <v>OT</v>
      </c>
      <c r="B228" s="107">
        <f>'8 - FEB 2020'!B225</f>
        <v>43882</v>
      </c>
      <c r="C228" s="104">
        <f>'8 - FEB 2020'!F225</f>
        <v>81513</v>
      </c>
      <c r="D228" s="105">
        <f>'8 - FEB 2020'!N225</f>
        <v>0</v>
      </c>
      <c r="E228" s="105">
        <f>'8 - FEB 2020'!K225</f>
        <v>0</v>
      </c>
      <c r="F228" s="105">
        <f>'8 - FEB 2020'!L225</f>
        <v>0</v>
      </c>
      <c r="G228" s="105">
        <f>'8 - FEB 2020'!M225</f>
        <v>0</v>
      </c>
    </row>
    <row r="229" spans="1:7" hidden="1" x14ac:dyDescent="0.2">
      <c r="A229" s="103" t="str">
        <f>'8 - FEB 2020'!D226</f>
        <v>IM</v>
      </c>
      <c r="B229" s="107">
        <f>'8 - FEB 2020'!B226</f>
        <v>43879</v>
      </c>
      <c r="C229" s="104">
        <f>'8 - FEB 2020'!F226</f>
        <v>81514</v>
      </c>
      <c r="D229" s="105">
        <f>'8 - FEB 2020'!N226</f>
        <v>455</v>
      </c>
      <c r="E229" s="105">
        <f>'8 - FEB 2020'!K226</f>
        <v>455</v>
      </c>
      <c r="F229" s="105">
        <f>'8 - FEB 2020'!L226</f>
        <v>0</v>
      </c>
      <c r="G229" s="105">
        <f>'8 - FEB 2020'!M226</f>
        <v>0</v>
      </c>
    </row>
    <row r="230" spans="1:7" hidden="1" x14ac:dyDescent="0.2">
      <c r="A230" s="103" t="str">
        <f>'8 - FEB 2020'!D227</f>
        <v>MC</v>
      </c>
      <c r="B230" s="107">
        <f>'8 - FEB 2020'!B227</f>
        <v>43885</v>
      </c>
      <c r="C230" s="104">
        <f>'8 - FEB 2020'!F227</f>
        <v>81515</v>
      </c>
      <c r="D230" s="105">
        <f>'8 - FEB 2020'!N227</f>
        <v>100</v>
      </c>
      <c r="E230" s="105">
        <f>'8 - FEB 2020'!K227</f>
        <v>100</v>
      </c>
      <c r="F230" s="105">
        <f>'8 - FEB 2020'!L227</f>
        <v>0</v>
      </c>
      <c r="G230" s="105">
        <f>'8 - FEB 2020'!M227</f>
        <v>0</v>
      </c>
    </row>
    <row r="231" spans="1:7" hidden="1" x14ac:dyDescent="0.2">
      <c r="A231" s="103" t="str">
        <f>'8 - FEB 2020'!D228</f>
        <v>MC</v>
      </c>
      <c r="B231" s="107">
        <f>'8 - FEB 2020'!B228</f>
        <v>43885</v>
      </c>
      <c r="C231" s="104">
        <f>'8 - FEB 2020'!F228</f>
        <v>81516</v>
      </c>
      <c r="D231" s="105">
        <f>'8 - FEB 2020'!N228</f>
        <v>25</v>
      </c>
      <c r="E231" s="105">
        <f>'8 - FEB 2020'!K228</f>
        <v>25</v>
      </c>
      <c r="F231" s="105">
        <f>'8 - FEB 2020'!L228</f>
        <v>0</v>
      </c>
      <c r="G231" s="105">
        <f>'8 - FEB 2020'!M228</f>
        <v>0</v>
      </c>
    </row>
    <row r="232" spans="1:7" hidden="1" x14ac:dyDescent="0.2">
      <c r="A232" s="103" t="str">
        <f>'8 - FEB 2020'!D229</f>
        <v>OT</v>
      </c>
      <c r="B232" s="107" t="str">
        <f>'8 - FEB 2020'!B229</f>
        <v>N/A</v>
      </c>
      <c r="C232" s="104">
        <f>'8 - FEB 2020'!F229</f>
        <v>81517</v>
      </c>
      <c r="D232" s="105">
        <f>'8 - FEB 2020'!N229</f>
        <v>0</v>
      </c>
      <c r="E232" s="105">
        <f>'8 - FEB 2020'!K229</f>
        <v>0</v>
      </c>
      <c r="F232" s="105">
        <f>'8 - FEB 2020'!L229</f>
        <v>0</v>
      </c>
      <c r="G232" s="105">
        <f>'8 - FEB 2020'!M229</f>
        <v>0</v>
      </c>
    </row>
    <row r="233" spans="1:7" hidden="1" x14ac:dyDescent="0.2">
      <c r="A233" s="103" t="str">
        <f>'8 - FEB 2020'!D230</f>
        <v>OT</v>
      </c>
      <c r="B233" s="107" t="str">
        <f>'8 - FEB 2020'!B230</f>
        <v>N/A</v>
      </c>
      <c r="C233" s="104">
        <f>'8 - FEB 2020'!F230</f>
        <v>81518</v>
      </c>
      <c r="D233" s="105">
        <f>'8 - FEB 2020'!N230</f>
        <v>0</v>
      </c>
      <c r="E233" s="105">
        <f>'8 - FEB 2020'!K230</f>
        <v>0</v>
      </c>
      <c r="F233" s="105">
        <f>'8 - FEB 2020'!L230</f>
        <v>0</v>
      </c>
      <c r="G233" s="105">
        <f>'8 - FEB 2020'!M230</f>
        <v>0</v>
      </c>
    </row>
    <row r="234" spans="1:7" hidden="1" x14ac:dyDescent="0.2">
      <c r="A234" s="103" t="str">
        <f>'8 - FEB 2020'!D231</f>
        <v>IM</v>
      </c>
      <c r="B234" s="107">
        <f>'8 - FEB 2020'!B231</f>
        <v>43879</v>
      </c>
      <c r="C234" s="104">
        <f>'8 - FEB 2020'!F231</f>
        <v>81519</v>
      </c>
      <c r="D234" s="105">
        <f>'8 - FEB 2020'!N231</f>
        <v>1095</v>
      </c>
      <c r="E234" s="105">
        <f>'8 - FEB 2020'!K231</f>
        <v>1095</v>
      </c>
      <c r="F234" s="105">
        <f>'8 - FEB 2020'!L231</f>
        <v>0</v>
      </c>
      <c r="G234" s="105">
        <f>'8 - FEB 2020'!M231</f>
        <v>0</v>
      </c>
    </row>
    <row r="235" spans="1:7" hidden="1" x14ac:dyDescent="0.2">
      <c r="A235" s="103" t="str">
        <f>'8 - FEB 2020'!D232</f>
        <v>MC</v>
      </c>
      <c r="B235" s="107">
        <f>'8 - FEB 2020'!B232</f>
        <v>43885</v>
      </c>
      <c r="C235" s="104">
        <f>'8 - FEB 2020'!F232</f>
        <v>81520</v>
      </c>
      <c r="D235" s="105">
        <f>'8 - FEB 2020'!N232</f>
        <v>20</v>
      </c>
      <c r="E235" s="105">
        <f>'8 - FEB 2020'!K232</f>
        <v>20</v>
      </c>
      <c r="F235" s="105">
        <f>'8 - FEB 2020'!L232</f>
        <v>0</v>
      </c>
      <c r="G235" s="105">
        <f>'8 - FEB 2020'!M232</f>
        <v>0</v>
      </c>
    </row>
    <row r="236" spans="1:7" hidden="1" x14ac:dyDescent="0.2">
      <c r="A236" s="103" t="str">
        <f>'8 - FEB 2020'!D233</f>
        <v>OT</v>
      </c>
      <c r="B236" s="107" t="str">
        <f>'8 - FEB 2020'!B233</f>
        <v>N/A</v>
      </c>
      <c r="C236" s="104">
        <f>'8 - FEB 2020'!F233</f>
        <v>81521</v>
      </c>
      <c r="D236" s="105">
        <f>'8 - FEB 2020'!N233</f>
        <v>0</v>
      </c>
      <c r="E236" s="105">
        <f>'8 - FEB 2020'!K233</f>
        <v>0</v>
      </c>
      <c r="F236" s="105">
        <f>'8 - FEB 2020'!L233</f>
        <v>0</v>
      </c>
      <c r="G236" s="105">
        <f>'8 - FEB 2020'!M233</f>
        <v>0</v>
      </c>
    </row>
    <row r="237" spans="1:7" hidden="1" x14ac:dyDescent="0.2">
      <c r="A237" s="103" t="str">
        <f>'8 - FEB 2020'!D234</f>
        <v>IM</v>
      </c>
      <c r="B237" s="107">
        <f>'8 - FEB 2020'!B234</f>
        <v>43880</v>
      </c>
      <c r="C237" s="104">
        <f>'8 - FEB 2020'!F234</f>
        <v>81522</v>
      </c>
      <c r="D237" s="105">
        <f>'8 - FEB 2020'!N234</f>
        <v>1490</v>
      </c>
      <c r="E237" s="105">
        <f>'8 - FEB 2020'!K234</f>
        <v>1490</v>
      </c>
      <c r="F237" s="105">
        <f>'8 - FEB 2020'!L234</f>
        <v>0</v>
      </c>
      <c r="G237" s="105">
        <f>'8 - FEB 2020'!M234</f>
        <v>0</v>
      </c>
    </row>
    <row r="238" spans="1:7" hidden="1" x14ac:dyDescent="0.2">
      <c r="A238" s="103" t="str">
        <f>'8 - FEB 2020'!D235</f>
        <v>OT</v>
      </c>
      <c r="B238" s="107" t="str">
        <f>'8 - FEB 2020'!B235</f>
        <v>N/A</v>
      </c>
      <c r="C238" s="104">
        <f>'8 - FEB 2020'!F235</f>
        <v>81523</v>
      </c>
      <c r="D238" s="105">
        <f>'8 - FEB 2020'!N235</f>
        <v>0</v>
      </c>
      <c r="E238" s="105">
        <f>'8 - FEB 2020'!K235</f>
        <v>0</v>
      </c>
      <c r="F238" s="105">
        <f>'8 - FEB 2020'!L235</f>
        <v>0</v>
      </c>
      <c r="G238" s="105">
        <f>'8 - FEB 2020'!M235</f>
        <v>0</v>
      </c>
    </row>
    <row r="239" spans="1:7" hidden="1" x14ac:dyDescent="0.2">
      <c r="A239" s="103" t="str">
        <f>'8 - FEB 2020'!D236</f>
        <v>OT</v>
      </c>
      <c r="B239" s="107" t="str">
        <f>'8 - FEB 2020'!B236</f>
        <v>N/A</v>
      </c>
      <c r="C239" s="104">
        <f>'8 - FEB 2020'!F236</f>
        <v>81524</v>
      </c>
      <c r="D239" s="105">
        <f>'8 - FEB 2020'!N236</f>
        <v>0</v>
      </c>
      <c r="E239" s="105">
        <f>'8 - FEB 2020'!K236</f>
        <v>0</v>
      </c>
      <c r="F239" s="105">
        <f>'8 - FEB 2020'!L236</f>
        <v>0</v>
      </c>
      <c r="G239" s="105">
        <f>'8 - FEB 2020'!M236</f>
        <v>0</v>
      </c>
    </row>
    <row r="240" spans="1:7" hidden="1" x14ac:dyDescent="0.2">
      <c r="A240" s="103" t="str">
        <f>'8 - FEB 2020'!D237</f>
        <v>RC</v>
      </c>
      <c r="B240" s="107">
        <f>'8 - FEB 2020'!B237</f>
        <v>43889</v>
      </c>
      <c r="C240" s="104">
        <f>'8 - FEB 2020'!F237</f>
        <v>81525</v>
      </c>
      <c r="D240" s="105">
        <f>'8 - FEB 2020'!N237</f>
        <v>6550</v>
      </c>
      <c r="E240" s="105">
        <f>'8 - FEB 2020'!K237</f>
        <v>6550</v>
      </c>
      <c r="F240" s="105">
        <f>'8 - FEB 2020'!L237</f>
        <v>0</v>
      </c>
      <c r="G240" s="105">
        <f>'8 - FEB 2020'!M237</f>
        <v>0</v>
      </c>
    </row>
    <row r="241" spans="1:7" hidden="1" x14ac:dyDescent="0.2">
      <c r="A241" s="103" t="str">
        <f>'8 - FEB 2020'!D238</f>
        <v>CH</v>
      </c>
      <c r="B241" s="107">
        <f>'8 - FEB 2020'!B238</f>
        <v>43885</v>
      </c>
      <c r="C241" s="104">
        <f>'8 - FEB 2020'!F238</f>
        <v>81526</v>
      </c>
      <c r="D241" s="105">
        <f>'8 - FEB 2020'!N238</f>
        <v>48</v>
      </c>
      <c r="E241" s="105">
        <f>'8 - FEB 2020'!K238</f>
        <v>48</v>
      </c>
      <c r="F241" s="105">
        <f>'8 - FEB 2020'!L238</f>
        <v>0</v>
      </c>
      <c r="G241" s="105">
        <f>'8 - FEB 2020'!M238</f>
        <v>0</v>
      </c>
    </row>
    <row r="242" spans="1:7" hidden="1" x14ac:dyDescent="0.2">
      <c r="A242" s="103" t="str">
        <f>'8 - FEB 2020'!D239</f>
        <v>OT</v>
      </c>
      <c r="B242" s="107" t="str">
        <f>'8 - FEB 2020'!B239</f>
        <v>N/A</v>
      </c>
      <c r="C242" s="104">
        <f>'8 - FEB 2020'!F239</f>
        <v>81527</v>
      </c>
      <c r="D242" s="105">
        <f>'8 - FEB 2020'!N239</f>
        <v>0</v>
      </c>
      <c r="E242" s="105">
        <f>'8 - FEB 2020'!K239</f>
        <v>0</v>
      </c>
      <c r="F242" s="105">
        <f>'8 - FEB 2020'!L239</f>
        <v>0</v>
      </c>
      <c r="G242" s="105">
        <f>'8 - FEB 2020'!M239</f>
        <v>0</v>
      </c>
    </row>
    <row r="243" spans="1:7" hidden="1" x14ac:dyDescent="0.2">
      <c r="A243" s="103" t="str">
        <f>'8 - FEB 2020'!D240</f>
        <v>WT</v>
      </c>
      <c r="B243" s="107">
        <f>'8 - FEB 2020'!B240</f>
        <v>43882</v>
      </c>
      <c r="C243" s="104">
        <f>'8 - FEB 2020'!F240</f>
        <v>81528</v>
      </c>
      <c r="D243" s="105">
        <f>'8 - FEB 2020'!N240</f>
        <v>1895</v>
      </c>
      <c r="E243" s="105">
        <f>'8 - FEB 2020'!K240</f>
        <v>1895</v>
      </c>
      <c r="F243" s="105">
        <f>'8 - FEB 2020'!L240</f>
        <v>0</v>
      </c>
      <c r="G243" s="105">
        <f>'8 - FEB 2020'!M240</f>
        <v>0</v>
      </c>
    </row>
    <row r="244" spans="1:7" hidden="1" x14ac:dyDescent="0.2">
      <c r="A244" s="103" t="str">
        <f>'8 - FEB 2020'!D241</f>
        <v>RC</v>
      </c>
      <c r="B244" s="107">
        <f>'8 - FEB 2020'!B241</f>
        <v>43887</v>
      </c>
      <c r="C244" s="104">
        <f>'8 - FEB 2020'!F241</f>
        <v>81529</v>
      </c>
      <c r="D244" s="105">
        <f>'8 - FEB 2020'!N241</f>
        <v>1100</v>
      </c>
      <c r="E244" s="105">
        <f>'8 - FEB 2020'!K241</f>
        <v>1100</v>
      </c>
      <c r="F244" s="105">
        <f>'8 - FEB 2020'!L241</f>
        <v>0</v>
      </c>
      <c r="G244" s="105">
        <f>'8 - FEB 2020'!M241</f>
        <v>0</v>
      </c>
    </row>
    <row r="245" spans="1:7" hidden="1" x14ac:dyDescent="0.2">
      <c r="A245" s="103" t="str">
        <f>'8 - FEB 2020'!D242</f>
        <v>CC</v>
      </c>
      <c r="B245" s="107">
        <f>'8 - FEB 2020'!B242</f>
        <v>43886</v>
      </c>
      <c r="C245" s="104">
        <f>'8 - FEB 2020'!F242</f>
        <v>81530</v>
      </c>
      <c r="D245" s="105">
        <f>'8 - FEB 2020'!N242</f>
        <v>25</v>
      </c>
      <c r="E245" s="105">
        <f>'8 - FEB 2020'!K242</f>
        <v>25</v>
      </c>
      <c r="F245" s="105">
        <f>'8 - FEB 2020'!L242</f>
        <v>0</v>
      </c>
      <c r="G245" s="105">
        <f>'8 - FEB 2020'!M242</f>
        <v>0</v>
      </c>
    </row>
    <row r="246" spans="1:7" hidden="1" x14ac:dyDescent="0.2">
      <c r="A246" s="103" t="str">
        <f>'8 - FEB 2020'!D243</f>
        <v>OT</v>
      </c>
      <c r="B246" s="107" t="str">
        <f>'8 - FEB 2020'!B243</f>
        <v>N/A</v>
      </c>
      <c r="C246" s="104">
        <f>'8 - FEB 2020'!F243</f>
        <v>81531</v>
      </c>
      <c r="D246" s="105">
        <f>'8 - FEB 2020'!N243</f>
        <v>0</v>
      </c>
      <c r="E246" s="105">
        <f>'8 - FEB 2020'!K243</f>
        <v>0</v>
      </c>
      <c r="F246" s="105">
        <f>'8 - FEB 2020'!L243</f>
        <v>0</v>
      </c>
      <c r="G246" s="105">
        <f>'8 - FEB 2020'!M243</f>
        <v>0</v>
      </c>
    </row>
    <row r="247" spans="1:7" hidden="1" x14ac:dyDescent="0.2">
      <c r="A247" s="103" t="str">
        <f>'8 - FEB 2020'!D244</f>
        <v>IM</v>
      </c>
      <c r="B247" s="107">
        <f>'8 - FEB 2020'!B244</f>
        <v>43882</v>
      </c>
      <c r="C247" s="104">
        <f>'8 - FEB 2020'!F244</f>
        <v>81532</v>
      </c>
      <c r="D247" s="105">
        <f>'8 - FEB 2020'!N244</f>
        <v>2483.33</v>
      </c>
      <c r="E247" s="105">
        <f>'8 - FEB 2020'!K244</f>
        <v>2483.33</v>
      </c>
      <c r="F247" s="105">
        <f>'8 - FEB 2020'!L244</f>
        <v>0</v>
      </c>
      <c r="G247" s="105">
        <f>'8 - FEB 2020'!M244</f>
        <v>0</v>
      </c>
    </row>
    <row r="248" spans="1:7" hidden="1" x14ac:dyDescent="0.2">
      <c r="A248" s="103" t="str">
        <f>'8 - FEB 2020'!D245</f>
        <v>IM</v>
      </c>
      <c r="B248" s="107">
        <f>'8 - FEB 2020'!B245</f>
        <v>43885</v>
      </c>
      <c r="C248" s="104">
        <f>'8 - FEB 2020'!F245</f>
        <v>81533</v>
      </c>
      <c r="D248" s="105">
        <f>'8 - FEB 2020'!N245</f>
        <v>500</v>
      </c>
      <c r="E248" s="105">
        <f>'8 - FEB 2020'!K245</f>
        <v>500</v>
      </c>
      <c r="F248" s="105">
        <f>'8 - FEB 2020'!L245</f>
        <v>0</v>
      </c>
      <c r="G248" s="105">
        <f>'8 - FEB 2020'!M245</f>
        <v>0</v>
      </c>
    </row>
    <row r="249" spans="1:7" hidden="1" x14ac:dyDescent="0.2">
      <c r="A249" s="103" t="str">
        <f>'8 - FEB 2020'!D246</f>
        <v>IM</v>
      </c>
      <c r="B249" s="107">
        <f>'8 - FEB 2020'!B246</f>
        <v>43885</v>
      </c>
      <c r="C249" s="104">
        <f>'8 - FEB 2020'!F246</f>
        <v>81534</v>
      </c>
      <c r="D249" s="105">
        <f>'8 - FEB 2020'!N246</f>
        <v>430</v>
      </c>
      <c r="E249" s="105">
        <f>'8 - FEB 2020'!K246</f>
        <v>430</v>
      </c>
      <c r="F249" s="105">
        <f>'8 - FEB 2020'!L246</f>
        <v>0</v>
      </c>
      <c r="G249" s="105">
        <f>'8 - FEB 2020'!M246</f>
        <v>0</v>
      </c>
    </row>
    <row r="250" spans="1:7" hidden="1" x14ac:dyDescent="0.2">
      <c r="A250" s="103" t="str">
        <f>'8 - FEB 2020'!D247</f>
        <v>SF</v>
      </c>
      <c r="B250" s="107">
        <f>'8 - FEB 2020'!B247</f>
        <v>43881</v>
      </c>
      <c r="C250" s="104">
        <f>'8 - FEB 2020'!F247</f>
        <v>81535</v>
      </c>
      <c r="D250" s="105">
        <f>'8 - FEB 2020'!N247</f>
        <v>36245.14</v>
      </c>
      <c r="E250" s="105">
        <f>'8 - FEB 2020'!K247</f>
        <v>36245.14</v>
      </c>
      <c r="F250" s="105">
        <f>'8 - FEB 2020'!L247</f>
        <v>0</v>
      </c>
      <c r="G250" s="105">
        <f>'8 - FEB 2020'!M247</f>
        <v>0</v>
      </c>
    </row>
    <row r="251" spans="1:7" hidden="1" x14ac:dyDescent="0.2">
      <c r="A251" s="103" t="str">
        <f>'8 - FEB 2020'!D248</f>
        <v>OT</v>
      </c>
      <c r="B251" s="107" t="str">
        <f>'8 - FEB 2020'!B248</f>
        <v>GPD</v>
      </c>
      <c r="C251" s="104">
        <f>'8 - FEB 2020'!F248</f>
        <v>81536</v>
      </c>
      <c r="D251" s="105">
        <f>'8 - FEB 2020'!N248</f>
        <v>58105.24</v>
      </c>
      <c r="E251" s="105">
        <f>'8 - FEB 2020'!K248</f>
        <v>58105.24</v>
      </c>
      <c r="F251" s="105">
        <f>'8 - FEB 2020'!L248</f>
        <v>0</v>
      </c>
      <c r="G251" s="105">
        <f>'8 - FEB 2020'!M248</f>
        <v>0</v>
      </c>
    </row>
    <row r="252" spans="1:7" hidden="1" x14ac:dyDescent="0.2">
      <c r="A252" s="103" t="str">
        <f>'8 - FEB 2020'!D249</f>
        <v>IM</v>
      </c>
      <c r="B252" s="107">
        <f>'8 - FEB 2020'!B249</f>
        <v>43881</v>
      </c>
      <c r="C252" s="104">
        <f>'8 - FEB 2020'!F249</f>
        <v>81537</v>
      </c>
      <c r="D252" s="105">
        <f>'8 - FEB 2020'!N249</f>
        <v>673.39</v>
      </c>
      <c r="E252" s="105">
        <f>'8 - FEB 2020'!K249</f>
        <v>673.39</v>
      </c>
      <c r="F252" s="105">
        <f>'8 - FEB 2020'!L249</f>
        <v>0</v>
      </c>
      <c r="G252" s="105">
        <f>'8 - FEB 2020'!M249</f>
        <v>0</v>
      </c>
    </row>
    <row r="253" spans="1:7" hidden="1" x14ac:dyDescent="0.2">
      <c r="A253" s="103" t="str">
        <f>'8 - FEB 2020'!D250</f>
        <v>OT</v>
      </c>
      <c r="B253" s="107" t="str">
        <f>'8 - FEB 2020'!B250</f>
        <v>GPD</v>
      </c>
      <c r="C253" s="104">
        <f>'8 - FEB 2020'!F250</f>
        <v>81538</v>
      </c>
      <c r="D253" s="105">
        <f>'8 - FEB 2020'!N250</f>
        <v>8881.0400000000009</v>
      </c>
      <c r="E253" s="105">
        <f>'8 - FEB 2020'!K250</f>
        <v>8881.0400000000009</v>
      </c>
      <c r="F253" s="105">
        <f>'8 - FEB 2020'!L250</f>
        <v>0</v>
      </c>
      <c r="G253" s="105">
        <f>'8 - FEB 2020'!M250</f>
        <v>0</v>
      </c>
    </row>
    <row r="254" spans="1:7" hidden="1" x14ac:dyDescent="0.2">
      <c r="A254" s="103" t="str">
        <f>'8 - FEB 2020'!D251</f>
        <v>CC</v>
      </c>
      <c r="B254" s="107">
        <f>'8 - FEB 2020'!B251</f>
        <v>43885</v>
      </c>
      <c r="C254" s="104">
        <f>'8 - FEB 2020'!F251</f>
        <v>81539</v>
      </c>
      <c r="D254" s="105">
        <f>'8 - FEB 2020'!N251</f>
        <v>2874</v>
      </c>
      <c r="E254" s="105">
        <f>'8 - FEB 2020'!K251</f>
        <v>2874</v>
      </c>
      <c r="F254" s="105">
        <f>'8 - FEB 2020'!L251</f>
        <v>0</v>
      </c>
      <c r="G254" s="105">
        <f>'8 - FEB 2020'!M251</f>
        <v>0</v>
      </c>
    </row>
    <row r="255" spans="1:7" hidden="1" x14ac:dyDescent="0.2">
      <c r="A255" s="103" t="str">
        <f>'8 - FEB 2020'!D252</f>
        <v>WT</v>
      </c>
      <c r="B255" s="107">
        <f>'8 - FEB 2020'!B252</f>
        <v>43882</v>
      </c>
      <c r="C255" s="104">
        <f>'8 - FEB 2020'!F252</f>
        <v>81540</v>
      </c>
      <c r="D255" s="105">
        <f>'8 - FEB 2020'!N252</f>
        <v>50</v>
      </c>
      <c r="E255" s="105">
        <f>'8 - FEB 2020'!K252</f>
        <v>50</v>
      </c>
      <c r="F255" s="105">
        <f>'8 - FEB 2020'!L252</f>
        <v>0</v>
      </c>
      <c r="G255" s="105">
        <f>'8 - FEB 2020'!M252</f>
        <v>0</v>
      </c>
    </row>
    <row r="256" spans="1:7" hidden="1" x14ac:dyDescent="0.2">
      <c r="A256" s="103" t="str">
        <f>'8 - FEB 2020'!D253</f>
        <v>RC</v>
      </c>
      <c r="B256" s="107">
        <f>'8 - FEB 2020'!B253</f>
        <v>43886</v>
      </c>
      <c r="C256" s="104">
        <f>'8 - FEB 2020'!F253</f>
        <v>81541</v>
      </c>
      <c r="D256" s="105">
        <f>'8 - FEB 2020'!N253</f>
        <v>3216</v>
      </c>
      <c r="E256" s="105">
        <f>'8 - FEB 2020'!K253</f>
        <v>3216</v>
      </c>
      <c r="F256" s="105">
        <f>'8 - FEB 2020'!L253</f>
        <v>0</v>
      </c>
      <c r="G256" s="105">
        <f>'8 - FEB 2020'!M253</f>
        <v>0</v>
      </c>
    </row>
    <row r="257" spans="1:7" hidden="1" x14ac:dyDescent="0.2">
      <c r="A257" s="103" t="str">
        <f>'8 - FEB 2020'!D254</f>
        <v>RC</v>
      </c>
      <c r="B257" s="107">
        <f>'8 - FEB 2020'!B254</f>
        <v>43886</v>
      </c>
      <c r="C257" s="104">
        <f>'8 - FEB 2020'!F254</f>
        <v>81542</v>
      </c>
      <c r="D257" s="105">
        <f>'8 - FEB 2020'!N254</f>
        <v>220</v>
      </c>
      <c r="E257" s="105">
        <f>'8 - FEB 2020'!K254</f>
        <v>220</v>
      </c>
      <c r="F257" s="105">
        <f>'8 - FEB 2020'!L254</f>
        <v>120</v>
      </c>
      <c r="G257" s="105" t="str">
        <f>'8 - FEB 2020'!M254</f>
        <v>SUSTA</v>
      </c>
    </row>
    <row r="258" spans="1:7" hidden="1" x14ac:dyDescent="0.2">
      <c r="A258" s="103" t="str">
        <f>'8 - FEB 2020'!D255</f>
        <v>CH</v>
      </c>
      <c r="B258" s="107">
        <f>'8 - FEB 2020'!B255</f>
        <v>43886</v>
      </c>
      <c r="C258" s="104">
        <f>'8 - FEB 2020'!F255</f>
        <v>81543</v>
      </c>
      <c r="D258" s="105">
        <f>'8 - FEB 2020'!N255</f>
        <v>96</v>
      </c>
      <c r="E258" s="105">
        <f>'8 - FEB 2020'!K255</f>
        <v>96</v>
      </c>
      <c r="F258" s="105">
        <f>'8 - FEB 2020'!L255</f>
        <v>0</v>
      </c>
      <c r="G258" s="105">
        <f>'8 - FEB 2020'!M255</f>
        <v>0</v>
      </c>
    </row>
    <row r="259" spans="1:7" hidden="1" x14ac:dyDescent="0.2">
      <c r="A259" s="103" t="str">
        <f>'8 - FEB 2020'!D256</f>
        <v>SF</v>
      </c>
      <c r="B259" s="107">
        <f>'8 - FEB 2020'!B256</f>
        <v>43882</v>
      </c>
      <c r="C259" s="104">
        <f>'8 - FEB 2020'!F256</f>
        <v>81544</v>
      </c>
      <c r="D259" s="105">
        <f>'8 - FEB 2020'!N256</f>
        <v>59081.77</v>
      </c>
      <c r="E259" s="105">
        <f>'8 - FEB 2020'!K256</f>
        <v>59081.77</v>
      </c>
      <c r="F259" s="105">
        <f>'8 - FEB 2020'!L256</f>
        <v>0</v>
      </c>
      <c r="G259" s="105">
        <f>'8 - FEB 2020'!M256</f>
        <v>0</v>
      </c>
    </row>
    <row r="260" spans="1:7" hidden="1" x14ac:dyDescent="0.2">
      <c r="A260" s="103" t="str">
        <f>'8 - FEB 2020'!D257</f>
        <v>SF</v>
      </c>
      <c r="B260" s="107">
        <f>'8 - FEB 2020'!B257</f>
        <v>43885</v>
      </c>
      <c r="C260" s="104">
        <f>'8 - FEB 2020'!F257</f>
        <v>81545</v>
      </c>
      <c r="D260" s="105">
        <f>'8 - FEB 2020'!N257</f>
        <v>6075</v>
      </c>
      <c r="E260" s="105">
        <f>'8 - FEB 2020'!K257</f>
        <v>6075</v>
      </c>
      <c r="F260" s="105">
        <f>'8 - FEB 2020'!L257</f>
        <v>0</v>
      </c>
      <c r="G260" s="105">
        <f>'8 - FEB 2020'!M257</f>
        <v>0</v>
      </c>
    </row>
    <row r="261" spans="1:7" hidden="1" x14ac:dyDescent="0.2">
      <c r="A261" s="103">
        <f>'8 - FEB 2020'!D258</f>
        <v>0</v>
      </c>
      <c r="B261" s="107">
        <f>'8 - FEB 2020'!B258</f>
        <v>0</v>
      </c>
      <c r="C261" s="104">
        <f>'8 - FEB 2020'!F258</f>
        <v>81546</v>
      </c>
      <c r="D261" s="105">
        <f>'8 - FEB 2020'!N258</f>
        <v>0</v>
      </c>
      <c r="E261" s="105">
        <f>'8 - FEB 2020'!K258</f>
        <v>0</v>
      </c>
      <c r="F261" s="105">
        <f>'8 - FEB 2020'!L258</f>
        <v>0</v>
      </c>
      <c r="G261" s="105">
        <f>'8 - FEB 2020'!M258</f>
        <v>0</v>
      </c>
    </row>
    <row r="262" spans="1:7" hidden="1" x14ac:dyDescent="0.2">
      <c r="A262" s="103" t="str">
        <f>'8 - FEB 2020'!D259</f>
        <v>OT</v>
      </c>
      <c r="B262" s="107" t="str">
        <f>'8 - FEB 2020'!B259</f>
        <v>N/A</v>
      </c>
      <c r="C262" s="104">
        <f>'8 - FEB 2020'!F259</f>
        <v>81547</v>
      </c>
      <c r="D262" s="105">
        <f>'8 - FEB 2020'!N259</f>
        <v>0</v>
      </c>
      <c r="E262" s="105">
        <f>'8 - FEB 2020'!K259</f>
        <v>0</v>
      </c>
      <c r="F262" s="105">
        <f>'8 - FEB 2020'!L259</f>
        <v>0</v>
      </c>
      <c r="G262" s="105">
        <f>'8 - FEB 2020'!M259</f>
        <v>0</v>
      </c>
    </row>
    <row r="263" spans="1:7" hidden="1" x14ac:dyDescent="0.2">
      <c r="A263" s="103" t="str">
        <f>'8 - FEB 2020'!D260</f>
        <v>OT</v>
      </c>
      <c r="B263" s="107" t="str">
        <f>'8 - FEB 2020'!B260</f>
        <v>N/A</v>
      </c>
      <c r="C263" s="104">
        <f>'8 - FEB 2020'!F260</f>
        <v>81548</v>
      </c>
      <c r="D263" s="105">
        <f>'8 - FEB 2020'!N260</f>
        <v>0</v>
      </c>
      <c r="E263" s="105">
        <f>'8 - FEB 2020'!K260</f>
        <v>0</v>
      </c>
      <c r="F263" s="105">
        <f>'8 - FEB 2020'!L260</f>
        <v>0</v>
      </c>
      <c r="G263" s="105">
        <f>'8 - FEB 2020'!M260</f>
        <v>0</v>
      </c>
    </row>
    <row r="264" spans="1:7" hidden="1" x14ac:dyDescent="0.2">
      <c r="A264" s="103">
        <f>'8 - FEB 2020'!D261</f>
        <v>0</v>
      </c>
      <c r="B264" s="107">
        <f>'8 - FEB 2020'!B261</f>
        <v>0</v>
      </c>
      <c r="C264" s="104">
        <f>'8 - FEB 2020'!F261</f>
        <v>81549</v>
      </c>
      <c r="D264" s="105">
        <f>'8 - FEB 2020'!N261</f>
        <v>0</v>
      </c>
      <c r="E264" s="105">
        <f>'8 - FEB 2020'!K261</f>
        <v>0</v>
      </c>
      <c r="F264" s="105">
        <f>'8 - FEB 2020'!L261</f>
        <v>0</v>
      </c>
      <c r="G264" s="105">
        <f>'8 - FEB 2020'!M261</f>
        <v>0</v>
      </c>
    </row>
    <row r="265" spans="1:7" hidden="1" x14ac:dyDescent="0.2">
      <c r="A265" s="103" t="str">
        <f>'8 - FEB 2020'!D262</f>
        <v>RC</v>
      </c>
      <c r="B265" s="107">
        <f>'8 - FEB 2020'!B262</f>
        <v>43887</v>
      </c>
      <c r="C265" s="104">
        <f>'8 - FEB 2020'!F262</f>
        <v>81550</v>
      </c>
      <c r="D265" s="105">
        <f>'8 - FEB 2020'!N262</f>
        <v>2371.84</v>
      </c>
      <c r="E265" s="105">
        <f>'8 - FEB 2020'!K262</f>
        <v>2371.84</v>
      </c>
      <c r="F265" s="105">
        <f>'8 - FEB 2020'!L262</f>
        <v>0</v>
      </c>
      <c r="G265" s="105">
        <f>'8 - FEB 2020'!M262</f>
        <v>0</v>
      </c>
    </row>
    <row r="266" spans="1:7" hidden="1" x14ac:dyDescent="0.2">
      <c r="A266" s="103" t="str">
        <f>'8 - FEB 2020'!D263</f>
        <v>RC</v>
      </c>
      <c r="B266" s="107">
        <f>'8 - FEB 2020'!B263</f>
        <v>43887</v>
      </c>
      <c r="C266" s="104">
        <f>'8 - FEB 2020'!F263</f>
        <v>81551</v>
      </c>
      <c r="D266" s="105">
        <f>'8 - FEB 2020'!N263</f>
        <v>1090</v>
      </c>
      <c r="E266" s="105">
        <f>'8 - FEB 2020'!K263</f>
        <v>1090</v>
      </c>
      <c r="F266" s="105">
        <f>'8 - FEB 2020'!L263</f>
        <v>0</v>
      </c>
      <c r="G266" s="105">
        <f>'8 - FEB 2020'!M263</f>
        <v>0</v>
      </c>
    </row>
    <row r="267" spans="1:7" hidden="1" x14ac:dyDescent="0.2">
      <c r="A267" s="103" t="str">
        <f>'8 - FEB 2020'!D264</f>
        <v>OT</v>
      </c>
      <c r="B267" s="107" t="str">
        <f>'8 - FEB 2020'!B264</f>
        <v>GPD</v>
      </c>
      <c r="C267" s="104">
        <f>'8 - FEB 2020'!F264</f>
        <v>81552</v>
      </c>
      <c r="D267" s="105">
        <f>'8 - FEB 2020'!N264</f>
        <v>54448.36</v>
      </c>
      <c r="E267" s="105">
        <f>'8 - FEB 2020'!K264</f>
        <v>54448.36</v>
      </c>
      <c r="F267" s="105">
        <f>'8 - FEB 2020'!L264</f>
        <v>0</v>
      </c>
      <c r="G267" s="105">
        <f>'8 - FEB 2020'!M264</f>
        <v>0</v>
      </c>
    </row>
    <row r="268" spans="1:7" hidden="1" x14ac:dyDescent="0.2">
      <c r="A268" s="103" t="str">
        <f>'8 - FEB 2020'!D265</f>
        <v>RC</v>
      </c>
      <c r="B268" s="107">
        <f>'8 - FEB 2020'!B265</f>
        <v>43888</v>
      </c>
      <c r="C268" s="104">
        <f>'8 - FEB 2020'!F265</f>
        <v>81553</v>
      </c>
      <c r="D268" s="105">
        <f>'8 - FEB 2020'!N265</f>
        <v>11500</v>
      </c>
      <c r="E268" s="105">
        <f>'8 - FEB 2020'!K265</f>
        <v>11500</v>
      </c>
      <c r="F268" s="105">
        <f>'8 - FEB 2020'!L265</f>
        <v>0</v>
      </c>
      <c r="G268" s="105">
        <f>'8 - FEB 2020'!M265</f>
        <v>0</v>
      </c>
    </row>
    <row r="269" spans="1:7" hidden="1" x14ac:dyDescent="0.2">
      <c r="A269" s="103" t="str">
        <f>'8 - FEB 2020'!D266</f>
        <v>OT</v>
      </c>
      <c r="B269" s="107" t="str">
        <f>'8 - FEB 2020'!B266</f>
        <v>N/A</v>
      </c>
      <c r="C269" s="104">
        <f>'8 - FEB 2020'!F266</f>
        <v>81554</v>
      </c>
      <c r="D269" s="105">
        <f>'8 - FEB 2020'!N266</f>
        <v>0</v>
      </c>
      <c r="E269" s="105">
        <f>'8 - FEB 2020'!K266</f>
        <v>0</v>
      </c>
      <c r="F269" s="105">
        <f>'8 - FEB 2020'!L266</f>
        <v>0</v>
      </c>
      <c r="G269" s="105">
        <f>'8 - FEB 2020'!M266</f>
        <v>0</v>
      </c>
    </row>
    <row r="270" spans="1:7" hidden="1" x14ac:dyDescent="0.2">
      <c r="A270" s="103" t="str">
        <f>'8 - FEB 2020'!D267</f>
        <v>OT</v>
      </c>
      <c r="B270" s="107" t="str">
        <f>'8 - FEB 2020'!B267</f>
        <v>N/A</v>
      </c>
      <c r="C270" s="104">
        <f>'8 - FEB 2020'!F267</f>
        <v>81555</v>
      </c>
      <c r="D270" s="105">
        <f>'8 - FEB 2020'!N267</f>
        <v>0</v>
      </c>
      <c r="E270" s="105">
        <f>'8 - FEB 2020'!K267</f>
        <v>0</v>
      </c>
      <c r="F270" s="105">
        <f>'8 - FEB 2020'!L267</f>
        <v>0</v>
      </c>
      <c r="G270" s="105">
        <f>'8 - FEB 2020'!M267</f>
        <v>0</v>
      </c>
    </row>
    <row r="271" spans="1:7" hidden="1" x14ac:dyDescent="0.2">
      <c r="A271" s="103" t="str">
        <f>'8 - FEB 2020'!D268</f>
        <v>OT</v>
      </c>
      <c r="B271" s="107" t="str">
        <f>'8 - FEB 2020'!B268</f>
        <v>GPD</v>
      </c>
      <c r="C271" s="104">
        <f>'8 - FEB 2020'!F268</f>
        <v>81556</v>
      </c>
      <c r="D271" s="105">
        <f>'8 - FEB 2020'!N268</f>
        <v>23250</v>
      </c>
      <c r="E271" s="105">
        <f>'8 - FEB 2020'!K269</f>
        <v>2420</v>
      </c>
      <c r="F271" s="105">
        <f>'8 - FEB 2020'!L268</f>
        <v>0</v>
      </c>
      <c r="G271" s="105">
        <f>'8 - FEB 2020'!M268</f>
        <v>0</v>
      </c>
    </row>
    <row r="272" spans="1:7" hidden="1" x14ac:dyDescent="0.2">
      <c r="A272" s="103" t="str">
        <f>'8 - FEB 2020'!D269</f>
        <v>SF</v>
      </c>
      <c r="B272" s="107">
        <f>'8 - FEB 2020'!B269</f>
        <v>43885</v>
      </c>
      <c r="C272" s="104">
        <f>'8 - FEB 2020'!F269</f>
        <v>81557</v>
      </c>
      <c r="D272" s="105">
        <f>'8 - FEB 2020'!N269</f>
        <v>2420</v>
      </c>
      <c r="E272" s="105" t="e">
        <f>'8 - FEB 2020'!#REF!</f>
        <v>#REF!</v>
      </c>
      <c r="F272" s="105">
        <f>'8 - FEB 2020'!L269</f>
        <v>0</v>
      </c>
      <c r="G272" s="105">
        <f>'8 - FEB 2020'!M269</f>
        <v>0</v>
      </c>
    </row>
    <row r="273" spans="1:7" hidden="1" x14ac:dyDescent="0.2">
      <c r="A273" s="103" t="str">
        <f>'8 - FEB 2020'!D270</f>
        <v>SF</v>
      </c>
      <c r="B273" s="107">
        <f>'8 - FEB 2020'!B270</f>
        <v>43885</v>
      </c>
      <c r="C273" s="104">
        <f>'8 - FEB 2020'!F270</f>
        <v>81558</v>
      </c>
      <c r="D273" s="105">
        <f>'8 - FEB 2020'!N270</f>
        <v>4453</v>
      </c>
      <c r="E273" s="105">
        <f>'8 - FEB 2020'!K270</f>
        <v>4453</v>
      </c>
      <c r="F273" s="105">
        <f>'8 - FEB 2020'!L270</f>
        <v>0</v>
      </c>
      <c r="G273" s="105">
        <f>'8 - FEB 2020'!M270</f>
        <v>0</v>
      </c>
    </row>
    <row r="274" spans="1:7" hidden="1" x14ac:dyDescent="0.2">
      <c r="A274" s="103" t="str">
        <f>'8 - FEB 2020'!D271</f>
        <v>SF</v>
      </c>
      <c r="B274" s="107">
        <f>'8 - FEB 2020'!B271</f>
        <v>43885</v>
      </c>
      <c r="C274" s="104">
        <f>'8 - FEB 2020'!F271</f>
        <v>81559</v>
      </c>
      <c r="D274" s="105">
        <f>'8 - FEB 2020'!N271</f>
        <v>26497.31</v>
      </c>
      <c r="E274" s="105">
        <f>'8 - FEB 2020'!K271</f>
        <v>26497.31</v>
      </c>
      <c r="F274" s="105">
        <f>'8 - FEB 2020'!L271</f>
        <v>0</v>
      </c>
      <c r="G274" s="105">
        <f>'8 - FEB 2020'!M271</f>
        <v>0</v>
      </c>
    </row>
    <row r="275" spans="1:7" hidden="1" x14ac:dyDescent="0.2">
      <c r="A275" s="103" t="str">
        <f>'8 - FEB 2020'!D272</f>
        <v>SF</v>
      </c>
      <c r="B275" s="107">
        <f>'8 - FEB 2020'!B272</f>
        <v>43885</v>
      </c>
      <c r="C275" s="104">
        <f>'8 - FEB 2020'!F272</f>
        <v>81560</v>
      </c>
      <c r="D275" s="105">
        <f>'8 - FEB 2020'!N272</f>
        <v>30284.959999999999</v>
      </c>
      <c r="E275" s="105">
        <f>'8 - FEB 2020'!K272</f>
        <v>30284.959999999999</v>
      </c>
      <c r="F275" s="105">
        <f>'8 - FEB 2020'!L272</f>
        <v>0</v>
      </c>
      <c r="G275" s="105">
        <f>'8 - FEB 2020'!M272</f>
        <v>0</v>
      </c>
    </row>
    <row r="276" spans="1:7" hidden="1" x14ac:dyDescent="0.2">
      <c r="A276" s="103" t="str">
        <f>'8 - FEB 2020'!D273</f>
        <v>IM</v>
      </c>
      <c r="B276" s="107">
        <f>'8 - FEB 2020'!B273</f>
        <v>43885</v>
      </c>
      <c r="C276" s="104">
        <f>'8 - FEB 2020'!F273</f>
        <v>81561</v>
      </c>
      <c r="D276" s="105">
        <f>'8 - FEB 2020'!N273</f>
        <v>2061.67</v>
      </c>
      <c r="E276" s="105">
        <f>'8 - FEB 2020'!K273</f>
        <v>2061.67</v>
      </c>
      <c r="F276" s="105">
        <f>'8 - FEB 2020'!L273</f>
        <v>0</v>
      </c>
      <c r="G276" s="105">
        <f>'8 - FEB 2020'!M273</f>
        <v>0</v>
      </c>
    </row>
    <row r="277" spans="1:7" hidden="1" x14ac:dyDescent="0.2">
      <c r="A277" s="103" t="str">
        <f>'8 - FEB 2020'!D274</f>
        <v>OT</v>
      </c>
      <c r="B277" s="107" t="str">
        <f>'8 - FEB 2020'!B274</f>
        <v>N/A</v>
      </c>
      <c r="C277" s="104">
        <f>'8 - FEB 2020'!F274</f>
        <v>81562</v>
      </c>
      <c r="D277" s="105">
        <f>'8 - FEB 2020'!N274</f>
        <v>0</v>
      </c>
      <c r="E277" s="105">
        <f>'8 - FEB 2020'!K274</f>
        <v>0</v>
      </c>
      <c r="F277" s="105">
        <f>'8 - FEB 2020'!L274</f>
        <v>0</v>
      </c>
      <c r="G277" s="105">
        <f>'8 - FEB 2020'!M274</f>
        <v>0</v>
      </c>
    </row>
    <row r="278" spans="1:7" hidden="1" x14ac:dyDescent="0.2">
      <c r="A278" s="103" t="str">
        <f>'8 - FEB 2020'!D275</f>
        <v>RC</v>
      </c>
      <c r="B278" s="107">
        <f>'8 - FEB 2020'!B275</f>
        <v>43888</v>
      </c>
      <c r="C278" s="104">
        <f>'8 - FEB 2020'!F275</f>
        <v>81563</v>
      </c>
      <c r="D278" s="105">
        <f>'8 - FEB 2020'!N275</f>
        <v>7878.84</v>
      </c>
      <c r="E278" s="105">
        <f>'8 - FEB 2020'!K275</f>
        <v>6578.84</v>
      </c>
      <c r="F278" s="105">
        <f>'8 - FEB 2020'!L275</f>
        <v>1300</v>
      </c>
      <c r="G278" s="105" t="str">
        <f>'8 - FEB 2020'!M275</f>
        <v>P0050</v>
      </c>
    </row>
    <row r="279" spans="1:7" hidden="1" x14ac:dyDescent="0.2">
      <c r="A279" s="103" t="str">
        <f>'8 - FEB 2020'!D276</f>
        <v>RC</v>
      </c>
      <c r="B279" s="107">
        <f>'8 - FEB 2020'!B276</f>
        <v>43888</v>
      </c>
      <c r="C279" s="104">
        <f>'8 - FEB 2020'!F276</f>
        <v>81564</v>
      </c>
      <c r="D279" s="105">
        <f>'8 - FEB 2020'!N276</f>
        <v>200</v>
      </c>
      <c r="E279" s="105">
        <f>'8 - FEB 2020'!K276</f>
        <v>200</v>
      </c>
      <c r="F279" s="105">
        <f>'8 - FEB 2020'!L276</f>
        <v>0</v>
      </c>
      <c r="G279" s="105">
        <f>'8 - FEB 2020'!M276</f>
        <v>0</v>
      </c>
    </row>
    <row r="280" spans="1:7" hidden="1" x14ac:dyDescent="0.2">
      <c r="A280" s="103" t="str">
        <f>'8 - FEB 2020'!D277</f>
        <v>RC</v>
      </c>
      <c r="B280" s="107">
        <f>'8 - FEB 2020'!B277</f>
        <v>43888</v>
      </c>
      <c r="C280" s="104">
        <f>'8 - FEB 2020'!F277</f>
        <v>81565</v>
      </c>
      <c r="D280" s="105">
        <f>'8 - FEB 2020'!N277</f>
        <v>1700</v>
      </c>
      <c r="E280" s="105">
        <f>'8 - FEB 2020'!K277</f>
        <v>1700</v>
      </c>
      <c r="F280" s="105">
        <f>'8 - FEB 2020'!L277</f>
        <v>0</v>
      </c>
      <c r="G280" s="105">
        <f>'8 - FEB 2020'!M277</f>
        <v>0</v>
      </c>
    </row>
    <row r="281" spans="1:7" hidden="1" x14ac:dyDescent="0.2">
      <c r="A281" s="103" t="str">
        <f>'8 - FEB 2020'!D278</f>
        <v>RC</v>
      </c>
      <c r="B281" s="107">
        <f>'8 - FEB 2020'!B278</f>
        <v>43888</v>
      </c>
      <c r="C281" s="104">
        <f>'8 - FEB 2020'!F278</f>
        <v>81566</v>
      </c>
      <c r="D281" s="105">
        <f>'8 - FEB 2020'!N278</f>
        <v>3675</v>
      </c>
      <c r="E281" s="105">
        <f>'8 - FEB 2020'!K278</f>
        <v>3675</v>
      </c>
      <c r="F281" s="105">
        <f>'8 - FEB 2020'!L278</f>
        <v>0</v>
      </c>
      <c r="G281" s="105">
        <f>'8 - FEB 2020'!M278</f>
        <v>0</v>
      </c>
    </row>
    <row r="282" spans="1:7" hidden="1" x14ac:dyDescent="0.2">
      <c r="A282" s="103" t="str">
        <f>'8 - FEB 2020'!D279</f>
        <v>OT</v>
      </c>
      <c r="B282" s="107" t="str">
        <f>'8 - FEB 2020'!B279</f>
        <v>N/A</v>
      </c>
      <c r="C282" s="104">
        <f>'8 - FEB 2020'!F279</f>
        <v>81567</v>
      </c>
      <c r="D282" s="105">
        <f>'8 - FEB 2020'!N279</f>
        <v>0</v>
      </c>
      <c r="E282" s="105">
        <f>'8 - FEB 2020'!K279</f>
        <v>0</v>
      </c>
      <c r="F282" s="105">
        <f>'8 - FEB 2020'!L279</f>
        <v>0</v>
      </c>
      <c r="G282" s="105">
        <f>'8 - FEB 2020'!M279</f>
        <v>0</v>
      </c>
    </row>
    <row r="283" spans="1:7" hidden="1" x14ac:dyDescent="0.2">
      <c r="A283" s="103" t="str">
        <f>'8 - FEB 2020'!D280</f>
        <v>SF</v>
      </c>
      <c r="B283" s="107">
        <f>'8 - FEB 2020'!B280</f>
        <v>43887</v>
      </c>
      <c r="C283" s="104">
        <f>'8 - FEB 2020'!F280</f>
        <v>81568</v>
      </c>
      <c r="D283" s="105">
        <f>'8 - FEB 2020'!N280</f>
        <v>228</v>
      </c>
      <c r="E283" s="105">
        <f>'8 - FEB 2020'!K280</f>
        <v>228</v>
      </c>
      <c r="F283" s="105">
        <f>'8 - FEB 2020'!L280</f>
        <v>0</v>
      </c>
      <c r="G283" s="105">
        <f>'8 - FEB 2020'!M280</f>
        <v>0</v>
      </c>
    </row>
    <row r="284" spans="1:7" hidden="1" x14ac:dyDescent="0.2">
      <c r="A284" s="103" t="str">
        <f>'8 - FEB 2020'!D281</f>
        <v>SF</v>
      </c>
      <c r="B284" s="107" t="str">
        <f>'8 - FEB 2020'!B281</f>
        <v>DELETE</v>
      </c>
      <c r="C284" s="104">
        <f>'8 - FEB 2020'!F281</f>
        <v>81569</v>
      </c>
      <c r="D284" s="105">
        <f>'8 - FEB 2020'!N281</f>
        <v>0</v>
      </c>
      <c r="E284" s="105" t="str">
        <f>'8 - FEB 2020'!K281</f>
        <v xml:space="preserve"> </v>
      </c>
      <c r="F284" s="105">
        <f>'8 - FEB 2020'!L281</f>
        <v>0</v>
      </c>
      <c r="G284" s="105">
        <f>'8 - FEB 2020'!M281</f>
        <v>0</v>
      </c>
    </row>
    <row r="285" spans="1:7" hidden="1" x14ac:dyDescent="0.2">
      <c r="A285" s="103">
        <f>'8 - FEB 2020'!D282</f>
        <v>0</v>
      </c>
      <c r="B285" s="107">
        <f>'8 - FEB 2020'!B282</f>
        <v>0</v>
      </c>
      <c r="C285" s="104">
        <f>'8 - FEB 2020'!F282</f>
        <v>81570</v>
      </c>
      <c r="D285" s="105">
        <f>'8 - FEB 2020'!N282</f>
        <v>0</v>
      </c>
      <c r="E285" s="105">
        <f>'8 - FEB 2020'!K282</f>
        <v>0</v>
      </c>
      <c r="F285" s="105">
        <f>'8 - FEB 2020'!L282</f>
        <v>0</v>
      </c>
      <c r="G285" s="105">
        <f>'8 - FEB 2020'!M282</f>
        <v>0</v>
      </c>
    </row>
    <row r="286" spans="1:7" hidden="1" x14ac:dyDescent="0.2">
      <c r="A286" s="103">
        <f>'8 - FEB 2020'!D283</f>
        <v>0</v>
      </c>
      <c r="B286" s="107">
        <f>'8 - FEB 2020'!B283</f>
        <v>0</v>
      </c>
      <c r="C286" s="104">
        <f>'8 - FEB 2020'!F283</f>
        <v>81571</v>
      </c>
      <c r="D286" s="105">
        <f>'8 - FEB 2020'!N283</f>
        <v>0</v>
      </c>
      <c r="E286" s="105">
        <f>'8 - FEB 2020'!K283</f>
        <v>0</v>
      </c>
      <c r="F286" s="105">
        <f>'8 - FEB 2020'!L283</f>
        <v>0</v>
      </c>
      <c r="G286" s="105">
        <f>'8 - FEB 2020'!M283</f>
        <v>0</v>
      </c>
    </row>
    <row r="287" spans="1:7" hidden="1" x14ac:dyDescent="0.2">
      <c r="A287" s="103">
        <f>'8 - FEB 2020'!D284</f>
        <v>0</v>
      </c>
      <c r="B287" s="107">
        <f>'8 - FEB 2020'!B284</f>
        <v>0</v>
      </c>
      <c r="C287" s="104">
        <f>'8 - FEB 2020'!F284</f>
        <v>81572</v>
      </c>
      <c r="D287" s="105">
        <f>'8 - FEB 2020'!N284</f>
        <v>0</v>
      </c>
      <c r="E287" s="105">
        <f>'8 - FEB 2020'!K284</f>
        <v>0</v>
      </c>
      <c r="F287" s="105">
        <f>'8 - FEB 2020'!L284</f>
        <v>0</v>
      </c>
      <c r="G287" s="105">
        <f>'8 - FEB 2020'!M284</f>
        <v>0</v>
      </c>
    </row>
    <row r="288" spans="1:7" hidden="1" x14ac:dyDescent="0.2">
      <c r="A288" s="103" t="str">
        <f>'8 - FEB 2020'!D285</f>
        <v>SF</v>
      </c>
      <c r="B288" s="107">
        <f>'8 - FEB 2020'!B285</f>
        <v>43888</v>
      </c>
      <c r="C288" s="104">
        <f>'8 - FEB 2020'!F285</f>
        <v>81573</v>
      </c>
      <c r="D288" s="105">
        <f>'8 - FEB 2020'!N285</f>
        <v>200</v>
      </c>
      <c r="E288" s="105">
        <f>'8 - FEB 2020'!K285</f>
        <v>200</v>
      </c>
      <c r="F288" s="105">
        <f>'8 - FEB 2020'!L285</f>
        <v>0</v>
      </c>
      <c r="G288" s="105">
        <f>'8 - FEB 2020'!M285</f>
        <v>0</v>
      </c>
    </row>
    <row r="289" spans="1:7" hidden="1" x14ac:dyDescent="0.2">
      <c r="A289" s="103" t="str">
        <f>'8 - FEB 2020'!D286</f>
        <v>CH</v>
      </c>
      <c r="B289" s="107">
        <f>'8 - FEB 2020'!B286</f>
        <v>43888</v>
      </c>
      <c r="C289" s="104">
        <f>'8 - FEB 2020'!F286</f>
        <v>81574</v>
      </c>
      <c r="D289" s="105">
        <f>'8 - FEB 2020'!N286</f>
        <v>666</v>
      </c>
      <c r="E289" s="105">
        <f>'8 - FEB 2020'!K286</f>
        <v>666</v>
      </c>
      <c r="F289" s="105">
        <f>'8 - FEB 2020'!L286</f>
        <v>0</v>
      </c>
      <c r="G289" s="105">
        <f>'8 - FEB 2020'!M286</f>
        <v>0</v>
      </c>
    </row>
    <row r="290" spans="1:7" hidden="1" x14ac:dyDescent="0.2">
      <c r="A290" s="103" t="str">
        <f>'8 - FEB 2020'!D287</f>
        <v>IM</v>
      </c>
      <c r="B290" s="107">
        <f>'8 - FEB 2020'!B287</f>
        <v>43885</v>
      </c>
      <c r="C290" s="104">
        <f>'8 - FEB 2020'!F287</f>
        <v>81575</v>
      </c>
      <c r="D290" s="105">
        <f>'8 - FEB 2020'!N287</f>
        <v>826.66</v>
      </c>
      <c r="E290" s="105">
        <f>'8 - FEB 2020'!K287</f>
        <v>826.66</v>
      </c>
      <c r="F290" s="105">
        <f>'8 - FEB 2020'!L287</f>
        <v>0</v>
      </c>
      <c r="G290" s="105">
        <f>'8 - FEB 2020'!M287</f>
        <v>0</v>
      </c>
    </row>
    <row r="291" spans="1:7" hidden="1" x14ac:dyDescent="0.2">
      <c r="A291" s="103" t="str">
        <f>'8 - FEB 2020'!D288</f>
        <v>WT</v>
      </c>
      <c r="B291" s="107">
        <f>'8 - FEB 2020'!B288</f>
        <v>43886</v>
      </c>
      <c r="C291" s="104">
        <f>'8 - FEB 2020'!F288</f>
        <v>81576</v>
      </c>
      <c r="D291" s="105">
        <f>'8 - FEB 2020'!N288</f>
        <v>3365.86</v>
      </c>
      <c r="E291" s="105">
        <f>'8 - FEB 2020'!K288</f>
        <v>3365.86</v>
      </c>
      <c r="F291" s="105">
        <f>'8 - FEB 2020'!L288</f>
        <v>0</v>
      </c>
      <c r="G291" s="105">
        <f>'8 - FEB 2020'!M288</f>
        <v>0</v>
      </c>
    </row>
    <row r="292" spans="1:7" hidden="1" x14ac:dyDescent="0.2">
      <c r="A292" s="103" t="str">
        <f>'8 - FEB 2020'!D289</f>
        <v>CC</v>
      </c>
      <c r="B292" s="107">
        <f>'8 - FEB 2020'!B289</f>
        <v>43889</v>
      </c>
      <c r="C292" s="104">
        <f>'8 - FEB 2020'!F289</f>
        <v>81577</v>
      </c>
      <c r="D292" s="105">
        <f>'8 - FEB 2020'!N289</f>
        <v>25</v>
      </c>
      <c r="E292" s="105">
        <f>'8 - FEB 2020'!K289</f>
        <v>25</v>
      </c>
      <c r="F292" s="105">
        <f>'8 - FEB 2020'!L289</f>
        <v>0</v>
      </c>
      <c r="G292" s="105">
        <f>'8 - FEB 2020'!M289</f>
        <v>0</v>
      </c>
    </row>
    <row r="293" spans="1:7" hidden="1" x14ac:dyDescent="0.2">
      <c r="A293" s="103" t="str">
        <f>'8 - FEB 2020'!D290</f>
        <v>OT</v>
      </c>
      <c r="B293" s="107" t="str">
        <f>'8 - FEB 2020'!B290</f>
        <v>N/A</v>
      </c>
      <c r="C293" s="104">
        <f>'8 - FEB 2020'!F290</f>
        <v>81578</v>
      </c>
      <c r="D293" s="105">
        <f>'8 - FEB 2020'!N290</f>
        <v>0</v>
      </c>
      <c r="E293" s="105">
        <f>'8 - FEB 2020'!K290</f>
        <v>0</v>
      </c>
      <c r="F293" s="105">
        <f>'8 - FEB 2020'!L290</f>
        <v>0</v>
      </c>
      <c r="G293" s="105">
        <f>'8 - FEB 2020'!M290</f>
        <v>0</v>
      </c>
    </row>
    <row r="294" spans="1:7" hidden="1" x14ac:dyDescent="0.2">
      <c r="A294" s="103" t="str">
        <f>'8 - FEB 2020'!D291</f>
        <v>OT</v>
      </c>
      <c r="B294" s="107" t="str">
        <f>'8 - FEB 2020'!B291</f>
        <v>GPD</v>
      </c>
      <c r="C294" s="104">
        <f>'8 - FEB 2020'!F291</f>
        <v>81579</v>
      </c>
      <c r="D294" s="105">
        <f>'8 - FEB 2020'!N291</f>
        <v>120503.69</v>
      </c>
      <c r="E294" s="105">
        <f>'8 - FEB 2020'!K291</f>
        <v>120503.69</v>
      </c>
      <c r="F294" s="105">
        <f>'8 - FEB 2020'!L291</f>
        <v>0</v>
      </c>
      <c r="G294" s="105">
        <f>'8 - FEB 2020'!M291</f>
        <v>0</v>
      </c>
    </row>
    <row r="295" spans="1:7" hidden="1" x14ac:dyDescent="0.2">
      <c r="A295" s="103" t="str">
        <f>'8 - FEB 2020'!D292</f>
        <v>MC</v>
      </c>
      <c r="B295" s="107">
        <f>'8 - FEB 2020'!B292</f>
        <v>43889</v>
      </c>
      <c r="C295" s="104">
        <f>'8 - FEB 2020'!F292</f>
        <v>81580</v>
      </c>
      <c r="D295" s="105">
        <f>'8 - FEB 2020'!N292</f>
        <v>50</v>
      </c>
      <c r="E295" s="105">
        <f>'8 - FEB 2020'!K292</f>
        <v>50</v>
      </c>
      <c r="F295" s="105">
        <f>'8 - FEB 2020'!L292</f>
        <v>0</v>
      </c>
      <c r="G295" s="105">
        <f>'8 - FEB 2020'!M292</f>
        <v>0</v>
      </c>
    </row>
    <row r="296" spans="1:7" hidden="1" x14ac:dyDescent="0.2">
      <c r="A296" s="103" t="str">
        <f>'8 - FEB 2020'!D293</f>
        <v>OT</v>
      </c>
      <c r="B296" s="107" t="str">
        <f>'8 - FEB 2020'!B293</f>
        <v>N/A</v>
      </c>
      <c r="C296" s="104">
        <f>'8 - FEB 2020'!F293</f>
        <v>81581</v>
      </c>
      <c r="D296" s="105">
        <f>'8 - FEB 2020'!N293</f>
        <v>25639.15</v>
      </c>
      <c r="E296" s="105">
        <f>'8 - FEB 2020'!K293</f>
        <v>25639.15</v>
      </c>
      <c r="F296" s="105">
        <f>'8 - FEB 2020'!L293</f>
        <v>0</v>
      </c>
      <c r="G296" s="105">
        <f>'8 - FEB 2020'!M293</f>
        <v>0</v>
      </c>
    </row>
    <row r="297" spans="1:7" hidden="1" x14ac:dyDescent="0.2">
      <c r="A297" s="103" t="str">
        <f>'8 - FEB 2020'!D294</f>
        <v>IM</v>
      </c>
      <c r="B297" s="107">
        <f>'8 - FEB 2020'!B294</f>
        <v>43887</v>
      </c>
      <c r="C297" s="104">
        <f>'8 - FEB 2020'!F294</f>
        <v>81582</v>
      </c>
      <c r="D297" s="105">
        <f>'8 - FEB 2020'!N294</f>
        <v>2470</v>
      </c>
      <c r="E297" s="105">
        <f>'8 - FEB 2020'!K294</f>
        <v>2470</v>
      </c>
      <c r="F297" s="105">
        <f>'8 - FEB 2020'!L294</f>
        <v>0</v>
      </c>
      <c r="G297" s="105">
        <f>'8 - FEB 2020'!M294</f>
        <v>0</v>
      </c>
    </row>
    <row r="298" spans="1:7" hidden="1" x14ac:dyDescent="0.2">
      <c r="A298" s="103" t="str">
        <f>'8 - FEB 2020'!D295</f>
        <v>RC</v>
      </c>
      <c r="B298" s="107">
        <f>'8 - FEB 2020'!B295</f>
        <v>43892</v>
      </c>
      <c r="C298" s="104">
        <f>'8 - FEB 2020'!F295</f>
        <v>81583</v>
      </c>
      <c r="D298" s="105">
        <f>'8 - FEB 2020'!N295</f>
        <v>1115</v>
      </c>
      <c r="E298" s="105">
        <f>'8 - FEB 2020'!K295</f>
        <v>1115</v>
      </c>
      <c r="F298" s="105">
        <f>'8 - FEB 2020'!L295</f>
        <v>0</v>
      </c>
      <c r="G298" s="105">
        <f>'8 - FEB 2020'!M295</f>
        <v>0</v>
      </c>
    </row>
    <row r="299" spans="1:7" hidden="1" x14ac:dyDescent="0.2">
      <c r="A299" s="103" t="str">
        <f>'8 - FEB 2020'!D296</f>
        <v>RC</v>
      </c>
      <c r="B299" s="107">
        <f>'8 - FEB 2020'!B296</f>
        <v>43892</v>
      </c>
      <c r="C299" s="104">
        <f>'8 - FEB 2020'!F296</f>
        <v>81584</v>
      </c>
      <c r="D299" s="105">
        <f>'8 - FEB 2020'!N296</f>
        <v>150</v>
      </c>
      <c r="E299" s="105">
        <f>'8 - FEB 2020'!K296</f>
        <v>150</v>
      </c>
      <c r="F299" s="105">
        <f>'8 - FEB 2020'!L296</f>
        <v>0</v>
      </c>
      <c r="G299" s="105">
        <f>'8 - FEB 2020'!M296</f>
        <v>0</v>
      </c>
    </row>
    <row r="300" spans="1:7" hidden="1" x14ac:dyDescent="0.2">
      <c r="A300" s="103" t="str">
        <f>'8 - FEB 2020'!D297</f>
        <v>IM</v>
      </c>
      <c r="B300" s="107">
        <f>'8 - FEB 2020'!B297</f>
        <v>43888</v>
      </c>
      <c r="C300" s="104">
        <f>'8 - FEB 2020'!F297</f>
        <v>81585</v>
      </c>
      <c r="D300" s="105">
        <f>'8 - FEB 2020'!N297</f>
        <v>4720</v>
      </c>
      <c r="E300" s="105">
        <f>'8 - FEB 2020'!K297</f>
        <v>4720</v>
      </c>
      <c r="F300" s="105">
        <f>'8 - FEB 2020'!L297</f>
        <v>0</v>
      </c>
      <c r="G300" s="105">
        <f>'8 - FEB 2020'!M297</f>
        <v>0</v>
      </c>
    </row>
    <row r="301" spans="1:7" hidden="1" x14ac:dyDescent="0.2">
      <c r="A301" s="103" t="str">
        <f>'8 - FEB 2020'!D298</f>
        <v>RC</v>
      </c>
      <c r="B301" s="107">
        <f>'8 - FEB 2020'!B298</f>
        <v>43887</v>
      </c>
      <c r="C301" s="104">
        <f>'8 - FEB 2020'!F298</f>
        <v>81586</v>
      </c>
      <c r="D301" s="105">
        <f>'8 - FEB 2020'!N298</f>
        <v>1000</v>
      </c>
      <c r="E301" s="105">
        <f>'8 - FEB 2020'!K298</f>
        <v>1000</v>
      </c>
      <c r="F301" s="105">
        <f>'8 - FEB 2020'!L298</f>
        <v>0</v>
      </c>
      <c r="G301" s="105">
        <f>'8 - FEB 2020'!M298</f>
        <v>0</v>
      </c>
    </row>
    <row r="302" spans="1:7" hidden="1" x14ac:dyDescent="0.2">
      <c r="A302" s="103" t="str">
        <f>'8 - FEB 2020'!D299</f>
        <v>IM</v>
      </c>
      <c r="B302" s="107">
        <f>'8 - FEB 2020'!B299</f>
        <v>43889</v>
      </c>
      <c r="C302" s="104">
        <f>'8 - FEB 2020'!F299</f>
        <v>81587</v>
      </c>
      <c r="D302" s="105">
        <f>'8 - FEB 2020'!N299</f>
        <v>280</v>
      </c>
      <c r="E302" s="105">
        <f>'8 - FEB 2020'!K299</f>
        <v>280</v>
      </c>
      <c r="F302" s="105">
        <f>'8 - FEB 2020'!L299</f>
        <v>0</v>
      </c>
      <c r="G302" s="105">
        <f>'8 - FEB 2020'!M299</f>
        <v>0</v>
      </c>
    </row>
    <row r="303" spans="1:7" hidden="1" x14ac:dyDescent="0.2">
      <c r="A303" s="103" t="str">
        <f>'8 - FEB 2020'!D300</f>
        <v>OT</v>
      </c>
      <c r="B303" s="107" t="str">
        <f>'8 - FEB 2020'!B300</f>
        <v>N/A</v>
      </c>
      <c r="C303" s="104">
        <f>'8 - FEB 2020'!F300</f>
        <v>81588</v>
      </c>
      <c r="D303" s="105">
        <f>'8 - FEB 2020'!N300</f>
        <v>0</v>
      </c>
      <c r="E303" s="105">
        <f>'8 - FEB 2020'!K300</f>
        <v>0</v>
      </c>
      <c r="F303" s="105">
        <f>'8 - FEB 2020'!L300</f>
        <v>0</v>
      </c>
      <c r="G303" s="105">
        <f>'8 - FEB 2020'!M300</f>
        <v>0</v>
      </c>
    </row>
    <row r="304" spans="1:7" hidden="1" x14ac:dyDescent="0.2">
      <c r="A304" s="103" t="str">
        <f>'8 - FEB 2020'!D301</f>
        <v>OT</v>
      </c>
      <c r="B304" s="107" t="str">
        <f>'8 - FEB 2020'!B301</f>
        <v>N/A</v>
      </c>
      <c r="C304" s="104">
        <f>'8 - FEB 2020'!F301</f>
        <v>81589</v>
      </c>
      <c r="D304" s="105">
        <f>'8 - FEB 2020'!N301</f>
        <v>0</v>
      </c>
      <c r="E304" s="105">
        <f>'8 - FEB 2020'!K301</f>
        <v>0</v>
      </c>
      <c r="F304" s="105">
        <f>'8 - FEB 2020'!L301</f>
        <v>0</v>
      </c>
      <c r="G304" s="105">
        <f>'8 - FEB 2020'!M301</f>
        <v>0</v>
      </c>
    </row>
    <row r="305" spans="1:7" hidden="1" x14ac:dyDescent="0.2">
      <c r="A305" s="103" t="str">
        <f>'8 - FEB 2020'!D302</f>
        <v>OT</v>
      </c>
      <c r="B305" s="107" t="str">
        <f>'8 - FEB 2020'!B302</f>
        <v>N/A</v>
      </c>
      <c r="C305" s="104">
        <f>'8 - FEB 2020'!F302</f>
        <v>81590</v>
      </c>
      <c r="D305" s="105">
        <f>'8 - FEB 2020'!N302</f>
        <v>0</v>
      </c>
      <c r="E305" s="105">
        <f>'8 - FEB 2020'!K302</f>
        <v>0</v>
      </c>
      <c r="F305" s="105">
        <f>'8 - FEB 2020'!L302</f>
        <v>0</v>
      </c>
      <c r="G305" s="105">
        <f>'8 - FEB 2020'!M302</f>
        <v>0</v>
      </c>
    </row>
    <row r="306" spans="1:7" hidden="1" x14ac:dyDescent="0.2">
      <c r="A306" s="103" t="str">
        <f>'8 - FEB 2020'!D303</f>
        <v>OT</v>
      </c>
      <c r="B306" s="107" t="str">
        <f>'8 - FEB 2020'!B303</f>
        <v>N/A</v>
      </c>
      <c r="C306" s="104">
        <f>'8 - FEB 2020'!F303</f>
        <v>81591</v>
      </c>
      <c r="D306" s="105">
        <f>'8 - FEB 2020'!N303</f>
        <v>0</v>
      </c>
      <c r="E306" s="105">
        <f>'8 - FEB 2020'!K303</f>
        <v>0</v>
      </c>
      <c r="F306" s="105">
        <f>'8 - FEB 2020'!L303</f>
        <v>0</v>
      </c>
      <c r="G306" s="105">
        <f>'8 - FEB 2020'!M303</f>
        <v>0</v>
      </c>
    </row>
    <row r="307" spans="1:7" hidden="1" x14ac:dyDescent="0.2">
      <c r="A307" s="103" t="str">
        <f>'8 - FEB 2020'!D304</f>
        <v>IM</v>
      </c>
      <c r="B307" s="107">
        <f>'8 - FEB 2020'!B304</f>
        <v>43892</v>
      </c>
      <c r="C307" s="104">
        <f>'8 - FEB 2020'!F304</f>
        <v>81592</v>
      </c>
      <c r="D307" s="105">
        <f>'8 - FEB 2020'!N304</f>
        <v>20</v>
      </c>
      <c r="E307" s="105">
        <f>'8 - FEB 2020'!K304</f>
        <v>20</v>
      </c>
      <c r="F307" s="105">
        <f>'8 - FEB 2020'!L304</f>
        <v>0</v>
      </c>
      <c r="G307" s="105">
        <f>'8 - FEB 2020'!M304</f>
        <v>0</v>
      </c>
    </row>
    <row r="308" spans="1:7" hidden="1" x14ac:dyDescent="0.2">
      <c r="A308" s="103" t="str">
        <f>'8 - FEB 2020'!D305</f>
        <v>MC</v>
      </c>
      <c r="B308" s="107">
        <f>'8 - FEB 2020'!B305</f>
        <v>43892</v>
      </c>
      <c r="C308" s="104">
        <f>'8 - FEB 2020'!F305</f>
        <v>81593</v>
      </c>
      <c r="D308" s="105">
        <f>'8 - FEB 2020'!N305</f>
        <v>15</v>
      </c>
      <c r="E308" s="105">
        <f>'8 - FEB 2020'!K305</f>
        <v>15</v>
      </c>
      <c r="F308" s="105">
        <f>'8 - FEB 2020'!L305</f>
        <v>0</v>
      </c>
      <c r="G308" s="105">
        <f>'8 - FEB 2020'!M305</f>
        <v>0</v>
      </c>
    </row>
    <row r="309" spans="1:7" hidden="1" x14ac:dyDescent="0.2">
      <c r="A309" s="103" t="str">
        <f>'8 - FEB 2020'!D306</f>
        <v>SF</v>
      </c>
      <c r="B309" s="107">
        <f>'8 - FEB 2020'!B306</f>
        <v>43892</v>
      </c>
      <c r="C309" s="104">
        <f>'8 - FEB 2020'!F306</f>
        <v>81594</v>
      </c>
      <c r="D309" s="105">
        <f>'8 - FEB 2020'!N306</f>
        <v>310</v>
      </c>
      <c r="E309" s="105">
        <f>'8 - FEB 2020'!K306</f>
        <v>310</v>
      </c>
      <c r="F309" s="105">
        <f>'8 - FEB 2020'!L306</f>
        <v>0</v>
      </c>
      <c r="G309" s="105">
        <f>'8 - FEB 2020'!M306</f>
        <v>0</v>
      </c>
    </row>
    <row r="310" spans="1:7" hidden="1" x14ac:dyDescent="0.2">
      <c r="A310" s="103" t="str">
        <f>'8 - FEB 2020'!D307</f>
        <v>WT</v>
      </c>
      <c r="B310" s="107">
        <f>'8 - FEB 2020'!B307</f>
        <v>43888</v>
      </c>
      <c r="C310" s="104">
        <f>'8 - FEB 2020'!F307</f>
        <v>81595</v>
      </c>
      <c r="D310" s="105">
        <f>'8 - FEB 2020'!N307</f>
        <v>1975.4</v>
      </c>
      <c r="E310" s="105">
        <f>'8 - FEB 2020'!K307</f>
        <v>1975.4</v>
      </c>
      <c r="F310" s="105">
        <f>'8 - FEB 2020'!L307</f>
        <v>0</v>
      </c>
      <c r="G310" s="105">
        <f>'8 - FEB 2020'!M307</f>
        <v>0</v>
      </c>
    </row>
    <row r="311" spans="1:7" hidden="1" x14ac:dyDescent="0.2">
      <c r="A311" s="103" t="str">
        <f>'8 - FEB 2020'!D308</f>
        <v>OT</v>
      </c>
      <c r="B311" s="107" t="str">
        <f>'8 - FEB 2020'!B308</f>
        <v>GPD</v>
      </c>
      <c r="C311" s="104">
        <f>'8 - FEB 2020'!F308</f>
        <v>81596</v>
      </c>
      <c r="D311" s="105">
        <f>'8 - FEB 2020'!N308</f>
        <v>0</v>
      </c>
      <c r="E311" s="105">
        <f>'8 - FEB 2020'!K308</f>
        <v>0</v>
      </c>
      <c r="F311" s="105">
        <f>'8 - FEB 2020'!L308</f>
        <v>0</v>
      </c>
      <c r="G311" s="105">
        <f>'8 - FEB 2020'!M308</f>
        <v>0</v>
      </c>
    </row>
    <row r="312" spans="1:7" hidden="1" x14ac:dyDescent="0.2">
      <c r="A312" s="103" t="str">
        <f>'8 - FEB 2020'!D309</f>
        <v>WT</v>
      </c>
      <c r="B312" s="107">
        <f>'8 - FEB 2020'!B309</f>
        <v>43889</v>
      </c>
      <c r="C312" s="104">
        <f>'8 - FEB 2020'!F309</f>
        <v>81597</v>
      </c>
      <c r="D312" s="105">
        <f>'8 - FEB 2020'!N309</f>
        <v>212.22</v>
      </c>
      <c r="E312" s="105">
        <f>'8 - FEB 2020'!K309</f>
        <v>212.22</v>
      </c>
      <c r="F312" s="105">
        <f>'8 - FEB 2020'!L309</f>
        <v>0</v>
      </c>
      <c r="G312" s="105">
        <f>'8 - FEB 2020'!M309</f>
        <v>0</v>
      </c>
    </row>
    <row r="313" spans="1:7" hidden="1" x14ac:dyDescent="0.2">
      <c r="A313" s="103" t="str">
        <f>'8 - FEB 2020'!D310</f>
        <v>RC</v>
      </c>
      <c r="B313" s="107">
        <f>'8 - FEB 2020'!B310</f>
        <v>43892</v>
      </c>
      <c r="C313" s="104">
        <f>'8 - FEB 2020'!F310</f>
        <v>81598</v>
      </c>
      <c r="D313" s="105">
        <f>'8 - FEB 2020'!N310</f>
        <v>3050</v>
      </c>
      <c r="E313" s="105">
        <f>'8 - FEB 2020'!K310</f>
        <v>3050</v>
      </c>
      <c r="F313" s="105">
        <f>'8 - FEB 2020'!L310</f>
        <v>0</v>
      </c>
      <c r="G313" s="105">
        <f>'8 - FEB 2020'!M310</f>
        <v>0</v>
      </c>
    </row>
    <row r="314" spans="1:7" hidden="1" x14ac:dyDescent="0.2">
      <c r="A314" s="103" t="str">
        <f>'8 - FEB 2020'!D311</f>
        <v>OT</v>
      </c>
      <c r="B314" s="107" t="str">
        <f>'8 - FEB 2020'!B311</f>
        <v>N/A</v>
      </c>
      <c r="C314" s="104">
        <f>'8 - FEB 2020'!F311</f>
        <v>81599</v>
      </c>
      <c r="D314" s="105">
        <f>'8 - FEB 2020'!N311</f>
        <v>0</v>
      </c>
      <c r="E314" s="105">
        <f>'8 - FEB 2020'!K311</f>
        <v>0</v>
      </c>
      <c r="F314" s="105">
        <f>'8 - FEB 2020'!L311</f>
        <v>0</v>
      </c>
      <c r="G314" s="105">
        <f>'8 - FEB 2020'!M311</f>
        <v>0</v>
      </c>
    </row>
    <row r="315" spans="1:7" hidden="1" x14ac:dyDescent="0.2">
      <c r="A315" s="103" t="str">
        <f>'8 - FEB 2020'!D312</f>
        <v>OT</v>
      </c>
      <c r="B315" s="107" t="str">
        <f>'8 - FEB 2020'!B312</f>
        <v>N/A</v>
      </c>
      <c r="C315" s="104">
        <f>'8 - FEB 2020'!F312</f>
        <v>81600</v>
      </c>
      <c r="D315" s="105">
        <f>'8 - FEB 2020'!N312</f>
        <v>0</v>
      </c>
      <c r="E315" s="105">
        <f>'8 - FEB 2020'!K312</f>
        <v>0</v>
      </c>
      <c r="F315" s="105">
        <f>'8 - FEB 2020'!L312</f>
        <v>0</v>
      </c>
      <c r="G315" s="105">
        <f>'8 - FEB 2020'!M312</f>
        <v>0</v>
      </c>
    </row>
    <row r="316" spans="1:7" hidden="1" x14ac:dyDescent="0.2">
      <c r="A316" s="103" t="str">
        <f>'8 - FEB 2020'!D313</f>
        <v>OT</v>
      </c>
      <c r="B316" s="107" t="str">
        <f>'8 - FEB 2020'!B313</f>
        <v>N/A</v>
      </c>
      <c r="C316" s="104">
        <f>'8 - FEB 2020'!F313</f>
        <v>81601</v>
      </c>
      <c r="D316" s="105">
        <f>'8 - FEB 2020'!N313</f>
        <v>0</v>
      </c>
      <c r="E316" s="105">
        <f>'8 - FEB 2020'!K313</f>
        <v>0</v>
      </c>
      <c r="F316" s="105">
        <f>'8 - FEB 2020'!L313</f>
        <v>0</v>
      </c>
      <c r="G316" s="105">
        <f>'8 - FEB 2020'!M313</f>
        <v>0</v>
      </c>
    </row>
    <row r="317" spans="1:7" hidden="1" x14ac:dyDescent="0.2">
      <c r="A317" s="103" t="str">
        <f>'8 - FEB 2020'!D314</f>
        <v>IM</v>
      </c>
      <c r="B317" s="107">
        <f>'8 - FEB 2020'!B314</f>
        <v>30220</v>
      </c>
      <c r="C317" s="104">
        <f>'8 - FEB 2020'!F314</f>
        <v>81602</v>
      </c>
      <c r="D317" s="105">
        <f>'8 - FEB 2020'!N314</f>
        <v>610</v>
      </c>
      <c r="E317" s="105">
        <f>'8 - FEB 2020'!K314</f>
        <v>610</v>
      </c>
      <c r="F317" s="105">
        <f>'8 - FEB 2020'!L314</f>
        <v>0</v>
      </c>
      <c r="G317" s="105">
        <f>'8 - FEB 2020'!M314</f>
        <v>0</v>
      </c>
    </row>
    <row r="318" spans="1:7" hidden="1" x14ac:dyDescent="0.2">
      <c r="A318" s="103" t="str">
        <f>'8 - FEB 2020'!D315</f>
        <v>IM</v>
      </c>
      <c r="B318" s="107">
        <f>'8 - FEB 2020'!B315</f>
        <v>43892</v>
      </c>
      <c r="C318" s="104">
        <f>'8 - FEB 2020'!F315</f>
        <v>81603</v>
      </c>
      <c r="D318" s="105">
        <f>'8 - FEB 2020'!N315</f>
        <v>1383.39</v>
      </c>
      <c r="E318" s="105">
        <f>'8 - FEB 2020'!K315</f>
        <v>1383.39</v>
      </c>
      <c r="F318" s="105">
        <f>'8 - FEB 2020'!L315</f>
        <v>0</v>
      </c>
      <c r="G318" s="105">
        <f>'8 - FEB 2020'!M315</f>
        <v>0</v>
      </c>
    </row>
    <row r="319" spans="1:7" hidden="1" x14ac:dyDescent="0.2">
      <c r="A319" s="103" t="str">
        <f>'8 - FEB 2020'!D316</f>
        <v>OT</v>
      </c>
      <c r="B319" s="107" t="str">
        <f>'8 - FEB 2020'!B316</f>
        <v>N/A</v>
      </c>
      <c r="C319" s="104">
        <f>'8 - FEB 2020'!F316</f>
        <v>81604</v>
      </c>
      <c r="D319" s="105">
        <f>'8 - FEB 2020'!N316</f>
        <v>0</v>
      </c>
      <c r="E319" s="105">
        <f>'8 - FEB 2020'!K316</f>
        <v>0</v>
      </c>
      <c r="F319" s="105">
        <f>'8 - FEB 2020'!L316</f>
        <v>0</v>
      </c>
      <c r="G319" s="105">
        <f>'8 - FEB 2020'!M316</f>
        <v>0</v>
      </c>
    </row>
    <row r="320" spans="1:7" hidden="1" x14ac:dyDescent="0.2">
      <c r="A320" s="103" t="str">
        <f>'8 - FEB 2020'!D317</f>
        <v>OT</v>
      </c>
      <c r="B320" s="107" t="str">
        <f>'8 - FEB 2020'!B317</f>
        <v>GPD</v>
      </c>
      <c r="C320" s="104">
        <f>'8 - FEB 2020'!F317</f>
        <v>81605</v>
      </c>
      <c r="D320" s="105">
        <f>'8 - FEB 2020'!N317</f>
        <v>407137.42</v>
      </c>
      <c r="E320" s="105">
        <f>'8 - FEB 2020'!K317</f>
        <v>407137.42</v>
      </c>
      <c r="F320" s="105">
        <f>'8 - FEB 2020'!L317</f>
        <v>0</v>
      </c>
      <c r="G320" s="105">
        <f>'8 - FEB 2020'!M317</f>
        <v>0</v>
      </c>
    </row>
    <row r="321" spans="1:8" hidden="1" x14ac:dyDescent="0.2">
      <c r="A321" s="103" t="str">
        <f>'8 - FEB 2020'!D318</f>
        <v>OT</v>
      </c>
      <c r="B321" s="107" t="str">
        <f>'8 - FEB 2020'!B318</f>
        <v>N/A</v>
      </c>
      <c r="C321" s="104">
        <f>'8 - FEB 2020'!F318</f>
        <v>81606</v>
      </c>
      <c r="D321" s="105">
        <f>'8 - FEB 2020'!N318</f>
        <v>0</v>
      </c>
      <c r="E321" s="105">
        <f>'8 - FEB 2020'!K318</f>
        <v>0</v>
      </c>
      <c r="F321" s="105">
        <f>'8 - FEB 2020'!L318</f>
        <v>0</v>
      </c>
      <c r="G321" s="105">
        <f>'8 - FEB 2020'!M318</f>
        <v>0</v>
      </c>
    </row>
    <row r="322" spans="1:8" hidden="1" x14ac:dyDescent="0.2">
      <c r="A322" s="103" t="str">
        <f>'8 - FEB 2020'!D319</f>
        <v>RC</v>
      </c>
      <c r="B322" s="107">
        <f>'8 - FEB 2020'!B319</f>
        <v>43893</v>
      </c>
      <c r="C322" s="104">
        <f>'8 - FEB 2020'!F319</f>
        <v>81607</v>
      </c>
      <c r="D322" s="105">
        <f>'8 - FEB 2020'!N319</f>
        <v>42971.46</v>
      </c>
      <c r="E322" s="105">
        <f>'8 - FEB 2020'!K319</f>
        <v>42971.46</v>
      </c>
      <c r="F322" s="105">
        <f>'8 - FEB 2020'!L319</f>
        <v>0</v>
      </c>
      <c r="G322" s="105">
        <f>'8 - FEB 2020'!M319</f>
        <v>0</v>
      </c>
    </row>
    <row r="323" spans="1:8" hidden="1" x14ac:dyDescent="0.2">
      <c r="A323" s="103" t="str">
        <f>'8 - FEB 2020'!D320</f>
        <v>RC</v>
      </c>
      <c r="B323" s="107">
        <f>'8 - FEB 2020'!B320</f>
        <v>43893</v>
      </c>
      <c r="C323" s="104">
        <f>'8 - FEB 2020'!F320</f>
        <v>81608</v>
      </c>
      <c r="D323" s="105">
        <f>'8 - FEB 2020'!N320</f>
        <v>240</v>
      </c>
      <c r="E323" s="105">
        <f>'8 - FEB 2020'!K320</f>
        <v>240</v>
      </c>
      <c r="F323" s="105">
        <f>'8 - FEB 2020'!L320</f>
        <v>0</v>
      </c>
      <c r="G323" s="105">
        <f>'8 - FEB 2020'!M320</f>
        <v>0</v>
      </c>
    </row>
    <row r="324" spans="1:8" hidden="1" x14ac:dyDescent="0.2">
      <c r="A324" s="103" t="str">
        <f>'8 - FEB 2020'!D321</f>
        <v>RC</v>
      </c>
      <c r="B324" s="107">
        <f>'8 - FEB 2020'!B321</f>
        <v>43893</v>
      </c>
      <c r="C324" s="104">
        <f>'8 - FEB 2020'!F321</f>
        <v>81609</v>
      </c>
      <c r="D324" s="105">
        <f>'8 - FEB 2020'!N321</f>
        <v>5000</v>
      </c>
      <c r="E324" s="105">
        <f>'8 - FEB 2020'!K321</f>
        <v>5000</v>
      </c>
      <c r="F324" s="105">
        <f>'8 - FEB 2020'!L321</f>
        <v>0</v>
      </c>
      <c r="G324" s="105">
        <f>'8 - FEB 2020'!M321</f>
        <v>0</v>
      </c>
    </row>
    <row r="325" spans="1:8" hidden="1" x14ac:dyDescent="0.2">
      <c r="A325" s="103" t="str">
        <f>'8 - FEB 2020'!D322</f>
        <v>IM</v>
      </c>
      <c r="B325" s="107">
        <f>'8 - FEB 2020'!B322</f>
        <v>43893</v>
      </c>
      <c r="C325" s="104">
        <f>'8 - FEB 2020'!F322</f>
        <v>81610</v>
      </c>
      <c r="D325" s="105">
        <f>'8 - FEB 2020'!N322</f>
        <v>2650</v>
      </c>
      <c r="E325" s="105">
        <f>'8 - FEB 2020'!K322</f>
        <v>2650</v>
      </c>
      <c r="F325" s="105">
        <f>'8 - FEB 2020'!L322</f>
        <v>0</v>
      </c>
      <c r="G325" s="105">
        <f>'8 - FEB 2020'!M322</f>
        <v>0</v>
      </c>
    </row>
    <row r="326" spans="1:8" hidden="1" x14ac:dyDescent="0.2">
      <c r="A326" s="103" t="str">
        <f>'8 - FEB 2020'!D323</f>
        <v>RC</v>
      </c>
      <c r="B326" s="107">
        <f>'8 - FEB 2020'!B323</f>
        <v>43893</v>
      </c>
      <c r="C326" s="104">
        <f>'8 - FEB 2020'!F323</f>
        <v>81611</v>
      </c>
      <c r="D326" s="105">
        <f>'8 - FEB 2020'!N323</f>
        <v>2250</v>
      </c>
      <c r="E326" s="105">
        <f>'8 - FEB 2020'!K323</f>
        <v>2250</v>
      </c>
      <c r="F326" s="105">
        <f>'8 - FEB 2020'!L323</f>
        <v>0</v>
      </c>
      <c r="G326" s="105">
        <f>'8 - FEB 2020'!M323</f>
        <v>0</v>
      </c>
    </row>
    <row r="327" spans="1:8" hidden="1" x14ac:dyDescent="0.2">
      <c r="A327" s="103" t="str">
        <f>'8 - FEB 2020'!D324</f>
        <v>RC</v>
      </c>
      <c r="B327" s="107">
        <f>'8 - FEB 2020'!B324</f>
        <v>43893</v>
      </c>
      <c r="C327" s="104">
        <f>'8 - FEB 2020'!F324</f>
        <v>81612</v>
      </c>
      <c r="D327" s="105">
        <f>'8 - FEB 2020'!N324</f>
        <v>1000</v>
      </c>
      <c r="E327" s="105">
        <f>'8 - FEB 2020'!K324</f>
        <v>1000</v>
      </c>
      <c r="F327" s="105">
        <f>'8 - FEB 2020'!L324</f>
        <v>0</v>
      </c>
      <c r="G327" s="105">
        <f>'8 - FEB 2020'!M324</f>
        <v>0</v>
      </c>
    </row>
    <row r="328" spans="1:8" hidden="1" x14ac:dyDescent="0.2">
      <c r="A328" s="103" t="str">
        <f>'8 - FEB 2020'!D325</f>
        <v>RC</v>
      </c>
      <c r="B328" s="107">
        <f>'8 - FEB 2020'!B325</f>
        <v>43893</v>
      </c>
      <c r="C328" s="104">
        <f>'8 - FEB 2020'!F325</f>
        <v>81613</v>
      </c>
      <c r="D328" s="105">
        <f>'8 - FEB 2020'!N325</f>
        <v>8055</v>
      </c>
      <c r="E328" s="105">
        <f>'8 - FEB 2020'!K325</f>
        <v>8055</v>
      </c>
      <c r="F328" s="105">
        <f>'8 - FEB 2020'!L325</f>
        <v>0</v>
      </c>
      <c r="G328" s="105">
        <f>'8 - FEB 2020'!M325</f>
        <v>0</v>
      </c>
    </row>
    <row r="329" spans="1:8" hidden="1" x14ac:dyDescent="0.2">
      <c r="A329" s="103" t="str">
        <f>'8 - FEB 2020'!D326</f>
        <v>WT</v>
      </c>
      <c r="B329" s="107">
        <f>'8 - FEB 2020'!B326</f>
        <v>0</v>
      </c>
      <c r="C329" s="104">
        <f>'8 - FEB 2020'!F326</f>
        <v>81614</v>
      </c>
      <c r="D329" s="105">
        <f>'8 - FEB 2020'!N326</f>
        <v>2500000</v>
      </c>
      <c r="E329" s="105">
        <f>'8 - FEB 2020'!K326</f>
        <v>2500000</v>
      </c>
      <c r="F329" s="105">
        <f>'8 - FEB 2020'!L326</f>
        <v>0</v>
      </c>
      <c r="G329" s="105">
        <f>'8 - FEB 2020'!M326</f>
        <v>0</v>
      </c>
    </row>
    <row r="330" spans="1:8" hidden="1" x14ac:dyDescent="0.2">
      <c r="A330" s="103" t="e">
        <f>'9 - MAR 2020'!#REF!</f>
        <v>#REF!</v>
      </c>
      <c r="B330" s="107" t="e">
        <f>'9 - MAR 2020'!#REF!</f>
        <v>#REF!</v>
      </c>
      <c r="C330" s="104" t="e">
        <f>'9 - MAR 2020'!#REF!</f>
        <v>#REF!</v>
      </c>
      <c r="D330" s="105" t="e">
        <f>'9 - MAR 2020'!#REF!</f>
        <v>#REF!</v>
      </c>
      <c r="E330" s="105" t="e">
        <f>'9 - MAR 2020'!#REF!</f>
        <v>#REF!</v>
      </c>
      <c r="F330" s="105" t="e">
        <f>'9 - MAR 2020'!#REF!</f>
        <v>#REF!</v>
      </c>
      <c r="G330" s="105" t="e">
        <f>'9 - MAR 2020'!#REF!</f>
        <v>#REF!</v>
      </c>
      <c r="H330" s="105" t="e">
        <f>'9 - MAR 2020'!#REF!</f>
        <v>#REF!</v>
      </c>
    </row>
    <row r="331" spans="1:8" hidden="1" x14ac:dyDescent="0.2">
      <c r="A331" s="103" t="e">
        <f>'9 - MAR 2020'!#REF!</f>
        <v>#REF!</v>
      </c>
      <c r="B331" s="107" t="e">
        <f>'9 - MAR 2020'!#REF!</f>
        <v>#REF!</v>
      </c>
      <c r="C331" s="104" t="e">
        <f>'9 - MAR 2020'!#REF!</f>
        <v>#REF!</v>
      </c>
      <c r="D331" s="105" t="e">
        <f>'9 - MAR 2020'!#REF!</f>
        <v>#REF!</v>
      </c>
      <c r="E331" s="105" t="e">
        <f>'9 - MAR 2020'!#REF!</f>
        <v>#REF!</v>
      </c>
      <c r="F331" s="105" t="e">
        <f>'9 - MAR 2020'!#REF!</f>
        <v>#REF!</v>
      </c>
      <c r="G331" s="105">
        <f>'8 - FEB 2020'!M328</f>
        <v>0</v>
      </c>
    </row>
    <row r="332" spans="1:8" hidden="1" x14ac:dyDescent="0.2">
      <c r="A332" s="103" t="e">
        <f>'9 - MAR 2020'!#REF!</f>
        <v>#REF!</v>
      </c>
      <c r="B332" s="107" t="e">
        <f>'9 - MAR 2020'!#REF!</f>
        <v>#REF!</v>
      </c>
      <c r="C332" s="104" t="e">
        <f>'9 - MAR 2020'!#REF!</f>
        <v>#REF!</v>
      </c>
      <c r="D332" s="105" t="e">
        <f>'9 - MAR 2020'!#REF!</f>
        <v>#REF!</v>
      </c>
      <c r="E332" s="105" t="e">
        <f>'9 - MAR 2020'!#REF!</f>
        <v>#REF!</v>
      </c>
      <c r="F332" s="105" t="e">
        <f>'9 - MAR 2020'!#REF!</f>
        <v>#REF!</v>
      </c>
      <c r="G332" s="105">
        <f>'8 - FEB 2020'!M329</f>
        <v>0</v>
      </c>
    </row>
    <row r="333" spans="1:8" hidden="1" x14ac:dyDescent="0.2">
      <c r="A333" s="103" t="e">
        <f>'9 - MAR 2020'!#REF!</f>
        <v>#REF!</v>
      </c>
      <c r="B333" s="107" t="e">
        <f>'9 - MAR 2020'!#REF!</f>
        <v>#REF!</v>
      </c>
      <c r="C333" s="104" t="e">
        <f>'9 - MAR 2020'!#REF!</f>
        <v>#REF!</v>
      </c>
      <c r="D333" s="105" t="e">
        <f>'9 - MAR 2020'!#REF!</f>
        <v>#REF!</v>
      </c>
      <c r="E333" s="105" t="e">
        <f>'9 - MAR 2020'!#REF!</f>
        <v>#REF!</v>
      </c>
      <c r="F333" s="105" t="e">
        <f>'9 - MAR 2020'!#REF!</f>
        <v>#REF!</v>
      </c>
      <c r="G333" s="105">
        <f>'8 - FEB 2020'!M330</f>
        <v>0</v>
      </c>
    </row>
    <row r="334" spans="1:8" hidden="1" x14ac:dyDescent="0.2">
      <c r="A334" s="103" t="e">
        <f>'9 - MAR 2020'!#REF!</f>
        <v>#REF!</v>
      </c>
      <c r="B334" s="107" t="e">
        <f>'9 - MAR 2020'!#REF!</f>
        <v>#REF!</v>
      </c>
      <c r="C334" s="104" t="e">
        <f>'9 - MAR 2020'!#REF!</f>
        <v>#REF!</v>
      </c>
      <c r="D334" s="105" t="e">
        <f>'9 - MAR 2020'!#REF!</f>
        <v>#REF!</v>
      </c>
      <c r="E334" s="105" t="e">
        <f>'9 - MAR 2020'!#REF!</f>
        <v>#REF!</v>
      </c>
      <c r="F334" s="105" t="e">
        <f>'9 - MAR 2020'!#REF!</f>
        <v>#REF!</v>
      </c>
      <c r="G334" s="105">
        <f>'8 - FEB 2020'!M331</f>
        <v>0</v>
      </c>
    </row>
    <row r="335" spans="1:8" hidden="1" x14ac:dyDescent="0.2">
      <c r="A335" s="103" t="str">
        <f>'9 - MAR 2020'!C2</f>
        <v>CK</v>
      </c>
      <c r="B335" s="107">
        <f>'9 - MAR 2020'!B2</f>
        <v>43887</v>
      </c>
      <c r="C335" s="104">
        <f>'9 - MAR 2020'!E2</f>
        <v>81551</v>
      </c>
      <c r="D335" s="105">
        <f>'9 - MAR 2020'!K2</f>
        <v>1090</v>
      </c>
      <c r="E335" s="105">
        <f>'9 - MAR 2020'!I2</f>
        <v>1090</v>
      </c>
      <c r="F335" s="105">
        <f>'9 - MAR 2020'!J2</f>
        <v>0</v>
      </c>
      <c r="G335" s="105">
        <f>'8 - FEB 2020'!M332</f>
        <v>0</v>
      </c>
    </row>
    <row r="336" spans="1:8" hidden="1" x14ac:dyDescent="0.2">
      <c r="A336" s="103" t="str">
        <f>'9 - MAR 2020'!C3</f>
        <v>CK</v>
      </c>
      <c r="B336" s="107">
        <f>'9 - MAR 2020'!B3</f>
        <v>43888</v>
      </c>
      <c r="C336" s="104">
        <f>'9 - MAR 2020'!E3</f>
        <v>81563</v>
      </c>
      <c r="D336" s="105">
        <f>'9 - MAR 2020'!K3</f>
        <v>7878.84</v>
      </c>
      <c r="E336" s="105">
        <f>'9 - MAR 2020'!I3</f>
        <v>6578.84</v>
      </c>
      <c r="F336" s="105">
        <f>'9 - MAR 2020'!J3</f>
        <v>1300</v>
      </c>
      <c r="G336" s="105">
        <f>'8 - FEB 2020'!M333</f>
        <v>0</v>
      </c>
    </row>
    <row r="337" spans="1:7" hidden="1" x14ac:dyDescent="0.2">
      <c r="A337" s="103" t="str">
        <f>'9 - MAR 2020'!C4</f>
        <v>CK</v>
      </c>
      <c r="B337" s="107">
        <f>'9 - MAR 2020'!B4</f>
        <v>43888</v>
      </c>
      <c r="C337" s="104">
        <f>'9 - MAR 2020'!E4</f>
        <v>81564</v>
      </c>
      <c r="D337" s="105">
        <f>'9 - MAR 2020'!K4</f>
        <v>200</v>
      </c>
      <c r="E337" s="105">
        <f>'9 - MAR 2020'!I4</f>
        <v>200</v>
      </c>
      <c r="F337" s="105">
        <f>'9 - MAR 2020'!J4</f>
        <v>0</v>
      </c>
      <c r="G337" s="105">
        <f>'8 - FEB 2020'!M334</f>
        <v>0</v>
      </c>
    </row>
    <row r="338" spans="1:7" hidden="1" x14ac:dyDescent="0.2">
      <c r="A338" s="103" t="str">
        <f>'9 - MAR 2020'!C5</f>
        <v>CK</v>
      </c>
      <c r="B338" s="107">
        <f>'9 - MAR 2020'!B5</f>
        <v>43888</v>
      </c>
      <c r="C338" s="104">
        <f>'9 - MAR 2020'!E5</f>
        <v>81565</v>
      </c>
      <c r="D338" s="105">
        <f>'9 - MAR 2020'!K5</f>
        <v>1700</v>
      </c>
      <c r="E338" s="105">
        <f>'9 - MAR 2020'!I5</f>
        <v>1700</v>
      </c>
      <c r="F338" s="105">
        <f>'9 - MAR 2020'!J5</f>
        <v>0</v>
      </c>
      <c r="G338" s="105">
        <f>'8 - FEB 2020'!M335</f>
        <v>0</v>
      </c>
    </row>
    <row r="339" spans="1:7" hidden="1" x14ac:dyDescent="0.2">
      <c r="A339" s="103" t="str">
        <f>'9 - MAR 2020'!C6</f>
        <v>CK</v>
      </c>
      <c r="B339" s="107">
        <f>'9 - MAR 2020'!B6</f>
        <v>43888</v>
      </c>
      <c r="C339" s="104">
        <f>'9 - MAR 2020'!E6</f>
        <v>81566</v>
      </c>
      <c r="D339" s="105">
        <f>'9 - MAR 2020'!K6</f>
        <v>3675</v>
      </c>
      <c r="E339" s="105">
        <f>'9 - MAR 2020'!I6</f>
        <v>3675</v>
      </c>
      <c r="F339" s="105">
        <f>'9 - MAR 2020'!J6</f>
        <v>0</v>
      </c>
      <c r="G339" s="105">
        <f>'8 - FEB 2020'!M336</f>
        <v>0</v>
      </c>
    </row>
    <row r="340" spans="1:7" hidden="1" x14ac:dyDescent="0.2">
      <c r="A340" s="103" t="str">
        <f>'9 - MAR 2020'!C7</f>
        <v>QU</v>
      </c>
      <c r="B340" s="107" t="str">
        <f>'9 - MAR 2020'!B7</f>
        <v>N/A</v>
      </c>
      <c r="C340" s="104">
        <f>'9 - MAR 2020'!E7</f>
        <v>81567</v>
      </c>
      <c r="D340" s="105">
        <f>'9 - MAR 2020'!K7</f>
        <v>0</v>
      </c>
      <c r="E340" s="105">
        <f>'9 - MAR 2020'!I7</f>
        <v>0</v>
      </c>
      <c r="F340" s="105">
        <f>'9 - MAR 2020'!J7</f>
        <v>0</v>
      </c>
      <c r="G340" s="105">
        <f>'8 - FEB 2020'!M337</f>
        <v>0</v>
      </c>
    </row>
    <row r="341" spans="1:7" hidden="1" x14ac:dyDescent="0.2">
      <c r="A341" s="103" t="e">
        <f>'9 - MAR 2020'!#REF!</f>
        <v>#REF!</v>
      </c>
      <c r="B341" s="107" t="e">
        <f>'9 - MAR 2020'!#REF!</f>
        <v>#REF!</v>
      </c>
      <c r="C341" s="104" t="e">
        <f>'9 - MAR 2020'!#REF!</f>
        <v>#REF!</v>
      </c>
      <c r="D341" s="105" t="e">
        <f>'9 - MAR 2020'!#REF!</f>
        <v>#REF!</v>
      </c>
      <c r="E341" s="105" t="e">
        <f>'9 - MAR 2020'!#REF!</f>
        <v>#REF!</v>
      </c>
      <c r="F341" s="105" t="e">
        <f>'9 - MAR 2020'!#REF!</f>
        <v>#REF!</v>
      </c>
      <c r="G341" s="105">
        <f>'8 - FEB 2020'!M338</f>
        <v>0</v>
      </c>
    </row>
    <row r="342" spans="1:7" hidden="1" x14ac:dyDescent="0.2">
      <c r="A342" s="103" t="e">
        <f>'9 - MAR 2020'!#REF!</f>
        <v>#REF!</v>
      </c>
      <c r="B342" s="107" t="e">
        <f>'9 - MAR 2020'!#REF!</f>
        <v>#REF!</v>
      </c>
      <c r="C342" s="104" t="e">
        <f>'9 - MAR 2020'!#REF!</f>
        <v>#REF!</v>
      </c>
      <c r="D342" s="105" t="e">
        <f>'9 - MAR 2020'!#REF!</f>
        <v>#REF!</v>
      </c>
      <c r="E342" s="105" t="e">
        <f>'9 - MAR 2020'!#REF!</f>
        <v>#REF!</v>
      </c>
      <c r="F342" s="105" t="e">
        <f>'9 - MAR 2020'!#REF!</f>
        <v>#REF!</v>
      </c>
      <c r="G342" s="105">
        <f>'8 - FEB 2020'!M339</f>
        <v>0</v>
      </c>
    </row>
    <row r="343" spans="1:7" hidden="1" x14ac:dyDescent="0.2">
      <c r="A343" s="103" t="e">
        <f>'9 - MAR 2020'!#REF!</f>
        <v>#REF!</v>
      </c>
      <c r="B343" s="107" t="e">
        <f>'9 - MAR 2020'!#REF!</f>
        <v>#REF!</v>
      </c>
      <c r="C343" s="104" t="e">
        <f>'9 - MAR 2020'!#REF!</f>
        <v>#REF!</v>
      </c>
      <c r="D343" s="105" t="e">
        <f>'9 - MAR 2020'!#REF!</f>
        <v>#REF!</v>
      </c>
      <c r="E343" s="105" t="e">
        <f>'9 - MAR 2020'!#REF!</f>
        <v>#REF!</v>
      </c>
      <c r="F343" s="105" t="e">
        <f>'9 - MAR 2020'!#REF!</f>
        <v>#REF!</v>
      </c>
      <c r="G343" s="105">
        <f>'8 - FEB 2020'!M340</f>
        <v>0</v>
      </c>
    </row>
    <row r="344" spans="1:7" hidden="1" x14ac:dyDescent="0.2">
      <c r="A344" s="103" t="e">
        <f>'9 - MAR 2020'!#REF!</f>
        <v>#REF!</v>
      </c>
      <c r="B344" s="107" t="e">
        <f>'9 - MAR 2020'!#REF!</f>
        <v>#REF!</v>
      </c>
      <c r="C344" s="104" t="e">
        <f>'9 - MAR 2020'!#REF!</f>
        <v>#REF!</v>
      </c>
      <c r="D344" s="105" t="e">
        <f>'9 - MAR 2020'!#REF!</f>
        <v>#REF!</v>
      </c>
      <c r="E344" s="105" t="e">
        <f>'9 - MAR 2020'!#REF!</f>
        <v>#REF!</v>
      </c>
      <c r="F344" s="105" t="e">
        <f>'9 - MAR 2020'!#REF!</f>
        <v>#REF!</v>
      </c>
      <c r="G344" s="105">
        <f>'8 - FEB 2020'!M341</f>
        <v>0</v>
      </c>
    </row>
    <row r="345" spans="1:7" hidden="1" x14ac:dyDescent="0.2">
      <c r="A345" s="103" t="str">
        <f>'9 - MAR 2020'!C8</f>
        <v>CA</v>
      </c>
      <c r="B345" s="107">
        <f>'9 - MAR 2020'!B8</f>
        <v>43888</v>
      </c>
      <c r="C345" s="104">
        <f>'9 - MAR 2020'!E8</f>
        <v>81574</v>
      </c>
      <c r="D345" s="105">
        <f>'9 - MAR 2020'!K8</f>
        <v>666</v>
      </c>
      <c r="E345" s="105">
        <f>'9 - MAR 2020'!I8</f>
        <v>666</v>
      </c>
      <c r="F345" s="105">
        <f>'9 - MAR 2020'!J8</f>
        <v>0</v>
      </c>
      <c r="G345" s="105">
        <f>'8 - FEB 2020'!M342</f>
        <v>0</v>
      </c>
    </row>
    <row r="346" spans="1:7" hidden="1" x14ac:dyDescent="0.2">
      <c r="A346" s="103" t="str">
        <f>'9 - MAR 2020'!C9</f>
        <v>WR</v>
      </c>
      <c r="B346" s="107" t="str">
        <f>'9 - MAR 2020'!B9</f>
        <v>N/A</v>
      </c>
      <c r="C346" s="104">
        <f>'9 - MAR 2020'!E9</f>
        <v>81581</v>
      </c>
      <c r="D346" s="105">
        <f>'9 - MAR 2020'!K9</f>
        <v>25639.15</v>
      </c>
      <c r="E346" s="105">
        <f>'9 - MAR 2020'!I9</f>
        <v>25639.15</v>
      </c>
      <c r="F346" s="105">
        <f>'9 - MAR 2020'!J9</f>
        <v>0</v>
      </c>
      <c r="G346" s="105">
        <f>'8 - FEB 2020'!M343</f>
        <v>0</v>
      </c>
    </row>
    <row r="347" spans="1:7" hidden="1" x14ac:dyDescent="0.2">
      <c r="A347" s="103" t="str">
        <f>'9 - MAR 2020'!C10</f>
        <v>CK</v>
      </c>
      <c r="B347" s="107">
        <f>'9 - MAR 2020'!B10</f>
        <v>43892</v>
      </c>
      <c r="C347" s="104">
        <f>'9 - MAR 2020'!E10</f>
        <v>81583</v>
      </c>
      <c r="D347" s="105">
        <f>'9 - MAR 2020'!K10</f>
        <v>1115</v>
      </c>
      <c r="E347" s="105">
        <f>'9 - MAR 2020'!I10</f>
        <v>1115</v>
      </c>
      <c r="F347" s="105">
        <f>'9 - MAR 2020'!J10</f>
        <v>0</v>
      </c>
      <c r="G347" s="105">
        <f>'8 - FEB 2020'!M344</f>
        <v>0</v>
      </c>
    </row>
    <row r="348" spans="1:7" hidden="1" x14ac:dyDescent="0.2">
      <c r="A348" s="103" t="str">
        <f>'9 - MAR 2020'!C11</f>
        <v>CK</v>
      </c>
      <c r="B348" s="107">
        <f>'9 - MAR 2020'!B11</f>
        <v>43892</v>
      </c>
      <c r="C348" s="104">
        <f>'9 - MAR 2020'!E11</f>
        <v>81584</v>
      </c>
      <c r="D348" s="105">
        <f>'9 - MAR 2020'!K11</f>
        <v>150</v>
      </c>
      <c r="E348" s="105">
        <f>'9 - MAR 2020'!I11</f>
        <v>150</v>
      </c>
      <c r="F348" s="105">
        <f>'9 - MAR 2020'!J11</f>
        <v>0</v>
      </c>
      <c r="G348" s="105">
        <f>'8 - FEB 2020'!M345</f>
        <v>0</v>
      </c>
    </row>
    <row r="349" spans="1:7" hidden="1" x14ac:dyDescent="0.2">
      <c r="A349" s="103" t="str">
        <f>'9 - MAR 2020'!C12</f>
        <v>CK</v>
      </c>
      <c r="B349" s="107">
        <f>'9 - MAR 2020'!B12</f>
        <v>43887</v>
      </c>
      <c r="C349" s="104">
        <f>'9 - MAR 2020'!E12</f>
        <v>81586</v>
      </c>
      <c r="D349" s="105">
        <f>'9 - MAR 2020'!K12</f>
        <v>1000</v>
      </c>
      <c r="E349" s="105">
        <f>'9 - MAR 2020'!I12</f>
        <v>1000</v>
      </c>
      <c r="F349" s="105">
        <f>'9 - MAR 2020'!J12</f>
        <v>0</v>
      </c>
      <c r="G349" s="105">
        <f>'8 - FEB 2020'!M346</f>
        <v>0</v>
      </c>
    </row>
    <row r="350" spans="1:7" hidden="1" x14ac:dyDescent="0.2">
      <c r="A350" s="103" t="str">
        <f>'9 - MAR 2020'!C13</f>
        <v>CC</v>
      </c>
      <c r="B350" s="107">
        <f>'9 - MAR 2020'!B13</f>
        <v>43889</v>
      </c>
      <c r="C350" s="104">
        <f>'9 - MAR 2020'!E13</f>
        <v>81587</v>
      </c>
      <c r="D350" s="105">
        <f>'9 - MAR 2020'!K13</f>
        <v>280</v>
      </c>
      <c r="E350" s="105">
        <f>'9 - MAR 2020'!I13</f>
        <v>280</v>
      </c>
      <c r="F350" s="105">
        <f>'9 - MAR 2020'!J13</f>
        <v>0</v>
      </c>
      <c r="G350" s="105">
        <f>'8 - FEB 2020'!M347</f>
        <v>0</v>
      </c>
    </row>
    <row r="351" spans="1:7" hidden="1" x14ac:dyDescent="0.2">
      <c r="A351" s="103" t="str">
        <f>'9 - MAR 2020'!C14</f>
        <v>CC</v>
      </c>
      <c r="B351" s="107" t="str">
        <f>'9 - MAR 2020'!B14</f>
        <v>N/A</v>
      </c>
      <c r="C351" s="104">
        <f>'9 - MAR 2020'!E14</f>
        <v>81588</v>
      </c>
      <c r="D351" s="105">
        <f>'9 - MAR 2020'!K14</f>
        <v>0</v>
      </c>
      <c r="E351" s="105">
        <f>'9 - MAR 2020'!I14</f>
        <v>0</v>
      </c>
      <c r="F351" s="105">
        <f>'9 - MAR 2020'!J14</f>
        <v>0</v>
      </c>
      <c r="G351" s="105">
        <f>'8 - FEB 2020'!M348</f>
        <v>0</v>
      </c>
    </row>
    <row r="352" spans="1:7" hidden="1" x14ac:dyDescent="0.2">
      <c r="A352" s="103" t="str">
        <f>'9 - MAR 2020'!C15</f>
        <v>CC</v>
      </c>
      <c r="B352" s="107" t="str">
        <f>'9 - MAR 2020'!B15</f>
        <v>N/A</v>
      </c>
      <c r="C352" s="104">
        <f>'9 - MAR 2020'!E15</f>
        <v>81589</v>
      </c>
      <c r="D352" s="105">
        <f>'9 - MAR 2020'!K15</f>
        <v>0</v>
      </c>
      <c r="E352" s="105">
        <f>'9 - MAR 2020'!I15</f>
        <v>0</v>
      </c>
      <c r="F352" s="105">
        <f>'9 - MAR 2020'!J15</f>
        <v>0</v>
      </c>
      <c r="G352" s="105">
        <f>'8 - FEB 2020'!M349</f>
        <v>0</v>
      </c>
    </row>
    <row r="353" spans="1:7" hidden="1" x14ac:dyDescent="0.2">
      <c r="A353" s="103" t="str">
        <f>'9 - MAR 2020'!C16</f>
        <v>CC</v>
      </c>
      <c r="B353" s="107" t="str">
        <f>'9 - MAR 2020'!B16</f>
        <v>N/A</v>
      </c>
      <c r="C353" s="104">
        <f>'9 - MAR 2020'!E16</f>
        <v>81590</v>
      </c>
      <c r="D353" s="105">
        <f>'9 - MAR 2020'!K16</f>
        <v>0</v>
      </c>
      <c r="E353" s="105">
        <f>'9 - MAR 2020'!I16</f>
        <v>0</v>
      </c>
      <c r="F353" s="105">
        <f>'9 - MAR 2020'!J16</f>
        <v>0</v>
      </c>
      <c r="G353" s="105">
        <f>'8 - FEB 2020'!M350</f>
        <v>0</v>
      </c>
    </row>
    <row r="354" spans="1:7" hidden="1" x14ac:dyDescent="0.2">
      <c r="A354" s="103" t="str">
        <f>'9 - MAR 2020'!C17</f>
        <v>QU</v>
      </c>
      <c r="B354" s="107" t="str">
        <f>'9 - MAR 2020'!B17</f>
        <v>N/A</v>
      </c>
      <c r="C354" s="104">
        <f>'9 - MAR 2020'!E17</f>
        <v>81591</v>
      </c>
      <c r="D354" s="105">
        <f>'9 - MAR 2020'!K17</f>
        <v>0</v>
      </c>
      <c r="E354" s="105">
        <f>'9 - MAR 2020'!I17</f>
        <v>0</v>
      </c>
      <c r="F354" s="105">
        <f>'9 - MAR 2020'!J17</f>
        <v>0</v>
      </c>
      <c r="G354" s="105">
        <f>'8 - FEB 2020'!M351</f>
        <v>0</v>
      </c>
    </row>
    <row r="355" spans="1:7" hidden="1" x14ac:dyDescent="0.2">
      <c r="A355" s="103" t="str">
        <f>'9 - MAR 2020'!C18</f>
        <v>CC</v>
      </c>
      <c r="B355" s="107">
        <f>'9 - MAR 2020'!B18</f>
        <v>43892</v>
      </c>
      <c r="C355" s="104">
        <f>'9 - MAR 2020'!E18</f>
        <v>81592</v>
      </c>
      <c r="D355" s="105">
        <f>'9 - MAR 2020'!K18</f>
        <v>20</v>
      </c>
      <c r="E355" s="105">
        <f>'9 - MAR 2020'!I18</f>
        <v>20</v>
      </c>
      <c r="F355" s="105">
        <f>'9 - MAR 2020'!J18</f>
        <v>0</v>
      </c>
      <c r="G355" s="105">
        <f>'8 - FEB 2020'!M352</f>
        <v>0</v>
      </c>
    </row>
    <row r="356" spans="1:7" hidden="1" x14ac:dyDescent="0.2">
      <c r="A356" s="103" t="str">
        <f>'9 - MAR 2020'!C19</f>
        <v>CC</v>
      </c>
      <c r="B356" s="107">
        <f>'9 - MAR 2020'!B19</f>
        <v>43892</v>
      </c>
      <c r="C356" s="104">
        <f>'9 - MAR 2020'!E19</f>
        <v>81593</v>
      </c>
      <c r="D356" s="105">
        <f>'9 - MAR 2020'!K19</f>
        <v>15</v>
      </c>
      <c r="E356" s="105">
        <f>'9 - MAR 2020'!I19</f>
        <v>15</v>
      </c>
      <c r="F356" s="105">
        <f>'9 - MAR 2020'!J19</f>
        <v>0</v>
      </c>
      <c r="G356" s="105">
        <f>'8 - FEB 2020'!M353</f>
        <v>0</v>
      </c>
    </row>
    <row r="357" spans="1:7" hidden="1" x14ac:dyDescent="0.2">
      <c r="A357" s="103" t="str">
        <f>'9 - MAR 2020'!C20</f>
        <v>CC</v>
      </c>
      <c r="B357" s="107">
        <f>'9 - MAR 2020'!B20</f>
        <v>43892</v>
      </c>
      <c r="C357" s="104">
        <f>'9 - MAR 2020'!E20</f>
        <v>81594</v>
      </c>
      <c r="D357" s="105">
        <f>'9 - MAR 2020'!K20</f>
        <v>310</v>
      </c>
      <c r="E357" s="105">
        <f>'9 - MAR 2020'!I20</f>
        <v>310</v>
      </c>
      <c r="F357" s="105">
        <f>'9 - MAR 2020'!J20</f>
        <v>0</v>
      </c>
      <c r="G357" s="105">
        <f>'8 - FEB 2020'!M354</f>
        <v>0</v>
      </c>
    </row>
    <row r="358" spans="1:7" hidden="1" x14ac:dyDescent="0.2">
      <c r="A358" s="103" t="str">
        <f>'9 - MAR 2020'!C21</f>
        <v>WR</v>
      </c>
      <c r="B358" s="107">
        <f>'9 - MAR 2020'!B21</f>
        <v>43888</v>
      </c>
      <c r="C358" s="104">
        <f>'9 - MAR 2020'!E21</f>
        <v>81595</v>
      </c>
      <c r="D358" s="105">
        <f>'9 - MAR 2020'!K21</f>
        <v>1975.4</v>
      </c>
      <c r="E358" s="105">
        <f>'9 - MAR 2020'!I21</f>
        <v>1975.4</v>
      </c>
      <c r="F358" s="105">
        <f>'9 - MAR 2020'!J21</f>
        <v>0</v>
      </c>
      <c r="G358" s="105">
        <f>'8 - FEB 2020'!M355</f>
        <v>0</v>
      </c>
    </row>
    <row r="359" spans="1:7" hidden="1" x14ac:dyDescent="0.2">
      <c r="A359" s="103" t="str">
        <f>'9 - MAR 2020'!C22</f>
        <v>AD</v>
      </c>
      <c r="B359" s="107" t="str">
        <f>'9 - MAR 2020'!B22</f>
        <v>GPD</v>
      </c>
      <c r="C359" s="104">
        <f>'9 - MAR 2020'!E22</f>
        <v>81596</v>
      </c>
      <c r="D359" s="105">
        <f>'9 - MAR 2020'!K22</f>
        <v>0</v>
      </c>
      <c r="E359" s="105">
        <f>'9 - MAR 2020'!I22</f>
        <v>0</v>
      </c>
      <c r="F359" s="105">
        <f>'9 - MAR 2020'!J22</f>
        <v>0</v>
      </c>
      <c r="G359" s="105">
        <f>'8 - FEB 2020'!M356</f>
        <v>0</v>
      </c>
    </row>
    <row r="360" spans="1:7" hidden="1" x14ac:dyDescent="0.2">
      <c r="A360" s="103" t="e">
        <f>'9 - MAR 2020'!#REF!</f>
        <v>#REF!</v>
      </c>
      <c r="B360" s="107" t="e">
        <f>'9 - MAR 2020'!#REF!</f>
        <v>#REF!</v>
      </c>
      <c r="C360" s="104" t="e">
        <f>'9 - MAR 2020'!#REF!</f>
        <v>#REF!</v>
      </c>
      <c r="D360" s="105" t="e">
        <f>'9 - MAR 2020'!#REF!</f>
        <v>#REF!</v>
      </c>
      <c r="E360" s="105" t="e">
        <f>'9 - MAR 2020'!#REF!</f>
        <v>#REF!</v>
      </c>
      <c r="F360" s="105" t="e">
        <f>'9 - MAR 2020'!#REF!</f>
        <v>#REF!</v>
      </c>
      <c r="G360" s="105">
        <f>'8 - FEB 2020'!M357</f>
        <v>0</v>
      </c>
    </row>
    <row r="361" spans="1:7" hidden="1" x14ac:dyDescent="0.2">
      <c r="A361" s="103" t="str">
        <f>'9 - MAR 2020'!C23</f>
        <v>CK</v>
      </c>
      <c r="B361" s="107">
        <f>'9 - MAR 2020'!B23</f>
        <v>43892</v>
      </c>
      <c r="C361" s="104">
        <f>'9 - MAR 2020'!E23</f>
        <v>81598</v>
      </c>
      <c r="D361" s="105">
        <f>'9 - MAR 2020'!K23</f>
        <v>3050</v>
      </c>
      <c r="E361" s="105">
        <f>'9 - MAR 2020'!I23</f>
        <v>3050</v>
      </c>
      <c r="F361" s="105">
        <f>'9 - MAR 2020'!J23</f>
        <v>0</v>
      </c>
      <c r="G361" s="105">
        <f>'8 - FEB 2020'!M358</f>
        <v>0</v>
      </c>
    </row>
    <row r="362" spans="1:7" hidden="1" x14ac:dyDescent="0.2">
      <c r="A362" s="103" t="str">
        <f>'9 - MAR 2020'!C24</f>
        <v>WR</v>
      </c>
      <c r="B362" s="107" t="str">
        <f>'9 - MAR 2020'!B24</f>
        <v>N/A</v>
      </c>
      <c r="C362" s="104">
        <f>'9 - MAR 2020'!E24</f>
        <v>81599</v>
      </c>
      <c r="D362" s="105">
        <f>'9 - MAR 2020'!K24</f>
        <v>0</v>
      </c>
      <c r="E362" s="105">
        <f>'9 - MAR 2020'!I24</f>
        <v>0</v>
      </c>
      <c r="F362" s="105">
        <f>'9 - MAR 2020'!J24</f>
        <v>0</v>
      </c>
      <c r="G362" s="105">
        <f>'8 - FEB 2020'!M359</f>
        <v>0</v>
      </c>
    </row>
    <row r="363" spans="1:7" hidden="1" x14ac:dyDescent="0.2">
      <c r="A363" s="103" t="str">
        <f>'9 - MAR 2020'!C25</f>
        <v>QU</v>
      </c>
      <c r="B363" s="107" t="str">
        <f>'9 - MAR 2020'!B25</f>
        <v>N/A</v>
      </c>
      <c r="C363" s="104">
        <f>'9 - MAR 2020'!E25</f>
        <v>81600</v>
      </c>
      <c r="D363" s="105">
        <f>'9 - MAR 2020'!K25</f>
        <v>0</v>
      </c>
      <c r="E363" s="105">
        <f>'9 - MAR 2020'!I25</f>
        <v>0</v>
      </c>
      <c r="F363" s="105">
        <f>'9 - MAR 2020'!J25</f>
        <v>0</v>
      </c>
      <c r="G363" s="105">
        <f>'8 - FEB 2020'!M360</f>
        <v>0</v>
      </c>
    </row>
    <row r="364" spans="1:7" hidden="1" x14ac:dyDescent="0.2">
      <c r="A364" s="103" t="str">
        <f>'9 - MAR 2020'!C26</f>
        <v>QU</v>
      </c>
      <c r="B364" s="107" t="str">
        <f>'9 - MAR 2020'!B26</f>
        <v>N/A</v>
      </c>
      <c r="C364" s="104">
        <f>'9 - MAR 2020'!E26</f>
        <v>81601</v>
      </c>
      <c r="D364" s="105">
        <f>'9 - MAR 2020'!K26</f>
        <v>0</v>
      </c>
      <c r="E364" s="105">
        <f>'9 - MAR 2020'!I26</f>
        <v>0</v>
      </c>
      <c r="F364" s="105">
        <f>'9 - MAR 2020'!J26</f>
        <v>0</v>
      </c>
      <c r="G364" s="105">
        <f>'8 - FEB 2020'!M361</f>
        <v>0</v>
      </c>
    </row>
    <row r="365" spans="1:7" hidden="1" x14ac:dyDescent="0.2">
      <c r="A365" s="103" t="str">
        <f>'9 - MAR 2020'!C27</f>
        <v>CC</v>
      </c>
      <c r="B365" s="107">
        <f>'9 - MAR 2020'!B27</f>
        <v>43892</v>
      </c>
      <c r="C365" s="104">
        <f>'9 - MAR 2020'!E27</f>
        <v>81602</v>
      </c>
      <c r="D365" s="105">
        <f>'9 - MAR 2020'!K27</f>
        <v>610</v>
      </c>
      <c r="E365" s="105">
        <f>'9 - MAR 2020'!I27</f>
        <v>610</v>
      </c>
      <c r="F365" s="105">
        <f>'9 - MAR 2020'!J27</f>
        <v>0</v>
      </c>
      <c r="G365" s="105">
        <f>'8 - FEB 2020'!M362</f>
        <v>0</v>
      </c>
    </row>
    <row r="366" spans="1:7" hidden="1" x14ac:dyDescent="0.2">
      <c r="A366" s="103" t="str">
        <f>'9 - MAR 2020'!C28</f>
        <v>CC</v>
      </c>
      <c r="B366" s="107">
        <f>'9 - MAR 2020'!B28</f>
        <v>43892</v>
      </c>
      <c r="C366" s="104">
        <f>'9 - MAR 2020'!E28</f>
        <v>81603</v>
      </c>
      <c r="D366" s="105">
        <f>'9 - MAR 2020'!K28</f>
        <v>1383.39</v>
      </c>
      <c r="E366" s="105">
        <f>'9 - MAR 2020'!I28</f>
        <v>1383.39</v>
      </c>
      <c r="F366" s="105">
        <f>'9 - MAR 2020'!J28</f>
        <v>0</v>
      </c>
      <c r="G366" s="105">
        <f>'8 - FEB 2020'!M363</f>
        <v>0</v>
      </c>
    </row>
    <row r="367" spans="1:7" hidden="1" x14ac:dyDescent="0.2">
      <c r="A367" s="103" t="str">
        <f>'9 - MAR 2020'!C29</f>
        <v>AD</v>
      </c>
      <c r="B367" s="107" t="str">
        <f>'9 - MAR 2020'!B29</f>
        <v>N/A</v>
      </c>
      <c r="C367" s="104">
        <f>'9 - MAR 2020'!E29</f>
        <v>81604</v>
      </c>
      <c r="D367" s="105">
        <f>'9 - MAR 2020'!K29</f>
        <v>0</v>
      </c>
      <c r="E367" s="105">
        <f>'9 - MAR 2020'!I29</f>
        <v>0</v>
      </c>
      <c r="F367" s="105">
        <f>'9 - MAR 2020'!J29</f>
        <v>0</v>
      </c>
      <c r="G367" s="105">
        <f>'8 - FEB 2020'!M364</f>
        <v>0</v>
      </c>
    </row>
    <row r="368" spans="1:7" hidden="1" x14ac:dyDescent="0.2">
      <c r="A368" s="103" t="str">
        <f>'9 - MAR 2020'!C30</f>
        <v>SC</v>
      </c>
      <c r="B368" s="107" t="str">
        <f>'9 - MAR 2020'!B30</f>
        <v>GPD</v>
      </c>
      <c r="C368" s="104">
        <f>'9 - MAR 2020'!E30</f>
        <v>81605</v>
      </c>
      <c r="D368" s="105">
        <f>'9 - MAR 2020'!K30</f>
        <v>407137.42</v>
      </c>
      <c r="E368" s="105">
        <f>'9 - MAR 2020'!I30</f>
        <v>407137.42</v>
      </c>
      <c r="F368" s="105">
        <f>'9 - MAR 2020'!J30</f>
        <v>0</v>
      </c>
      <c r="G368" s="105">
        <f>'8 - FEB 2020'!M365</f>
        <v>0</v>
      </c>
    </row>
    <row r="369" spans="1:7" hidden="1" x14ac:dyDescent="0.2">
      <c r="A369" s="103" t="str">
        <f>'9 - MAR 2020'!C31</f>
        <v>AD</v>
      </c>
      <c r="B369" s="107" t="str">
        <f>'9 - MAR 2020'!B31</f>
        <v>N/A</v>
      </c>
      <c r="C369" s="104">
        <f>'9 - MAR 2020'!E31</f>
        <v>81606</v>
      </c>
      <c r="D369" s="105">
        <f>'9 - MAR 2020'!K31</f>
        <v>0</v>
      </c>
      <c r="E369" s="105">
        <f>'9 - MAR 2020'!I31</f>
        <v>0</v>
      </c>
      <c r="F369" s="105">
        <f>'9 - MAR 2020'!J31</f>
        <v>0</v>
      </c>
      <c r="G369" s="105">
        <f>'8 - FEB 2020'!M366</f>
        <v>0</v>
      </c>
    </row>
    <row r="370" spans="1:7" hidden="1" x14ac:dyDescent="0.2">
      <c r="A370" s="103" t="str">
        <f>'9 - MAR 2020'!C32</f>
        <v>CK</v>
      </c>
      <c r="B370" s="107">
        <f>'9 - MAR 2020'!B32</f>
        <v>43894</v>
      </c>
      <c r="C370" s="104">
        <f>'9 - MAR 2020'!E32</f>
        <v>81607</v>
      </c>
      <c r="D370" s="105">
        <f>'9 - MAR 2020'!K32</f>
        <v>42971.46</v>
      </c>
      <c r="E370" s="105">
        <f>'9 - MAR 2020'!I32</f>
        <v>42971.46</v>
      </c>
      <c r="F370" s="105">
        <f>'9 - MAR 2020'!J32</f>
        <v>0</v>
      </c>
      <c r="G370" s="105">
        <f>'8 - FEB 2020'!M367</f>
        <v>0</v>
      </c>
    </row>
    <row r="371" spans="1:7" hidden="1" x14ac:dyDescent="0.2">
      <c r="A371" s="103" t="str">
        <f>'9 - MAR 2020'!C33</f>
        <v>CK</v>
      </c>
      <c r="B371" s="107">
        <f>'9 - MAR 2020'!B33</f>
        <v>43894</v>
      </c>
      <c r="C371" s="104">
        <f>'9 - MAR 2020'!E33</f>
        <v>81608</v>
      </c>
      <c r="D371" s="105">
        <f>'9 - MAR 2020'!K33</f>
        <v>240</v>
      </c>
      <c r="E371" s="105">
        <f>'9 - MAR 2020'!I33</f>
        <v>240</v>
      </c>
      <c r="F371" s="105">
        <f>'9 - MAR 2020'!J33</f>
        <v>0</v>
      </c>
      <c r="G371" s="105">
        <f>'8 - FEB 2020'!M368</f>
        <v>0</v>
      </c>
    </row>
    <row r="372" spans="1:7" hidden="1" x14ac:dyDescent="0.2">
      <c r="A372" s="103" t="str">
        <f>'9 - MAR 2020'!C34</f>
        <v>CK</v>
      </c>
      <c r="B372" s="107">
        <f>'9 - MAR 2020'!B34</f>
        <v>43894</v>
      </c>
      <c r="C372" s="104">
        <f>'9 - MAR 2020'!E34</f>
        <v>81609</v>
      </c>
      <c r="D372" s="105">
        <f>'9 - MAR 2020'!K34</f>
        <v>5000</v>
      </c>
      <c r="E372" s="105">
        <f>'9 - MAR 2020'!I34</f>
        <v>5000</v>
      </c>
      <c r="F372" s="105">
        <f>'9 - MAR 2020'!J34</f>
        <v>0</v>
      </c>
      <c r="G372" s="105">
        <f>'8 - FEB 2020'!M369</f>
        <v>0</v>
      </c>
    </row>
    <row r="373" spans="1:7" hidden="1" x14ac:dyDescent="0.2">
      <c r="A373" s="103" t="str">
        <f>'9 - MAR 2020'!C35</f>
        <v>CC</v>
      </c>
      <c r="B373" s="107">
        <f>'9 - MAR 2020'!B35</f>
        <v>43893</v>
      </c>
      <c r="C373" s="104">
        <f>'9 - MAR 2020'!E35</f>
        <v>81610</v>
      </c>
      <c r="D373" s="105">
        <f>'9 - MAR 2020'!K35</f>
        <v>2650</v>
      </c>
      <c r="E373" s="105">
        <f>'9 - MAR 2020'!I35</f>
        <v>2650</v>
      </c>
      <c r="F373" s="105">
        <f>'9 - MAR 2020'!J35</f>
        <v>0</v>
      </c>
      <c r="G373" s="105">
        <f>'8 - FEB 2020'!M370</f>
        <v>0</v>
      </c>
    </row>
    <row r="374" spans="1:7" hidden="1" x14ac:dyDescent="0.2">
      <c r="A374" s="103" t="str">
        <f>'9 - MAR 2020'!C36</f>
        <v>CK</v>
      </c>
      <c r="B374" s="107">
        <f>'9 - MAR 2020'!B36</f>
        <v>43894</v>
      </c>
      <c r="C374" s="104">
        <f>'9 - MAR 2020'!E36</f>
        <v>81611</v>
      </c>
      <c r="D374" s="105">
        <f>'9 - MAR 2020'!K36</f>
        <v>2250</v>
      </c>
      <c r="E374" s="105">
        <f>'9 - MAR 2020'!I36</f>
        <v>2250</v>
      </c>
      <c r="F374" s="105">
        <f>'9 - MAR 2020'!J36</f>
        <v>0</v>
      </c>
      <c r="G374" s="105">
        <f>'8 - FEB 2020'!M371</f>
        <v>0</v>
      </c>
    </row>
    <row r="375" spans="1:7" hidden="1" x14ac:dyDescent="0.2">
      <c r="A375" s="103" t="str">
        <f>'9 - MAR 2020'!C37</f>
        <v>CK</v>
      </c>
      <c r="B375" s="107">
        <f>'9 - MAR 2020'!B37</f>
        <v>43894</v>
      </c>
      <c r="C375" s="104">
        <f>'9 - MAR 2020'!E37</f>
        <v>81612</v>
      </c>
      <c r="D375" s="105">
        <f>'9 - MAR 2020'!K37</f>
        <v>1000</v>
      </c>
      <c r="E375" s="105">
        <f>'9 - MAR 2020'!I37</f>
        <v>1000</v>
      </c>
      <c r="F375" s="105">
        <f>'9 - MAR 2020'!J37</f>
        <v>0</v>
      </c>
      <c r="G375" s="105">
        <f>'8 - FEB 2020'!M372</f>
        <v>0</v>
      </c>
    </row>
    <row r="376" spans="1:7" hidden="1" x14ac:dyDescent="0.2">
      <c r="A376" s="103" t="str">
        <f>'9 - MAR 2020'!C38</f>
        <v>CK</v>
      </c>
      <c r="B376" s="107">
        <f>'9 - MAR 2020'!B38</f>
        <v>43894</v>
      </c>
      <c r="C376" s="104">
        <f>'9 - MAR 2020'!E38</f>
        <v>81613</v>
      </c>
      <c r="D376" s="105">
        <f>'9 - MAR 2020'!K38</f>
        <v>8055</v>
      </c>
      <c r="E376" s="105">
        <f>'9 - MAR 2020'!I38</f>
        <v>8055</v>
      </c>
      <c r="F376" s="105">
        <f>'9 - MAR 2020'!J38</f>
        <v>0</v>
      </c>
      <c r="G376" s="105">
        <f>'8 - FEB 2020'!M373</f>
        <v>0</v>
      </c>
    </row>
    <row r="377" spans="1:7" hidden="1" x14ac:dyDescent="0.2">
      <c r="A377" s="103" t="str">
        <f>'9 - MAR 2020'!C39</f>
        <v>WR</v>
      </c>
      <c r="B377" s="107">
        <f>'9 - MAR 2020'!B39</f>
        <v>0</v>
      </c>
      <c r="C377" s="104">
        <f>'9 - MAR 2020'!E39</f>
        <v>81614</v>
      </c>
      <c r="D377" s="105">
        <f>'9 - MAR 2020'!K39</f>
        <v>2500000</v>
      </c>
      <c r="E377" s="105">
        <f>'9 - MAR 2020'!I39</f>
        <v>2500000</v>
      </c>
      <c r="F377" s="105">
        <f>'9 - MAR 2020'!J39</f>
        <v>0</v>
      </c>
      <c r="G377" s="105">
        <f>'8 - FEB 2020'!M374</f>
        <v>0</v>
      </c>
    </row>
    <row r="378" spans="1:7" hidden="1" x14ac:dyDescent="0.2">
      <c r="A378" s="103" t="str">
        <f>'9 - MAR 2020'!C40</f>
        <v>CA</v>
      </c>
      <c r="B378" s="107">
        <f>'9 - MAR 2020'!B40</f>
        <v>43893</v>
      </c>
      <c r="C378" s="104">
        <f>'9 - MAR 2020'!E40</f>
        <v>81615</v>
      </c>
      <c r="D378" s="105">
        <f>'9 - MAR 2020'!K40</f>
        <v>121</v>
      </c>
      <c r="E378" s="105">
        <f>'9 - MAR 2020'!I40</f>
        <v>121</v>
      </c>
      <c r="F378" s="105">
        <f>'9 - MAR 2020'!J40</f>
        <v>0</v>
      </c>
      <c r="G378" s="105">
        <f>'8 - FEB 2020'!M375</f>
        <v>0</v>
      </c>
    </row>
    <row r="379" spans="1:7" hidden="1" x14ac:dyDescent="0.2">
      <c r="A379" s="103" t="str">
        <f>'9 - MAR 2020'!C41</f>
        <v>WR</v>
      </c>
      <c r="B379" s="107" t="str">
        <f>'9 - MAR 2020'!B41</f>
        <v>N/A</v>
      </c>
      <c r="C379" s="104">
        <f>'9 - MAR 2020'!E41</f>
        <v>81616</v>
      </c>
      <c r="D379" s="105">
        <f>'9 - MAR 2020'!K41</f>
        <v>202.94</v>
      </c>
      <c r="E379" s="105">
        <f>'9 - MAR 2020'!I41</f>
        <v>202.94</v>
      </c>
      <c r="F379" s="105">
        <f>'9 - MAR 2020'!J41</f>
        <v>0</v>
      </c>
      <c r="G379" s="105">
        <f>'8 - FEB 2020'!M376</f>
        <v>0</v>
      </c>
    </row>
    <row r="380" spans="1:7" hidden="1" x14ac:dyDescent="0.2">
      <c r="A380" s="103" t="str">
        <f>'9 - MAR 2020'!C42</f>
        <v>WR</v>
      </c>
      <c r="B380" s="107" t="str">
        <f>'9 - MAR 2020'!B42</f>
        <v>N/A</v>
      </c>
      <c r="C380" s="104">
        <f>'9 - MAR 2020'!E42</f>
        <v>81617</v>
      </c>
      <c r="D380" s="105">
        <f>'9 - MAR 2020'!K42</f>
        <v>13528.85</v>
      </c>
      <c r="E380" s="105">
        <f>'9 - MAR 2020'!I42</f>
        <v>13528.85</v>
      </c>
      <c r="F380" s="105">
        <f>'9 - MAR 2020'!J42</f>
        <v>0</v>
      </c>
      <c r="G380" s="105">
        <f>'8 - FEB 2020'!M377</f>
        <v>0</v>
      </c>
    </row>
    <row r="381" spans="1:7" hidden="1" x14ac:dyDescent="0.2">
      <c r="A381" s="103">
        <f>'9 - MAR 2020'!C43</f>
        <v>0</v>
      </c>
      <c r="B381" s="107">
        <f>'9 - MAR 2020'!B43</f>
        <v>0</v>
      </c>
      <c r="C381" s="104">
        <f>'9 - MAR 2020'!E43</f>
        <v>81618</v>
      </c>
      <c r="D381" s="105">
        <f>'9 - MAR 2020'!K43</f>
        <v>0</v>
      </c>
      <c r="E381" s="105">
        <f>'9 - MAR 2020'!I43</f>
        <v>0</v>
      </c>
      <c r="F381" s="105">
        <f>'9 - MAR 2020'!J43</f>
        <v>0</v>
      </c>
      <c r="G381" s="105">
        <f>'8 - FEB 2020'!M378</f>
        <v>0</v>
      </c>
    </row>
    <row r="382" spans="1:7" hidden="1" x14ac:dyDescent="0.2">
      <c r="A382" s="103" t="str">
        <f>'9 - MAR 2020'!C44</f>
        <v>AD</v>
      </c>
      <c r="B382" s="107" t="str">
        <f>'9 - MAR 2020'!B44</f>
        <v>GPD</v>
      </c>
      <c r="C382" s="104">
        <f>'9 - MAR 2020'!E44</f>
        <v>81619</v>
      </c>
      <c r="D382" s="105">
        <f>'9 - MAR 2020'!K44</f>
        <v>0</v>
      </c>
      <c r="E382" s="105">
        <f>'9 - MAR 2020'!I44</f>
        <v>0</v>
      </c>
      <c r="F382" s="105">
        <f>'9 - MAR 2020'!J44</f>
        <v>0</v>
      </c>
      <c r="G382" s="105">
        <f>'8 - FEB 2020'!M379</f>
        <v>0</v>
      </c>
    </row>
    <row r="383" spans="1:7" hidden="1" x14ac:dyDescent="0.2">
      <c r="A383" s="103" t="str">
        <f>'9 - MAR 2020'!C45</f>
        <v>QU</v>
      </c>
      <c r="B383" s="107" t="str">
        <f>'9 - MAR 2020'!B45</f>
        <v>N/A</v>
      </c>
      <c r="C383" s="104">
        <f>'9 - MAR 2020'!E45</f>
        <v>81620</v>
      </c>
      <c r="D383" s="105">
        <f>'9 - MAR 2020'!K45</f>
        <v>0</v>
      </c>
      <c r="E383" s="105">
        <f>'9 - MAR 2020'!I45</f>
        <v>0</v>
      </c>
      <c r="F383" s="105">
        <f>'9 - MAR 2020'!J45</f>
        <v>0</v>
      </c>
      <c r="G383" s="105">
        <f>'8 - FEB 2020'!M380</f>
        <v>0</v>
      </c>
    </row>
    <row r="384" spans="1:7" hidden="1" x14ac:dyDescent="0.2">
      <c r="A384" s="103" t="str">
        <f>'9 - MAR 2020'!C46</f>
        <v>QU</v>
      </c>
      <c r="B384" s="107" t="str">
        <f>'9 - MAR 2020'!B46</f>
        <v>N/A</v>
      </c>
      <c r="C384" s="104">
        <f>'9 - MAR 2020'!E46</f>
        <v>81621</v>
      </c>
      <c r="D384" s="105">
        <f>'9 - MAR 2020'!K46</f>
        <v>0</v>
      </c>
      <c r="E384" s="105">
        <f>'9 - MAR 2020'!I46</f>
        <v>0</v>
      </c>
      <c r="F384" s="105">
        <f>'9 - MAR 2020'!J46</f>
        <v>0</v>
      </c>
      <c r="G384" s="105">
        <f>'8 - FEB 2020'!M381</f>
        <v>0</v>
      </c>
    </row>
    <row r="385" spans="1:7" hidden="1" x14ac:dyDescent="0.2">
      <c r="A385" s="103" t="str">
        <f>'9 - MAR 2020'!C47</f>
        <v>CC</v>
      </c>
      <c r="B385" s="107">
        <f>'9 - MAR 2020'!B47</f>
        <v>43894</v>
      </c>
      <c r="C385" s="104">
        <f>'9 - MAR 2020'!E47</f>
        <v>81622</v>
      </c>
      <c r="D385" s="105">
        <f>'9 - MAR 2020'!K47</f>
        <v>2680</v>
      </c>
      <c r="E385" s="105">
        <f>'9 - MAR 2020'!I47</f>
        <v>2280</v>
      </c>
      <c r="F385" s="105">
        <f>'9 - MAR 2020'!J47</f>
        <v>400</v>
      </c>
      <c r="G385" s="105">
        <f>'8 - FEB 2020'!M382</f>
        <v>0</v>
      </c>
    </row>
    <row r="386" spans="1:7" hidden="1" x14ac:dyDescent="0.2">
      <c r="A386" s="103" t="str">
        <f>'9 - MAR 2020'!C48</f>
        <v>CK</v>
      </c>
      <c r="B386" s="107">
        <f>'9 - MAR 2020'!B48</f>
        <v>43894</v>
      </c>
      <c r="C386" s="104">
        <f>'9 - MAR 2020'!E48</f>
        <v>81623</v>
      </c>
      <c r="D386" s="105">
        <f>'9 - MAR 2020'!K48</f>
        <v>1635</v>
      </c>
      <c r="E386" s="105">
        <f>'9 - MAR 2020'!I48</f>
        <v>1635</v>
      </c>
      <c r="F386" s="105">
        <f>'9 - MAR 2020'!J48</f>
        <v>0</v>
      </c>
      <c r="G386" s="105">
        <f>'8 - FEB 2020'!M383</f>
        <v>0</v>
      </c>
    </row>
    <row r="387" spans="1:7" hidden="1" x14ac:dyDescent="0.2">
      <c r="A387" s="103" t="str">
        <f>'9 - MAR 2020'!C49</f>
        <v>CK</v>
      </c>
      <c r="B387" s="107">
        <f>'9 - MAR 2020'!B49</f>
        <v>43894</v>
      </c>
      <c r="C387" s="104">
        <f>'9 - MAR 2020'!E49</f>
        <v>81624</v>
      </c>
      <c r="D387" s="105">
        <f>'9 - MAR 2020'!K49</f>
        <v>37500</v>
      </c>
      <c r="E387" s="105">
        <f>'9 - MAR 2020'!I49</f>
        <v>37500</v>
      </c>
      <c r="F387" s="105">
        <f>'9 - MAR 2020'!J49</f>
        <v>0</v>
      </c>
      <c r="G387" s="105">
        <f>'8 - FEB 2020'!M384</f>
        <v>0</v>
      </c>
    </row>
    <row r="388" spans="1:7" hidden="1" x14ac:dyDescent="0.2">
      <c r="A388" s="103" t="str">
        <f>'9 - MAR 2020'!C50</f>
        <v>CK</v>
      </c>
      <c r="B388" s="107">
        <f>'9 - MAR 2020'!B50</f>
        <v>43894</v>
      </c>
      <c r="C388" s="104">
        <f>'9 - MAR 2020'!E50</f>
        <v>81625</v>
      </c>
      <c r="D388" s="105">
        <f>'9 - MAR 2020'!K50</f>
        <v>1250</v>
      </c>
      <c r="E388" s="105">
        <f>'9 - MAR 2020'!I50</f>
        <v>600</v>
      </c>
      <c r="F388" s="105">
        <f>'9 - MAR 2020'!J50</f>
        <v>650</v>
      </c>
      <c r="G388" s="105">
        <f>'8 - FEB 2020'!M385</f>
        <v>0</v>
      </c>
    </row>
    <row r="389" spans="1:7" hidden="1" x14ac:dyDescent="0.2">
      <c r="A389" s="103" t="str">
        <f>'9 - MAR 2020'!C51</f>
        <v>CK</v>
      </c>
      <c r="B389" s="107">
        <f>'9 - MAR 2020'!B51</f>
        <v>43894</v>
      </c>
      <c r="C389" s="104">
        <f>'9 - MAR 2020'!E51</f>
        <v>81626</v>
      </c>
      <c r="D389" s="105">
        <f>'9 - MAR 2020'!K51</f>
        <v>15524.32</v>
      </c>
      <c r="E389" s="105">
        <f>'9 - MAR 2020'!I51</f>
        <v>15524.32</v>
      </c>
      <c r="F389" s="105">
        <f>'9 - MAR 2020'!J51</f>
        <v>0</v>
      </c>
      <c r="G389" s="105">
        <f>'8 - FEB 2020'!M386</f>
        <v>0</v>
      </c>
    </row>
    <row r="390" spans="1:7" hidden="1" x14ac:dyDescent="0.2">
      <c r="A390" s="103" t="str">
        <f>'9 - MAR 2020'!C52</f>
        <v>CC</v>
      </c>
      <c r="B390" s="107">
        <f>'9 - MAR 2020'!B52</f>
        <v>43893</v>
      </c>
      <c r="C390" s="104">
        <f>'9 - MAR 2020'!E52</f>
        <v>81627</v>
      </c>
      <c r="D390" s="105">
        <f>'9 - MAR 2020'!K52</f>
        <v>75</v>
      </c>
      <c r="E390" s="105">
        <f>'9 - MAR 2020'!I52</f>
        <v>75</v>
      </c>
      <c r="F390" s="105">
        <f>'9 - MAR 2020'!J52</f>
        <v>0</v>
      </c>
      <c r="G390" s="105">
        <f>'8 - FEB 2020'!M387</f>
        <v>0</v>
      </c>
    </row>
    <row r="391" spans="1:7" hidden="1" x14ac:dyDescent="0.2">
      <c r="A391" s="103" t="str">
        <f>'9 - MAR 2020'!C53</f>
        <v>WR</v>
      </c>
      <c r="B391" s="107">
        <f>'9 - MAR 2020'!B53</f>
        <v>43893</v>
      </c>
      <c r="C391" s="104">
        <f>'9 - MAR 2020'!E53</f>
        <v>81628</v>
      </c>
      <c r="D391" s="105">
        <f>'9 - MAR 2020'!K53</f>
        <v>1300</v>
      </c>
      <c r="E391" s="105">
        <f>'9 - MAR 2020'!I53</f>
        <v>1300</v>
      </c>
      <c r="F391" s="105">
        <f>'9 - MAR 2020'!J53</f>
        <v>0</v>
      </c>
      <c r="G391" s="105">
        <f>'8 - FEB 2020'!M388</f>
        <v>0</v>
      </c>
    </row>
    <row r="392" spans="1:7" hidden="1" x14ac:dyDescent="0.2">
      <c r="A392" s="103">
        <f>'9 - MAR 2020'!C54</f>
        <v>0</v>
      </c>
      <c r="B392" s="107">
        <f>'9 - MAR 2020'!B54</f>
        <v>0</v>
      </c>
      <c r="C392" s="104">
        <f>'9 - MAR 2020'!E54</f>
        <v>81629</v>
      </c>
      <c r="D392" s="105">
        <f>'9 - MAR 2020'!K54</f>
        <v>0</v>
      </c>
      <c r="E392" s="105">
        <f>'9 - MAR 2020'!I54</f>
        <v>0</v>
      </c>
      <c r="F392" s="105">
        <f>'9 - MAR 2020'!J54</f>
        <v>0</v>
      </c>
      <c r="G392" s="105">
        <f>'8 - FEB 2020'!M389</f>
        <v>0</v>
      </c>
    </row>
    <row r="393" spans="1:7" hidden="1" x14ac:dyDescent="0.2">
      <c r="A393" s="103" t="str">
        <f>'9 - MAR 2020'!C55</f>
        <v>CC</v>
      </c>
      <c r="B393" s="107">
        <f>'9 - MAR 2020'!B55</f>
        <v>43895</v>
      </c>
      <c r="C393" s="104">
        <f>'9 - MAR 2020'!E55</f>
        <v>81630</v>
      </c>
      <c r="D393" s="105">
        <f>'9 - MAR 2020'!K55</f>
        <v>200</v>
      </c>
      <c r="E393" s="105">
        <f>'9 - MAR 2020'!I55</f>
        <v>200</v>
      </c>
      <c r="F393" s="105">
        <f>'9 - MAR 2020'!J55</f>
        <v>0</v>
      </c>
      <c r="G393" s="105">
        <f>'8 - FEB 2020'!M390</f>
        <v>0</v>
      </c>
    </row>
    <row r="394" spans="1:7" hidden="1" x14ac:dyDescent="0.2">
      <c r="A394" s="103" t="str">
        <f>'9 - MAR 2020'!C56</f>
        <v>QU</v>
      </c>
      <c r="B394" s="107" t="str">
        <f>'9 - MAR 2020'!B56</f>
        <v>N/A</v>
      </c>
      <c r="C394" s="104">
        <f>'9 - MAR 2020'!E56</f>
        <v>81631</v>
      </c>
      <c r="D394" s="105">
        <f>'9 - MAR 2020'!K56</f>
        <v>0</v>
      </c>
      <c r="E394" s="105">
        <f>'9 - MAR 2020'!I56</f>
        <v>0</v>
      </c>
      <c r="F394" s="105">
        <f>'9 - MAR 2020'!J56</f>
        <v>0</v>
      </c>
      <c r="G394" s="105">
        <f>'8 - FEB 2020'!M391</f>
        <v>0</v>
      </c>
    </row>
    <row r="395" spans="1:7" hidden="1" x14ac:dyDescent="0.2">
      <c r="A395" s="103" t="str">
        <f>'9 - MAR 2020'!C57</f>
        <v>CC</v>
      </c>
      <c r="B395" s="107">
        <f>'9 - MAR 2020'!B57</f>
        <v>43895</v>
      </c>
      <c r="C395" s="104">
        <f>'9 - MAR 2020'!E57</f>
        <v>81632</v>
      </c>
      <c r="D395" s="105">
        <f>'9 - MAR 2020'!K57</f>
        <v>585</v>
      </c>
      <c r="E395" s="105">
        <f>'9 - MAR 2020'!I57</f>
        <v>585</v>
      </c>
      <c r="F395" s="105">
        <f>'9 - MAR 2020'!J57</f>
        <v>0</v>
      </c>
      <c r="G395" s="105">
        <f>'8 - FEB 2020'!M392</f>
        <v>0</v>
      </c>
    </row>
    <row r="396" spans="1:7" hidden="1" x14ac:dyDescent="0.2">
      <c r="A396" s="103" t="str">
        <f>'9 - MAR 2020'!C58</f>
        <v>AD</v>
      </c>
      <c r="B396" s="107" t="str">
        <f>'9 - MAR 2020'!B58</f>
        <v>N/A</v>
      </c>
      <c r="C396" s="104">
        <f>'9 - MAR 2020'!E58</f>
        <v>81633</v>
      </c>
      <c r="D396" s="105">
        <f>'9 - MAR 2020'!K58</f>
        <v>0</v>
      </c>
      <c r="E396" s="105">
        <f>'9 - MAR 2020'!I58</f>
        <v>0</v>
      </c>
      <c r="F396" s="105">
        <f>'9 - MAR 2020'!J58</f>
        <v>0</v>
      </c>
      <c r="G396" s="105">
        <f>'8 - FEB 2020'!M393</f>
        <v>0</v>
      </c>
    </row>
    <row r="397" spans="1:7" hidden="1" x14ac:dyDescent="0.2">
      <c r="A397" s="103" t="str">
        <f>'9 - MAR 2020'!C59</f>
        <v>CC</v>
      </c>
      <c r="B397" s="107">
        <f>'9 - MAR 2020'!B59</f>
        <v>43895</v>
      </c>
      <c r="C397" s="104">
        <f>'9 - MAR 2020'!E59</f>
        <v>81634</v>
      </c>
      <c r="D397" s="105">
        <f>'9 - MAR 2020'!K59</f>
        <v>110</v>
      </c>
      <c r="E397" s="105">
        <f>'9 - MAR 2020'!I59</f>
        <v>110</v>
      </c>
      <c r="F397" s="105">
        <f>'9 - MAR 2020'!J59</f>
        <v>0</v>
      </c>
      <c r="G397" s="105">
        <f>'8 - FEB 2020'!M394</f>
        <v>0</v>
      </c>
    </row>
    <row r="398" spans="1:7" hidden="1" x14ac:dyDescent="0.2">
      <c r="A398" s="103" t="str">
        <f>'9 - MAR 2020'!C60</f>
        <v>WR</v>
      </c>
      <c r="B398" s="107" t="str">
        <f>'9 - MAR 2020'!B60</f>
        <v>N/A</v>
      </c>
      <c r="C398" s="104">
        <f>'9 - MAR 2020'!E60</f>
        <v>81635</v>
      </c>
      <c r="D398" s="105">
        <f>'9 - MAR 2020'!K60</f>
        <v>0</v>
      </c>
      <c r="E398" s="105">
        <f>'9 - MAR 2020'!I60</f>
        <v>0</v>
      </c>
      <c r="F398" s="105">
        <f>'9 - MAR 2020'!J60</f>
        <v>0</v>
      </c>
      <c r="G398" s="105">
        <f>'8 - FEB 2020'!M395</f>
        <v>0</v>
      </c>
    </row>
    <row r="399" spans="1:7" hidden="1" x14ac:dyDescent="0.2">
      <c r="A399" s="103" t="str">
        <f>'9 - MAR 2020'!C61</f>
        <v>WR</v>
      </c>
      <c r="B399" s="107" t="str">
        <f>'9 - MAR 2020'!B61</f>
        <v>N/A</v>
      </c>
      <c r="C399" s="104">
        <f>'9 - MAR 2020'!E61</f>
        <v>81636</v>
      </c>
      <c r="D399" s="105">
        <f>'9 - MAR 2020'!K61</f>
        <v>0</v>
      </c>
      <c r="E399" s="105">
        <f>'9 - MAR 2020'!I61</f>
        <v>0</v>
      </c>
      <c r="F399" s="105">
        <f>'9 - MAR 2020'!J61</f>
        <v>0</v>
      </c>
      <c r="G399" s="105">
        <f>'8 - FEB 2020'!M396</f>
        <v>0</v>
      </c>
    </row>
    <row r="400" spans="1:7" hidden="1" x14ac:dyDescent="0.2">
      <c r="A400" s="103" t="str">
        <f>'9 - MAR 2020'!C62</f>
        <v>CK</v>
      </c>
      <c r="B400" s="107">
        <f>'9 - MAR 2020'!B62</f>
        <v>43895</v>
      </c>
      <c r="C400" s="104">
        <f>'9 - MAR 2020'!E62</f>
        <v>81637</v>
      </c>
      <c r="D400" s="105">
        <f>'9 - MAR 2020'!K62</f>
        <v>9873</v>
      </c>
      <c r="E400" s="105">
        <f>'9 - MAR 2020'!I62</f>
        <v>9873</v>
      </c>
      <c r="F400" s="105">
        <f>'9 - MAR 2020'!J62</f>
        <v>0</v>
      </c>
      <c r="G400" s="105">
        <f>'8 - FEB 2020'!M397</f>
        <v>0</v>
      </c>
    </row>
    <row r="401" spans="1:7" hidden="1" x14ac:dyDescent="0.2">
      <c r="A401" s="103" t="str">
        <f>'9 - MAR 2020'!C63</f>
        <v>CK</v>
      </c>
      <c r="B401" s="107">
        <f>'9 - MAR 2020'!B63</f>
        <v>43895</v>
      </c>
      <c r="C401" s="104">
        <f>'9 - MAR 2020'!E63</f>
        <v>81638</v>
      </c>
      <c r="D401" s="105">
        <f>'9 - MAR 2020'!K63</f>
        <v>4000</v>
      </c>
      <c r="E401" s="105">
        <f>'9 - MAR 2020'!I63</f>
        <v>4000</v>
      </c>
      <c r="F401" s="105">
        <f>'9 - MAR 2020'!J63</f>
        <v>0</v>
      </c>
      <c r="G401" s="105">
        <f>'8 - FEB 2020'!M398</f>
        <v>0</v>
      </c>
    </row>
    <row r="402" spans="1:7" hidden="1" x14ac:dyDescent="0.2">
      <c r="A402" s="103" t="str">
        <f>'9 - MAR 2020'!C64</f>
        <v>CK</v>
      </c>
      <c r="B402" s="107">
        <f>'9 - MAR 2020'!B64</f>
        <v>43895</v>
      </c>
      <c r="C402" s="104">
        <f>'9 - MAR 2020'!E64</f>
        <v>81639</v>
      </c>
      <c r="D402" s="105">
        <f>'9 - MAR 2020'!K64</f>
        <v>5000</v>
      </c>
      <c r="E402" s="105">
        <f>'9 - MAR 2020'!I64</f>
        <v>5000</v>
      </c>
      <c r="F402" s="105">
        <f>'9 - MAR 2020'!J64</f>
        <v>0</v>
      </c>
      <c r="G402" s="105">
        <f>'8 - FEB 2020'!M399</f>
        <v>0</v>
      </c>
    </row>
    <row r="403" spans="1:7" hidden="1" x14ac:dyDescent="0.2">
      <c r="A403" s="103" t="str">
        <f>'9 - MAR 2020'!C65</f>
        <v>CK</v>
      </c>
      <c r="B403" s="107">
        <f>'9 - MAR 2020'!B65</f>
        <v>43895</v>
      </c>
      <c r="C403" s="104">
        <f>'9 - MAR 2020'!E65</f>
        <v>81640</v>
      </c>
      <c r="D403" s="105">
        <f>'9 - MAR 2020'!K65</f>
        <v>40</v>
      </c>
      <c r="E403" s="105">
        <f>'9 - MAR 2020'!I65</f>
        <v>40</v>
      </c>
      <c r="F403" s="105">
        <f>'9 - MAR 2020'!J65</f>
        <v>0</v>
      </c>
      <c r="G403" s="105">
        <f>'8 - FEB 2020'!M400</f>
        <v>0</v>
      </c>
    </row>
    <row r="404" spans="1:7" hidden="1" x14ac:dyDescent="0.2">
      <c r="A404" s="103" t="str">
        <f>'9 - MAR 2020'!C66</f>
        <v>WR</v>
      </c>
      <c r="B404" s="107">
        <f>'9 - MAR 2020'!B66</f>
        <v>43895</v>
      </c>
      <c r="C404" s="104">
        <f>'9 - MAR 2020'!E66</f>
        <v>81641</v>
      </c>
      <c r="D404" s="105">
        <f>'9 - MAR 2020'!K66</f>
        <v>10000</v>
      </c>
      <c r="E404" s="105">
        <f>'9 - MAR 2020'!I66</f>
        <v>10000</v>
      </c>
      <c r="F404" s="105">
        <f>'9 - MAR 2020'!J66</f>
        <v>0</v>
      </c>
      <c r="G404" s="105">
        <f>'8 - FEB 2020'!M401</f>
        <v>0</v>
      </c>
    </row>
    <row r="405" spans="1:7" hidden="1" x14ac:dyDescent="0.2">
      <c r="A405" s="103" t="str">
        <f>'9 - MAR 2020'!C67</f>
        <v>CC</v>
      </c>
      <c r="B405" s="107">
        <f>'9 - MAR 2020'!B67</f>
        <v>43896</v>
      </c>
      <c r="C405" s="104">
        <f>'9 - MAR 2020'!E67</f>
        <v>81642</v>
      </c>
      <c r="D405" s="105">
        <f>'9 - MAR 2020'!K67</f>
        <v>100</v>
      </c>
      <c r="E405" s="105">
        <f>'9 - MAR 2020'!I67</f>
        <v>100</v>
      </c>
      <c r="F405" s="105">
        <f>'9 - MAR 2020'!J67</f>
        <v>0</v>
      </c>
      <c r="G405" s="105">
        <f>'8 - FEB 2020'!M402</f>
        <v>0</v>
      </c>
    </row>
    <row r="406" spans="1:7" hidden="1" x14ac:dyDescent="0.2">
      <c r="A406" s="103" t="str">
        <f>'9 - MAR 2020'!C68</f>
        <v>QU</v>
      </c>
      <c r="B406" s="107" t="str">
        <f>'9 - MAR 2020'!B68</f>
        <v>N/A</v>
      </c>
      <c r="C406" s="104">
        <f>'9 - MAR 2020'!E68</f>
        <v>81643</v>
      </c>
      <c r="D406" s="105">
        <f>'9 - MAR 2020'!K68</f>
        <v>0</v>
      </c>
      <c r="E406" s="105">
        <f>'9 - MAR 2020'!I68</f>
        <v>0</v>
      </c>
      <c r="F406" s="105">
        <f>'9 - MAR 2020'!J68</f>
        <v>0</v>
      </c>
      <c r="G406" s="105">
        <f>'8 - FEB 2020'!M403</f>
        <v>0</v>
      </c>
    </row>
    <row r="407" spans="1:7" hidden="1" x14ac:dyDescent="0.2">
      <c r="A407" s="103" t="str">
        <f>'9 - MAR 2020'!C69</f>
        <v>WR</v>
      </c>
      <c r="B407" s="107">
        <f>'9 - MAR 2020'!B69</f>
        <v>43896</v>
      </c>
      <c r="C407" s="104">
        <f>'9 - MAR 2020'!E69</f>
        <v>81644</v>
      </c>
      <c r="D407" s="105">
        <f>'9 - MAR 2020'!K69</f>
        <v>50</v>
      </c>
      <c r="E407" s="105">
        <f>'9 - MAR 2020'!I69</f>
        <v>50</v>
      </c>
      <c r="F407" s="105">
        <f>'9 - MAR 2020'!J69</f>
        <v>0</v>
      </c>
      <c r="G407" s="105">
        <f>'8 - FEB 2020'!M404</f>
        <v>0</v>
      </c>
    </row>
    <row r="408" spans="1:7" hidden="1" x14ac:dyDescent="0.2">
      <c r="A408" s="103" t="str">
        <f>'9 - MAR 2020'!C70</f>
        <v>AD</v>
      </c>
      <c r="B408" s="107" t="str">
        <f>'9 - MAR 2020'!B70</f>
        <v>N/A</v>
      </c>
      <c r="C408" s="104">
        <f>'9 - MAR 2020'!E70</f>
        <v>81645</v>
      </c>
      <c r="D408" s="105">
        <f>'9 - MAR 2020'!K70</f>
        <v>0</v>
      </c>
      <c r="E408" s="105">
        <f>'9 - MAR 2020'!I70</f>
        <v>0</v>
      </c>
      <c r="F408" s="105">
        <f>'9 - MAR 2020'!J70</f>
        <v>0</v>
      </c>
      <c r="G408" s="105">
        <f>'8 - FEB 2020'!M405</f>
        <v>0</v>
      </c>
    </row>
    <row r="409" spans="1:7" hidden="1" x14ac:dyDescent="0.2">
      <c r="A409" s="103" t="str">
        <f>'9 - MAR 2020'!C71</f>
        <v>CC</v>
      </c>
      <c r="B409" s="107">
        <f>'9 - MAR 2020'!B71</f>
        <v>43896</v>
      </c>
      <c r="C409" s="104">
        <f>'9 - MAR 2020'!E71</f>
        <v>81646</v>
      </c>
      <c r="D409" s="105">
        <f>'9 - MAR 2020'!K71</f>
        <v>6175</v>
      </c>
      <c r="E409" s="105">
        <f>'9 - MAR 2020'!I71</f>
        <v>6175</v>
      </c>
      <c r="F409" s="105">
        <f>'9 - MAR 2020'!J71</f>
        <v>0</v>
      </c>
      <c r="G409" s="105">
        <f>'8 - FEB 2020'!M406</f>
        <v>0</v>
      </c>
    </row>
    <row r="410" spans="1:7" hidden="1" x14ac:dyDescent="0.2">
      <c r="A410" s="103" t="str">
        <f>'9 - MAR 2020'!C72</f>
        <v>CK</v>
      </c>
      <c r="B410" s="107">
        <f>'9 - MAR 2020'!B72</f>
        <v>43896</v>
      </c>
      <c r="C410" s="104">
        <f>'9 - MAR 2020'!E72</f>
        <v>81647</v>
      </c>
      <c r="D410" s="105">
        <f>'9 - MAR 2020'!K72</f>
        <v>1305</v>
      </c>
      <c r="E410" s="105">
        <f>'9 - MAR 2020'!I72</f>
        <v>1305</v>
      </c>
      <c r="F410" s="105">
        <f>'9 - MAR 2020'!J72</f>
        <v>0</v>
      </c>
      <c r="G410" s="105">
        <f>'8 - FEB 2020'!M407</f>
        <v>0</v>
      </c>
    </row>
    <row r="411" spans="1:7" hidden="1" x14ac:dyDescent="0.2">
      <c r="A411" s="103" t="str">
        <f>'9 - MAR 2020'!C73</f>
        <v>CK</v>
      </c>
      <c r="B411" s="107">
        <f>'9 - MAR 2020'!B73</f>
        <v>43896</v>
      </c>
      <c r="C411" s="104">
        <f>'9 - MAR 2020'!E73</f>
        <v>81648</v>
      </c>
      <c r="D411" s="105">
        <f>'9 - MAR 2020'!K73</f>
        <v>700</v>
      </c>
      <c r="E411" s="105">
        <f>'9 - MAR 2020'!I73</f>
        <v>280</v>
      </c>
      <c r="F411" s="105">
        <f>'9 - MAR 2020'!J73</f>
        <v>420</v>
      </c>
      <c r="G411" s="105">
        <f>'8 - FEB 2020'!M408</f>
        <v>0</v>
      </c>
    </row>
    <row r="412" spans="1:7" hidden="1" x14ac:dyDescent="0.2">
      <c r="A412" s="103" t="str">
        <f>'9 - MAR 2020'!C74</f>
        <v>CK</v>
      </c>
      <c r="B412" s="107">
        <f>'9 - MAR 2020'!B74</f>
        <v>43896</v>
      </c>
      <c r="C412" s="104">
        <f>'9 - MAR 2020'!E74</f>
        <v>81649</v>
      </c>
      <c r="D412" s="105">
        <f>'9 - MAR 2020'!K74</f>
        <v>2470</v>
      </c>
      <c r="E412" s="105">
        <f>'9 - MAR 2020'!I74</f>
        <v>2470</v>
      </c>
      <c r="F412" s="105">
        <f>'9 - MAR 2020'!J74</f>
        <v>0</v>
      </c>
      <c r="G412" s="105">
        <f>'8 - FEB 2020'!M409</f>
        <v>0</v>
      </c>
    </row>
    <row r="413" spans="1:7" hidden="1" x14ac:dyDescent="0.2">
      <c r="A413" s="103" t="str">
        <f>'9 - MAR 2020'!C75</f>
        <v>CC</v>
      </c>
      <c r="B413" s="107">
        <f>'9 - MAR 2020'!B75</f>
        <v>43899</v>
      </c>
      <c r="C413" s="104">
        <f>'9 - MAR 2020'!E75</f>
        <v>81650</v>
      </c>
      <c r="D413" s="105">
        <f>'9 - MAR 2020'!K75</f>
        <v>550</v>
      </c>
      <c r="E413" s="105">
        <f>'9 - MAR 2020'!I75</f>
        <v>550</v>
      </c>
      <c r="F413" s="105">
        <f>'9 - MAR 2020'!J75</f>
        <v>0</v>
      </c>
      <c r="G413" s="105">
        <f>'8 - FEB 2020'!M410</f>
        <v>0</v>
      </c>
    </row>
    <row r="414" spans="1:7" hidden="1" x14ac:dyDescent="0.2">
      <c r="A414" s="103" t="str">
        <f>'9 - MAR 2020'!C76</f>
        <v>CC</v>
      </c>
      <c r="B414" s="107">
        <f>'9 - MAR 2020'!B76</f>
        <v>43899</v>
      </c>
      <c r="C414" s="104">
        <f>'9 - MAR 2020'!E76</f>
        <v>81651</v>
      </c>
      <c r="D414" s="105">
        <f>'9 - MAR 2020'!K76</f>
        <v>445</v>
      </c>
      <c r="E414" s="105">
        <f>'9 - MAR 2020'!I76</f>
        <v>445</v>
      </c>
      <c r="F414" s="105">
        <f>'9 - MAR 2020'!J76</f>
        <v>0</v>
      </c>
      <c r="G414" s="105">
        <f>'8 - FEB 2020'!M411</f>
        <v>0</v>
      </c>
    </row>
    <row r="415" spans="1:7" hidden="1" x14ac:dyDescent="0.2">
      <c r="A415" s="103" t="str">
        <f>'9 - MAR 2020'!C77</f>
        <v>CC</v>
      </c>
      <c r="B415" s="107">
        <f>'9 - MAR 2020'!B77</f>
        <v>43896</v>
      </c>
      <c r="C415" s="104">
        <f>'9 - MAR 2020'!E77</f>
        <v>81652</v>
      </c>
      <c r="D415" s="105">
        <f>'9 - MAR 2020'!K77</f>
        <v>50</v>
      </c>
      <c r="E415" s="105">
        <f>'9 - MAR 2020'!I77</f>
        <v>50</v>
      </c>
      <c r="F415" s="105">
        <f>'9 - MAR 2020'!J77</f>
        <v>0</v>
      </c>
      <c r="G415" s="105">
        <f>'8 - FEB 2020'!M412</f>
        <v>0</v>
      </c>
    </row>
    <row r="416" spans="1:7" hidden="1" x14ac:dyDescent="0.2">
      <c r="A416" s="103" t="str">
        <f>'9 - MAR 2020'!C78</f>
        <v>CK</v>
      </c>
      <c r="B416" s="107">
        <f>'9 - MAR 2020'!B78</f>
        <v>43899</v>
      </c>
      <c r="C416" s="104">
        <f>'9 - MAR 2020'!E78</f>
        <v>81653</v>
      </c>
      <c r="D416" s="105">
        <f>'9 - MAR 2020'!K78</f>
        <v>1025</v>
      </c>
      <c r="E416" s="105">
        <f>'9 - MAR 2020'!I78</f>
        <v>1025</v>
      </c>
      <c r="F416" s="105">
        <f>'9 - MAR 2020'!J78</f>
        <v>0</v>
      </c>
      <c r="G416" s="105">
        <f>'8 - FEB 2020'!M413</f>
        <v>0</v>
      </c>
    </row>
    <row r="417" spans="1:7" hidden="1" x14ac:dyDescent="0.2">
      <c r="A417" s="103" t="str">
        <f>'9 - MAR 2020'!C79</f>
        <v>CK</v>
      </c>
      <c r="B417" s="107">
        <f>'9 - MAR 2020'!B79</f>
        <v>43899</v>
      </c>
      <c r="C417" s="104">
        <f>'9 - MAR 2020'!E79</f>
        <v>81654</v>
      </c>
      <c r="D417" s="105">
        <f>'9 - MAR 2020'!K79</f>
        <v>1191</v>
      </c>
      <c r="E417" s="105">
        <f>'9 - MAR 2020'!I79</f>
        <v>1191</v>
      </c>
      <c r="F417" s="105">
        <f>'9 - MAR 2020'!J79</f>
        <v>0</v>
      </c>
      <c r="G417" s="105">
        <f>'8 - FEB 2020'!M414</f>
        <v>0</v>
      </c>
    </row>
    <row r="418" spans="1:7" hidden="1" x14ac:dyDescent="0.2">
      <c r="A418" s="103" t="str">
        <f>'9 - MAR 2020'!C80</f>
        <v>QU</v>
      </c>
      <c r="B418" s="107" t="str">
        <f>'9 - MAR 2020'!B80</f>
        <v>N/A</v>
      </c>
      <c r="C418" s="104">
        <f>'9 - MAR 2020'!E80</f>
        <v>81655</v>
      </c>
      <c r="D418" s="105">
        <f>'9 - MAR 2020'!K80</f>
        <v>0</v>
      </c>
      <c r="E418" s="105">
        <f>'9 - MAR 2020'!I80</f>
        <v>0</v>
      </c>
      <c r="F418" s="105">
        <f>'9 - MAR 2020'!J80</f>
        <v>0</v>
      </c>
      <c r="G418" s="105">
        <f>'8 - FEB 2020'!M415</f>
        <v>0</v>
      </c>
    </row>
    <row r="419" spans="1:7" hidden="1" x14ac:dyDescent="0.2">
      <c r="A419" s="103" t="str">
        <f>'9 - MAR 2020'!C81</f>
        <v>CK</v>
      </c>
      <c r="B419" s="107">
        <f>'9 - MAR 2020'!B81</f>
        <v>43899</v>
      </c>
      <c r="C419" s="104">
        <f>'9 - MAR 2020'!E81</f>
        <v>81656</v>
      </c>
      <c r="D419" s="105">
        <f>'9 - MAR 2020'!K81</f>
        <v>54</v>
      </c>
      <c r="E419" s="105">
        <f>'9 - MAR 2020'!I81</f>
        <v>54</v>
      </c>
      <c r="F419" s="105">
        <f>'9 - MAR 2020'!J81</f>
        <v>0</v>
      </c>
      <c r="G419" s="105">
        <f>'8 - FEB 2020'!M416</f>
        <v>0</v>
      </c>
    </row>
    <row r="420" spans="1:7" hidden="1" x14ac:dyDescent="0.2">
      <c r="A420" s="103">
        <f>'9 - MAR 2020'!C82</f>
        <v>0</v>
      </c>
      <c r="B420" s="107">
        <f>'9 - MAR 2020'!B82</f>
        <v>0</v>
      </c>
      <c r="C420" s="104">
        <f>'9 - MAR 2020'!E82</f>
        <v>81657</v>
      </c>
      <c r="D420" s="105">
        <f>'9 - MAR 2020'!K82</f>
        <v>0</v>
      </c>
      <c r="E420" s="105">
        <f>'9 - MAR 2020'!I82</f>
        <v>0</v>
      </c>
      <c r="F420" s="105">
        <f>'9 - MAR 2020'!J82</f>
        <v>0</v>
      </c>
      <c r="G420" s="105">
        <f>'8 - FEB 2020'!M417</f>
        <v>0</v>
      </c>
    </row>
    <row r="421" spans="1:7" hidden="1" x14ac:dyDescent="0.2">
      <c r="A421" s="103" t="str">
        <f>'9 - MAR 2020'!C83</f>
        <v>QU</v>
      </c>
      <c r="B421" s="107" t="str">
        <f>'9 - MAR 2020'!B83</f>
        <v>N/A</v>
      </c>
      <c r="C421" s="104">
        <f>'9 - MAR 2020'!E83</f>
        <v>81658</v>
      </c>
      <c r="D421" s="105">
        <f>'9 - MAR 2020'!K83</f>
        <v>0</v>
      </c>
      <c r="E421" s="105">
        <f>'9 - MAR 2020'!I83</f>
        <v>0</v>
      </c>
      <c r="F421" s="105">
        <f>'9 - MAR 2020'!J83</f>
        <v>0</v>
      </c>
      <c r="G421" s="105">
        <f>'8 - FEB 2020'!M418</f>
        <v>0</v>
      </c>
    </row>
    <row r="422" spans="1:7" hidden="1" x14ac:dyDescent="0.2">
      <c r="A422" s="103" t="str">
        <f>'9 - MAR 2020'!C84</f>
        <v>CC</v>
      </c>
      <c r="B422" s="107">
        <f>'9 - MAR 2020'!B84</f>
        <v>43901</v>
      </c>
      <c r="C422" s="104">
        <f>'9 - MAR 2020'!E84</f>
        <v>81659</v>
      </c>
      <c r="D422" s="105">
        <f>'9 - MAR 2020'!K84</f>
        <v>200</v>
      </c>
      <c r="E422" s="105">
        <f>'9 - MAR 2020'!I84</f>
        <v>200</v>
      </c>
      <c r="F422" s="105">
        <f>'9 - MAR 2020'!J84</f>
        <v>0</v>
      </c>
      <c r="G422" s="105">
        <f>'8 - FEB 2020'!M419</f>
        <v>0</v>
      </c>
    </row>
    <row r="423" spans="1:7" hidden="1" x14ac:dyDescent="0.2">
      <c r="A423" s="103" t="str">
        <f>'9 - MAR 2020'!C85</f>
        <v>QU</v>
      </c>
      <c r="B423" s="107" t="str">
        <f>'9 - MAR 2020'!B85</f>
        <v>N/A</v>
      </c>
      <c r="C423" s="104">
        <f>'9 - MAR 2020'!E85</f>
        <v>81660</v>
      </c>
      <c r="D423" s="105">
        <f>'9 - MAR 2020'!K85</f>
        <v>0</v>
      </c>
      <c r="E423" s="105">
        <f>'9 - MAR 2020'!I85</f>
        <v>0</v>
      </c>
      <c r="F423" s="105">
        <f>'9 - MAR 2020'!J85</f>
        <v>0</v>
      </c>
      <c r="G423" s="105">
        <f>'8 - FEB 2020'!M420</f>
        <v>0</v>
      </c>
    </row>
    <row r="424" spans="1:7" hidden="1" x14ac:dyDescent="0.2">
      <c r="A424" s="103" t="str">
        <f>'9 - MAR 2020'!C86</f>
        <v>AD</v>
      </c>
      <c r="B424" s="107" t="str">
        <f>'9 - MAR 2020'!B86</f>
        <v>N/A</v>
      </c>
      <c r="C424" s="104">
        <f>'9 - MAR 2020'!E86</f>
        <v>81661</v>
      </c>
      <c r="D424" s="105">
        <f>'9 - MAR 2020'!K86</f>
        <v>0</v>
      </c>
      <c r="E424" s="105">
        <f>'9 - MAR 2020'!I86</f>
        <v>0</v>
      </c>
      <c r="F424" s="105">
        <f>'9 - MAR 2020'!J86</f>
        <v>0</v>
      </c>
      <c r="G424" s="105">
        <f>'8 - FEB 2020'!M421</f>
        <v>0</v>
      </c>
    </row>
    <row r="425" spans="1:7" hidden="1" x14ac:dyDescent="0.2">
      <c r="A425" s="103" t="str">
        <f>'9 - MAR 2020'!C87</f>
        <v>CC</v>
      </c>
      <c r="B425" s="107">
        <f>'9 - MAR 2020'!B87</f>
        <v>43899</v>
      </c>
      <c r="C425" s="104">
        <f>'9 - MAR 2020'!E87</f>
        <v>81662</v>
      </c>
      <c r="D425" s="105">
        <f>'9 - MAR 2020'!K87</f>
        <v>625</v>
      </c>
      <c r="E425" s="105">
        <f>'9 - MAR 2020'!I87</f>
        <v>625</v>
      </c>
      <c r="F425" s="105">
        <f>'9 - MAR 2020'!J87</f>
        <v>0</v>
      </c>
      <c r="G425" s="105">
        <f>'8 - FEB 2020'!M422</f>
        <v>0</v>
      </c>
    </row>
    <row r="426" spans="1:7" hidden="1" x14ac:dyDescent="0.2">
      <c r="A426" s="103" t="str">
        <f>'9 - MAR 2020'!C88</f>
        <v>CC</v>
      </c>
      <c r="B426" s="107">
        <f>'9 - MAR 2020'!B88</f>
        <v>43900</v>
      </c>
      <c r="C426" s="104">
        <f>'9 - MAR 2020'!E88</f>
        <v>81663</v>
      </c>
      <c r="D426" s="105">
        <f>'9 - MAR 2020'!K88</f>
        <v>125</v>
      </c>
      <c r="E426" s="105">
        <f>'9 - MAR 2020'!I88</f>
        <v>125</v>
      </c>
      <c r="F426" s="105">
        <f>'9 - MAR 2020'!J88</f>
        <v>0</v>
      </c>
      <c r="G426" s="105">
        <f>'8 - FEB 2020'!M423</f>
        <v>0</v>
      </c>
    </row>
    <row r="427" spans="1:7" hidden="1" x14ac:dyDescent="0.2">
      <c r="A427" s="103" t="str">
        <f>'9 - MAR 2020'!C89</f>
        <v>GK</v>
      </c>
      <c r="B427" s="107" t="str">
        <f>'9 - MAR 2020'!B89</f>
        <v>N/A</v>
      </c>
      <c r="C427" s="104">
        <f>'9 - MAR 2020'!E89</f>
        <v>81664</v>
      </c>
      <c r="D427" s="105">
        <f>'9 - MAR 2020'!K89</f>
        <v>12400</v>
      </c>
      <c r="E427" s="105">
        <f>'9 - MAR 2020'!I89</f>
        <v>12400</v>
      </c>
      <c r="F427" s="105">
        <f>'9 - MAR 2020'!J89</f>
        <v>0</v>
      </c>
      <c r="G427" s="105">
        <f>'8 - FEB 2020'!M424</f>
        <v>0</v>
      </c>
    </row>
    <row r="428" spans="1:7" hidden="1" x14ac:dyDescent="0.2">
      <c r="A428" s="103" t="str">
        <f>'9 - MAR 2020'!C90</f>
        <v>CK</v>
      </c>
      <c r="B428" s="107">
        <f>'9 - MAR 2020'!B90</f>
        <v>43900</v>
      </c>
      <c r="C428" s="104">
        <f>'9 - MAR 2020'!E90</f>
        <v>81665</v>
      </c>
      <c r="D428" s="105">
        <f>'9 - MAR 2020'!K90</f>
        <v>2100</v>
      </c>
      <c r="E428" s="105">
        <f>'9 - MAR 2020'!I90</f>
        <v>2100</v>
      </c>
      <c r="F428" s="105">
        <f>'9 - MAR 2020'!J90</f>
        <v>0</v>
      </c>
      <c r="G428" s="105">
        <f>'8 - FEB 2020'!M425</f>
        <v>0</v>
      </c>
    </row>
    <row r="429" spans="1:7" hidden="1" x14ac:dyDescent="0.2">
      <c r="A429" s="103" t="str">
        <f>'9 - MAR 2020'!C91</f>
        <v>CK</v>
      </c>
      <c r="B429" s="107">
        <f>'9 - MAR 2020'!B91</f>
        <v>43900</v>
      </c>
      <c r="C429" s="104">
        <f>'9 - MAR 2020'!E91</f>
        <v>81666</v>
      </c>
      <c r="D429" s="105">
        <f>'9 - MAR 2020'!K91</f>
        <v>2660</v>
      </c>
      <c r="E429" s="105">
        <f>'9 - MAR 2020'!I91</f>
        <v>2660</v>
      </c>
      <c r="F429" s="105">
        <f>'9 - MAR 2020'!J91</f>
        <v>0</v>
      </c>
      <c r="G429" s="105">
        <f>'8 - FEB 2020'!M426</f>
        <v>0</v>
      </c>
    </row>
    <row r="430" spans="1:7" hidden="1" x14ac:dyDescent="0.2">
      <c r="A430" s="103" t="str">
        <f>'9 - MAR 2020'!C92</f>
        <v>CK</v>
      </c>
      <c r="B430" s="107">
        <f>'9 - MAR 2020'!B92</f>
        <v>43900</v>
      </c>
      <c r="C430" s="104">
        <f>'9 - MAR 2020'!E92</f>
        <v>81667</v>
      </c>
      <c r="D430" s="105">
        <f>'9 - MAR 2020'!K92</f>
        <v>150</v>
      </c>
      <c r="E430" s="105">
        <f>'9 - MAR 2020'!I92</f>
        <v>150</v>
      </c>
      <c r="F430" s="105">
        <f>'9 - MAR 2020'!J92</f>
        <v>0</v>
      </c>
      <c r="G430" s="105">
        <f>'8 - FEB 2020'!M427</f>
        <v>0</v>
      </c>
    </row>
    <row r="431" spans="1:7" hidden="1" x14ac:dyDescent="0.2">
      <c r="A431" s="103" t="str">
        <f>'9 - MAR 2020'!C93</f>
        <v>CK</v>
      </c>
      <c r="B431" s="107">
        <f>'9 - MAR 2020'!B93</f>
        <v>43900</v>
      </c>
      <c r="C431" s="104">
        <f>'9 - MAR 2020'!E93</f>
        <v>81668</v>
      </c>
      <c r="D431" s="105">
        <f>'9 - MAR 2020'!K93</f>
        <v>1500</v>
      </c>
      <c r="E431" s="105">
        <f>'9 - MAR 2020'!I93</f>
        <v>850</v>
      </c>
      <c r="F431" s="105">
        <f>'9 - MAR 2020'!J93</f>
        <v>650</v>
      </c>
      <c r="G431" s="105">
        <f>'8 - FEB 2020'!M428</f>
        <v>0</v>
      </c>
    </row>
    <row r="432" spans="1:7" hidden="1" x14ac:dyDescent="0.2">
      <c r="A432" s="103" t="str">
        <f>'9 - MAR 2020'!C94</f>
        <v>CK</v>
      </c>
      <c r="B432" s="107">
        <f>'9 - MAR 2020'!B94</f>
        <v>43900</v>
      </c>
      <c r="C432" s="104">
        <f>'9 - MAR 2020'!E94</f>
        <v>81669</v>
      </c>
      <c r="D432" s="105">
        <f>'9 - MAR 2020'!K94</f>
        <v>1687532.32</v>
      </c>
      <c r="E432" s="105">
        <f>'9 - MAR 2020'!I94</f>
        <v>1687532.32</v>
      </c>
      <c r="F432" s="105">
        <f>'9 - MAR 2020'!J94</f>
        <v>0</v>
      </c>
      <c r="G432" s="105">
        <f>'8 - FEB 2020'!M429</f>
        <v>0</v>
      </c>
    </row>
    <row r="433" spans="1:7" hidden="1" x14ac:dyDescent="0.2">
      <c r="A433" s="103" t="str">
        <f>'9 - MAR 2020'!C95</f>
        <v>CC</v>
      </c>
      <c r="B433" s="107">
        <f>'9 - MAR 2020'!B95</f>
        <v>43900</v>
      </c>
      <c r="C433" s="104">
        <f>'9 - MAR 2020'!E95</f>
        <v>81670</v>
      </c>
      <c r="D433" s="105">
        <f>'9 - MAR 2020'!K95</f>
        <v>1675</v>
      </c>
      <c r="E433" s="105">
        <f>'9 - MAR 2020'!I95</f>
        <v>1675</v>
      </c>
      <c r="F433" s="105">
        <f>'9 - MAR 2020'!J95</f>
        <v>0</v>
      </c>
      <c r="G433" s="105">
        <f>'8 - FEB 2020'!M430</f>
        <v>0</v>
      </c>
    </row>
    <row r="434" spans="1:7" hidden="1" x14ac:dyDescent="0.2">
      <c r="A434" s="103" t="str">
        <f>'9 - MAR 2020'!C96</f>
        <v>AD</v>
      </c>
      <c r="B434" s="107" t="str">
        <f>'9 - MAR 2020'!B96</f>
        <v>N/A</v>
      </c>
      <c r="C434" s="104">
        <f>'9 - MAR 2020'!E96</f>
        <v>81671</v>
      </c>
      <c r="D434" s="105">
        <f>'9 - MAR 2020'!K96</f>
        <v>0</v>
      </c>
      <c r="E434" s="105">
        <f>'9 - MAR 2020'!I96</f>
        <v>0</v>
      </c>
      <c r="F434" s="105">
        <f>'9 - MAR 2020'!J96</f>
        <v>0</v>
      </c>
      <c r="G434" s="105">
        <f>'8 - FEB 2020'!M431</f>
        <v>0</v>
      </c>
    </row>
    <row r="435" spans="1:7" hidden="1" x14ac:dyDescent="0.2">
      <c r="A435" s="103" t="str">
        <f>'9 - MAR 2020'!C97</f>
        <v>CC</v>
      </c>
      <c r="B435" s="107">
        <f>'9 - MAR 2020'!B97</f>
        <v>43901</v>
      </c>
      <c r="C435" s="104">
        <f>'9 - MAR 2020'!E97</f>
        <v>81672</v>
      </c>
      <c r="D435" s="105">
        <f>'9 - MAR 2020'!K97</f>
        <v>160</v>
      </c>
      <c r="E435" s="105">
        <f>'9 - MAR 2020'!I97</f>
        <v>160</v>
      </c>
      <c r="F435" s="105">
        <f>'9 - MAR 2020'!J97</f>
        <v>0</v>
      </c>
      <c r="G435" s="105">
        <f>'8 - FEB 2020'!M432</f>
        <v>0</v>
      </c>
    </row>
    <row r="436" spans="1:7" hidden="1" x14ac:dyDescent="0.2">
      <c r="A436" s="103" t="str">
        <f>'9 - MAR 2020'!C98</f>
        <v>CC</v>
      </c>
      <c r="B436" s="107">
        <f>'9 - MAR 2020'!B98</f>
        <v>43901</v>
      </c>
      <c r="C436" s="104">
        <f>'9 - MAR 2020'!E98</f>
        <v>81673</v>
      </c>
      <c r="D436" s="105">
        <f>'9 - MAR 2020'!K98</f>
        <v>2485</v>
      </c>
      <c r="E436" s="105">
        <f>'9 - MAR 2020'!I98</f>
        <v>2485</v>
      </c>
      <c r="F436" s="105">
        <f>'9 - MAR 2020'!J98</f>
        <v>0</v>
      </c>
      <c r="G436" s="105">
        <f>'8 - FEB 2020'!M433</f>
        <v>0</v>
      </c>
    </row>
    <row r="437" spans="1:7" hidden="1" x14ac:dyDescent="0.2">
      <c r="A437" s="103" t="str">
        <f>'9 - MAR 2020'!C99</f>
        <v>CK</v>
      </c>
      <c r="B437" s="107">
        <f>'9 - MAR 2020'!B99</f>
        <v>43901</v>
      </c>
      <c r="C437" s="104">
        <f>'9 - MAR 2020'!E99</f>
        <v>81674</v>
      </c>
      <c r="D437" s="105">
        <f>'9 - MAR 2020'!K99</f>
        <v>5415</v>
      </c>
      <c r="E437" s="105">
        <f>'9 - MAR 2020'!I99</f>
        <v>5415</v>
      </c>
      <c r="F437" s="105">
        <f>'9 - MAR 2020'!J99</f>
        <v>0</v>
      </c>
      <c r="G437" s="105">
        <f>'8 - FEB 2020'!M434</f>
        <v>0</v>
      </c>
    </row>
    <row r="438" spans="1:7" hidden="1" x14ac:dyDescent="0.2">
      <c r="A438" s="103" t="str">
        <f>'9 - MAR 2020'!C100</f>
        <v>WR</v>
      </c>
      <c r="B438" s="107" t="str">
        <f>'9 - MAR 2020'!B100</f>
        <v>N/A</v>
      </c>
      <c r="C438" s="104">
        <f>'9 - MAR 2020'!E100</f>
        <v>81675</v>
      </c>
      <c r="D438" s="105">
        <f>'9 - MAR 2020'!K100</f>
        <v>0</v>
      </c>
      <c r="E438" s="105">
        <f>'9 - MAR 2020'!I100</f>
        <v>0</v>
      </c>
      <c r="F438" s="105">
        <f>'9 - MAR 2020'!J100</f>
        <v>0</v>
      </c>
      <c r="G438" s="105">
        <f>'8 - FEB 2020'!M435</f>
        <v>0</v>
      </c>
    </row>
    <row r="439" spans="1:7" hidden="1" x14ac:dyDescent="0.2">
      <c r="A439" s="103" t="str">
        <f>'9 - MAR 2020'!C101</f>
        <v>CK</v>
      </c>
      <c r="B439" s="107">
        <f>'9 - MAR 2020'!B101</f>
        <v>43901</v>
      </c>
      <c r="C439" s="104">
        <f>'9 - MAR 2020'!E101</f>
        <v>81676</v>
      </c>
      <c r="D439" s="105">
        <f>'9 - MAR 2020'!K101</f>
        <v>100</v>
      </c>
      <c r="E439" s="105">
        <f>'9 - MAR 2020'!I101</f>
        <v>100</v>
      </c>
      <c r="F439" s="105">
        <f>'9 - MAR 2020'!J101</f>
        <v>0</v>
      </c>
      <c r="G439" s="105">
        <f>'8 - FEB 2020'!M436</f>
        <v>0</v>
      </c>
    </row>
    <row r="440" spans="1:7" hidden="1" x14ac:dyDescent="0.2">
      <c r="A440" s="103" t="str">
        <f>'9 - MAR 2020'!C102</f>
        <v>CK</v>
      </c>
      <c r="B440" s="107">
        <f>'9 - MAR 2020'!B102</f>
        <v>43901</v>
      </c>
      <c r="C440" s="104">
        <f>'9 - MAR 2020'!E102</f>
        <v>81677</v>
      </c>
      <c r="D440" s="105">
        <f>'9 - MAR 2020'!K102</f>
        <v>1625</v>
      </c>
      <c r="E440" s="105">
        <f>'9 - MAR 2020'!I102</f>
        <v>1625</v>
      </c>
      <c r="F440" s="105">
        <f>'9 - MAR 2020'!J102</f>
        <v>0</v>
      </c>
      <c r="G440" s="105">
        <f>'8 - FEB 2020'!M437</f>
        <v>0</v>
      </c>
    </row>
    <row r="441" spans="1:7" hidden="1" x14ac:dyDescent="0.2">
      <c r="A441" s="103" t="str">
        <f>'9 - MAR 2020'!C103</f>
        <v>CK</v>
      </c>
      <c r="B441" s="107">
        <f>'9 - MAR 2020'!B103</f>
        <v>43901</v>
      </c>
      <c r="C441" s="104">
        <f>'9 - MAR 2020'!E103</f>
        <v>81678</v>
      </c>
      <c r="D441" s="105">
        <f>'9 - MAR 2020'!K103</f>
        <v>1000000</v>
      </c>
      <c r="E441" s="105">
        <f>'9 - MAR 2020'!I103</f>
        <v>1000000</v>
      </c>
      <c r="F441" s="105">
        <f>'9 - MAR 2020'!J103</f>
        <v>0</v>
      </c>
      <c r="G441" s="105">
        <f>'8 - FEB 2020'!M438</f>
        <v>0</v>
      </c>
    </row>
    <row r="442" spans="1:7" hidden="1" x14ac:dyDescent="0.2">
      <c r="A442" s="103" t="str">
        <f>'9 - MAR 2020'!C104</f>
        <v>WR</v>
      </c>
      <c r="B442" s="107" t="str">
        <f>'9 - MAR 2020'!B104</f>
        <v>N/A</v>
      </c>
      <c r="C442" s="104">
        <f>'9 - MAR 2020'!E104</f>
        <v>81679</v>
      </c>
      <c r="D442" s="105">
        <f>'9 - MAR 2020'!K104</f>
        <v>202.94</v>
      </c>
      <c r="E442" s="105">
        <f>'9 - MAR 2020'!I104</f>
        <v>202.94</v>
      </c>
      <c r="F442" s="105">
        <f>'9 - MAR 2020'!J104</f>
        <v>0</v>
      </c>
      <c r="G442" s="105">
        <f>'8 - FEB 2020'!M439</f>
        <v>0</v>
      </c>
    </row>
    <row r="443" spans="1:7" hidden="1" x14ac:dyDescent="0.2">
      <c r="A443" s="103" t="str">
        <f>'9 - MAR 2020'!C105</f>
        <v>CC</v>
      </c>
      <c r="B443" s="107">
        <f>'9 - MAR 2020'!B105</f>
        <v>43902</v>
      </c>
      <c r="C443" s="104">
        <f>'9 - MAR 2020'!E105</f>
        <v>81680</v>
      </c>
      <c r="D443" s="105">
        <f>'9 - MAR 2020'!K105</f>
        <v>1250</v>
      </c>
      <c r="E443" s="105">
        <f>'9 - MAR 2020'!I105</f>
        <v>1250</v>
      </c>
      <c r="F443" s="105">
        <f>'9 - MAR 2020'!J105</f>
        <v>0</v>
      </c>
      <c r="G443" s="105">
        <f>'8 - FEB 2020'!M440</f>
        <v>0</v>
      </c>
    </row>
    <row r="444" spans="1:7" hidden="1" x14ac:dyDescent="0.2">
      <c r="A444" s="103" t="str">
        <f>'9 - MAR 2020'!C106</f>
        <v>CC</v>
      </c>
      <c r="B444" s="107">
        <f>'9 - MAR 2020'!B106</f>
        <v>43902</v>
      </c>
      <c r="C444" s="104">
        <f>'9 - MAR 2020'!E106</f>
        <v>81681</v>
      </c>
      <c r="D444" s="105">
        <f>'9 - MAR 2020'!K106</f>
        <v>970</v>
      </c>
      <c r="E444" s="105">
        <f>'9 - MAR 2020'!I106</f>
        <v>970</v>
      </c>
      <c r="F444" s="105">
        <f>'9 - MAR 2020'!J106</f>
        <v>0</v>
      </c>
      <c r="G444" s="105">
        <f>'8 - FEB 2020'!M441</f>
        <v>0</v>
      </c>
    </row>
    <row r="445" spans="1:7" hidden="1" x14ac:dyDescent="0.2">
      <c r="A445" s="103" t="str">
        <f>'9 - MAR 2020'!C107</f>
        <v>WR</v>
      </c>
      <c r="B445" s="107" t="str">
        <f>'9 - MAR 2020'!B107</f>
        <v>GDP</v>
      </c>
      <c r="C445" s="104">
        <f>'9 - MAR 2020'!E107</f>
        <v>81682</v>
      </c>
      <c r="D445" s="105">
        <f>'9 - MAR 2020'!K107</f>
        <v>297817.53000000003</v>
      </c>
      <c r="E445" s="105">
        <f>'9 - MAR 2020'!I107</f>
        <v>297817.53000000003</v>
      </c>
      <c r="F445" s="105">
        <f>'9 - MAR 2020'!J107</f>
        <v>0</v>
      </c>
      <c r="G445" s="105">
        <f>'8 - FEB 2020'!M442</f>
        <v>0</v>
      </c>
    </row>
    <row r="446" spans="1:7" hidden="1" x14ac:dyDescent="0.2">
      <c r="A446" s="103" t="str">
        <f>'9 - MAR 2020'!C108</f>
        <v>AD</v>
      </c>
      <c r="B446" s="107" t="str">
        <f>'9 - MAR 2020'!B108</f>
        <v>N/A</v>
      </c>
      <c r="C446" s="104">
        <f>'9 - MAR 2020'!E108</f>
        <v>81683</v>
      </c>
      <c r="D446" s="105">
        <f>'9 - MAR 2020'!K108</f>
        <v>0</v>
      </c>
      <c r="E446" s="105">
        <f>'9 - MAR 2020'!I108</f>
        <v>0</v>
      </c>
      <c r="F446" s="105">
        <f>'9 - MAR 2020'!J108</f>
        <v>0</v>
      </c>
      <c r="G446" s="105">
        <f>'8 - FEB 2020'!M443</f>
        <v>0</v>
      </c>
    </row>
    <row r="447" spans="1:7" hidden="1" x14ac:dyDescent="0.2">
      <c r="A447" s="103" t="str">
        <f>'9 - MAR 2020'!C109</f>
        <v>WR</v>
      </c>
      <c r="B447" s="107">
        <f>'9 - MAR 2020'!B109</f>
        <v>43901</v>
      </c>
      <c r="C447" s="104">
        <f>'9 - MAR 2020'!E109</f>
        <v>81684</v>
      </c>
      <c r="D447" s="105">
        <f>'9 - MAR 2020'!K109</f>
        <v>1783.32</v>
      </c>
      <c r="E447" s="105">
        <f>'9 - MAR 2020'!I109</f>
        <v>1783.32</v>
      </c>
      <c r="F447" s="105">
        <f>'9 - MAR 2020'!J109</f>
        <v>0</v>
      </c>
      <c r="G447" s="105">
        <f>'8 - FEB 2020'!M444</f>
        <v>0</v>
      </c>
    </row>
    <row r="448" spans="1:7" hidden="1" x14ac:dyDescent="0.2">
      <c r="A448" s="103" t="str">
        <f>'9 - MAR 2020'!C110</f>
        <v>CK</v>
      </c>
      <c r="B448" s="107">
        <f>'9 - MAR 2020'!B110</f>
        <v>43902</v>
      </c>
      <c r="C448" s="104">
        <f>'9 - MAR 2020'!E110</f>
        <v>81685</v>
      </c>
      <c r="D448" s="105">
        <f>'9 - MAR 2020'!K110</f>
        <v>7130</v>
      </c>
      <c r="E448" s="105">
        <f>'9 - MAR 2020'!I110</f>
        <v>7130</v>
      </c>
      <c r="F448" s="105">
        <f>'9 - MAR 2020'!J110</f>
        <v>0</v>
      </c>
      <c r="G448" s="105">
        <f>'8 - FEB 2020'!M445</f>
        <v>0</v>
      </c>
    </row>
    <row r="449" spans="1:7" hidden="1" x14ac:dyDescent="0.2">
      <c r="A449" s="103" t="str">
        <f>'9 - MAR 2020'!C111</f>
        <v>CK</v>
      </c>
      <c r="B449" s="107">
        <f>'9 - MAR 2020'!B111</f>
        <v>43902</v>
      </c>
      <c r="C449" s="104">
        <f>'9 - MAR 2020'!E111</f>
        <v>81686</v>
      </c>
      <c r="D449" s="105">
        <f>'9 - MAR 2020'!K111</f>
        <v>100</v>
      </c>
      <c r="E449" s="105">
        <f>'9 - MAR 2020'!I111</f>
        <v>100</v>
      </c>
      <c r="F449" s="105">
        <f>'9 - MAR 2020'!J111</f>
        <v>0</v>
      </c>
      <c r="G449" s="105">
        <f>'8 - FEB 2020'!M446</f>
        <v>0</v>
      </c>
    </row>
    <row r="450" spans="1:7" hidden="1" x14ac:dyDescent="0.2">
      <c r="A450" s="103" t="str">
        <f>'9 - MAR 2020'!C112</f>
        <v>CK</v>
      </c>
      <c r="B450" s="107">
        <f>'9 - MAR 2020'!B112</f>
        <v>43902</v>
      </c>
      <c r="C450" s="104">
        <f>'9 - MAR 2020'!E112</f>
        <v>81687</v>
      </c>
      <c r="D450" s="105">
        <f>'9 - MAR 2020'!K112</f>
        <v>10000</v>
      </c>
      <c r="E450" s="105">
        <f>'9 - MAR 2020'!I112</f>
        <v>10000</v>
      </c>
      <c r="F450" s="105">
        <f>'9 - MAR 2020'!J112</f>
        <v>0</v>
      </c>
      <c r="G450" s="105">
        <f>'8 - FEB 2020'!M447</f>
        <v>0</v>
      </c>
    </row>
    <row r="451" spans="1:7" hidden="1" x14ac:dyDescent="0.2">
      <c r="A451" s="103" t="str">
        <f>'9 - MAR 2020'!C113</f>
        <v>QU</v>
      </c>
      <c r="B451" s="107" t="str">
        <f>'9 - MAR 2020'!B113</f>
        <v>N/A</v>
      </c>
      <c r="C451" s="104">
        <f>'9 - MAR 2020'!E113</f>
        <v>81688</v>
      </c>
      <c r="D451" s="105">
        <f>'9 - MAR 2020'!K113</f>
        <v>0</v>
      </c>
      <c r="E451" s="105">
        <f>'9 - MAR 2020'!I113</f>
        <v>0</v>
      </c>
      <c r="F451" s="105">
        <f>'9 - MAR 2020'!J113</f>
        <v>0</v>
      </c>
      <c r="G451" s="105">
        <f>'8 - FEB 2020'!M448</f>
        <v>0</v>
      </c>
    </row>
    <row r="452" spans="1:7" hidden="1" x14ac:dyDescent="0.2">
      <c r="A452" s="103" t="str">
        <f>'9 - MAR 2020'!C114</f>
        <v>WR</v>
      </c>
      <c r="B452" s="107">
        <f>'9 - MAR 2020'!B114</f>
        <v>0</v>
      </c>
      <c r="C452" s="104">
        <f>'9 - MAR 2020'!E114</f>
        <v>81689</v>
      </c>
      <c r="D452" s="105">
        <f>'9 - MAR 2020'!K114</f>
        <v>4000</v>
      </c>
      <c r="E452" s="105">
        <f>'9 - MAR 2020'!I114</f>
        <v>4000</v>
      </c>
      <c r="F452" s="105">
        <f>'9 - MAR 2020'!J114</f>
        <v>0</v>
      </c>
      <c r="G452" s="105">
        <f>'8 - FEB 2020'!M449</f>
        <v>0</v>
      </c>
    </row>
    <row r="453" spans="1:7" hidden="1" x14ac:dyDescent="0.2">
      <c r="A453" s="103" t="e">
        <f>'9 - MAR 2020'!#REF!</f>
        <v>#REF!</v>
      </c>
      <c r="B453" s="107" t="e">
        <f>'9 - MAR 2020'!#REF!</f>
        <v>#REF!</v>
      </c>
      <c r="C453" s="104" t="e">
        <f>'9 - MAR 2020'!#REF!</f>
        <v>#REF!</v>
      </c>
      <c r="D453" s="105" t="e">
        <f>'9 - MAR 2020'!#REF!</f>
        <v>#REF!</v>
      </c>
      <c r="E453" s="105" t="e">
        <f>'9 - MAR 2020'!#REF!</f>
        <v>#REF!</v>
      </c>
      <c r="F453" s="105" t="e">
        <f>'9 - MAR 2020'!#REF!</f>
        <v>#REF!</v>
      </c>
      <c r="G453" s="105">
        <f>'8 - FEB 2020'!M450</f>
        <v>0</v>
      </c>
    </row>
    <row r="454" spans="1:7" hidden="1" x14ac:dyDescent="0.2">
      <c r="A454" s="103" t="e">
        <f>'9 - MAR 2020'!#REF!</f>
        <v>#REF!</v>
      </c>
      <c r="B454" s="107" t="e">
        <f>'9 - MAR 2020'!#REF!</f>
        <v>#REF!</v>
      </c>
      <c r="C454" s="104" t="e">
        <f>'9 - MAR 2020'!#REF!</f>
        <v>#REF!</v>
      </c>
      <c r="D454" s="105" t="e">
        <f>'9 - MAR 2020'!#REF!</f>
        <v>#REF!</v>
      </c>
      <c r="E454" s="105" t="e">
        <f>'9 - MAR 2020'!#REF!</f>
        <v>#REF!</v>
      </c>
      <c r="F454" s="105" t="e">
        <f>'9 - MAR 2020'!#REF!</f>
        <v>#REF!</v>
      </c>
      <c r="G454" s="105">
        <f>'8 - FEB 2020'!M451</f>
        <v>0</v>
      </c>
    </row>
    <row r="455" spans="1:7" hidden="1" x14ac:dyDescent="0.2">
      <c r="A455" s="103" t="e">
        <f>'9 - MAR 2020'!#REF!</f>
        <v>#REF!</v>
      </c>
      <c r="B455" s="107" t="e">
        <f>'9 - MAR 2020'!#REF!</f>
        <v>#REF!</v>
      </c>
      <c r="C455" s="104" t="e">
        <f>'9 - MAR 2020'!#REF!</f>
        <v>#REF!</v>
      </c>
      <c r="D455" s="105" t="e">
        <f>'9 - MAR 2020'!#REF!</f>
        <v>#REF!</v>
      </c>
      <c r="E455" s="105" t="e">
        <f>'9 - MAR 2020'!#REF!</f>
        <v>#REF!</v>
      </c>
      <c r="F455" s="105" t="e">
        <f>'9 - MAR 2020'!#REF!</f>
        <v>#REF!</v>
      </c>
      <c r="G455" s="105">
        <f>'8 - FEB 2020'!M452</f>
        <v>0</v>
      </c>
    </row>
    <row r="456" spans="1:7" hidden="1" x14ac:dyDescent="0.2">
      <c r="A456" s="103" t="e">
        <f>'9 - MAR 2020'!#REF!</f>
        <v>#REF!</v>
      </c>
      <c r="B456" s="107" t="e">
        <f>'9 - MAR 2020'!#REF!</f>
        <v>#REF!</v>
      </c>
      <c r="C456" s="104" t="e">
        <f>'9 - MAR 2020'!#REF!</f>
        <v>#REF!</v>
      </c>
      <c r="D456" s="105" t="e">
        <f>'9 - MAR 2020'!#REF!</f>
        <v>#REF!</v>
      </c>
      <c r="E456" s="105" t="e">
        <f>'9 - MAR 2020'!#REF!</f>
        <v>#REF!</v>
      </c>
      <c r="F456" s="105" t="e">
        <f>'9 - MAR 2020'!#REF!</f>
        <v>#REF!</v>
      </c>
      <c r="G456" s="105">
        <f>'8 - FEB 2020'!M453</f>
        <v>0</v>
      </c>
    </row>
    <row r="457" spans="1:7" hidden="1" x14ac:dyDescent="0.2">
      <c r="A457" s="103" t="e">
        <f>'9 - MAR 2020'!#REF!</f>
        <v>#REF!</v>
      </c>
      <c r="B457" s="107" t="e">
        <f>'9 - MAR 2020'!#REF!</f>
        <v>#REF!</v>
      </c>
      <c r="C457" s="104" t="e">
        <f>'9 - MAR 2020'!#REF!</f>
        <v>#REF!</v>
      </c>
      <c r="D457" s="105" t="e">
        <f>'9 - MAR 2020'!#REF!</f>
        <v>#REF!</v>
      </c>
      <c r="E457" s="105" t="e">
        <f>'9 - MAR 2020'!#REF!</f>
        <v>#REF!</v>
      </c>
      <c r="F457" s="105" t="e">
        <f>'9 - MAR 2020'!#REF!</f>
        <v>#REF!</v>
      </c>
      <c r="G457" s="105">
        <f>'8 - FEB 2020'!M454</f>
        <v>0</v>
      </c>
    </row>
    <row r="458" spans="1:7" hidden="1" x14ac:dyDescent="0.2">
      <c r="A458" s="103" t="str">
        <f>'9 - MAR 2020'!C115</f>
        <v>CC</v>
      </c>
      <c r="B458" s="107">
        <f>'9 - MAR 2020'!B115</f>
        <v>43903</v>
      </c>
      <c r="C458" s="104">
        <f>'9 - MAR 2020'!E115</f>
        <v>81695</v>
      </c>
      <c r="D458" s="105">
        <f>'9 - MAR 2020'!K115</f>
        <v>425</v>
      </c>
      <c r="E458" s="105">
        <f>'9 - MAR 2020'!I115</f>
        <v>425</v>
      </c>
      <c r="F458" s="105">
        <f>'9 - MAR 2020'!J115</f>
        <v>0</v>
      </c>
      <c r="G458" s="105">
        <f>'8 - FEB 2020'!M455</f>
        <v>0</v>
      </c>
    </row>
    <row r="459" spans="1:7" hidden="1" x14ac:dyDescent="0.2">
      <c r="A459" s="103" t="str">
        <f>'9 - MAR 2020'!C116</f>
        <v>CC</v>
      </c>
      <c r="B459" s="107">
        <f>'9 - MAR 2020'!B116</f>
        <v>43903</v>
      </c>
      <c r="C459" s="104">
        <f>'9 - MAR 2020'!E116</f>
        <v>81696</v>
      </c>
      <c r="D459" s="105">
        <f>'9 - MAR 2020'!K116</f>
        <v>2740</v>
      </c>
      <c r="E459" s="105">
        <f>'9 - MAR 2020'!I116</f>
        <v>2740</v>
      </c>
      <c r="F459" s="105">
        <f>'9 - MAR 2020'!J116</f>
        <v>0</v>
      </c>
      <c r="G459" s="105">
        <f>'8 - FEB 2020'!M456</f>
        <v>0</v>
      </c>
    </row>
    <row r="460" spans="1:7" hidden="1" x14ac:dyDescent="0.2">
      <c r="A460" s="103" t="str">
        <f>'9 - MAR 2020'!C117</f>
        <v>AD</v>
      </c>
      <c r="B460" s="107" t="str">
        <f>'9 - MAR 2020'!B117</f>
        <v>N/A</v>
      </c>
      <c r="C460" s="104">
        <f>'9 - MAR 2020'!E117</f>
        <v>81697</v>
      </c>
      <c r="D460" s="105">
        <f>'9 - MAR 2020'!K117</f>
        <v>0</v>
      </c>
      <c r="E460" s="105">
        <f>'9 - MAR 2020'!I117</f>
        <v>0</v>
      </c>
      <c r="F460" s="105">
        <f>'9 - MAR 2020'!J117</f>
        <v>0</v>
      </c>
      <c r="G460" s="105">
        <f>'8 - FEB 2020'!M457</f>
        <v>0</v>
      </c>
    </row>
    <row r="461" spans="1:7" hidden="1" x14ac:dyDescent="0.2">
      <c r="A461" s="103" t="str">
        <f>'9 - MAR 2020'!C118</f>
        <v>CK</v>
      </c>
      <c r="B461" s="107">
        <f>'9 - MAR 2020'!B118</f>
        <v>43903</v>
      </c>
      <c r="C461" s="104">
        <f>'9 - MAR 2020'!E118</f>
        <v>81698</v>
      </c>
      <c r="D461" s="105">
        <f>'9 - MAR 2020'!K118</f>
        <v>14000</v>
      </c>
      <c r="E461" s="105">
        <f>'9 - MAR 2020'!I118</f>
        <v>14000</v>
      </c>
      <c r="F461" s="105">
        <f>'9 - MAR 2020'!J118</f>
        <v>0</v>
      </c>
      <c r="G461" s="105">
        <f>'8 - FEB 2020'!M458</f>
        <v>0</v>
      </c>
    </row>
    <row r="462" spans="1:7" hidden="1" x14ac:dyDescent="0.2">
      <c r="A462" s="103" t="str">
        <f>'9 - MAR 2020'!C119</f>
        <v>CK</v>
      </c>
      <c r="B462" s="107">
        <f>'9 - MAR 2020'!B119</f>
        <v>43903</v>
      </c>
      <c r="C462" s="104">
        <f>'9 - MAR 2020'!E119</f>
        <v>81699</v>
      </c>
      <c r="D462" s="105">
        <f>'9 - MAR 2020'!K119</f>
        <v>2945</v>
      </c>
      <c r="E462" s="105">
        <f>'9 - MAR 2020'!I119</f>
        <v>2945</v>
      </c>
      <c r="F462" s="105">
        <f>'9 - MAR 2020'!J119</f>
        <v>0</v>
      </c>
      <c r="G462" s="105">
        <f>'8 - FEB 2020'!M459</f>
        <v>0</v>
      </c>
    </row>
    <row r="463" spans="1:7" hidden="1" x14ac:dyDescent="0.2">
      <c r="A463" s="103" t="str">
        <f>'9 - MAR 2020'!C120</f>
        <v>QU</v>
      </c>
      <c r="B463" s="107" t="str">
        <f>'9 - MAR 2020'!B120</f>
        <v>N/A</v>
      </c>
      <c r="C463" s="104">
        <f>'9 - MAR 2020'!E120</f>
        <v>81700</v>
      </c>
      <c r="D463" s="105">
        <f>'9 - MAR 2020'!K120</f>
        <v>0</v>
      </c>
      <c r="E463" s="105">
        <f>'9 - MAR 2020'!I120</f>
        <v>0</v>
      </c>
      <c r="F463" s="105">
        <f>'9 - MAR 2020'!J120</f>
        <v>0</v>
      </c>
      <c r="G463" s="105">
        <f>'8 - FEB 2020'!M460</f>
        <v>0</v>
      </c>
    </row>
    <row r="464" spans="1:7" hidden="1" x14ac:dyDescent="0.2">
      <c r="A464" s="103" t="str">
        <f>'9 - MAR 2020'!C121</f>
        <v>CK</v>
      </c>
      <c r="B464" s="107">
        <f>'9 - MAR 2020'!B121</f>
        <v>43903</v>
      </c>
      <c r="C464" s="104">
        <f>'9 - MAR 2020'!E121</f>
        <v>81701</v>
      </c>
      <c r="D464" s="105">
        <f>'9 - MAR 2020'!K121</f>
        <v>200</v>
      </c>
      <c r="E464" s="105">
        <f>'9 - MAR 2020'!I121</f>
        <v>200</v>
      </c>
      <c r="F464" s="105">
        <f>'9 - MAR 2020'!J121</f>
        <v>0</v>
      </c>
      <c r="G464" s="105">
        <f>'8 - FEB 2020'!M461</f>
        <v>0</v>
      </c>
    </row>
    <row r="465" spans="1:7" hidden="1" x14ac:dyDescent="0.2">
      <c r="A465" s="103">
        <f>'9 - MAR 2020'!C122</f>
        <v>0</v>
      </c>
      <c r="B465" s="107">
        <f>'9 - MAR 2020'!B122</f>
        <v>0</v>
      </c>
      <c r="C465" s="104">
        <f>'9 - MAR 2020'!E122</f>
        <v>81702</v>
      </c>
      <c r="D465" s="105">
        <f>'9 - MAR 2020'!K122</f>
        <v>0</v>
      </c>
      <c r="E465" s="105">
        <f>'9 - MAR 2020'!I122</f>
        <v>0</v>
      </c>
      <c r="F465" s="105">
        <f>'9 - MAR 2020'!J122</f>
        <v>0</v>
      </c>
      <c r="G465" s="105">
        <f>'8 - FEB 2020'!M462</f>
        <v>0</v>
      </c>
    </row>
    <row r="466" spans="1:7" hidden="1" x14ac:dyDescent="0.2">
      <c r="A466" s="103" t="str">
        <f>'9 - MAR 2020'!C123</f>
        <v>WR</v>
      </c>
      <c r="B466" s="107" t="str">
        <f>'9 - MAR 2020'!B123</f>
        <v>GPD</v>
      </c>
      <c r="C466" s="104">
        <f>'9 - MAR 2020'!E123</f>
        <v>81703</v>
      </c>
      <c r="D466" s="105">
        <f>'9 - MAR 2020'!K123</f>
        <v>184722.15</v>
      </c>
      <c r="E466" s="105">
        <f>'9 - MAR 2020'!I123</f>
        <v>184722.15</v>
      </c>
      <c r="F466" s="105">
        <f>'9 - MAR 2020'!J123</f>
        <v>0</v>
      </c>
      <c r="G466" s="105">
        <f>'8 - FEB 2020'!M463</f>
        <v>0</v>
      </c>
    </row>
    <row r="467" spans="1:7" hidden="1" x14ac:dyDescent="0.2">
      <c r="A467" s="103" t="str">
        <f>'9 - MAR 2020'!C124</f>
        <v>CK</v>
      </c>
      <c r="B467" s="107">
        <f>'9 - MAR 2020'!B124</f>
        <v>43903</v>
      </c>
      <c r="C467" s="104">
        <f>'9 - MAR 2020'!E124</f>
        <v>81704</v>
      </c>
      <c r="D467" s="105">
        <f>'9 - MAR 2020'!K124</f>
        <v>500</v>
      </c>
      <c r="E467" s="105">
        <f>'9 - MAR 2020'!I124</f>
        <v>500</v>
      </c>
      <c r="F467" s="105">
        <f>'9 - MAR 2020'!J124</f>
        <v>0</v>
      </c>
      <c r="G467" s="105">
        <f>'8 - FEB 2020'!M464</f>
        <v>0</v>
      </c>
    </row>
    <row r="468" spans="1:7" hidden="1" x14ac:dyDescent="0.2">
      <c r="A468" s="103" t="str">
        <f>'9 - MAR 2020'!C125</f>
        <v>CK</v>
      </c>
      <c r="B468" s="107">
        <f>'9 - MAR 2020'!B125</f>
        <v>43903</v>
      </c>
      <c r="C468" s="104">
        <f>'9 - MAR 2020'!E125</f>
        <v>81705</v>
      </c>
      <c r="D468" s="105">
        <f>'9 - MAR 2020'!K125</f>
        <v>5000</v>
      </c>
      <c r="E468" s="105">
        <f>'9 - MAR 2020'!I125</f>
        <v>5000</v>
      </c>
      <c r="F468" s="105">
        <f>'9 - MAR 2020'!J125</f>
        <v>0</v>
      </c>
      <c r="G468" s="105">
        <f>'8 - FEB 2020'!M465</f>
        <v>0</v>
      </c>
    </row>
    <row r="469" spans="1:7" hidden="1" x14ac:dyDescent="0.2">
      <c r="A469" s="103" t="str">
        <f>'9 - MAR 2020'!C126</f>
        <v>CK</v>
      </c>
      <c r="B469" s="107">
        <f>'9 - MAR 2020'!B126</f>
        <v>43903</v>
      </c>
      <c r="C469" s="104">
        <f>'9 - MAR 2020'!E126</f>
        <v>81706</v>
      </c>
      <c r="D469" s="105">
        <f>'9 - MAR 2020'!K126</f>
        <v>200</v>
      </c>
      <c r="E469" s="105">
        <f>'9 - MAR 2020'!I126</f>
        <v>200</v>
      </c>
      <c r="F469" s="105">
        <f>'9 - MAR 2020'!J126</f>
        <v>0</v>
      </c>
      <c r="G469" s="105">
        <f>'8 - FEB 2020'!M466</f>
        <v>0</v>
      </c>
    </row>
    <row r="470" spans="1:7" hidden="1" x14ac:dyDescent="0.2">
      <c r="A470" s="103" t="str">
        <f>'9 - MAR 2020'!C127</f>
        <v>CK</v>
      </c>
      <c r="B470" s="107">
        <f>'9 - MAR 2020'!B127</f>
        <v>43903</v>
      </c>
      <c r="C470" s="104">
        <f>'9 - MAR 2020'!E127</f>
        <v>81707</v>
      </c>
      <c r="D470" s="105">
        <f>'9 - MAR 2020'!K127</f>
        <v>400</v>
      </c>
      <c r="E470" s="105">
        <f>'9 - MAR 2020'!I127</f>
        <v>400</v>
      </c>
      <c r="F470" s="105">
        <f>'9 - MAR 2020'!J127</f>
        <v>0</v>
      </c>
      <c r="G470" s="105">
        <f>'8 - FEB 2020'!M467</f>
        <v>0</v>
      </c>
    </row>
    <row r="471" spans="1:7" hidden="1" x14ac:dyDescent="0.2">
      <c r="A471" s="103" t="str">
        <f>'9 - MAR 2020'!C128</f>
        <v>CC</v>
      </c>
      <c r="B471" s="107">
        <f>'9 - MAR 2020'!B128</f>
        <v>43906</v>
      </c>
      <c r="C471" s="104">
        <f>'9 - MAR 2020'!E128</f>
        <v>81708</v>
      </c>
      <c r="D471" s="105">
        <f>'9 - MAR 2020'!K128</f>
        <v>25</v>
      </c>
      <c r="E471" s="105">
        <f>'9 - MAR 2020'!I128</f>
        <v>25</v>
      </c>
      <c r="F471" s="105">
        <f>'9 - MAR 2020'!J128</f>
        <v>0</v>
      </c>
      <c r="G471" s="105">
        <f>'8 - FEB 2020'!M468</f>
        <v>0</v>
      </c>
    </row>
    <row r="472" spans="1:7" hidden="1" x14ac:dyDescent="0.2">
      <c r="A472" s="103" t="str">
        <f>'9 - MAR 2020'!C129</f>
        <v>CC</v>
      </c>
      <c r="B472" s="107">
        <f>'9 - MAR 2020'!B129</f>
        <v>43906</v>
      </c>
      <c r="C472" s="104">
        <f>'9 - MAR 2020'!E129</f>
        <v>81709</v>
      </c>
      <c r="D472" s="105">
        <f>'9 - MAR 2020'!K129</f>
        <v>50</v>
      </c>
      <c r="E472" s="105">
        <f>'9 - MAR 2020'!I129</f>
        <v>50</v>
      </c>
      <c r="F472" s="105">
        <f>'9 - MAR 2020'!J129</f>
        <v>0</v>
      </c>
      <c r="G472" s="105">
        <f>'8 - FEB 2020'!M469</f>
        <v>0</v>
      </c>
    </row>
    <row r="473" spans="1:7" hidden="1" x14ac:dyDescent="0.2">
      <c r="A473" s="103" t="str">
        <f>'9 - MAR 2020'!C130</f>
        <v>CC</v>
      </c>
      <c r="B473" s="107">
        <f>'9 - MAR 2020'!B130</f>
        <v>43906</v>
      </c>
      <c r="C473" s="104">
        <f>'9 - MAR 2020'!E130</f>
        <v>81710</v>
      </c>
      <c r="D473" s="105">
        <f>'9 - MAR 2020'!K130</f>
        <v>600</v>
      </c>
      <c r="E473" s="105">
        <f>'9 - MAR 2020'!I130</f>
        <v>600</v>
      </c>
      <c r="F473" s="105">
        <f>'9 - MAR 2020'!J130</f>
        <v>0</v>
      </c>
      <c r="G473" s="105">
        <f>'8 - FEB 2020'!M470</f>
        <v>0</v>
      </c>
    </row>
    <row r="474" spans="1:7" hidden="1" x14ac:dyDescent="0.2">
      <c r="A474" s="103" t="str">
        <f>'9 - MAR 2020'!C131</f>
        <v>CK</v>
      </c>
      <c r="B474" s="107">
        <f>'9 - MAR 2020'!B131</f>
        <v>43906</v>
      </c>
      <c r="C474" s="104">
        <f>'9 - MAR 2020'!E131</f>
        <v>81711</v>
      </c>
      <c r="D474" s="105">
        <f>'9 - MAR 2020'!K131</f>
        <v>30000</v>
      </c>
      <c r="E474" s="105">
        <f>'9 - MAR 2020'!I131</f>
        <v>30000</v>
      </c>
      <c r="F474" s="105">
        <f>'9 - MAR 2020'!J131</f>
        <v>0</v>
      </c>
      <c r="G474" s="105">
        <f>'8 - FEB 2020'!M471</f>
        <v>0</v>
      </c>
    </row>
    <row r="475" spans="1:7" hidden="1" x14ac:dyDescent="0.2">
      <c r="A475" s="103" t="str">
        <f>'9 - MAR 2020'!C132</f>
        <v>CK</v>
      </c>
      <c r="B475" s="107">
        <f>'9 - MAR 2020'!B132</f>
        <v>43906</v>
      </c>
      <c r="C475" s="104">
        <f>'9 - MAR 2020'!E132</f>
        <v>81712</v>
      </c>
      <c r="D475" s="105">
        <f>'9 - MAR 2020'!K132</f>
        <v>1700</v>
      </c>
      <c r="E475" s="105">
        <f>'9 - MAR 2020'!I132</f>
        <v>1700</v>
      </c>
      <c r="F475" s="105">
        <f>'9 - MAR 2020'!J132</f>
        <v>0</v>
      </c>
      <c r="G475" s="105">
        <f>'8 - FEB 2020'!M472</f>
        <v>0</v>
      </c>
    </row>
    <row r="476" spans="1:7" hidden="1" x14ac:dyDescent="0.2">
      <c r="A476" s="103" t="str">
        <f>'9 - MAR 2020'!C133</f>
        <v>CK</v>
      </c>
      <c r="B476" s="107">
        <f>'9 - MAR 2020'!B133</f>
        <v>43906</v>
      </c>
      <c r="C476" s="104">
        <f>'9 - MAR 2020'!E133</f>
        <v>81713</v>
      </c>
      <c r="D476" s="105">
        <f>'9 - MAR 2020'!K133</f>
        <v>425</v>
      </c>
      <c r="E476" s="105">
        <f>'9 - MAR 2020'!I133</f>
        <v>425</v>
      </c>
      <c r="F476" s="105">
        <f>'9 - MAR 2020'!J133</f>
        <v>0</v>
      </c>
      <c r="G476" s="105">
        <f>'8 - FEB 2020'!M473</f>
        <v>0</v>
      </c>
    </row>
    <row r="477" spans="1:7" hidden="1" x14ac:dyDescent="0.2">
      <c r="A477" s="103" t="str">
        <f>'9 - MAR 2020'!C134</f>
        <v>CK</v>
      </c>
      <c r="B477" s="107">
        <f>'9 - MAR 2020'!B134</f>
        <v>43906</v>
      </c>
      <c r="C477" s="104">
        <f>'9 - MAR 2020'!E134</f>
        <v>81714</v>
      </c>
      <c r="D477" s="105">
        <f>'9 - MAR 2020'!K134</f>
        <v>15000</v>
      </c>
      <c r="E477" s="105">
        <f>'9 - MAR 2020'!I134</f>
        <v>15000</v>
      </c>
      <c r="F477" s="105">
        <f>'9 - MAR 2020'!J134</f>
        <v>0</v>
      </c>
      <c r="G477" s="105">
        <f>'8 - FEB 2020'!M474</f>
        <v>0</v>
      </c>
    </row>
    <row r="478" spans="1:7" hidden="1" x14ac:dyDescent="0.2">
      <c r="A478" s="103" t="str">
        <f>'9 - MAR 2020'!C135</f>
        <v>CK</v>
      </c>
      <c r="B478" s="107">
        <f>'9 - MAR 2020'!B135</f>
        <v>43906</v>
      </c>
      <c r="C478" s="104">
        <f>'9 - MAR 2020'!E135</f>
        <v>81715</v>
      </c>
      <c r="D478" s="105">
        <f>'9 - MAR 2020'!K135</f>
        <v>415</v>
      </c>
      <c r="E478" s="105">
        <f>'9 - MAR 2020'!I135</f>
        <v>295</v>
      </c>
      <c r="F478" s="105">
        <f>'9 - MAR 2020'!J135</f>
        <v>120</v>
      </c>
      <c r="G478" s="105">
        <f>'8 - FEB 2020'!M475</f>
        <v>0</v>
      </c>
    </row>
    <row r="479" spans="1:7" hidden="1" x14ac:dyDescent="0.2">
      <c r="A479" s="103" t="str">
        <f>'9 - MAR 2020'!C136</f>
        <v>CK</v>
      </c>
      <c r="B479" s="107">
        <f>'9 - MAR 2020'!B136</f>
        <v>43906</v>
      </c>
      <c r="C479" s="104">
        <f>'9 - MAR 2020'!E136</f>
        <v>81716</v>
      </c>
      <c r="D479" s="105">
        <f>'9 - MAR 2020'!K136</f>
        <v>600000</v>
      </c>
      <c r="E479" s="105">
        <f>'9 - MAR 2020'!I136</f>
        <v>600000</v>
      </c>
      <c r="F479" s="105">
        <f>'9 - MAR 2020'!J136</f>
        <v>0</v>
      </c>
      <c r="G479" s="105">
        <f>'8 - FEB 2020'!M476</f>
        <v>0</v>
      </c>
    </row>
    <row r="480" spans="1:7" hidden="1" x14ac:dyDescent="0.2">
      <c r="A480" s="103" t="str">
        <f>'9 - MAR 2020'!C137</f>
        <v>CC</v>
      </c>
      <c r="B480" s="107">
        <f>'9 - MAR 2020'!B137</f>
        <v>43906</v>
      </c>
      <c r="C480" s="104">
        <f>'9 - MAR 2020'!E137</f>
        <v>81717</v>
      </c>
      <c r="D480" s="105">
        <f>'9 - MAR 2020'!K137</f>
        <v>3855.65</v>
      </c>
      <c r="E480" s="105">
        <f>'9 - MAR 2020'!I137</f>
        <v>3855.65</v>
      </c>
      <c r="F480" s="105">
        <f>'9 - MAR 2020'!J137</f>
        <v>0</v>
      </c>
      <c r="G480" s="105">
        <f>'8 - FEB 2020'!M477</f>
        <v>0</v>
      </c>
    </row>
    <row r="481" spans="1:7" hidden="1" x14ac:dyDescent="0.2">
      <c r="A481" s="103" t="str">
        <f>'9 - MAR 2020'!C138</f>
        <v>CC</v>
      </c>
      <c r="B481" s="107">
        <f>'9 - MAR 2020'!B138</f>
        <v>43907</v>
      </c>
      <c r="C481" s="104">
        <f>'9 - MAR 2020'!E138</f>
        <v>81718</v>
      </c>
      <c r="D481" s="105">
        <f>'9 - MAR 2020'!K138</f>
        <v>150</v>
      </c>
      <c r="E481" s="105">
        <f>'9 - MAR 2020'!I138</f>
        <v>150</v>
      </c>
      <c r="F481" s="105">
        <f>'9 - MAR 2020'!J138</f>
        <v>0</v>
      </c>
      <c r="G481" s="105">
        <f>'8 - FEB 2020'!M478</f>
        <v>0</v>
      </c>
    </row>
    <row r="482" spans="1:7" hidden="1" x14ac:dyDescent="0.2">
      <c r="A482" s="103" t="str">
        <f>'9 - MAR 2020'!C139</f>
        <v>CK</v>
      </c>
      <c r="B482" s="107">
        <f>'9 - MAR 2020'!B139</f>
        <v>43907</v>
      </c>
      <c r="C482" s="104">
        <f>'9 - MAR 2020'!E139</f>
        <v>81719</v>
      </c>
      <c r="D482" s="105">
        <f>'9 - MAR 2020'!K139</f>
        <v>750</v>
      </c>
      <c r="E482" s="105">
        <f>'9 - MAR 2020'!I139</f>
        <v>750</v>
      </c>
      <c r="F482" s="105">
        <f>'9 - MAR 2020'!J139</f>
        <v>0</v>
      </c>
      <c r="G482" s="105">
        <f>'8 - FEB 2020'!M479</f>
        <v>0</v>
      </c>
    </row>
    <row r="483" spans="1:7" hidden="1" x14ac:dyDescent="0.2">
      <c r="A483" s="103" t="str">
        <f>'9 - MAR 2020'!C140</f>
        <v>CK</v>
      </c>
      <c r="B483" s="107">
        <f>'9 - MAR 2020'!B140</f>
        <v>43907</v>
      </c>
      <c r="C483" s="104">
        <f>'9 - MAR 2020'!E140</f>
        <v>81720</v>
      </c>
      <c r="D483" s="105">
        <f>'9 - MAR 2020'!K140</f>
        <v>27624</v>
      </c>
      <c r="E483" s="105">
        <f>'9 - MAR 2020'!I140</f>
        <v>27624</v>
      </c>
      <c r="F483" s="105">
        <f>'9 - MAR 2020'!J140</f>
        <v>0</v>
      </c>
      <c r="G483" s="105">
        <f>'8 - FEB 2020'!M480</f>
        <v>0</v>
      </c>
    </row>
    <row r="484" spans="1:7" hidden="1" x14ac:dyDescent="0.2">
      <c r="A484" s="103" t="str">
        <f>'9 - MAR 2020'!C141</f>
        <v>CK</v>
      </c>
      <c r="B484" s="107">
        <f>'9 - MAR 2020'!B141</f>
        <v>43907</v>
      </c>
      <c r="C484" s="104">
        <f>'9 - MAR 2020'!E141</f>
        <v>81721</v>
      </c>
      <c r="D484" s="105">
        <f>'9 - MAR 2020'!K141</f>
        <v>3560</v>
      </c>
      <c r="E484" s="105">
        <f>'9 - MAR 2020'!I141</f>
        <v>3560</v>
      </c>
      <c r="F484" s="105">
        <f>'9 - MAR 2020'!J141</f>
        <v>0</v>
      </c>
      <c r="G484" s="105">
        <f>'8 - FEB 2020'!M481</f>
        <v>0</v>
      </c>
    </row>
    <row r="485" spans="1:7" hidden="1" x14ac:dyDescent="0.2">
      <c r="A485" s="103" t="str">
        <f>'9 - MAR 2020'!C142</f>
        <v>CC</v>
      </c>
      <c r="B485" s="107">
        <f>'9 - MAR 2020'!B142</f>
        <v>43907</v>
      </c>
      <c r="C485" s="104">
        <f>'9 - MAR 2020'!E142</f>
        <v>81722</v>
      </c>
      <c r="D485" s="105">
        <f>'9 - MAR 2020'!K142</f>
        <v>1655</v>
      </c>
      <c r="E485" s="105">
        <f>'9 - MAR 2020'!I142</f>
        <v>1655</v>
      </c>
      <c r="F485" s="105">
        <f>'9 - MAR 2020'!J142</f>
        <v>0</v>
      </c>
      <c r="G485" s="105">
        <f>'8 - FEB 2020'!M482</f>
        <v>0</v>
      </c>
    </row>
    <row r="486" spans="1:7" hidden="1" x14ac:dyDescent="0.2">
      <c r="A486" s="103" t="str">
        <f>'9 - MAR 2020'!C143</f>
        <v>CK</v>
      </c>
      <c r="B486" s="107">
        <f>'9 - MAR 2020'!B143</f>
        <v>43908</v>
      </c>
      <c r="C486" s="104">
        <f>'9 - MAR 2020'!E143</f>
        <v>81723</v>
      </c>
      <c r="D486" s="105">
        <f>'9 - MAR 2020'!K143</f>
        <v>4850</v>
      </c>
      <c r="E486" s="105">
        <f>'9 - MAR 2020'!I143</f>
        <v>4850</v>
      </c>
      <c r="F486" s="105">
        <f>'9 - MAR 2020'!J143</f>
        <v>0</v>
      </c>
      <c r="G486" s="105">
        <f>'8 - FEB 2020'!M483</f>
        <v>0</v>
      </c>
    </row>
    <row r="487" spans="1:7" hidden="1" x14ac:dyDescent="0.2">
      <c r="A487" s="103" t="str">
        <f>'9 - MAR 2020'!C144</f>
        <v>CC</v>
      </c>
      <c r="B487" s="107">
        <f>'9 - MAR 2020'!B144</f>
        <v>43907</v>
      </c>
      <c r="C487" s="104">
        <f>'9 - MAR 2020'!E144</f>
        <v>81724</v>
      </c>
      <c r="D487" s="105">
        <f>'9 - MAR 2020'!K144</f>
        <v>9465</v>
      </c>
      <c r="E487" s="105">
        <f>'9 - MAR 2020'!I144</f>
        <v>9465</v>
      </c>
      <c r="F487" s="105">
        <f>'9 - MAR 2020'!J144</f>
        <v>0</v>
      </c>
      <c r="G487" s="105">
        <f>'8 - FEB 2020'!M484</f>
        <v>0</v>
      </c>
    </row>
    <row r="488" spans="1:7" hidden="1" x14ac:dyDescent="0.2">
      <c r="A488" s="103" t="str">
        <f>'9 - MAR 2020'!C145</f>
        <v>CC</v>
      </c>
      <c r="B488" s="107">
        <f>'9 - MAR 2020'!B145</f>
        <v>43908</v>
      </c>
      <c r="C488" s="104">
        <f>'9 - MAR 2020'!E145</f>
        <v>81725</v>
      </c>
      <c r="D488" s="105">
        <f>'9 - MAR 2020'!K145</f>
        <v>6240</v>
      </c>
      <c r="E488" s="105">
        <f>'9 - MAR 2020'!I145</f>
        <v>6240</v>
      </c>
      <c r="F488" s="105">
        <f>'9 - MAR 2020'!J145</f>
        <v>0</v>
      </c>
      <c r="G488" s="105">
        <f>'8 - FEB 2020'!M485</f>
        <v>0</v>
      </c>
    </row>
    <row r="489" spans="1:7" hidden="1" x14ac:dyDescent="0.2">
      <c r="A489" s="103" t="str">
        <f>'9 - MAR 2020'!C146</f>
        <v>WR</v>
      </c>
      <c r="B489" s="107" t="str">
        <f>'9 - MAR 2020'!B146</f>
        <v>GPD</v>
      </c>
      <c r="C489" s="104">
        <f>'9 - MAR 2020'!E146</f>
        <v>81726</v>
      </c>
      <c r="D489" s="105">
        <f>'9 - MAR 2020'!K146</f>
        <v>170870.6</v>
      </c>
      <c r="E489" s="105">
        <f>'9 - MAR 2020'!I146</f>
        <v>170870.6</v>
      </c>
      <c r="F489" s="105">
        <f>'9 - MAR 2020'!J146</f>
        <v>0</v>
      </c>
      <c r="G489" s="105">
        <f>'8 - FEB 2020'!M486</f>
        <v>0</v>
      </c>
    </row>
    <row r="490" spans="1:7" hidden="1" x14ac:dyDescent="0.2">
      <c r="A490" s="103" t="e">
        <f>'9 - MAR 2020'!#REF!</f>
        <v>#REF!</v>
      </c>
      <c r="B490" s="107" t="e">
        <f>'9 - MAR 2020'!#REF!</f>
        <v>#REF!</v>
      </c>
      <c r="C490" s="104" t="e">
        <f>'9 - MAR 2020'!#REF!</f>
        <v>#REF!</v>
      </c>
      <c r="D490" s="105" t="e">
        <f>'9 - MAR 2020'!#REF!</f>
        <v>#REF!</v>
      </c>
      <c r="E490" s="105" t="e">
        <f>'9 - MAR 2020'!#REF!</f>
        <v>#REF!</v>
      </c>
      <c r="F490" s="105" t="e">
        <f>'9 - MAR 2020'!#REF!</f>
        <v>#REF!</v>
      </c>
      <c r="G490" s="105">
        <f>'8 - FEB 2020'!M487</f>
        <v>0</v>
      </c>
    </row>
    <row r="491" spans="1:7" hidden="1" x14ac:dyDescent="0.2">
      <c r="A491" s="103" t="str">
        <f>'9 - MAR 2020'!C147</f>
        <v>WR</v>
      </c>
      <c r="B491" s="107" t="str">
        <f>'9 - MAR 2020'!B147</f>
        <v>N/A</v>
      </c>
      <c r="C491" s="104">
        <f>'9 - MAR 2020'!E147</f>
        <v>81728</v>
      </c>
      <c r="D491" s="105">
        <f>'9 - MAR 2020'!K147</f>
        <v>227.94</v>
      </c>
      <c r="E491" s="105">
        <f>'9 - MAR 2020'!I147</f>
        <v>227.94</v>
      </c>
      <c r="F491" s="105">
        <f>'9 - MAR 2020'!J147</f>
        <v>0</v>
      </c>
      <c r="G491" s="105">
        <f>'8 - FEB 2020'!M488</f>
        <v>0</v>
      </c>
    </row>
    <row r="492" spans="1:7" hidden="1" x14ac:dyDescent="0.2">
      <c r="A492" s="103" t="str">
        <f>'9 - MAR 2020'!C148</f>
        <v>CC</v>
      </c>
      <c r="B492" s="107">
        <f>'9 - MAR 2020'!B148</f>
        <v>43909</v>
      </c>
      <c r="C492" s="104">
        <f>'9 - MAR 2020'!E148</f>
        <v>81729</v>
      </c>
      <c r="D492" s="105">
        <f>'9 - MAR 2020'!K148</f>
        <v>4875</v>
      </c>
      <c r="E492" s="105">
        <f>'9 - MAR 2020'!I148</f>
        <v>4875</v>
      </c>
      <c r="F492" s="105">
        <f>'9 - MAR 2020'!J148</f>
        <v>0</v>
      </c>
      <c r="G492" s="105">
        <f>'8 - FEB 2020'!M489</f>
        <v>0</v>
      </c>
    </row>
    <row r="493" spans="1:7" hidden="1" x14ac:dyDescent="0.2">
      <c r="A493" s="103" t="str">
        <f>'9 - MAR 2020'!C149</f>
        <v>CK</v>
      </c>
      <c r="B493" s="107">
        <f>'9 - MAR 2020'!B149</f>
        <v>43909</v>
      </c>
      <c r="C493" s="104">
        <f>'9 - MAR 2020'!E149</f>
        <v>81730</v>
      </c>
      <c r="D493" s="105">
        <f>'9 - MAR 2020'!K149</f>
        <v>1710</v>
      </c>
      <c r="E493" s="105">
        <f>'9 - MAR 2020'!I149</f>
        <v>1710</v>
      </c>
      <c r="F493" s="105">
        <f>'9 - MAR 2020'!J149</f>
        <v>0</v>
      </c>
      <c r="G493" s="105">
        <f>'8 - FEB 2020'!M490</f>
        <v>0</v>
      </c>
    </row>
    <row r="494" spans="1:7" hidden="1" x14ac:dyDescent="0.2">
      <c r="A494" s="103">
        <f>'9 - MAR 2020'!C150</f>
        <v>0</v>
      </c>
      <c r="B494" s="107">
        <f>'9 - MAR 2020'!B150</f>
        <v>0</v>
      </c>
      <c r="C494" s="104">
        <f>'9 - MAR 2020'!E150</f>
        <v>81731</v>
      </c>
      <c r="D494" s="105">
        <f>'9 - MAR 2020'!K150</f>
        <v>0</v>
      </c>
      <c r="E494" s="105">
        <f>'9 - MAR 2020'!I150</f>
        <v>0</v>
      </c>
      <c r="F494" s="105">
        <f>'9 - MAR 2020'!J150</f>
        <v>0</v>
      </c>
      <c r="G494" s="105">
        <f>'8 - FEB 2020'!M491</f>
        <v>0</v>
      </c>
    </row>
    <row r="495" spans="1:7" hidden="1" x14ac:dyDescent="0.2">
      <c r="A495" s="103" t="str">
        <f>'9 - MAR 2020'!C151</f>
        <v>QU</v>
      </c>
      <c r="B495" s="107" t="str">
        <f>'9 - MAR 2020'!B151</f>
        <v>N/A</v>
      </c>
      <c r="C495" s="104">
        <f>'9 - MAR 2020'!E151</f>
        <v>81732</v>
      </c>
      <c r="D495" s="105">
        <f>'9 - MAR 2020'!K151</f>
        <v>0</v>
      </c>
      <c r="E495" s="105">
        <f>'9 - MAR 2020'!I151</f>
        <v>0</v>
      </c>
      <c r="F495" s="105">
        <f>'9 - MAR 2020'!J151</f>
        <v>0</v>
      </c>
      <c r="G495" s="105">
        <f>'8 - FEB 2020'!M492</f>
        <v>0</v>
      </c>
    </row>
    <row r="496" spans="1:7" hidden="1" x14ac:dyDescent="0.2">
      <c r="A496" s="103" t="str">
        <f>'9 - MAR 2020'!C152</f>
        <v>WR</v>
      </c>
      <c r="B496" s="107" t="str">
        <f>'9 - MAR 2020'!B152</f>
        <v>GPD</v>
      </c>
      <c r="C496" s="104">
        <f>'9 - MAR 2020'!E152</f>
        <v>81733</v>
      </c>
      <c r="D496" s="105">
        <f>'9 - MAR 2020'!K152</f>
        <v>466025.78</v>
      </c>
      <c r="E496" s="105">
        <f>'9 - MAR 2020'!I152</f>
        <v>466025.78</v>
      </c>
      <c r="F496" s="105">
        <f>'9 - MAR 2020'!J152</f>
        <v>0</v>
      </c>
      <c r="G496" s="105">
        <f>'8 - FEB 2020'!M493</f>
        <v>0</v>
      </c>
    </row>
    <row r="497" spans="1:7" hidden="1" x14ac:dyDescent="0.2">
      <c r="A497" s="103" t="str">
        <f>'9 - MAR 2020'!C153</f>
        <v>CK</v>
      </c>
      <c r="B497" s="107" t="str">
        <f>'9 - MAR 2020'!B153</f>
        <v>N/A</v>
      </c>
      <c r="C497" s="104">
        <f>'9 - MAR 2020'!E153</f>
        <v>81734</v>
      </c>
      <c r="D497" s="105">
        <f>'9 - MAR 2020'!K153</f>
        <v>8110.04</v>
      </c>
      <c r="E497" s="105">
        <f>'9 - MAR 2020'!I153</f>
        <v>8110.04</v>
      </c>
      <c r="F497" s="105">
        <f>'9 - MAR 2020'!J153</f>
        <v>0</v>
      </c>
      <c r="G497" s="105">
        <f>'8 - FEB 2020'!M494</f>
        <v>0</v>
      </c>
    </row>
    <row r="498" spans="1:7" x14ac:dyDescent="0.2">
      <c r="A498" s="103" t="str">
        <f>'9 - MAR 2020'!C154</f>
        <v>CK</v>
      </c>
      <c r="B498" s="107">
        <f>'9 - MAR 2020'!B154</f>
        <v>43910</v>
      </c>
      <c r="C498" s="104">
        <f>'9 - MAR 2020'!E154</f>
        <v>81735</v>
      </c>
      <c r="D498" s="105">
        <f>'9 - MAR 2020'!K154</f>
        <v>2115</v>
      </c>
      <c r="E498" s="105">
        <f>'9 - MAR 2020'!I154</f>
        <v>2115</v>
      </c>
      <c r="F498" s="105">
        <f>'9 - MAR 2020'!J154</f>
        <v>0</v>
      </c>
      <c r="G498" s="105">
        <f>'8 - FEB 2020'!M495</f>
        <v>0</v>
      </c>
    </row>
    <row r="499" spans="1:7" x14ac:dyDescent="0.2">
      <c r="A499" s="103" t="str">
        <f>'9 - MAR 2020'!C155</f>
        <v>CK</v>
      </c>
      <c r="B499" s="107">
        <f>'9 - MAR 2020'!B155</f>
        <v>43910</v>
      </c>
      <c r="C499" s="104">
        <f>'9 - MAR 2020'!E155</f>
        <v>81736</v>
      </c>
      <c r="D499" s="105">
        <f>'9 - MAR 2020'!K155</f>
        <v>445</v>
      </c>
      <c r="E499" s="105">
        <f>'9 - MAR 2020'!I155</f>
        <v>445</v>
      </c>
      <c r="F499" s="105">
        <f>'9 - MAR 2020'!J155</f>
        <v>0</v>
      </c>
      <c r="G499" s="105">
        <f>'8 - FEB 2020'!M496</f>
        <v>0</v>
      </c>
    </row>
    <row r="500" spans="1:7" x14ac:dyDescent="0.2">
      <c r="A500" s="103" t="str">
        <f>'9 - MAR 2020'!C156</f>
        <v>CK</v>
      </c>
      <c r="B500" s="107">
        <f>'9 - MAR 2020'!B156</f>
        <v>43910</v>
      </c>
      <c r="C500" s="104">
        <f>'9 - MAR 2020'!E156</f>
        <v>81737</v>
      </c>
      <c r="D500" s="105">
        <f>'9 - MAR 2020'!K156</f>
        <v>445</v>
      </c>
      <c r="E500" s="105">
        <f>'9 - MAR 2020'!I156</f>
        <v>445</v>
      </c>
      <c r="F500" s="105">
        <f>'9 - MAR 2020'!J156</f>
        <v>0</v>
      </c>
      <c r="G500" s="105">
        <f>'8 - FEB 2020'!M497</f>
        <v>0</v>
      </c>
    </row>
    <row r="501" spans="1:7" hidden="1" x14ac:dyDescent="0.2">
      <c r="A501" s="103">
        <f>'9 - MAR 2020'!C157</f>
        <v>0</v>
      </c>
      <c r="B501" s="107">
        <f>'9 - MAR 2020'!B157</f>
        <v>0</v>
      </c>
      <c r="C501" s="104">
        <f>'9 - MAR 2020'!E157</f>
        <v>81738</v>
      </c>
      <c r="D501" s="105">
        <f>'9 - MAR 2020'!K157</f>
        <v>0</v>
      </c>
      <c r="E501" s="105">
        <f>'9 - MAR 2020'!I157</f>
        <v>0</v>
      </c>
      <c r="F501" s="105" t="str">
        <f>'9 - MAR 2020'!J157</f>
        <v xml:space="preserve"> </v>
      </c>
      <c r="G501" s="105">
        <f>'8 - FEB 2020'!M498</f>
        <v>0</v>
      </c>
    </row>
    <row r="502" spans="1:7" hidden="1" x14ac:dyDescent="0.2">
      <c r="A502" s="103" t="str">
        <f>'9 - MAR 2020'!C158</f>
        <v>CC</v>
      </c>
      <c r="B502" s="107">
        <f>'9 - MAR 2020'!B158</f>
        <v>43910</v>
      </c>
      <c r="C502" s="104">
        <f>'9 - MAR 2020'!E158</f>
        <v>81739</v>
      </c>
      <c r="D502" s="105">
        <f>'9 - MAR 2020'!K158</f>
        <v>500</v>
      </c>
      <c r="E502" s="105">
        <f>'9 - MAR 2020'!I158</f>
        <v>500</v>
      </c>
      <c r="F502" s="105">
        <f>'9 - MAR 2020'!J158</f>
        <v>0</v>
      </c>
      <c r="G502" s="105">
        <f>'8 - FEB 2020'!M499</f>
        <v>0</v>
      </c>
    </row>
    <row r="503" spans="1:7" hidden="1" x14ac:dyDescent="0.2">
      <c r="A503" s="103" t="e">
        <f>'9 - MAR 2020'!#REF!</f>
        <v>#REF!</v>
      </c>
      <c r="B503" s="107" t="e">
        <f>'9 - MAR 2020'!#REF!</f>
        <v>#REF!</v>
      </c>
      <c r="C503" s="104" t="e">
        <f>'9 - MAR 2020'!#REF!</f>
        <v>#REF!</v>
      </c>
      <c r="D503" s="105" t="e">
        <f>'9 - MAR 2020'!#REF!</f>
        <v>#REF!</v>
      </c>
      <c r="E503" s="105" t="e">
        <f>'9 - MAR 2020'!#REF!</f>
        <v>#REF!</v>
      </c>
      <c r="F503" s="105" t="e">
        <f>'9 - MAR 2020'!#REF!</f>
        <v>#REF!</v>
      </c>
      <c r="G503" s="105">
        <f>'8 - FEB 2020'!M500</f>
        <v>0</v>
      </c>
    </row>
    <row r="504" spans="1:7" hidden="1" x14ac:dyDescent="0.2">
      <c r="A504" s="103" t="e">
        <f>'9 - MAR 2020'!#REF!</f>
        <v>#REF!</v>
      </c>
      <c r="B504" s="107" t="e">
        <f>'9 - MAR 2020'!#REF!</f>
        <v>#REF!</v>
      </c>
      <c r="C504" s="104" t="e">
        <f>'9 - MAR 2020'!#REF!</f>
        <v>#REF!</v>
      </c>
      <c r="D504" s="105" t="e">
        <f>'9 - MAR 2020'!#REF!</f>
        <v>#REF!</v>
      </c>
      <c r="E504" s="105" t="e">
        <f>'9 - MAR 2020'!#REF!</f>
        <v>#REF!</v>
      </c>
      <c r="F504" s="105" t="e">
        <f>'9 - MAR 2020'!#REF!</f>
        <v>#REF!</v>
      </c>
      <c r="G504" s="105">
        <f>'8 - FEB 2020'!M501</f>
        <v>0</v>
      </c>
    </row>
    <row r="505" spans="1:7" hidden="1" x14ac:dyDescent="0.2">
      <c r="A505" s="103" t="e">
        <f>'9 - MAR 2020'!#REF!</f>
        <v>#REF!</v>
      </c>
      <c r="B505" s="107" t="e">
        <f>'9 - MAR 2020'!#REF!</f>
        <v>#REF!</v>
      </c>
      <c r="C505" s="104" t="e">
        <f>'9 - MAR 2020'!#REF!</f>
        <v>#REF!</v>
      </c>
      <c r="D505" s="105" t="e">
        <f>'9 - MAR 2020'!#REF!</f>
        <v>#REF!</v>
      </c>
      <c r="E505" s="105" t="e">
        <f>'9 - MAR 2020'!#REF!</f>
        <v>#REF!</v>
      </c>
      <c r="F505" s="105" t="e">
        <f>'9 - MAR 2020'!#REF!</f>
        <v>#REF!</v>
      </c>
      <c r="G505" s="105">
        <f>'8 - FEB 2020'!M502</f>
        <v>0</v>
      </c>
    </row>
    <row r="506" spans="1:7" hidden="1" x14ac:dyDescent="0.2">
      <c r="A506" s="103" t="e">
        <f>'9 - MAR 2020'!#REF!</f>
        <v>#REF!</v>
      </c>
      <c r="B506" s="107" t="e">
        <f>'9 - MAR 2020'!#REF!</f>
        <v>#REF!</v>
      </c>
      <c r="C506" s="104" t="e">
        <f>'9 - MAR 2020'!#REF!</f>
        <v>#REF!</v>
      </c>
      <c r="D506" s="105" t="e">
        <f>'9 - MAR 2020'!#REF!</f>
        <v>#REF!</v>
      </c>
      <c r="E506" s="105" t="e">
        <f>'9 - MAR 2020'!#REF!</f>
        <v>#REF!</v>
      </c>
      <c r="F506" s="105" t="e">
        <f>'9 - MAR 2020'!#REF!</f>
        <v>#REF!</v>
      </c>
      <c r="G506" s="105">
        <f>'8 - FEB 2020'!M503</f>
        <v>0</v>
      </c>
    </row>
    <row r="507" spans="1:7" hidden="1" x14ac:dyDescent="0.2">
      <c r="A507" s="103" t="e">
        <f>'9 - MAR 2020'!#REF!</f>
        <v>#REF!</v>
      </c>
      <c r="B507" s="107" t="e">
        <f>'9 - MAR 2020'!#REF!</f>
        <v>#REF!</v>
      </c>
      <c r="C507" s="104" t="e">
        <f>'9 - MAR 2020'!#REF!</f>
        <v>#REF!</v>
      </c>
      <c r="D507" s="105" t="e">
        <f>'9 - MAR 2020'!#REF!</f>
        <v>#REF!</v>
      </c>
      <c r="E507" s="105" t="e">
        <f>'9 - MAR 2020'!#REF!</f>
        <v>#REF!</v>
      </c>
      <c r="F507" s="105" t="e">
        <f>'9 - MAR 2020'!#REF!</f>
        <v>#REF!</v>
      </c>
      <c r="G507" s="105">
        <f>'8 - FEB 2020'!M504</f>
        <v>0</v>
      </c>
    </row>
    <row r="508" spans="1:7" hidden="1" x14ac:dyDescent="0.2">
      <c r="A508" s="103" t="e">
        <f>'9 - MAR 2020'!#REF!</f>
        <v>#REF!</v>
      </c>
      <c r="B508" s="107" t="e">
        <f>'9 - MAR 2020'!#REF!</f>
        <v>#REF!</v>
      </c>
      <c r="C508" s="104" t="e">
        <f>'9 - MAR 2020'!#REF!</f>
        <v>#REF!</v>
      </c>
      <c r="D508" s="105" t="e">
        <f>'9 - MAR 2020'!#REF!</f>
        <v>#REF!</v>
      </c>
      <c r="E508" s="105" t="e">
        <f>'9 - MAR 2020'!#REF!</f>
        <v>#REF!</v>
      </c>
      <c r="F508" s="105" t="e">
        <f>'9 - MAR 2020'!#REF!</f>
        <v>#REF!</v>
      </c>
      <c r="G508" s="105">
        <f>'8 - FEB 2020'!M505</f>
        <v>0</v>
      </c>
    </row>
    <row r="509" spans="1:7" hidden="1" x14ac:dyDescent="0.2">
      <c r="A509" s="103" t="e">
        <f>'9 - MAR 2020'!#REF!</f>
        <v>#REF!</v>
      </c>
      <c r="B509" s="107" t="e">
        <f>'9 - MAR 2020'!#REF!</f>
        <v>#REF!</v>
      </c>
      <c r="C509" s="104" t="e">
        <f>'9 - MAR 2020'!#REF!</f>
        <v>#REF!</v>
      </c>
      <c r="D509" s="105" t="e">
        <f>'9 - MAR 2020'!#REF!</f>
        <v>#REF!</v>
      </c>
      <c r="E509" s="105" t="e">
        <f>'9 - MAR 2020'!#REF!</f>
        <v>#REF!</v>
      </c>
      <c r="F509" s="105" t="e">
        <f>'9 - MAR 2020'!#REF!</f>
        <v>#REF!</v>
      </c>
      <c r="G509" s="105">
        <f>'8 - FEB 2020'!M506</f>
        <v>0</v>
      </c>
    </row>
    <row r="510" spans="1:7" hidden="1" x14ac:dyDescent="0.2">
      <c r="A510" s="103" t="e">
        <f>'9 - MAR 2020'!#REF!</f>
        <v>#REF!</v>
      </c>
      <c r="B510" s="107" t="e">
        <f>'9 - MAR 2020'!#REF!</f>
        <v>#REF!</v>
      </c>
      <c r="C510" s="104" t="e">
        <f>'9 - MAR 2020'!#REF!</f>
        <v>#REF!</v>
      </c>
      <c r="D510" s="105" t="e">
        <f>'9 - MAR 2020'!#REF!</f>
        <v>#REF!</v>
      </c>
      <c r="E510" s="105" t="e">
        <f>'9 - MAR 2020'!#REF!</f>
        <v>#REF!</v>
      </c>
      <c r="F510" s="105" t="e">
        <f>'9 - MAR 2020'!#REF!</f>
        <v>#REF!</v>
      </c>
      <c r="G510" s="105">
        <f>'8 - FEB 2020'!M507</f>
        <v>0</v>
      </c>
    </row>
    <row r="511" spans="1:7" hidden="1" x14ac:dyDescent="0.2">
      <c r="A511" s="103" t="e">
        <f>'9 - MAR 2020'!#REF!</f>
        <v>#REF!</v>
      </c>
      <c r="B511" s="107" t="e">
        <f>'9 - MAR 2020'!#REF!</f>
        <v>#REF!</v>
      </c>
      <c r="C511" s="104" t="e">
        <f>'9 - MAR 2020'!#REF!</f>
        <v>#REF!</v>
      </c>
      <c r="D511" s="105" t="e">
        <f>'9 - MAR 2020'!#REF!</f>
        <v>#REF!</v>
      </c>
      <c r="E511" s="105" t="e">
        <f>'9 - MAR 2020'!#REF!</f>
        <v>#REF!</v>
      </c>
      <c r="F511" s="105" t="e">
        <f>'9 - MAR 2020'!#REF!</f>
        <v>#REF!</v>
      </c>
      <c r="G511" s="105">
        <f>'8 - FEB 2020'!M508</f>
        <v>0</v>
      </c>
    </row>
    <row r="512" spans="1:7" hidden="1" x14ac:dyDescent="0.2">
      <c r="A512" s="103" t="e">
        <f>'9 - MAR 2020'!#REF!</f>
        <v>#REF!</v>
      </c>
      <c r="B512" s="107" t="e">
        <f>'9 - MAR 2020'!#REF!</f>
        <v>#REF!</v>
      </c>
      <c r="C512" s="104" t="e">
        <f>'9 - MAR 2020'!#REF!</f>
        <v>#REF!</v>
      </c>
      <c r="D512" s="105" t="e">
        <f>'9 - MAR 2020'!#REF!</f>
        <v>#REF!</v>
      </c>
      <c r="E512" s="105" t="e">
        <f>'9 - MAR 2020'!#REF!</f>
        <v>#REF!</v>
      </c>
      <c r="F512" s="105" t="e">
        <f>'9 - MAR 2020'!#REF!</f>
        <v>#REF!</v>
      </c>
      <c r="G512" s="105">
        <f>'8 - FEB 2020'!M509</f>
        <v>0</v>
      </c>
    </row>
    <row r="513" spans="1:7" hidden="1" x14ac:dyDescent="0.2">
      <c r="A513" s="103" t="e">
        <f>'9 - MAR 2020'!#REF!</f>
        <v>#REF!</v>
      </c>
      <c r="B513" s="107" t="e">
        <f>'9 - MAR 2020'!#REF!</f>
        <v>#REF!</v>
      </c>
      <c r="C513" s="104" t="e">
        <f>'9 - MAR 2020'!#REF!</f>
        <v>#REF!</v>
      </c>
      <c r="D513" s="105" t="e">
        <f>'9 - MAR 2020'!#REF!</f>
        <v>#REF!</v>
      </c>
      <c r="E513" s="105" t="e">
        <f>'9 - MAR 2020'!#REF!</f>
        <v>#REF!</v>
      </c>
      <c r="F513" s="105" t="e">
        <f>'9 - MAR 2020'!#REF!</f>
        <v>#REF!</v>
      </c>
      <c r="G513" s="105">
        <f>'8 - FEB 2020'!M510</f>
        <v>0</v>
      </c>
    </row>
    <row r="514" spans="1:7" hidden="1" x14ac:dyDescent="0.2">
      <c r="A514" s="103" t="e">
        <f>'9 - MAR 2020'!#REF!</f>
        <v>#REF!</v>
      </c>
      <c r="B514" s="107" t="e">
        <f>'9 - MAR 2020'!#REF!</f>
        <v>#REF!</v>
      </c>
      <c r="C514" s="104" t="e">
        <f>'9 - MAR 2020'!#REF!</f>
        <v>#REF!</v>
      </c>
      <c r="D514" s="105" t="e">
        <f>'9 - MAR 2020'!#REF!</f>
        <v>#REF!</v>
      </c>
      <c r="E514" s="105" t="e">
        <f>'9 - MAR 2020'!#REF!</f>
        <v>#REF!</v>
      </c>
      <c r="F514" s="105" t="e">
        <f>'9 - MAR 2020'!#REF!</f>
        <v>#REF!</v>
      </c>
      <c r="G514" s="105">
        <f>'8 - FEB 2020'!M511</f>
        <v>0</v>
      </c>
    </row>
    <row r="515" spans="1:7" hidden="1" x14ac:dyDescent="0.2">
      <c r="A515" s="103" t="e">
        <f>'9 - MAR 2020'!#REF!</f>
        <v>#REF!</v>
      </c>
      <c r="B515" s="107" t="e">
        <f>'9 - MAR 2020'!#REF!</f>
        <v>#REF!</v>
      </c>
      <c r="C515" s="104" t="e">
        <f>'9 - MAR 2020'!#REF!</f>
        <v>#REF!</v>
      </c>
      <c r="D515" s="105" t="e">
        <f>'9 - MAR 2020'!#REF!</f>
        <v>#REF!</v>
      </c>
      <c r="E515" s="105" t="e">
        <f>'9 - MAR 2020'!#REF!</f>
        <v>#REF!</v>
      </c>
      <c r="F515" s="105" t="e">
        <f>'9 - MAR 2020'!#REF!</f>
        <v>#REF!</v>
      </c>
      <c r="G515" s="105">
        <f>'8 - FEB 2020'!M512</f>
        <v>0</v>
      </c>
    </row>
    <row r="516" spans="1:7" hidden="1" x14ac:dyDescent="0.2">
      <c r="A516" s="103" t="e">
        <f>'9 - MAR 2020'!#REF!</f>
        <v>#REF!</v>
      </c>
      <c r="B516" s="107" t="e">
        <f>'9 - MAR 2020'!#REF!</f>
        <v>#REF!</v>
      </c>
      <c r="C516" s="104" t="e">
        <f>'9 - MAR 2020'!#REF!</f>
        <v>#REF!</v>
      </c>
      <c r="D516" s="105" t="e">
        <f>'9 - MAR 2020'!#REF!</f>
        <v>#REF!</v>
      </c>
      <c r="E516" s="105" t="e">
        <f>'9 - MAR 2020'!#REF!</f>
        <v>#REF!</v>
      </c>
      <c r="F516" s="105" t="e">
        <f>'9 - MAR 2020'!#REF!</f>
        <v>#REF!</v>
      </c>
      <c r="G516" s="105">
        <f>'8 - FEB 2020'!M513</f>
        <v>0</v>
      </c>
    </row>
    <row r="517" spans="1:7" hidden="1" x14ac:dyDescent="0.2">
      <c r="A517" s="103" t="e">
        <f>'9 - MAR 2020'!#REF!</f>
        <v>#REF!</v>
      </c>
      <c r="B517" s="107" t="e">
        <f>'9 - MAR 2020'!#REF!</f>
        <v>#REF!</v>
      </c>
      <c r="C517" s="104" t="e">
        <f>'9 - MAR 2020'!#REF!</f>
        <v>#REF!</v>
      </c>
      <c r="D517" s="105" t="e">
        <f>'9 - MAR 2020'!#REF!</f>
        <v>#REF!</v>
      </c>
      <c r="E517" s="105" t="e">
        <f>'9 - MAR 2020'!#REF!</f>
        <v>#REF!</v>
      </c>
      <c r="F517" s="105" t="e">
        <f>'9 - MAR 2020'!#REF!</f>
        <v>#REF!</v>
      </c>
      <c r="G517" s="105">
        <f>'8 - FEB 2020'!M514</f>
        <v>0</v>
      </c>
    </row>
    <row r="518" spans="1:7" hidden="1" x14ac:dyDescent="0.2">
      <c r="A518" s="103" t="e">
        <f>'9 - MAR 2020'!#REF!</f>
        <v>#REF!</v>
      </c>
      <c r="B518" s="107" t="e">
        <f>'9 - MAR 2020'!#REF!</f>
        <v>#REF!</v>
      </c>
      <c r="C518" s="104" t="e">
        <f>'9 - MAR 2020'!#REF!</f>
        <v>#REF!</v>
      </c>
      <c r="D518" s="105" t="e">
        <f>'9 - MAR 2020'!#REF!</f>
        <v>#REF!</v>
      </c>
      <c r="E518" s="105" t="e">
        <f>'9 - MAR 2020'!#REF!</f>
        <v>#REF!</v>
      </c>
      <c r="F518" s="105" t="e">
        <f>'9 - MAR 2020'!#REF!</f>
        <v>#REF!</v>
      </c>
      <c r="G518" s="105">
        <f>'8 - FEB 2020'!M515</f>
        <v>0</v>
      </c>
    </row>
    <row r="519" spans="1:7" hidden="1" x14ac:dyDescent="0.2">
      <c r="A519" s="103" t="e">
        <f>'9 - MAR 2020'!#REF!</f>
        <v>#REF!</v>
      </c>
      <c r="B519" s="107" t="e">
        <f>'9 - MAR 2020'!#REF!</f>
        <v>#REF!</v>
      </c>
      <c r="C519" s="104" t="e">
        <f>'9 - MAR 2020'!#REF!</f>
        <v>#REF!</v>
      </c>
      <c r="D519" s="105" t="e">
        <f>'9 - MAR 2020'!#REF!</f>
        <v>#REF!</v>
      </c>
      <c r="E519" s="105" t="e">
        <f>'9 - MAR 2020'!#REF!</f>
        <v>#REF!</v>
      </c>
      <c r="F519" s="105" t="e">
        <f>'9 - MAR 2020'!#REF!</f>
        <v>#REF!</v>
      </c>
      <c r="G519" s="105">
        <f>'8 - FEB 2020'!M516</f>
        <v>0</v>
      </c>
    </row>
    <row r="520" spans="1:7" hidden="1" x14ac:dyDescent="0.2">
      <c r="A520" s="103" t="e">
        <f>'9 - MAR 2020'!#REF!</f>
        <v>#REF!</v>
      </c>
      <c r="B520" s="107" t="e">
        <f>'9 - MAR 2020'!#REF!</f>
        <v>#REF!</v>
      </c>
      <c r="C520" s="104" t="e">
        <f>'9 - MAR 2020'!#REF!</f>
        <v>#REF!</v>
      </c>
      <c r="D520" s="105" t="e">
        <f>'9 - MAR 2020'!#REF!</f>
        <v>#REF!</v>
      </c>
      <c r="E520" s="105" t="e">
        <f>'9 - MAR 2020'!#REF!</f>
        <v>#REF!</v>
      </c>
      <c r="F520" s="105" t="e">
        <f>'9 - MAR 2020'!#REF!</f>
        <v>#REF!</v>
      </c>
      <c r="G520" s="105">
        <f>'8 - FEB 2020'!M517</f>
        <v>0</v>
      </c>
    </row>
    <row r="521" spans="1:7" hidden="1" x14ac:dyDescent="0.2">
      <c r="A521" s="103" t="e">
        <f>'9 - MAR 2020'!#REF!</f>
        <v>#REF!</v>
      </c>
      <c r="B521" s="107" t="e">
        <f>'9 - MAR 2020'!#REF!</f>
        <v>#REF!</v>
      </c>
      <c r="C521" s="104" t="e">
        <f>'9 - MAR 2020'!#REF!</f>
        <v>#REF!</v>
      </c>
      <c r="D521" s="105" t="e">
        <f>'9 - MAR 2020'!#REF!</f>
        <v>#REF!</v>
      </c>
      <c r="E521" s="105" t="e">
        <f>'9 - MAR 2020'!#REF!</f>
        <v>#REF!</v>
      </c>
      <c r="F521" s="105" t="e">
        <f>'9 - MAR 2020'!#REF!</f>
        <v>#REF!</v>
      </c>
      <c r="G521" s="105">
        <f>'8 - FEB 2020'!M518</f>
        <v>0</v>
      </c>
    </row>
    <row r="522" spans="1:7" hidden="1" x14ac:dyDescent="0.2">
      <c r="A522" s="103" t="e">
        <f>'9 - MAR 2020'!#REF!</f>
        <v>#REF!</v>
      </c>
      <c r="B522" s="107" t="e">
        <f>'9 - MAR 2020'!#REF!</f>
        <v>#REF!</v>
      </c>
      <c r="C522" s="104" t="e">
        <f>'9 - MAR 2020'!#REF!</f>
        <v>#REF!</v>
      </c>
      <c r="D522" s="105" t="e">
        <f>'9 - MAR 2020'!#REF!</f>
        <v>#REF!</v>
      </c>
      <c r="E522" s="105" t="e">
        <f>'9 - MAR 2020'!#REF!</f>
        <v>#REF!</v>
      </c>
      <c r="F522" s="105" t="e">
        <f>'9 - MAR 2020'!#REF!</f>
        <v>#REF!</v>
      </c>
      <c r="G522" s="105">
        <f>'8 - FEB 2020'!M519</f>
        <v>0</v>
      </c>
    </row>
    <row r="523" spans="1:7" hidden="1" x14ac:dyDescent="0.2">
      <c r="A523" s="103" t="e">
        <f>'9 - MAR 2020'!#REF!</f>
        <v>#REF!</v>
      </c>
      <c r="B523" s="107" t="e">
        <f>'9 - MAR 2020'!#REF!</f>
        <v>#REF!</v>
      </c>
      <c r="C523" s="104" t="e">
        <f>'9 - MAR 2020'!#REF!</f>
        <v>#REF!</v>
      </c>
      <c r="D523" s="105" t="e">
        <f>'9 - MAR 2020'!#REF!</f>
        <v>#REF!</v>
      </c>
      <c r="E523" s="105" t="e">
        <f>'9 - MAR 2020'!#REF!</f>
        <v>#REF!</v>
      </c>
      <c r="F523" s="105" t="e">
        <f>'9 - MAR 2020'!#REF!</f>
        <v>#REF!</v>
      </c>
      <c r="G523" s="105">
        <f>'8 - FEB 2020'!M520</f>
        <v>0</v>
      </c>
    </row>
    <row r="524" spans="1:7" hidden="1" x14ac:dyDescent="0.2">
      <c r="A524" s="103" t="e">
        <f>'9 - MAR 2020'!#REF!</f>
        <v>#REF!</v>
      </c>
      <c r="B524" s="107" t="e">
        <f>'9 - MAR 2020'!#REF!</f>
        <v>#REF!</v>
      </c>
      <c r="C524" s="104" t="e">
        <f>'9 - MAR 2020'!#REF!</f>
        <v>#REF!</v>
      </c>
      <c r="D524" s="105" t="e">
        <f>'9 - MAR 2020'!#REF!</f>
        <v>#REF!</v>
      </c>
      <c r="E524" s="105" t="e">
        <f>'9 - MAR 2020'!#REF!</f>
        <v>#REF!</v>
      </c>
      <c r="F524" s="105" t="e">
        <f>'9 - MAR 2020'!#REF!</f>
        <v>#REF!</v>
      </c>
      <c r="G524" s="105">
        <f>'8 - FEB 2020'!M521</f>
        <v>0</v>
      </c>
    </row>
    <row r="525" spans="1:7" hidden="1" x14ac:dyDescent="0.2">
      <c r="A525" s="103" t="e">
        <f>'9 - MAR 2020'!#REF!</f>
        <v>#REF!</v>
      </c>
      <c r="B525" s="107" t="e">
        <f>'9 - MAR 2020'!#REF!</f>
        <v>#REF!</v>
      </c>
      <c r="C525" s="104" t="e">
        <f>'9 - MAR 2020'!#REF!</f>
        <v>#REF!</v>
      </c>
      <c r="D525" s="105" t="e">
        <f>'9 - MAR 2020'!#REF!</f>
        <v>#REF!</v>
      </c>
      <c r="E525" s="105" t="e">
        <f>'9 - MAR 2020'!#REF!</f>
        <v>#REF!</v>
      </c>
      <c r="F525" s="105" t="e">
        <f>'9 - MAR 2020'!#REF!</f>
        <v>#REF!</v>
      </c>
      <c r="G525" s="105">
        <f>'8 - FEB 2020'!M522</f>
        <v>0</v>
      </c>
    </row>
    <row r="526" spans="1:7" hidden="1" x14ac:dyDescent="0.2">
      <c r="A526" s="103" t="e">
        <f>'9 - MAR 2020'!#REF!</f>
        <v>#REF!</v>
      </c>
      <c r="B526" s="107" t="e">
        <f>'9 - MAR 2020'!#REF!</f>
        <v>#REF!</v>
      </c>
      <c r="C526" s="104" t="e">
        <f>'9 - MAR 2020'!#REF!</f>
        <v>#REF!</v>
      </c>
      <c r="D526" s="105" t="e">
        <f>'9 - MAR 2020'!#REF!</f>
        <v>#REF!</v>
      </c>
      <c r="E526" s="105" t="e">
        <f>'9 - MAR 2020'!#REF!</f>
        <v>#REF!</v>
      </c>
      <c r="F526" s="105" t="e">
        <f>'9 - MAR 2020'!#REF!</f>
        <v>#REF!</v>
      </c>
      <c r="G526" s="105">
        <f>'8 - FEB 2020'!M523</f>
        <v>0</v>
      </c>
    </row>
    <row r="527" spans="1:7" hidden="1" x14ac:dyDescent="0.2">
      <c r="A527" s="103" t="e">
        <f>'9 - MAR 2020'!#REF!</f>
        <v>#REF!</v>
      </c>
      <c r="B527" s="107" t="e">
        <f>'9 - MAR 2020'!#REF!</f>
        <v>#REF!</v>
      </c>
      <c r="C527" s="104" t="e">
        <f>'9 - MAR 2020'!#REF!</f>
        <v>#REF!</v>
      </c>
      <c r="D527" s="105" t="e">
        <f>'9 - MAR 2020'!#REF!</f>
        <v>#REF!</v>
      </c>
      <c r="E527" s="105" t="e">
        <f>'9 - MAR 2020'!#REF!</f>
        <v>#REF!</v>
      </c>
      <c r="F527" s="105" t="e">
        <f>'9 - MAR 2020'!#REF!</f>
        <v>#REF!</v>
      </c>
      <c r="G527" s="105">
        <f>'8 - FEB 2020'!M524</f>
        <v>0</v>
      </c>
    </row>
    <row r="528" spans="1:7" hidden="1" x14ac:dyDescent="0.2">
      <c r="A528" s="103" t="e">
        <f>'9 - MAR 2020'!#REF!</f>
        <v>#REF!</v>
      </c>
      <c r="B528" s="107" t="e">
        <f>'9 - MAR 2020'!#REF!</f>
        <v>#REF!</v>
      </c>
      <c r="C528" s="104" t="e">
        <f>'9 - MAR 2020'!#REF!</f>
        <v>#REF!</v>
      </c>
      <c r="D528" s="105" t="e">
        <f>'9 - MAR 2020'!#REF!</f>
        <v>#REF!</v>
      </c>
      <c r="E528" s="105" t="e">
        <f>'9 - MAR 2020'!#REF!</f>
        <v>#REF!</v>
      </c>
      <c r="F528" s="105" t="e">
        <f>'9 - MAR 2020'!#REF!</f>
        <v>#REF!</v>
      </c>
      <c r="G528" s="105">
        <f>'8 - FEB 2020'!M525</f>
        <v>0</v>
      </c>
    </row>
    <row r="529" spans="1:7" hidden="1" x14ac:dyDescent="0.2">
      <c r="A529" s="103" t="e">
        <f>'9 - MAR 2020'!#REF!</f>
        <v>#REF!</v>
      </c>
      <c r="B529" s="107" t="e">
        <f>'9 - MAR 2020'!#REF!</f>
        <v>#REF!</v>
      </c>
      <c r="C529" s="104" t="e">
        <f>'9 - MAR 2020'!#REF!</f>
        <v>#REF!</v>
      </c>
      <c r="D529" s="105" t="e">
        <f>'9 - MAR 2020'!#REF!</f>
        <v>#REF!</v>
      </c>
      <c r="E529" s="105" t="e">
        <f>'9 - MAR 2020'!#REF!</f>
        <v>#REF!</v>
      </c>
      <c r="F529" s="105" t="e">
        <f>'9 - MAR 2020'!#REF!</f>
        <v>#REF!</v>
      </c>
      <c r="G529" s="105">
        <f>'8 - FEB 2020'!M526</f>
        <v>0</v>
      </c>
    </row>
    <row r="530" spans="1:7" hidden="1" x14ac:dyDescent="0.2">
      <c r="A530" s="103" t="e">
        <f>'9 - MAR 2020'!#REF!</f>
        <v>#REF!</v>
      </c>
      <c r="B530" s="107" t="e">
        <f>'9 - MAR 2020'!#REF!</f>
        <v>#REF!</v>
      </c>
      <c r="C530" s="104" t="e">
        <f>'9 - MAR 2020'!#REF!</f>
        <v>#REF!</v>
      </c>
      <c r="D530" s="105" t="e">
        <f>'9 - MAR 2020'!#REF!</f>
        <v>#REF!</v>
      </c>
      <c r="E530" s="105" t="e">
        <f>'9 - MAR 2020'!#REF!</f>
        <v>#REF!</v>
      </c>
      <c r="F530" s="105" t="e">
        <f>'9 - MAR 2020'!#REF!</f>
        <v>#REF!</v>
      </c>
      <c r="G530" s="105">
        <f>'8 - FEB 2020'!M527</f>
        <v>0</v>
      </c>
    </row>
    <row r="531" spans="1:7" hidden="1" x14ac:dyDescent="0.2">
      <c r="A531" s="103" t="e">
        <f>'9 - MAR 2020'!#REF!</f>
        <v>#REF!</v>
      </c>
      <c r="B531" s="107" t="e">
        <f>'9 - MAR 2020'!#REF!</f>
        <v>#REF!</v>
      </c>
      <c r="C531" s="104" t="e">
        <f>'9 - MAR 2020'!#REF!</f>
        <v>#REF!</v>
      </c>
      <c r="D531" s="105" t="e">
        <f>'9 - MAR 2020'!#REF!</f>
        <v>#REF!</v>
      </c>
      <c r="E531" s="105" t="e">
        <f>'9 - MAR 2020'!#REF!</f>
        <v>#REF!</v>
      </c>
      <c r="F531" s="105" t="e">
        <f>'9 - MAR 2020'!#REF!</f>
        <v>#REF!</v>
      </c>
      <c r="G531" s="105">
        <f>'8 - FEB 2020'!M528</f>
        <v>0</v>
      </c>
    </row>
    <row r="532" spans="1:7" hidden="1" x14ac:dyDescent="0.2">
      <c r="A532" s="103" t="e">
        <f>'9 - MAR 2020'!#REF!</f>
        <v>#REF!</v>
      </c>
      <c r="B532" s="107" t="e">
        <f>'9 - MAR 2020'!#REF!</f>
        <v>#REF!</v>
      </c>
      <c r="C532" s="104" t="e">
        <f>'9 - MAR 2020'!#REF!</f>
        <v>#REF!</v>
      </c>
      <c r="D532" s="105" t="e">
        <f>'9 - MAR 2020'!#REF!</f>
        <v>#REF!</v>
      </c>
      <c r="E532" s="105" t="e">
        <f>'9 - MAR 2020'!#REF!</f>
        <v>#REF!</v>
      </c>
      <c r="F532" s="105" t="e">
        <f>'9 - MAR 2020'!#REF!</f>
        <v>#REF!</v>
      </c>
      <c r="G532" s="105">
        <f>'8 - FEB 2020'!M529</f>
        <v>0</v>
      </c>
    </row>
    <row r="533" spans="1:7" hidden="1" x14ac:dyDescent="0.2">
      <c r="A533" s="103" t="e">
        <f>'9 - MAR 2020'!#REF!</f>
        <v>#REF!</v>
      </c>
      <c r="B533" s="107" t="e">
        <f>'9 - MAR 2020'!#REF!</f>
        <v>#REF!</v>
      </c>
      <c r="C533" s="104" t="e">
        <f>'9 - MAR 2020'!#REF!</f>
        <v>#REF!</v>
      </c>
      <c r="D533" s="105" t="e">
        <f>'9 - MAR 2020'!#REF!</f>
        <v>#REF!</v>
      </c>
      <c r="E533" s="105" t="e">
        <f>'9 - MAR 2020'!#REF!</f>
        <v>#REF!</v>
      </c>
      <c r="F533" s="105" t="e">
        <f>'9 - MAR 2020'!#REF!</f>
        <v>#REF!</v>
      </c>
      <c r="G533" s="105">
        <f>'8 - FEB 2020'!M530</f>
        <v>0</v>
      </c>
    </row>
    <row r="534" spans="1:7" hidden="1" x14ac:dyDescent="0.2">
      <c r="A534" s="103" t="e">
        <f>'9 - MAR 2020'!#REF!</f>
        <v>#REF!</v>
      </c>
      <c r="B534" s="107" t="e">
        <f>'9 - MAR 2020'!#REF!</f>
        <v>#REF!</v>
      </c>
      <c r="C534" s="104" t="e">
        <f>'9 - MAR 2020'!#REF!</f>
        <v>#REF!</v>
      </c>
      <c r="D534" s="105" t="e">
        <f>'9 - MAR 2020'!#REF!</f>
        <v>#REF!</v>
      </c>
      <c r="E534" s="105" t="e">
        <f>'9 - MAR 2020'!#REF!</f>
        <v>#REF!</v>
      </c>
      <c r="F534" s="105" t="e">
        <f>'9 - MAR 2020'!#REF!</f>
        <v>#REF!</v>
      </c>
      <c r="G534" s="105">
        <f>'8 - FEB 2020'!M531</f>
        <v>0</v>
      </c>
    </row>
    <row r="535" spans="1:7" hidden="1" x14ac:dyDescent="0.2">
      <c r="A535" s="103" t="e">
        <f>'9 - MAR 2020'!#REF!</f>
        <v>#REF!</v>
      </c>
      <c r="B535" s="107" t="e">
        <f>'9 - MAR 2020'!#REF!</f>
        <v>#REF!</v>
      </c>
      <c r="C535" s="104" t="e">
        <f>'9 - MAR 2020'!#REF!</f>
        <v>#REF!</v>
      </c>
      <c r="D535" s="105" t="e">
        <f>'9 - MAR 2020'!#REF!</f>
        <v>#REF!</v>
      </c>
      <c r="E535" s="105" t="e">
        <f>'9 - MAR 2020'!#REF!</f>
        <v>#REF!</v>
      </c>
      <c r="F535" s="105" t="e">
        <f>'9 - MAR 2020'!#REF!</f>
        <v>#REF!</v>
      </c>
      <c r="G535" s="105">
        <f>'8 - FEB 2020'!M532</f>
        <v>0</v>
      </c>
    </row>
    <row r="536" spans="1:7" hidden="1" x14ac:dyDescent="0.2">
      <c r="A536" s="103" t="e">
        <f>'9 - MAR 2020'!#REF!</f>
        <v>#REF!</v>
      </c>
      <c r="B536" s="107" t="e">
        <f>'9 - MAR 2020'!#REF!</f>
        <v>#REF!</v>
      </c>
      <c r="C536" s="104" t="e">
        <f>'9 - MAR 2020'!#REF!</f>
        <v>#REF!</v>
      </c>
      <c r="D536" s="105" t="e">
        <f>'9 - MAR 2020'!#REF!</f>
        <v>#REF!</v>
      </c>
      <c r="E536" s="105" t="e">
        <f>'9 - MAR 2020'!#REF!</f>
        <v>#REF!</v>
      </c>
      <c r="F536" s="105" t="e">
        <f>'9 - MAR 2020'!#REF!</f>
        <v>#REF!</v>
      </c>
      <c r="G536" s="105">
        <f>'8 - FEB 2020'!M533</f>
        <v>0</v>
      </c>
    </row>
    <row r="537" spans="1:7" hidden="1" x14ac:dyDescent="0.2">
      <c r="A537" s="103" t="e">
        <f>'9 - MAR 2020'!#REF!</f>
        <v>#REF!</v>
      </c>
      <c r="B537" s="107" t="e">
        <f>'9 - MAR 2020'!#REF!</f>
        <v>#REF!</v>
      </c>
      <c r="C537" s="104" t="e">
        <f>'9 - MAR 2020'!#REF!</f>
        <v>#REF!</v>
      </c>
      <c r="D537" s="105" t="e">
        <f>'9 - MAR 2020'!#REF!</f>
        <v>#REF!</v>
      </c>
      <c r="E537" s="105" t="e">
        <f>'9 - MAR 2020'!#REF!</f>
        <v>#REF!</v>
      </c>
      <c r="F537" s="105" t="e">
        <f>'9 - MAR 2020'!#REF!</f>
        <v>#REF!</v>
      </c>
      <c r="G537" s="105">
        <f>'8 - FEB 2020'!M534</f>
        <v>0</v>
      </c>
    </row>
    <row r="538" spans="1:7" hidden="1" x14ac:dyDescent="0.2">
      <c r="A538" s="103" t="e">
        <f>'9 - MAR 2020'!#REF!</f>
        <v>#REF!</v>
      </c>
      <c r="B538" s="107" t="e">
        <f>'9 - MAR 2020'!#REF!</f>
        <v>#REF!</v>
      </c>
      <c r="C538" s="104" t="e">
        <f>'9 - MAR 2020'!#REF!</f>
        <v>#REF!</v>
      </c>
      <c r="D538" s="105" t="e">
        <f>'9 - MAR 2020'!#REF!</f>
        <v>#REF!</v>
      </c>
      <c r="E538" s="105" t="e">
        <f>'9 - MAR 2020'!#REF!</f>
        <v>#REF!</v>
      </c>
      <c r="F538" s="105" t="e">
        <f>'9 - MAR 2020'!#REF!</f>
        <v>#REF!</v>
      </c>
      <c r="G538" s="105">
        <f>'8 - FEB 2020'!M535</f>
        <v>0</v>
      </c>
    </row>
    <row r="539" spans="1:7" hidden="1" x14ac:dyDescent="0.2">
      <c r="A539" s="103" t="e">
        <f>'9 - MAR 2020'!#REF!</f>
        <v>#REF!</v>
      </c>
      <c r="B539" s="107" t="e">
        <f>'9 - MAR 2020'!#REF!</f>
        <v>#REF!</v>
      </c>
      <c r="C539" s="104" t="e">
        <f>'9 - MAR 2020'!#REF!</f>
        <v>#REF!</v>
      </c>
      <c r="D539" s="105" t="e">
        <f>'9 - MAR 2020'!#REF!</f>
        <v>#REF!</v>
      </c>
      <c r="E539" s="105" t="e">
        <f>'9 - MAR 2020'!#REF!</f>
        <v>#REF!</v>
      </c>
      <c r="F539" s="105" t="e">
        <f>'9 - MAR 2020'!#REF!</f>
        <v>#REF!</v>
      </c>
      <c r="G539" s="105">
        <f>'8 - FEB 2020'!M536</f>
        <v>0</v>
      </c>
    </row>
    <row r="540" spans="1:7" hidden="1" x14ac:dyDescent="0.2">
      <c r="A540" s="103" t="e">
        <f>'9 - MAR 2020'!#REF!</f>
        <v>#REF!</v>
      </c>
      <c r="B540" s="107" t="e">
        <f>'9 - MAR 2020'!#REF!</f>
        <v>#REF!</v>
      </c>
      <c r="C540" s="104" t="e">
        <f>'9 - MAR 2020'!#REF!</f>
        <v>#REF!</v>
      </c>
      <c r="D540" s="105" t="e">
        <f>'9 - MAR 2020'!#REF!</f>
        <v>#REF!</v>
      </c>
      <c r="E540" s="105" t="e">
        <f>'9 - MAR 2020'!#REF!</f>
        <v>#REF!</v>
      </c>
      <c r="F540" s="105" t="e">
        <f>'9 - MAR 2020'!#REF!</f>
        <v>#REF!</v>
      </c>
      <c r="G540" s="105">
        <f>'8 - FEB 2020'!M537</f>
        <v>0</v>
      </c>
    </row>
    <row r="541" spans="1:7" hidden="1" x14ac:dyDescent="0.2">
      <c r="A541" s="103" t="e">
        <f>'9 - MAR 2020'!#REF!</f>
        <v>#REF!</v>
      </c>
      <c r="B541" s="107" t="e">
        <f>'9 - MAR 2020'!#REF!</f>
        <v>#REF!</v>
      </c>
      <c r="C541" s="104" t="e">
        <f>'9 - MAR 2020'!#REF!</f>
        <v>#REF!</v>
      </c>
      <c r="D541" s="105" t="e">
        <f>'9 - MAR 2020'!#REF!</f>
        <v>#REF!</v>
      </c>
      <c r="E541" s="105" t="e">
        <f>'9 - MAR 2020'!#REF!</f>
        <v>#REF!</v>
      </c>
      <c r="F541" s="105" t="e">
        <f>'9 - MAR 2020'!#REF!</f>
        <v>#REF!</v>
      </c>
      <c r="G541" s="105">
        <f>'8 - FEB 2020'!M538</f>
        <v>0</v>
      </c>
    </row>
    <row r="542" spans="1:7" hidden="1" x14ac:dyDescent="0.2">
      <c r="A542" s="103" t="e">
        <f>'9 - MAR 2020'!#REF!</f>
        <v>#REF!</v>
      </c>
      <c r="B542" s="107" t="e">
        <f>'9 - MAR 2020'!#REF!</f>
        <v>#REF!</v>
      </c>
      <c r="C542" s="104" t="e">
        <f>'9 - MAR 2020'!#REF!</f>
        <v>#REF!</v>
      </c>
      <c r="D542" s="105" t="e">
        <f>'9 - MAR 2020'!#REF!</f>
        <v>#REF!</v>
      </c>
      <c r="E542" s="105" t="e">
        <f>'9 - MAR 2020'!#REF!</f>
        <v>#REF!</v>
      </c>
      <c r="F542" s="105" t="e">
        <f>'9 - MAR 2020'!#REF!</f>
        <v>#REF!</v>
      </c>
      <c r="G542" s="105">
        <f>'8 - FEB 2020'!M539</f>
        <v>0</v>
      </c>
    </row>
    <row r="543" spans="1:7" hidden="1" x14ac:dyDescent="0.2">
      <c r="A543" s="103" t="e">
        <f>'9 - MAR 2020'!#REF!</f>
        <v>#REF!</v>
      </c>
      <c r="B543" s="107" t="e">
        <f>'9 - MAR 2020'!#REF!</f>
        <v>#REF!</v>
      </c>
      <c r="C543" s="104" t="e">
        <f>'9 - MAR 2020'!#REF!</f>
        <v>#REF!</v>
      </c>
      <c r="D543" s="105" t="e">
        <f>'9 - MAR 2020'!#REF!</f>
        <v>#REF!</v>
      </c>
      <c r="E543" s="105" t="e">
        <f>'9 - MAR 2020'!#REF!</f>
        <v>#REF!</v>
      </c>
      <c r="F543" s="105" t="e">
        <f>'9 - MAR 2020'!#REF!</f>
        <v>#REF!</v>
      </c>
      <c r="G543" s="105">
        <f>'8 - FEB 2020'!M540</f>
        <v>0</v>
      </c>
    </row>
    <row r="544" spans="1:7" hidden="1" x14ac:dyDescent="0.2">
      <c r="A544" s="103" t="e">
        <f>'9 - MAR 2020'!#REF!</f>
        <v>#REF!</v>
      </c>
      <c r="B544" s="107" t="e">
        <f>'9 - MAR 2020'!#REF!</f>
        <v>#REF!</v>
      </c>
      <c r="C544" s="104" t="e">
        <f>'9 - MAR 2020'!#REF!</f>
        <v>#REF!</v>
      </c>
      <c r="D544" s="105" t="e">
        <f>'9 - MAR 2020'!#REF!</f>
        <v>#REF!</v>
      </c>
      <c r="E544" s="105" t="e">
        <f>'9 - MAR 2020'!#REF!</f>
        <v>#REF!</v>
      </c>
      <c r="F544" s="105" t="e">
        <f>'9 - MAR 2020'!#REF!</f>
        <v>#REF!</v>
      </c>
      <c r="G544" s="105">
        <f>'8 - FEB 2020'!M541</f>
        <v>0</v>
      </c>
    </row>
    <row r="545" spans="1:7" hidden="1" x14ac:dyDescent="0.2">
      <c r="A545" s="103" t="e">
        <f>'9 - MAR 2020'!#REF!</f>
        <v>#REF!</v>
      </c>
      <c r="B545" s="107" t="e">
        <f>'9 - MAR 2020'!#REF!</f>
        <v>#REF!</v>
      </c>
      <c r="C545" s="104" t="e">
        <f>'9 - MAR 2020'!#REF!</f>
        <v>#REF!</v>
      </c>
      <c r="D545" s="105" t="e">
        <f>'9 - MAR 2020'!#REF!</f>
        <v>#REF!</v>
      </c>
      <c r="E545" s="105" t="e">
        <f>'9 - MAR 2020'!#REF!</f>
        <v>#REF!</v>
      </c>
      <c r="F545" s="105" t="e">
        <f>'9 - MAR 2020'!#REF!</f>
        <v>#REF!</v>
      </c>
      <c r="G545" s="105">
        <f>'8 - FEB 2020'!M542</f>
        <v>0</v>
      </c>
    </row>
    <row r="546" spans="1:7" hidden="1" x14ac:dyDescent="0.2">
      <c r="A546" s="103" t="e">
        <f>'9 - MAR 2020'!#REF!</f>
        <v>#REF!</v>
      </c>
      <c r="B546" s="107" t="e">
        <f>'9 - MAR 2020'!#REF!</f>
        <v>#REF!</v>
      </c>
      <c r="C546" s="104" t="e">
        <f>'9 - MAR 2020'!#REF!</f>
        <v>#REF!</v>
      </c>
      <c r="D546" s="105" t="e">
        <f>'9 - MAR 2020'!#REF!</f>
        <v>#REF!</v>
      </c>
      <c r="E546" s="105" t="e">
        <f>'9 - MAR 2020'!#REF!</f>
        <v>#REF!</v>
      </c>
      <c r="F546" s="105" t="e">
        <f>'9 - MAR 2020'!#REF!</f>
        <v>#REF!</v>
      </c>
      <c r="G546" s="105">
        <f>'8 - FEB 2020'!M543</f>
        <v>0</v>
      </c>
    </row>
    <row r="547" spans="1:7" hidden="1" x14ac:dyDescent="0.2">
      <c r="A547" s="103" t="e">
        <f>'9 - MAR 2020'!#REF!</f>
        <v>#REF!</v>
      </c>
      <c r="B547" s="107" t="e">
        <f>'9 - MAR 2020'!#REF!</f>
        <v>#REF!</v>
      </c>
      <c r="C547" s="104" t="e">
        <f>'9 - MAR 2020'!#REF!</f>
        <v>#REF!</v>
      </c>
      <c r="D547" s="105" t="e">
        <f>'9 - MAR 2020'!#REF!</f>
        <v>#REF!</v>
      </c>
      <c r="E547" s="105" t="e">
        <f>'9 - MAR 2020'!#REF!</f>
        <v>#REF!</v>
      </c>
      <c r="F547" s="105" t="e">
        <f>'9 - MAR 2020'!#REF!</f>
        <v>#REF!</v>
      </c>
      <c r="G547" s="105">
        <f>'8 - FEB 2020'!M544</f>
        <v>0</v>
      </c>
    </row>
    <row r="548" spans="1:7" hidden="1" x14ac:dyDescent="0.2">
      <c r="A548" s="103" t="e">
        <f>'9 - MAR 2020'!#REF!</f>
        <v>#REF!</v>
      </c>
      <c r="B548" s="107" t="e">
        <f>'9 - MAR 2020'!#REF!</f>
        <v>#REF!</v>
      </c>
      <c r="C548" s="104" t="e">
        <f>'9 - MAR 2020'!#REF!</f>
        <v>#REF!</v>
      </c>
      <c r="D548" s="105" t="e">
        <f>'9 - MAR 2020'!#REF!</f>
        <v>#REF!</v>
      </c>
      <c r="E548" s="105" t="e">
        <f>'9 - MAR 2020'!#REF!</f>
        <v>#REF!</v>
      </c>
      <c r="F548" s="105" t="e">
        <f>'9 - MAR 2020'!#REF!</f>
        <v>#REF!</v>
      </c>
      <c r="G548" s="105">
        <f>'8 - FEB 2020'!M545</f>
        <v>0</v>
      </c>
    </row>
    <row r="549" spans="1:7" hidden="1" x14ac:dyDescent="0.2">
      <c r="A549" s="103" t="e">
        <f>'9 - MAR 2020'!#REF!</f>
        <v>#REF!</v>
      </c>
      <c r="B549" s="107" t="e">
        <f>'9 - MAR 2020'!#REF!</f>
        <v>#REF!</v>
      </c>
      <c r="C549" s="104" t="e">
        <f>'9 - MAR 2020'!#REF!</f>
        <v>#REF!</v>
      </c>
      <c r="D549" s="105" t="e">
        <f>'9 - MAR 2020'!#REF!</f>
        <v>#REF!</v>
      </c>
      <c r="E549" s="105" t="e">
        <f>'9 - MAR 2020'!#REF!</f>
        <v>#REF!</v>
      </c>
      <c r="F549" s="105" t="e">
        <f>'9 - MAR 2020'!#REF!</f>
        <v>#REF!</v>
      </c>
      <c r="G549" s="105">
        <f>'8 - FEB 2020'!M546</f>
        <v>0</v>
      </c>
    </row>
    <row r="550" spans="1:7" hidden="1" x14ac:dyDescent="0.2">
      <c r="A550" s="103" t="e">
        <f>'9 - MAR 2020'!#REF!</f>
        <v>#REF!</v>
      </c>
      <c r="B550" s="107" t="e">
        <f>'9 - MAR 2020'!#REF!</f>
        <v>#REF!</v>
      </c>
      <c r="C550" s="104" t="e">
        <f>'9 - MAR 2020'!#REF!</f>
        <v>#REF!</v>
      </c>
      <c r="D550" s="105" t="e">
        <f>'9 - MAR 2020'!#REF!</f>
        <v>#REF!</v>
      </c>
      <c r="E550" s="105" t="e">
        <f>'9 - MAR 2020'!#REF!</f>
        <v>#REF!</v>
      </c>
      <c r="F550" s="105" t="e">
        <f>'9 - MAR 2020'!#REF!</f>
        <v>#REF!</v>
      </c>
      <c r="G550" s="105">
        <f>'8 - FEB 2020'!M547</f>
        <v>0</v>
      </c>
    </row>
    <row r="551" spans="1:7" hidden="1" x14ac:dyDescent="0.2">
      <c r="A551" s="103" t="e">
        <f>'9 - MAR 2020'!#REF!</f>
        <v>#REF!</v>
      </c>
      <c r="B551" s="107" t="e">
        <f>'9 - MAR 2020'!#REF!</f>
        <v>#REF!</v>
      </c>
      <c r="C551" s="104" t="e">
        <f>'9 - MAR 2020'!#REF!</f>
        <v>#REF!</v>
      </c>
      <c r="D551" s="105" t="e">
        <f>'9 - MAR 2020'!#REF!</f>
        <v>#REF!</v>
      </c>
      <c r="E551" s="105" t="e">
        <f>'9 - MAR 2020'!#REF!</f>
        <v>#REF!</v>
      </c>
      <c r="F551" s="105" t="e">
        <f>'9 - MAR 2020'!#REF!</f>
        <v>#REF!</v>
      </c>
      <c r="G551" s="105">
        <f>'8 - FEB 2020'!M548</f>
        <v>0</v>
      </c>
    </row>
    <row r="552" spans="1:7" hidden="1" x14ac:dyDescent="0.2">
      <c r="A552" s="103" t="e">
        <f>'9 - MAR 2020'!#REF!</f>
        <v>#REF!</v>
      </c>
      <c r="B552" s="107" t="e">
        <f>'9 - MAR 2020'!#REF!</f>
        <v>#REF!</v>
      </c>
      <c r="C552" s="104" t="e">
        <f>'9 - MAR 2020'!#REF!</f>
        <v>#REF!</v>
      </c>
      <c r="D552" s="105" t="e">
        <f>'9 - MAR 2020'!#REF!</f>
        <v>#REF!</v>
      </c>
      <c r="E552" s="105" t="e">
        <f>'9 - MAR 2020'!#REF!</f>
        <v>#REF!</v>
      </c>
      <c r="F552" s="105" t="e">
        <f>'9 - MAR 2020'!#REF!</f>
        <v>#REF!</v>
      </c>
      <c r="G552" s="105">
        <f>'8 - FEB 2020'!M549</f>
        <v>0</v>
      </c>
    </row>
    <row r="553" spans="1:7" hidden="1" x14ac:dyDescent="0.2">
      <c r="A553" s="103" t="e">
        <f>'9 - MAR 2020'!#REF!</f>
        <v>#REF!</v>
      </c>
      <c r="B553" s="107" t="e">
        <f>'9 - MAR 2020'!#REF!</f>
        <v>#REF!</v>
      </c>
      <c r="C553" s="104" t="e">
        <f>'9 - MAR 2020'!#REF!</f>
        <v>#REF!</v>
      </c>
      <c r="D553" s="105" t="e">
        <f>'9 - MAR 2020'!#REF!</f>
        <v>#REF!</v>
      </c>
      <c r="E553" s="105" t="e">
        <f>'9 - MAR 2020'!#REF!</f>
        <v>#REF!</v>
      </c>
      <c r="F553" s="105" t="e">
        <f>'9 - MAR 2020'!#REF!</f>
        <v>#REF!</v>
      </c>
      <c r="G553" s="105">
        <f>'8 - FEB 2020'!M550</f>
        <v>0</v>
      </c>
    </row>
    <row r="554" spans="1:7" hidden="1" x14ac:dyDescent="0.2">
      <c r="A554" s="103" t="e">
        <f>'9 - MAR 2020'!#REF!</f>
        <v>#REF!</v>
      </c>
      <c r="B554" s="107" t="e">
        <f>'9 - MAR 2020'!#REF!</f>
        <v>#REF!</v>
      </c>
      <c r="C554" s="104" t="e">
        <f>'9 - MAR 2020'!#REF!</f>
        <v>#REF!</v>
      </c>
      <c r="D554" s="105" t="e">
        <f>'9 - MAR 2020'!#REF!</f>
        <v>#REF!</v>
      </c>
      <c r="E554" s="105" t="e">
        <f>'9 - MAR 2020'!#REF!</f>
        <v>#REF!</v>
      </c>
      <c r="F554" s="105" t="e">
        <f>'9 - MAR 2020'!#REF!</f>
        <v>#REF!</v>
      </c>
      <c r="G554" s="105">
        <f>'8 - FEB 2020'!M551</f>
        <v>0</v>
      </c>
    </row>
    <row r="555" spans="1:7" hidden="1" x14ac:dyDescent="0.2">
      <c r="A555" s="103" t="e">
        <f>'9 - MAR 2020'!#REF!</f>
        <v>#REF!</v>
      </c>
      <c r="B555" s="107" t="e">
        <f>'9 - MAR 2020'!#REF!</f>
        <v>#REF!</v>
      </c>
      <c r="C555" s="104" t="e">
        <f>'9 - MAR 2020'!#REF!</f>
        <v>#REF!</v>
      </c>
      <c r="D555" s="105" t="e">
        <f>'9 - MAR 2020'!#REF!</f>
        <v>#REF!</v>
      </c>
      <c r="E555" s="105" t="e">
        <f>'9 - MAR 2020'!#REF!</f>
        <v>#REF!</v>
      </c>
      <c r="F555" s="105" t="e">
        <f>'9 - MAR 2020'!#REF!</f>
        <v>#REF!</v>
      </c>
      <c r="G555" s="105">
        <f>'8 - FEB 2020'!M552</f>
        <v>0</v>
      </c>
    </row>
    <row r="556" spans="1:7" hidden="1" x14ac:dyDescent="0.2">
      <c r="A556" s="103" t="e">
        <f>'9 - MAR 2020'!#REF!</f>
        <v>#REF!</v>
      </c>
      <c r="B556" s="107" t="e">
        <f>'9 - MAR 2020'!#REF!</f>
        <v>#REF!</v>
      </c>
      <c r="C556" s="104" t="e">
        <f>'9 - MAR 2020'!#REF!</f>
        <v>#REF!</v>
      </c>
      <c r="D556" s="105" t="e">
        <f>'9 - MAR 2020'!#REF!</f>
        <v>#REF!</v>
      </c>
      <c r="E556" s="105" t="e">
        <f>'9 - MAR 2020'!#REF!</f>
        <v>#REF!</v>
      </c>
      <c r="F556" s="105" t="e">
        <f>'9 - MAR 2020'!#REF!</f>
        <v>#REF!</v>
      </c>
      <c r="G556" s="105">
        <f>'8 - FEB 2020'!M553</f>
        <v>0</v>
      </c>
    </row>
    <row r="557" spans="1:7" hidden="1" x14ac:dyDescent="0.2">
      <c r="A557" s="103" t="e">
        <f>'9 - MAR 2020'!#REF!</f>
        <v>#REF!</v>
      </c>
      <c r="B557" s="107" t="e">
        <f>'9 - MAR 2020'!#REF!</f>
        <v>#REF!</v>
      </c>
      <c r="C557" s="104" t="e">
        <f>'9 - MAR 2020'!#REF!</f>
        <v>#REF!</v>
      </c>
      <c r="D557" s="105" t="e">
        <f>'9 - MAR 2020'!#REF!</f>
        <v>#REF!</v>
      </c>
      <c r="E557" s="105" t="e">
        <f>'9 - MAR 2020'!#REF!</f>
        <v>#REF!</v>
      </c>
      <c r="F557" s="105" t="e">
        <f>'9 - MAR 2020'!#REF!</f>
        <v>#REF!</v>
      </c>
      <c r="G557" s="105">
        <f>'8 - FEB 2020'!M554</f>
        <v>0</v>
      </c>
    </row>
    <row r="558" spans="1:7" hidden="1" x14ac:dyDescent="0.2">
      <c r="A558" s="103" t="e">
        <f>'9 - MAR 2020'!#REF!</f>
        <v>#REF!</v>
      </c>
      <c r="B558" s="107" t="e">
        <f>'9 - MAR 2020'!#REF!</f>
        <v>#REF!</v>
      </c>
      <c r="C558" s="104" t="e">
        <f>'9 - MAR 2020'!#REF!</f>
        <v>#REF!</v>
      </c>
      <c r="D558" s="105" t="e">
        <f>'9 - MAR 2020'!#REF!</f>
        <v>#REF!</v>
      </c>
      <c r="E558" s="105" t="e">
        <f>'9 - MAR 2020'!#REF!</f>
        <v>#REF!</v>
      </c>
      <c r="F558" s="105" t="e">
        <f>'9 - MAR 2020'!#REF!</f>
        <v>#REF!</v>
      </c>
      <c r="G558" s="105">
        <f>'8 - FEB 2020'!M555</f>
        <v>0</v>
      </c>
    </row>
    <row r="559" spans="1:7" hidden="1" x14ac:dyDescent="0.2">
      <c r="A559" s="103" t="e">
        <f>'9 - MAR 2020'!#REF!</f>
        <v>#REF!</v>
      </c>
      <c r="B559" s="107" t="e">
        <f>'9 - MAR 2020'!#REF!</f>
        <v>#REF!</v>
      </c>
      <c r="C559" s="104" t="e">
        <f>'9 - MAR 2020'!#REF!</f>
        <v>#REF!</v>
      </c>
      <c r="D559" s="105" t="e">
        <f>'9 - MAR 2020'!#REF!</f>
        <v>#REF!</v>
      </c>
      <c r="E559" s="105" t="e">
        <f>'9 - MAR 2020'!#REF!</f>
        <v>#REF!</v>
      </c>
      <c r="F559" s="105" t="e">
        <f>'9 - MAR 2020'!#REF!</f>
        <v>#REF!</v>
      </c>
      <c r="G559" s="105">
        <f>'8 - FEB 2020'!M556</f>
        <v>0</v>
      </c>
    </row>
    <row r="560" spans="1:7" hidden="1" x14ac:dyDescent="0.2">
      <c r="A560" s="103" t="e">
        <f>'9 - MAR 2020'!#REF!</f>
        <v>#REF!</v>
      </c>
      <c r="B560" s="107" t="e">
        <f>'9 - MAR 2020'!#REF!</f>
        <v>#REF!</v>
      </c>
      <c r="C560" s="104" t="e">
        <f>'9 - MAR 2020'!#REF!</f>
        <v>#REF!</v>
      </c>
      <c r="D560" s="105" t="e">
        <f>'9 - MAR 2020'!#REF!</f>
        <v>#REF!</v>
      </c>
      <c r="E560" s="105" t="e">
        <f>'9 - MAR 2020'!#REF!</f>
        <v>#REF!</v>
      </c>
      <c r="F560" s="105" t="e">
        <f>'9 - MAR 2020'!#REF!</f>
        <v>#REF!</v>
      </c>
      <c r="G560" s="105">
        <f>'8 - FEB 2020'!M557</f>
        <v>0</v>
      </c>
    </row>
    <row r="561" spans="1:7" hidden="1" x14ac:dyDescent="0.2">
      <c r="A561" s="103" t="e">
        <f>'9 - MAR 2020'!#REF!</f>
        <v>#REF!</v>
      </c>
      <c r="B561" s="107" t="e">
        <f>'9 - MAR 2020'!#REF!</f>
        <v>#REF!</v>
      </c>
      <c r="C561" s="104" t="e">
        <f>'9 - MAR 2020'!#REF!</f>
        <v>#REF!</v>
      </c>
      <c r="D561" s="105" t="e">
        <f>'9 - MAR 2020'!#REF!</f>
        <v>#REF!</v>
      </c>
      <c r="E561" s="105" t="e">
        <f>'9 - MAR 2020'!#REF!</f>
        <v>#REF!</v>
      </c>
      <c r="F561" s="105" t="e">
        <f>'9 - MAR 2020'!#REF!</f>
        <v>#REF!</v>
      </c>
      <c r="G561" s="105">
        <f>'8 - FEB 2020'!M558</f>
        <v>0</v>
      </c>
    </row>
    <row r="562" spans="1:7" hidden="1" x14ac:dyDescent="0.2">
      <c r="A562" s="103" t="e">
        <f>'9 - MAR 2020'!#REF!</f>
        <v>#REF!</v>
      </c>
      <c r="B562" s="107" t="e">
        <f>'9 - MAR 2020'!#REF!</f>
        <v>#REF!</v>
      </c>
      <c r="C562" s="104" t="e">
        <f>'9 - MAR 2020'!#REF!</f>
        <v>#REF!</v>
      </c>
      <c r="D562" s="105" t="e">
        <f>'9 - MAR 2020'!#REF!</f>
        <v>#REF!</v>
      </c>
      <c r="E562" s="105" t="e">
        <f>'9 - MAR 2020'!#REF!</f>
        <v>#REF!</v>
      </c>
      <c r="F562" s="105" t="e">
        <f>'9 - MAR 2020'!#REF!</f>
        <v>#REF!</v>
      </c>
      <c r="G562" s="105">
        <f>'8 - FEB 2020'!M559</f>
        <v>0</v>
      </c>
    </row>
    <row r="563" spans="1:7" hidden="1" x14ac:dyDescent="0.2">
      <c r="A563" s="103" t="e">
        <f>'9 - MAR 2020'!#REF!</f>
        <v>#REF!</v>
      </c>
      <c r="B563" s="107" t="e">
        <f>'9 - MAR 2020'!#REF!</f>
        <v>#REF!</v>
      </c>
      <c r="C563" s="104" t="e">
        <f>'9 - MAR 2020'!#REF!</f>
        <v>#REF!</v>
      </c>
      <c r="D563" s="105" t="e">
        <f>'9 - MAR 2020'!#REF!</f>
        <v>#REF!</v>
      </c>
      <c r="E563" s="105" t="e">
        <f>'9 - MAR 2020'!#REF!</f>
        <v>#REF!</v>
      </c>
      <c r="F563" s="105" t="e">
        <f>'9 - MAR 2020'!#REF!</f>
        <v>#REF!</v>
      </c>
      <c r="G563" s="105">
        <f>'8 - FEB 2020'!M560</f>
        <v>0</v>
      </c>
    </row>
    <row r="564" spans="1:7" hidden="1" x14ac:dyDescent="0.2">
      <c r="A564" s="103" t="e">
        <f>'9 - MAR 2020'!#REF!</f>
        <v>#REF!</v>
      </c>
      <c r="B564" s="107" t="e">
        <f>'9 - MAR 2020'!#REF!</f>
        <v>#REF!</v>
      </c>
      <c r="C564" s="104" t="e">
        <f>'9 - MAR 2020'!#REF!</f>
        <v>#REF!</v>
      </c>
      <c r="D564" s="105" t="e">
        <f>'9 - MAR 2020'!#REF!</f>
        <v>#REF!</v>
      </c>
      <c r="E564" s="105" t="e">
        <f>'9 - MAR 2020'!#REF!</f>
        <v>#REF!</v>
      </c>
      <c r="F564" s="105" t="e">
        <f>'9 - MAR 2020'!#REF!</f>
        <v>#REF!</v>
      </c>
      <c r="G564" s="105">
        <f>'8 - FEB 2020'!M561</f>
        <v>0</v>
      </c>
    </row>
    <row r="565" spans="1:7" hidden="1" x14ac:dyDescent="0.2">
      <c r="A565" s="103" t="e">
        <f>'9 - MAR 2020'!#REF!</f>
        <v>#REF!</v>
      </c>
      <c r="B565" s="107" t="e">
        <f>'9 - MAR 2020'!#REF!</f>
        <v>#REF!</v>
      </c>
      <c r="C565" s="104" t="e">
        <f>'9 - MAR 2020'!#REF!</f>
        <v>#REF!</v>
      </c>
      <c r="D565" s="105" t="e">
        <f>'9 - MAR 2020'!#REF!</f>
        <v>#REF!</v>
      </c>
      <c r="E565" s="105" t="e">
        <f>'9 - MAR 2020'!#REF!</f>
        <v>#REF!</v>
      </c>
      <c r="F565" s="105" t="e">
        <f>'9 - MAR 2020'!#REF!</f>
        <v>#REF!</v>
      </c>
      <c r="G565" s="105">
        <f>'8 - FEB 2020'!M562</f>
        <v>0</v>
      </c>
    </row>
    <row r="566" spans="1:7" hidden="1" x14ac:dyDescent="0.2">
      <c r="A566" s="103" t="e">
        <f>'9 - MAR 2020'!#REF!</f>
        <v>#REF!</v>
      </c>
      <c r="B566" s="107" t="e">
        <f>'9 - MAR 2020'!#REF!</f>
        <v>#REF!</v>
      </c>
      <c r="C566" s="104" t="e">
        <f>'9 - MAR 2020'!#REF!</f>
        <v>#REF!</v>
      </c>
      <c r="D566" s="105" t="e">
        <f>'9 - MAR 2020'!#REF!</f>
        <v>#REF!</v>
      </c>
      <c r="E566" s="105" t="e">
        <f>'9 - MAR 2020'!#REF!</f>
        <v>#REF!</v>
      </c>
      <c r="F566" s="105" t="e">
        <f>'9 - MAR 2020'!#REF!</f>
        <v>#REF!</v>
      </c>
      <c r="G566" s="105">
        <f>'8 - FEB 2020'!M563</f>
        <v>0</v>
      </c>
    </row>
    <row r="567" spans="1:7" hidden="1" x14ac:dyDescent="0.2">
      <c r="A567" s="103" t="e">
        <f>'9 - MAR 2020'!#REF!</f>
        <v>#REF!</v>
      </c>
      <c r="B567" s="107" t="e">
        <f>'9 - MAR 2020'!#REF!</f>
        <v>#REF!</v>
      </c>
      <c r="C567" s="104" t="e">
        <f>'9 - MAR 2020'!#REF!</f>
        <v>#REF!</v>
      </c>
      <c r="D567" s="105" t="e">
        <f>'9 - MAR 2020'!#REF!</f>
        <v>#REF!</v>
      </c>
      <c r="E567" s="105" t="e">
        <f>'9 - MAR 2020'!#REF!</f>
        <v>#REF!</v>
      </c>
      <c r="F567" s="105" t="e">
        <f>'9 - MAR 2020'!#REF!</f>
        <v>#REF!</v>
      </c>
      <c r="G567" s="105">
        <f>'8 - FEB 2020'!M564</f>
        <v>0</v>
      </c>
    </row>
    <row r="568" spans="1:7" hidden="1" x14ac:dyDescent="0.2">
      <c r="A568" s="103" t="e">
        <f>'9 - MAR 2020'!#REF!</f>
        <v>#REF!</v>
      </c>
      <c r="B568" s="107" t="e">
        <f>'9 - MAR 2020'!#REF!</f>
        <v>#REF!</v>
      </c>
      <c r="C568" s="104" t="e">
        <f>'9 - MAR 2020'!#REF!</f>
        <v>#REF!</v>
      </c>
      <c r="D568" s="105" t="e">
        <f>'9 - MAR 2020'!#REF!</f>
        <v>#REF!</v>
      </c>
      <c r="E568" s="105" t="e">
        <f>'9 - MAR 2020'!#REF!</f>
        <v>#REF!</v>
      </c>
      <c r="F568" s="105" t="e">
        <f>'9 - MAR 2020'!#REF!</f>
        <v>#REF!</v>
      </c>
      <c r="G568" s="105">
        <f>'8 - FEB 2020'!M565</f>
        <v>0</v>
      </c>
    </row>
    <row r="569" spans="1:7" hidden="1" x14ac:dyDescent="0.2">
      <c r="A569" s="103" t="e">
        <f>'9 - MAR 2020'!#REF!</f>
        <v>#REF!</v>
      </c>
      <c r="B569" s="107" t="e">
        <f>'9 - MAR 2020'!#REF!</f>
        <v>#REF!</v>
      </c>
      <c r="C569" s="104" t="e">
        <f>'9 - MAR 2020'!#REF!</f>
        <v>#REF!</v>
      </c>
      <c r="D569" s="105" t="e">
        <f>'9 - MAR 2020'!#REF!</f>
        <v>#REF!</v>
      </c>
      <c r="E569" s="105" t="e">
        <f>'9 - MAR 2020'!#REF!</f>
        <v>#REF!</v>
      </c>
      <c r="F569" s="105" t="e">
        <f>'9 - MAR 2020'!#REF!</f>
        <v>#REF!</v>
      </c>
      <c r="G569" s="105">
        <f>'8 - FEB 2020'!M566</f>
        <v>0</v>
      </c>
    </row>
    <row r="570" spans="1:7" hidden="1" x14ac:dyDescent="0.2">
      <c r="A570" s="103" t="e">
        <f>'9 - MAR 2020'!#REF!</f>
        <v>#REF!</v>
      </c>
      <c r="B570" s="107" t="e">
        <f>'9 - MAR 2020'!#REF!</f>
        <v>#REF!</v>
      </c>
      <c r="C570" s="104" t="e">
        <f>'9 - MAR 2020'!#REF!</f>
        <v>#REF!</v>
      </c>
      <c r="D570" s="105" t="e">
        <f>'9 - MAR 2020'!#REF!</f>
        <v>#REF!</v>
      </c>
      <c r="E570" s="105" t="e">
        <f>'9 - MAR 2020'!#REF!</f>
        <v>#REF!</v>
      </c>
      <c r="F570" s="105" t="e">
        <f>'9 - MAR 2020'!#REF!</f>
        <v>#REF!</v>
      </c>
      <c r="G570" s="105">
        <f>'8 - FEB 2020'!M567</f>
        <v>0</v>
      </c>
    </row>
    <row r="571" spans="1:7" hidden="1" x14ac:dyDescent="0.2">
      <c r="A571" s="103" t="e">
        <f>'9 - MAR 2020'!#REF!</f>
        <v>#REF!</v>
      </c>
      <c r="B571" s="107" t="e">
        <f>'9 - MAR 2020'!#REF!</f>
        <v>#REF!</v>
      </c>
      <c r="C571" s="104" t="e">
        <f>'9 - MAR 2020'!#REF!</f>
        <v>#REF!</v>
      </c>
      <c r="D571" s="105" t="e">
        <f>'9 - MAR 2020'!#REF!</f>
        <v>#REF!</v>
      </c>
      <c r="E571" s="105" t="e">
        <f>'9 - MAR 2020'!#REF!</f>
        <v>#REF!</v>
      </c>
      <c r="F571" s="105" t="e">
        <f>'9 - MAR 2020'!#REF!</f>
        <v>#REF!</v>
      </c>
      <c r="G571" s="105">
        <f>'8 - FEB 2020'!M568</f>
        <v>0</v>
      </c>
    </row>
    <row r="572" spans="1:7" hidden="1" x14ac:dyDescent="0.2">
      <c r="A572" s="103" t="e">
        <f>'9 - MAR 2020'!#REF!</f>
        <v>#REF!</v>
      </c>
      <c r="B572" s="107" t="e">
        <f>'9 - MAR 2020'!#REF!</f>
        <v>#REF!</v>
      </c>
      <c r="C572" s="104" t="e">
        <f>'9 - MAR 2020'!#REF!</f>
        <v>#REF!</v>
      </c>
      <c r="D572" s="105" t="e">
        <f>'9 - MAR 2020'!#REF!</f>
        <v>#REF!</v>
      </c>
      <c r="E572" s="105" t="e">
        <f>'9 - MAR 2020'!#REF!</f>
        <v>#REF!</v>
      </c>
      <c r="F572" s="105" t="e">
        <f>'9 - MAR 2020'!#REF!</f>
        <v>#REF!</v>
      </c>
      <c r="G572" s="105">
        <f>'8 - FEB 2020'!M569</f>
        <v>0</v>
      </c>
    </row>
    <row r="573" spans="1:7" hidden="1" x14ac:dyDescent="0.2">
      <c r="A573" s="103" t="e">
        <f>'9 - MAR 2020'!#REF!</f>
        <v>#REF!</v>
      </c>
      <c r="B573" s="107" t="e">
        <f>'9 - MAR 2020'!#REF!</f>
        <v>#REF!</v>
      </c>
      <c r="C573" s="104" t="e">
        <f>'9 - MAR 2020'!#REF!</f>
        <v>#REF!</v>
      </c>
      <c r="D573" s="105" t="e">
        <f>'9 - MAR 2020'!#REF!</f>
        <v>#REF!</v>
      </c>
      <c r="E573" s="105" t="e">
        <f>'9 - MAR 2020'!#REF!</f>
        <v>#REF!</v>
      </c>
      <c r="F573" s="105" t="e">
        <f>'9 - MAR 2020'!#REF!</f>
        <v>#REF!</v>
      </c>
      <c r="G573" s="105">
        <f>'8 - FEB 2020'!M570</f>
        <v>0</v>
      </c>
    </row>
    <row r="574" spans="1:7" hidden="1" x14ac:dyDescent="0.2">
      <c r="A574" s="103" t="e">
        <f>'9 - MAR 2020'!#REF!</f>
        <v>#REF!</v>
      </c>
      <c r="B574" s="107" t="e">
        <f>'9 - MAR 2020'!#REF!</f>
        <v>#REF!</v>
      </c>
      <c r="C574" s="104" t="e">
        <f>'9 - MAR 2020'!#REF!</f>
        <v>#REF!</v>
      </c>
      <c r="D574" s="105" t="e">
        <f>'9 - MAR 2020'!#REF!</f>
        <v>#REF!</v>
      </c>
      <c r="E574" s="105" t="e">
        <f>'9 - MAR 2020'!#REF!</f>
        <v>#REF!</v>
      </c>
      <c r="F574" s="105" t="e">
        <f>'9 - MAR 2020'!#REF!</f>
        <v>#REF!</v>
      </c>
      <c r="G574" s="105">
        <f>'8 - FEB 2020'!M571</f>
        <v>0</v>
      </c>
    </row>
    <row r="575" spans="1:7" hidden="1" x14ac:dyDescent="0.2">
      <c r="A575" s="103" t="e">
        <f>'9 - MAR 2020'!#REF!</f>
        <v>#REF!</v>
      </c>
      <c r="B575" s="107" t="e">
        <f>'9 - MAR 2020'!#REF!</f>
        <v>#REF!</v>
      </c>
      <c r="C575" s="104" t="e">
        <f>'9 - MAR 2020'!#REF!</f>
        <v>#REF!</v>
      </c>
      <c r="D575" s="105" t="e">
        <f>'9 - MAR 2020'!#REF!</f>
        <v>#REF!</v>
      </c>
      <c r="E575" s="105" t="e">
        <f>'9 - MAR 2020'!#REF!</f>
        <v>#REF!</v>
      </c>
      <c r="F575" s="105" t="e">
        <f>'9 - MAR 2020'!#REF!</f>
        <v>#REF!</v>
      </c>
      <c r="G575" s="105">
        <f>'8 - FEB 2020'!M572</f>
        <v>0</v>
      </c>
    </row>
    <row r="576" spans="1:7" hidden="1" x14ac:dyDescent="0.2">
      <c r="A576" s="103" t="e">
        <f>'9 - MAR 2020'!#REF!</f>
        <v>#REF!</v>
      </c>
      <c r="B576" s="107" t="e">
        <f>'9 - MAR 2020'!#REF!</f>
        <v>#REF!</v>
      </c>
      <c r="C576" s="104" t="e">
        <f>'9 - MAR 2020'!#REF!</f>
        <v>#REF!</v>
      </c>
      <c r="D576" s="105" t="e">
        <f>'9 - MAR 2020'!#REF!</f>
        <v>#REF!</v>
      </c>
      <c r="E576" s="105" t="e">
        <f>'9 - MAR 2020'!#REF!</f>
        <v>#REF!</v>
      </c>
      <c r="F576" s="105" t="e">
        <f>'9 - MAR 2020'!#REF!</f>
        <v>#REF!</v>
      </c>
      <c r="G576" s="105">
        <f>'8 - FEB 2020'!M573</f>
        <v>0</v>
      </c>
    </row>
    <row r="577" spans="1:7" hidden="1" x14ac:dyDescent="0.2">
      <c r="A577" s="103" t="e">
        <f>'9 - MAR 2020'!#REF!</f>
        <v>#REF!</v>
      </c>
      <c r="B577" s="107" t="e">
        <f>'9 - MAR 2020'!#REF!</f>
        <v>#REF!</v>
      </c>
      <c r="C577" s="104" t="e">
        <f>'9 - MAR 2020'!#REF!</f>
        <v>#REF!</v>
      </c>
      <c r="D577" s="105" t="e">
        <f>'9 - MAR 2020'!#REF!</f>
        <v>#REF!</v>
      </c>
      <c r="E577" s="105" t="e">
        <f>'9 - MAR 2020'!#REF!</f>
        <v>#REF!</v>
      </c>
      <c r="F577" s="105" t="e">
        <f>'9 - MAR 2020'!#REF!</f>
        <v>#REF!</v>
      </c>
      <c r="G577" s="105">
        <f>'8 - FEB 2020'!M574</f>
        <v>0</v>
      </c>
    </row>
    <row r="578" spans="1:7" hidden="1" x14ac:dyDescent="0.2">
      <c r="A578" s="103" t="e">
        <f>'9 - MAR 2020'!#REF!</f>
        <v>#REF!</v>
      </c>
      <c r="B578" s="107" t="e">
        <f>'9 - MAR 2020'!#REF!</f>
        <v>#REF!</v>
      </c>
      <c r="C578" s="104" t="e">
        <f>'9 - MAR 2020'!#REF!</f>
        <v>#REF!</v>
      </c>
      <c r="D578" s="105" t="e">
        <f>'9 - MAR 2020'!#REF!</f>
        <v>#REF!</v>
      </c>
      <c r="E578" s="105" t="e">
        <f>'9 - MAR 2020'!#REF!</f>
        <v>#REF!</v>
      </c>
      <c r="F578" s="105" t="e">
        <f>'9 - MAR 2020'!#REF!</f>
        <v>#REF!</v>
      </c>
      <c r="G578" s="105">
        <f>'8 - FEB 2020'!M575</f>
        <v>0</v>
      </c>
    </row>
    <row r="579" spans="1:7" hidden="1" x14ac:dyDescent="0.2">
      <c r="A579" s="103" t="e">
        <f>'9 - MAR 2020'!#REF!</f>
        <v>#REF!</v>
      </c>
      <c r="B579" s="107" t="e">
        <f>'9 - MAR 2020'!#REF!</f>
        <v>#REF!</v>
      </c>
      <c r="C579" s="104" t="e">
        <f>'9 - MAR 2020'!#REF!</f>
        <v>#REF!</v>
      </c>
      <c r="D579" s="105" t="e">
        <f>'9 - MAR 2020'!#REF!</f>
        <v>#REF!</v>
      </c>
      <c r="E579" s="105" t="e">
        <f>'9 - MAR 2020'!#REF!</f>
        <v>#REF!</v>
      </c>
      <c r="F579" s="105" t="e">
        <f>'9 - MAR 2020'!#REF!</f>
        <v>#REF!</v>
      </c>
      <c r="G579" s="105">
        <f>'8 - FEB 2020'!M576</f>
        <v>0</v>
      </c>
    </row>
    <row r="580" spans="1:7" hidden="1" x14ac:dyDescent="0.2">
      <c r="A580" s="103" t="e">
        <f>'9 - MAR 2020'!#REF!</f>
        <v>#REF!</v>
      </c>
      <c r="B580" s="107" t="e">
        <f>'9 - MAR 2020'!#REF!</f>
        <v>#REF!</v>
      </c>
      <c r="C580" s="104" t="e">
        <f>'9 - MAR 2020'!#REF!</f>
        <v>#REF!</v>
      </c>
      <c r="D580" s="105" t="e">
        <f>'9 - MAR 2020'!#REF!</f>
        <v>#REF!</v>
      </c>
      <c r="E580" s="105" t="e">
        <f>'9 - MAR 2020'!#REF!</f>
        <v>#REF!</v>
      </c>
      <c r="F580" s="105" t="e">
        <f>'9 - MAR 2020'!#REF!</f>
        <v>#REF!</v>
      </c>
      <c r="G580" s="105">
        <f>'8 - FEB 2020'!M577</f>
        <v>0</v>
      </c>
    </row>
    <row r="581" spans="1:7" hidden="1" x14ac:dyDescent="0.2">
      <c r="A581" s="103" t="e">
        <f>'9 - MAR 2020'!#REF!</f>
        <v>#REF!</v>
      </c>
      <c r="B581" s="107" t="e">
        <f>'9 - MAR 2020'!#REF!</f>
        <v>#REF!</v>
      </c>
      <c r="C581" s="104" t="e">
        <f>'9 - MAR 2020'!#REF!</f>
        <v>#REF!</v>
      </c>
      <c r="D581" s="105" t="e">
        <f>'9 - MAR 2020'!#REF!</f>
        <v>#REF!</v>
      </c>
      <c r="E581" s="105" t="e">
        <f>'9 - MAR 2020'!#REF!</f>
        <v>#REF!</v>
      </c>
      <c r="F581" s="105" t="e">
        <f>'9 - MAR 2020'!#REF!</f>
        <v>#REF!</v>
      </c>
      <c r="G581" s="105">
        <f>'8 - FEB 2020'!M578</f>
        <v>0</v>
      </c>
    </row>
    <row r="582" spans="1:7" hidden="1" x14ac:dyDescent="0.2">
      <c r="A582" s="103" t="e">
        <f>'9 - MAR 2020'!#REF!</f>
        <v>#REF!</v>
      </c>
      <c r="B582" s="107" t="e">
        <f>'9 - MAR 2020'!#REF!</f>
        <v>#REF!</v>
      </c>
      <c r="C582" s="104" t="e">
        <f>'9 - MAR 2020'!#REF!</f>
        <v>#REF!</v>
      </c>
      <c r="D582" s="105" t="e">
        <f>'9 - MAR 2020'!#REF!</f>
        <v>#REF!</v>
      </c>
      <c r="E582" s="105" t="e">
        <f>'9 - MAR 2020'!#REF!</f>
        <v>#REF!</v>
      </c>
      <c r="F582" s="105" t="e">
        <f>'9 - MAR 2020'!#REF!</f>
        <v>#REF!</v>
      </c>
      <c r="G582" s="105">
        <f>'8 - FEB 2020'!M579</f>
        <v>0</v>
      </c>
    </row>
    <row r="583" spans="1:7" hidden="1" x14ac:dyDescent="0.2">
      <c r="A583" s="103" t="e">
        <f>'9 - MAR 2020'!#REF!</f>
        <v>#REF!</v>
      </c>
      <c r="B583" s="107" t="e">
        <f>'9 - MAR 2020'!#REF!</f>
        <v>#REF!</v>
      </c>
      <c r="C583" s="104" t="e">
        <f>'9 - MAR 2020'!#REF!</f>
        <v>#REF!</v>
      </c>
      <c r="D583" s="105" t="e">
        <f>'9 - MAR 2020'!#REF!</f>
        <v>#REF!</v>
      </c>
      <c r="E583" s="105" t="e">
        <f>'9 - MAR 2020'!#REF!</f>
        <v>#REF!</v>
      </c>
      <c r="F583" s="105" t="e">
        <f>'9 - MAR 2020'!#REF!</f>
        <v>#REF!</v>
      </c>
      <c r="G583" s="105">
        <f>'8 - FEB 2020'!M580</f>
        <v>0</v>
      </c>
    </row>
    <row r="584" spans="1:7" hidden="1" x14ac:dyDescent="0.2">
      <c r="A584" s="103" t="e">
        <f>'9 - MAR 2020'!#REF!</f>
        <v>#REF!</v>
      </c>
      <c r="B584" s="107" t="e">
        <f>'9 - MAR 2020'!#REF!</f>
        <v>#REF!</v>
      </c>
      <c r="C584" s="104" t="e">
        <f>'9 - MAR 2020'!#REF!</f>
        <v>#REF!</v>
      </c>
      <c r="D584" s="105" t="e">
        <f>'9 - MAR 2020'!#REF!</f>
        <v>#REF!</v>
      </c>
      <c r="E584" s="105" t="e">
        <f>'9 - MAR 2020'!#REF!</f>
        <v>#REF!</v>
      </c>
      <c r="F584" s="105" t="e">
        <f>'9 - MAR 2020'!#REF!</f>
        <v>#REF!</v>
      </c>
      <c r="G584" s="105">
        <f>'8 - FEB 2020'!M581</f>
        <v>0</v>
      </c>
    </row>
    <row r="585" spans="1:7" hidden="1" x14ac:dyDescent="0.2">
      <c r="A585" s="103" t="e">
        <f>'9 - MAR 2020'!#REF!</f>
        <v>#REF!</v>
      </c>
      <c r="B585" s="107" t="e">
        <f>'9 - MAR 2020'!#REF!</f>
        <v>#REF!</v>
      </c>
      <c r="C585" s="104" t="e">
        <f>'9 - MAR 2020'!#REF!</f>
        <v>#REF!</v>
      </c>
      <c r="D585" s="105" t="e">
        <f>'9 - MAR 2020'!#REF!</f>
        <v>#REF!</v>
      </c>
      <c r="E585" s="105" t="e">
        <f>'9 - MAR 2020'!#REF!</f>
        <v>#REF!</v>
      </c>
      <c r="F585" s="105" t="e">
        <f>'9 - MAR 2020'!#REF!</f>
        <v>#REF!</v>
      </c>
      <c r="G585" s="105">
        <f>'8 - FEB 2020'!M582</f>
        <v>0</v>
      </c>
    </row>
    <row r="586" spans="1:7" hidden="1" x14ac:dyDescent="0.2">
      <c r="A586" s="103" t="e">
        <f>'9 - MAR 2020'!#REF!</f>
        <v>#REF!</v>
      </c>
      <c r="B586" s="107" t="e">
        <f>'9 - MAR 2020'!#REF!</f>
        <v>#REF!</v>
      </c>
      <c r="C586" s="104" t="e">
        <f>'9 - MAR 2020'!#REF!</f>
        <v>#REF!</v>
      </c>
      <c r="D586" s="105" t="e">
        <f>'9 - MAR 2020'!#REF!</f>
        <v>#REF!</v>
      </c>
      <c r="E586" s="105" t="e">
        <f>'9 - MAR 2020'!#REF!</f>
        <v>#REF!</v>
      </c>
      <c r="F586" s="105" t="e">
        <f>'9 - MAR 2020'!#REF!</f>
        <v>#REF!</v>
      </c>
      <c r="G586" s="105">
        <f>'8 - FEB 2020'!M583</f>
        <v>0</v>
      </c>
    </row>
    <row r="587" spans="1:7" hidden="1" x14ac:dyDescent="0.2">
      <c r="A587" s="103" t="e">
        <f>'9 - MAR 2020'!#REF!</f>
        <v>#REF!</v>
      </c>
      <c r="B587" s="107" t="e">
        <f>'9 - MAR 2020'!#REF!</f>
        <v>#REF!</v>
      </c>
      <c r="C587" s="104" t="e">
        <f>'9 - MAR 2020'!#REF!</f>
        <v>#REF!</v>
      </c>
      <c r="D587" s="105" t="e">
        <f>'9 - MAR 2020'!#REF!</f>
        <v>#REF!</v>
      </c>
      <c r="E587" s="105" t="e">
        <f>'9 - MAR 2020'!#REF!</f>
        <v>#REF!</v>
      </c>
      <c r="F587" s="105" t="e">
        <f>'9 - MAR 2020'!#REF!</f>
        <v>#REF!</v>
      </c>
      <c r="G587" s="105">
        <f>'8 - FEB 2020'!M584</f>
        <v>0</v>
      </c>
    </row>
    <row r="588" spans="1:7" hidden="1" x14ac:dyDescent="0.2">
      <c r="A588" s="103" t="e">
        <f>'9 - MAR 2020'!#REF!</f>
        <v>#REF!</v>
      </c>
      <c r="B588" s="107" t="e">
        <f>'9 - MAR 2020'!#REF!</f>
        <v>#REF!</v>
      </c>
      <c r="C588" s="104" t="e">
        <f>'9 - MAR 2020'!#REF!</f>
        <v>#REF!</v>
      </c>
      <c r="D588" s="105" t="e">
        <f>'9 - MAR 2020'!#REF!</f>
        <v>#REF!</v>
      </c>
      <c r="E588" s="105" t="e">
        <f>'9 - MAR 2020'!#REF!</f>
        <v>#REF!</v>
      </c>
      <c r="F588" s="105" t="e">
        <f>'9 - MAR 2020'!#REF!</f>
        <v>#REF!</v>
      </c>
      <c r="G588" s="105">
        <f>'8 - FEB 2020'!M585</f>
        <v>0</v>
      </c>
    </row>
    <row r="589" spans="1:7" hidden="1" x14ac:dyDescent="0.2">
      <c r="A589" s="103" t="e">
        <f>'9 - MAR 2020'!#REF!</f>
        <v>#REF!</v>
      </c>
      <c r="B589" s="107" t="e">
        <f>'9 - MAR 2020'!#REF!</f>
        <v>#REF!</v>
      </c>
      <c r="C589" s="104" t="e">
        <f>'9 - MAR 2020'!#REF!</f>
        <v>#REF!</v>
      </c>
      <c r="D589" s="105" t="e">
        <f>'9 - MAR 2020'!#REF!</f>
        <v>#REF!</v>
      </c>
      <c r="E589" s="105" t="e">
        <f>'9 - MAR 2020'!#REF!</f>
        <v>#REF!</v>
      </c>
      <c r="F589" s="105" t="e">
        <f>'9 - MAR 2020'!#REF!</f>
        <v>#REF!</v>
      </c>
      <c r="G589" s="105">
        <f>'8 - FEB 2020'!M586</f>
        <v>0</v>
      </c>
    </row>
    <row r="590" spans="1:7" hidden="1" x14ac:dyDescent="0.2">
      <c r="A590" s="103" t="e">
        <f>'9 - MAR 2020'!#REF!</f>
        <v>#REF!</v>
      </c>
      <c r="B590" s="107" t="e">
        <f>'9 - MAR 2020'!#REF!</f>
        <v>#REF!</v>
      </c>
      <c r="C590" s="104" t="e">
        <f>'9 - MAR 2020'!#REF!</f>
        <v>#REF!</v>
      </c>
      <c r="D590" s="105" t="e">
        <f>'9 - MAR 2020'!#REF!</f>
        <v>#REF!</v>
      </c>
      <c r="E590" s="105" t="e">
        <f>'9 - MAR 2020'!#REF!</f>
        <v>#REF!</v>
      </c>
      <c r="F590" s="105" t="e">
        <f>'9 - MAR 2020'!#REF!</f>
        <v>#REF!</v>
      </c>
      <c r="G590" s="105">
        <f>'8 - FEB 2020'!M587</f>
        <v>0</v>
      </c>
    </row>
    <row r="591" spans="1:7" hidden="1" x14ac:dyDescent="0.2">
      <c r="A591" s="103" t="e">
        <f>'9 - MAR 2020'!#REF!</f>
        <v>#REF!</v>
      </c>
      <c r="B591" s="107" t="e">
        <f>'9 - MAR 2020'!#REF!</f>
        <v>#REF!</v>
      </c>
      <c r="C591" s="104" t="e">
        <f>'9 - MAR 2020'!#REF!</f>
        <v>#REF!</v>
      </c>
      <c r="D591" s="105" t="e">
        <f>'9 - MAR 2020'!#REF!</f>
        <v>#REF!</v>
      </c>
      <c r="E591" s="105" t="e">
        <f>'9 - MAR 2020'!#REF!</f>
        <v>#REF!</v>
      </c>
      <c r="F591" s="105" t="e">
        <f>'9 - MAR 2020'!#REF!</f>
        <v>#REF!</v>
      </c>
      <c r="G591" s="105">
        <f>'8 - FEB 2020'!M588</f>
        <v>0</v>
      </c>
    </row>
    <row r="592" spans="1:7" hidden="1" x14ac:dyDescent="0.2">
      <c r="A592" s="103" t="e">
        <f>'9 - MAR 2020'!#REF!</f>
        <v>#REF!</v>
      </c>
      <c r="B592" s="107" t="e">
        <f>'9 - MAR 2020'!#REF!</f>
        <v>#REF!</v>
      </c>
      <c r="C592" s="104" t="e">
        <f>'9 - MAR 2020'!#REF!</f>
        <v>#REF!</v>
      </c>
      <c r="D592" s="105" t="e">
        <f>'9 - MAR 2020'!#REF!</f>
        <v>#REF!</v>
      </c>
      <c r="E592" s="105" t="e">
        <f>'9 - MAR 2020'!#REF!</f>
        <v>#REF!</v>
      </c>
      <c r="F592" s="105" t="e">
        <f>'9 - MAR 2020'!#REF!</f>
        <v>#REF!</v>
      </c>
      <c r="G592" s="105">
        <f>'8 - FEB 2020'!M589</f>
        <v>0</v>
      </c>
    </row>
    <row r="593" spans="1:7" hidden="1" x14ac:dyDescent="0.2">
      <c r="A593" s="103" t="e">
        <f>'9 - MAR 2020'!#REF!</f>
        <v>#REF!</v>
      </c>
      <c r="B593" s="107" t="e">
        <f>'9 - MAR 2020'!#REF!</f>
        <v>#REF!</v>
      </c>
      <c r="C593" s="104" t="e">
        <f>'9 - MAR 2020'!#REF!</f>
        <v>#REF!</v>
      </c>
      <c r="D593" s="105" t="e">
        <f>'9 - MAR 2020'!#REF!</f>
        <v>#REF!</v>
      </c>
      <c r="E593" s="105" t="e">
        <f>'9 - MAR 2020'!#REF!</f>
        <v>#REF!</v>
      </c>
      <c r="F593" s="105" t="e">
        <f>'9 - MAR 2020'!#REF!</f>
        <v>#REF!</v>
      </c>
      <c r="G593" s="105">
        <f>'8 - FEB 2020'!M590</f>
        <v>0</v>
      </c>
    </row>
    <row r="594" spans="1:7" hidden="1" x14ac:dyDescent="0.2">
      <c r="A594" s="103" t="e">
        <f>'9 - MAR 2020'!#REF!</f>
        <v>#REF!</v>
      </c>
      <c r="B594" s="107" t="e">
        <f>'9 - MAR 2020'!#REF!</f>
        <v>#REF!</v>
      </c>
      <c r="C594" s="104" t="e">
        <f>'9 - MAR 2020'!#REF!</f>
        <v>#REF!</v>
      </c>
      <c r="D594" s="105" t="e">
        <f>'9 - MAR 2020'!#REF!</f>
        <v>#REF!</v>
      </c>
      <c r="E594" s="105" t="e">
        <f>'9 - MAR 2020'!#REF!</f>
        <v>#REF!</v>
      </c>
      <c r="F594" s="105" t="e">
        <f>'9 - MAR 2020'!#REF!</f>
        <v>#REF!</v>
      </c>
      <c r="G594" s="105">
        <f>'8 - FEB 2020'!M591</f>
        <v>0</v>
      </c>
    </row>
    <row r="595" spans="1:7" hidden="1" x14ac:dyDescent="0.2">
      <c r="A595" s="103" t="e">
        <f>'9 - MAR 2020'!#REF!</f>
        <v>#REF!</v>
      </c>
      <c r="B595" s="107" t="e">
        <f>'9 - MAR 2020'!#REF!</f>
        <v>#REF!</v>
      </c>
      <c r="C595" s="104" t="e">
        <f>'9 - MAR 2020'!#REF!</f>
        <v>#REF!</v>
      </c>
      <c r="D595" s="105" t="e">
        <f>'9 - MAR 2020'!#REF!</f>
        <v>#REF!</v>
      </c>
      <c r="E595" s="105" t="e">
        <f>'9 - MAR 2020'!#REF!</f>
        <v>#REF!</v>
      </c>
      <c r="F595" s="105" t="e">
        <f>'9 - MAR 2020'!#REF!</f>
        <v>#REF!</v>
      </c>
      <c r="G595" s="105">
        <f>'8 - FEB 2020'!M592</f>
        <v>0</v>
      </c>
    </row>
    <row r="596" spans="1:7" hidden="1" x14ac:dyDescent="0.2">
      <c r="A596" s="103" t="e">
        <f>'9 - MAR 2020'!#REF!</f>
        <v>#REF!</v>
      </c>
      <c r="B596" s="107" t="e">
        <f>'9 - MAR 2020'!#REF!</f>
        <v>#REF!</v>
      </c>
      <c r="C596" s="104" t="e">
        <f>'9 - MAR 2020'!#REF!</f>
        <v>#REF!</v>
      </c>
      <c r="D596" s="105" t="e">
        <f>'9 - MAR 2020'!#REF!</f>
        <v>#REF!</v>
      </c>
      <c r="E596" s="105" t="e">
        <f>'9 - MAR 2020'!#REF!</f>
        <v>#REF!</v>
      </c>
      <c r="F596" s="105" t="e">
        <f>'9 - MAR 2020'!#REF!</f>
        <v>#REF!</v>
      </c>
      <c r="G596" s="105">
        <f>'8 - FEB 2020'!M593</f>
        <v>0</v>
      </c>
    </row>
    <row r="597" spans="1:7" hidden="1" x14ac:dyDescent="0.2">
      <c r="A597" s="103" t="e">
        <f>'9 - MAR 2020'!#REF!</f>
        <v>#REF!</v>
      </c>
      <c r="B597" s="107" t="e">
        <f>'9 - MAR 2020'!#REF!</f>
        <v>#REF!</v>
      </c>
      <c r="C597" s="104" t="e">
        <f>'9 - MAR 2020'!#REF!</f>
        <v>#REF!</v>
      </c>
      <c r="D597" s="105" t="e">
        <f>'9 - MAR 2020'!#REF!</f>
        <v>#REF!</v>
      </c>
      <c r="E597" s="105" t="e">
        <f>'9 - MAR 2020'!#REF!</f>
        <v>#REF!</v>
      </c>
      <c r="F597" s="105" t="e">
        <f>'9 - MAR 2020'!#REF!</f>
        <v>#REF!</v>
      </c>
      <c r="G597" s="105">
        <f>'8 - FEB 2020'!M594</f>
        <v>0</v>
      </c>
    </row>
    <row r="598" spans="1:7" hidden="1" x14ac:dyDescent="0.2">
      <c r="A598" s="103" t="e">
        <f>'9 - MAR 2020'!#REF!</f>
        <v>#REF!</v>
      </c>
      <c r="B598" s="107" t="e">
        <f>'9 - MAR 2020'!#REF!</f>
        <v>#REF!</v>
      </c>
      <c r="C598" s="104" t="e">
        <f>'9 - MAR 2020'!#REF!</f>
        <v>#REF!</v>
      </c>
      <c r="D598" s="105" t="e">
        <f>'9 - MAR 2020'!#REF!</f>
        <v>#REF!</v>
      </c>
      <c r="E598" s="105" t="e">
        <f>'9 - MAR 2020'!#REF!</f>
        <v>#REF!</v>
      </c>
      <c r="F598" s="105" t="e">
        <f>'9 - MAR 2020'!#REF!</f>
        <v>#REF!</v>
      </c>
      <c r="G598" s="105">
        <f>'8 - FEB 2020'!M595</f>
        <v>0</v>
      </c>
    </row>
    <row r="599" spans="1:7" hidden="1" x14ac:dyDescent="0.2">
      <c r="A599" s="103" t="e">
        <f>'9 - MAR 2020'!#REF!</f>
        <v>#REF!</v>
      </c>
      <c r="B599" s="107" t="e">
        <f>'9 - MAR 2020'!#REF!</f>
        <v>#REF!</v>
      </c>
      <c r="C599" s="104" t="e">
        <f>'9 - MAR 2020'!#REF!</f>
        <v>#REF!</v>
      </c>
      <c r="D599" s="105" t="e">
        <f>'9 - MAR 2020'!#REF!</f>
        <v>#REF!</v>
      </c>
      <c r="E599" s="105" t="e">
        <f>'9 - MAR 2020'!#REF!</f>
        <v>#REF!</v>
      </c>
      <c r="F599" s="105" t="e">
        <f>'9 - MAR 2020'!#REF!</f>
        <v>#REF!</v>
      </c>
      <c r="G599" s="105">
        <f>'8 - FEB 2020'!M596</f>
        <v>0</v>
      </c>
    </row>
  </sheetData>
  <autoFilter ref="A5:N599" xr:uid="{00000000-0009-0000-0000-000008000000}">
    <filterColumn colId="0">
      <filters>
        <filter val="RC"/>
      </filters>
    </filterColumn>
    <filterColumn colId="1">
      <filters>
        <dateGroupItem year="2020" month="3" day="20" dateTimeGrouping="day"/>
      </filters>
    </filterColumn>
  </autoFilter>
  <mergeCells count="8">
    <mergeCell ref="A1:G4"/>
    <mergeCell ref="J4:L4"/>
    <mergeCell ref="H1:L1"/>
    <mergeCell ref="H2:I2"/>
    <mergeCell ref="H3:I3"/>
    <mergeCell ref="H4:I4"/>
    <mergeCell ref="J2:L2"/>
    <mergeCell ref="J3:L3"/>
  </mergeCells>
  <printOptions headings="1"/>
  <pageMargins left="0.25" right="0.25" top="0.75" bottom="0.75" header="0.3" footer="0.3"/>
  <pageSetup scale="8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65E2-1C70-490B-918E-22851D278B7A}">
  <sheetPr>
    <pageSetUpPr fitToPage="1"/>
  </sheetPr>
  <dimension ref="A1:AI187"/>
  <sheetViews>
    <sheetView tabSelected="1" zoomScale="110" zoomScaleNormal="110" workbookViewId="0">
      <pane ySplit="1" topLeftCell="A77" activePane="bottomLeft" state="frozen"/>
      <selection pane="bottomLeft" activeCell="T1" sqref="T1"/>
    </sheetView>
  </sheetViews>
  <sheetFormatPr defaultColWidth="9.140625" defaultRowHeight="15.75" x14ac:dyDescent="0.25"/>
  <cols>
    <col min="1" max="1" width="5.7109375" style="230" customWidth="1"/>
    <col min="2" max="2" width="8.140625" style="230" customWidth="1"/>
    <col min="3" max="3" width="11.42578125" style="230" bestFit="1" customWidth="1"/>
    <col min="4" max="4" width="14.7109375" style="230" customWidth="1"/>
    <col min="5" max="5" width="5.85546875" style="238" customWidth="1"/>
    <col min="6" max="6" width="8.5703125" style="234" customWidth="1"/>
    <col min="7" max="7" width="6.85546875" style="230" customWidth="1"/>
    <col min="8" max="8" width="9.85546875" style="230" bestFit="1" customWidth="1"/>
    <col min="9" max="9" width="13.7109375" style="230" bestFit="1" customWidth="1"/>
    <col min="10" max="10" width="11.5703125" style="230" bestFit="1" customWidth="1"/>
    <col min="11" max="11" width="15.7109375" style="230" customWidth="1"/>
    <col min="12" max="12" width="14.7109375" style="229" bestFit="1" customWidth="1"/>
    <col min="13" max="13" width="14.140625" style="228" bestFit="1" customWidth="1"/>
    <col min="14" max="14" width="11.140625" style="228" bestFit="1" customWidth="1"/>
    <col min="15" max="15" width="6.5703125" style="228" customWidth="1"/>
    <col min="16" max="16" width="6.140625" style="228" customWidth="1"/>
    <col min="17" max="17" width="8.140625" style="228" bestFit="1" customWidth="1"/>
    <col min="18" max="18" width="10.7109375" style="228" customWidth="1"/>
    <col min="19" max="19" width="11.28515625" style="229" customWidth="1"/>
    <col min="20" max="20" width="9.42578125" style="229" customWidth="1"/>
    <col min="21" max="21" width="7.28515625" style="228" bestFit="1" customWidth="1"/>
    <col min="22" max="22" width="11.5703125" style="230" bestFit="1" customWidth="1"/>
    <col min="23" max="23" width="13.28515625" style="228" bestFit="1" customWidth="1"/>
    <col min="24" max="24" width="14.140625" style="228" bestFit="1" customWidth="1"/>
    <col min="25" max="25" width="9.140625" style="230" bestFit="1" customWidth="1"/>
    <col min="26" max="16384" width="9.140625" style="229"/>
  </cols>
  <sheetData>
    <row r="1" spans="1:25" s="225" customFormat="1" ht="45.75" customHeight="1" x14ac:dyDescent="0.25">
      <c r="A1" s="239" t="s">
        <v>718</v>
      </c>
      <c r="B1" s="239" t="s">
        <v>1</v>
      </c>
      <c r="C1" s="239" t="s">
        <v>704</v>
      </c>
      <c r="D1" s="239" t="s">
        <v>703</v>
      </c>
      <c r="E1" s="239" t="s">
        <v>721</v>
      </c>
      <c r="F1" s="240" t="s">
        <v>719</v>
      </c>
      <c r="G1" s="239" t="s">
        <v>720</v>
      </c>
      <c r="H1" s="239" t="s">
        <v>394</v>
      </c>
      <c r="I1" s="239" t="s">
        <v>727</v>
      </c>
      <c r="J1" s="241" t="s">
        <v>726</v>
      </c>
      <c r="K1" s="241" t="s">
        <v>725</v>
      </c>
      <c r="L1" s="241" t="s">
        <v>728</v>
      </c>
      <c r="M1" s="241" t="s">
        <v>729</v>
      </c>
      <c r="N1" s="241" t="s">
        <v>730</v>
      </c>
      <c r="O1" s="241" t="s">
        <v>731</v>
      </c>
      <c r="P1" s="241" t="s">
        <v>733</v>
      </c>
      <c r="Q1" s="241" t="s">
        <v>734</v>
      </c>
      <c r="R1" s="241" t="s">
        <v>735</v>
      </c>
      <c r="S1" s="241" t="s">
        <v>741</v>
      </c>
      <c r="T1" s="241" t="s">
        <v>742</v>
      </c>
      <c r="U1" s="241" t="s">
        <v>743</v>
      </c>
      <c r="V1" s="241" t="s">
        <v>744</v>
      </c>
      <c r="W1" s="241" t="s">
        <v>743</v>
      </c>
      <c r="X1" s="241" t="s">
        <v>745</v>
      </c>
      <c r="Y1" s="241" t="s">
        <v>746</v>
      </c>
    </row>
    <row r="2" spans="1:25" s="247" customFormat="1" ht="12" x14ac:dyDescent="0.2">
      <c r="A2" s="242">
        <v>1</v>
      </c>
      <c r="B2" s="243">
        <v>43887</v>
      </c>
      <c r="C2" s="242" t="s">
        <v>705</v>
      </c>
      <c r="D2" s="242" t="s">
        <v>712</v>
      </c>
      <c r="E2" s="242">
        <v>81551</v>
      </c>
      <c r="F2" s="244">
        <v>43892</v>
      </c>
      <c r="G2" s="242">
        <v>19</v>
      </c>
      <c r="H2" s="242">
        <v>1</v>
      </c>
      <c r="I2" s="245">
        <v>1090</v>
      </c>
      <c r="J2" s="245"/>
      <c r="K2" s="245">
        <f>SUM(I2:J2)</f>
        <v>1090</v>
      </c>
      <c r="L2" s="245"/>
      <c r="M2" s="246"/>
      <c r="N2" s="245">
        <v>1090</v>
      </c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</row>
    <row r="3" spans="1:25" s="247" customFormat="1" ht="12" x14ac:dyDescent="0.2">
      <c r="A3" s="242">
        <v>1</v>
      </c>
      <c r="B3" s="243">
        <v>43888</v>
      </c>
      <c r="C3" s="242" t="s">
        <v>705</v>
      </c>
      <c r="D3" s="242" t="s">
        <v>712</v>
      </c>
      <c r="E3" s="242">
        <v>81563</v>
      </c>
      <c r="F3" s="244">
        <v>43892</v>
      </c>
      <c r="G3" s="242">
        <v>5</v>
      </c>
      <c r="H3" s="242"/>
      <c r="I3" s="245">
        <v>6578.84</v>
      </c>
      <c r="J3" s="245">
        <v>1300</v>
      </c>
      <c r="K3" s="245">
        <f t="shared" ref="K3:K66" si="0">SUM(I3:J3)</f>
        <v>7878.84</v>
      </c>
      <c r="L3" s="245"/>
      <c r="M3" s="246"/>
      <c r="N3" s="245">
        <v>6578.84</v>
      </c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</row>
    <row r="4" spans="1:25" s="247" customFormat="1" ht="12" x14ac:dyDescent="0.2">
      <c r="A4" s="242">
        <v>1</v>
      </c>
      <c r="B4" s="243">
        <v>43888</v>
      </c>
      <c r="C4" s="242" t="s">
        <v>705</v>
      </c>
      <c r="D4" s="242" t="s">
        <v>712</v>
      </c>
      <c r="E4" s="242">
        <v>81564</v>
      </c>
      <c r="F4" s="244">
        <v>43892</v>
      </c>
      <c r="G4" s="242">
        <v>0</v>
      </c>
      <c r="H4" s="242">
        <v>1</v>
      </c>
      <c r="I4" s="245">
        <v>200</v>
      </c>
      <c r="J4" s="245"/>
      <c r="K4" s="245">
        <f t="shared" si="0"/>
        <v>200</v>
      </c>
      <c r="L4" s="245"/>
      <c r="M4" s="246"/>
      <c r="N4" s="245">
        <v>200</v>
      </c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</row>
    <row r="5" spans="1:25" s="247" customFormat="1" ht="12" x14ac:dyDescent="0.2">
      <c r="A5" s="242">
        <v>4</v>
      </c>
      <c r="B5" s="243">
        <v>43888</v>
      </c>
      <c r="C5" s="242" t="s">
        <v>705</v>
      </c>
      <c r="D5" s="242" t="s">
        <v>712</v>
      </c>
      <c r="E5" s="242">
        <v>81565</v>
      </c>
      <c r="F5" s="244">
        <v>43892</v>
      </c>
      <c r="G5" s="242">
        <v>10</v>
      </c>
      <c r="H5" s="242">
        <v>0</v>
      </c>
      <c r="I5" s="245">
        <v>1700</v>
      </c>
      <c r="J5" s="245"/>
      <c r="K5" s="245">
        <f t="shared" si="0"/>
        <v>1700</v>
      </c>
      <c r="L5" s="245"/>
      <c r="M5" s="246"/>
      <c r="N5" s="245">
        <v>1700</v>
      </c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</row>
    <row r="6" spans="1:25" s="247" customFormat="1" ht="12" x14ac:dyDescent="0.2">
      <c r="A6" s="242">
        <v>4</v>
      </c>
      <c r="B6" s="243">
        <v>43888</v>
      </c>
      <c r="C6" s="242" t="s">
        <v>705</v>
      </c>
      <c r="D6" s="242" t="s">
        <v>712</v>
      </c>
      <c r="E6" s="242">
        <v>81566</v>
      </c>
      <c r="F6" s="244">
        <v>43892</v>
      </c>
      <c r="G6" s="242">
        <v>8</v>
      </c>
      <c r="H6" s="242">
        <v>0</v>
      </c>
      <c r="I6" s="245">
        <v>3675</v>
      </c>
      <c r="J6" s="245"/>
      <c r="K6" s="245">
        <f t="shared" si="0"/>
        <v>3675</v>
      </c>
      <c r="L6" s="245"/>
      <c r="M6" s="246"/>
      <c r="N6" s="245">
        <v>3675</v>
      </c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</row>
    <row r="7" spans="1:25" s="247" customFormat="1" ht="12" x14ac:dyDescent="0.2">
      <c r="A7" s="242"/>
      <c r="B7" s="243" t="s">
        <v>55</v>
      </c>
      <c r="C7" s="242" t="s">
        <v>709</v>
      </c>
      <c r="D7" s="242" t="s">
        <v>714</v>
      </c>
      <c r="E7" s="242">
        <v>81567</v>
      </c>
      <c r="F7" s="244">
        <v>43892</v>
      </c>
      <c r="G7" s="242">
        <v>0</v>
      </c>
      <c r="H7" s="242">
        <v>1</v>
      </c>
      <c r="I7" s="245">
        <v>0</v>
      </c>
      <c r="J7" s="245"/>
      <c r="K7" s="245">
        <f t="shared" si="0"/>
        <v>0</v>
      </c>
      <c r="L7" s="245">
        <v>20000</v>
      </c>
      <c r="M7" s="246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</row>
    <row r="8" spans="1:25" s="247" customFormat="1" ht="12" x14ac:dyDescent="0.2">
      <c r="A8" s="242">
        <v>4</v>
      </c>
      <c r="B8" s="243">
        <v>43888</v>
      </c>
      <c r="C8" s="242" t="s">
        <v>706</v>
      </c>
      <c r="D8" s="242" t="s">
        <v>79</v>
      </c>
      <c r="E8" s="242">
        <v>81574</v>
      </c>
      <c r="F8" s="244">
        <v>43892</v>
      </c>
      <c r="G8" s="242">
        <v>1</v>
      </c>
      <c r="H8" s="242">
        <v>0</v>
      </c>
      <c r="I8" s="245">
        <v>666</v>
      </c>
      <c r="J8" s="245"/>
      <c r="K8" s="245">
        <f t="shared" si="0"/>
        <v>666</v>
      </c>
      <c r="L8" s="245"/>
      <c r="M8" s="246"/>
      <c r="N8" s="245">
        <v>666</v>
      </c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</row>
    <row r="9" spans="1:25" s="247" customFormat="1" ht="12" x14ac:dyDescent="0.2">
      <c r="A9" s="242">
        <v>2</v>
      </c>
      <c r="B9" s="243" t="s">
        <v>55</v>
      </c>
      <c r="C9" s="242" t="s">
        <v>707</v>
      </c>
      <c r="D9" s="242" t="s">
        <v>715</v>
      </c>
      <c r="E9" s="242">
        <v>81581</v>
      </c>
      <c r="F9" s="244">
        <v>43899</v>
      </c>
      <c r="G9" s="242">
        <v>0</v>
      </c>
      <c r="H9" s="242">
        <v>0</v>
      </c>
      <c r="I9" s="245">
        <v>25639.15</v>
      </c>
      <c r="J9" s="245"/>
      <c r="K9" s="245">
        <f t="shared" si="0"/>
        <v>25639.15</v>
      </c>
      <c r="L9" s="245"/>
      <c r="M9" s="246"/>
      <c r="N9" s="245"/>
      <c r="O9" s="245"/>
      <c r="P9" s="245"/>
      <c r="Q9" s="245"/>
      <c r="R9" s="245"/>
      <c r="S9" s="245"/>
      <c r="T9" s="245"/>
      <c r="U9" s="245"/>
      <c r="V9" s="245">
        <v>2227</v>
      </c>
      <c r="W9" s="245">
        <v>18107.150000000001</v>
      </c>
      <c r="X9" s="245">
        <v>5305</v>
      </c>
      <c r="Y9" s="245"/>
    </row>
    <row r="10" spans="1:25" s="247" customFormat="1" ht="12" x14ac:dyDescent="0.2">
      <c r="A10" s="242">
        <v>4</v>
      </c>
      <c r="B10" s="243">
        <v>43892</v>
      </c>
      <c r="C10" s="242" t="s">
        <v>705</v>
      </c>
      <c r="D10" s="242" t="s">
        <v>712</v>
      </c>
      <c r="E10" s="242">
        <v>81583</v>
      </c>
      <c r="F10" s="244">
        <v>43892</v>
      </c>
      <c r="G10" s="242">
        <v>8</v>
      </c>
      <c r="H10" s="242">
        <v>0</v>
      </c>
      <c r="I10" s="245">
        <v>1115</v>
      </c>
      <c r="J10" s="245"/>
      <c r="K10" s="245">
        <f t="shared" si="0"/>
        <v>1115</v>
      </c>
      <c r="L10" s="245"/>
      <c r="M10" s="246"/>
      <c r="N10" s="245">
        <v>1115</v>
      </c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</row>
    <row r="11" spans="1:25" s="247" customFormat="1" ht="12" x14ac:dyDescent="0.2">
      <c r="A11" s="242">
        <v>1</v>
      </c>
      <c r="B11" s="243">
        <v>43892</v>
      </c>
      <c r="C11" s="242" t="s">
        <v>705</v>
      </c>
      <c r="D11" s="242" t="s">
        <v>712</v>
      </c>
      <c r="E11" s="242">
        <v>81584</v>
      </c>
      <c r="F11" s="244">
        <v>43892</v>
      </c>
      <c r="G11" s="242">
        <v>2</v>
      </c>
      <c r="H11" s="242">
        <v>2</v>
      </c>
      <c r="I11" s="245">
        <v>150</v>
      </c>
      <c r="J11" s="245"/>
      <c r="K11" s="245">
        <f t="shared" si="0"/>
        <v>150</v>
      </c>
      <c r="L11" s="245"/>
      <c r="M11" s="246"/>
      <c r="N11" s="245">
        <v>150</v>
      </c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</row>
    <row r="12" spans="1:25" s="247" customFormat="1" ht="12" x14ac:dyDescent="0.2">
      <c r="A12" s="242">
        <v>1</v>
      </c>
      <c r="B12" s="243">
        <v>43887</v>
      </c>
      <c r="C12" s="242" t="s">
        <v>705</v>
      </c>
      <c r="D12" s="242" t="s">
        <v>712</v>
      </c>
      <c r="E12" s="242">
        <v>81586</v>
      </c>
      <c r="F12" s="244">
        <v>43892</v>
      </c>
      <c r="G12" s="242">
        <v>0</v>
      </c>
      <c r="H12" s="242">
        <v>1</v>
      </c>
      <c r="I12" s="245">
        <v>1000</v>
      </c>
      <c r="J12" s="245"/>
      <c r="K12" s="245">
        <f t="shared" si="0"/>
        <v>1000</v>
      </c>
      <c r="L12" s="245"/>
      <c r="M12" s="246"/>
      <c r="N12" s="245">
        <v>1000</v>
      </c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</row>
    <row r="13" spans="1:25" s="247" customFormat="1" ht="12" x14ac:dyDescent="0.2">
      <c r="A13" s="242">
        <v>1</v>
      </c>
      <c r="B13" s="243">
        <v>43889</v>
      </c>
      <c r="C13" s="242" t="s">
        <v>69</v>
      </c>
      <c r="D13" s="242" t="s">
        <v>711</v>
      </c>
      <c r="E13" s="242">
        <v>81587</v>
      </c>
      <c r="F13" s="244">
        <v>43892</v>
      </c>
      <c r="G13" s="242">
        <v>4</v>
      </c>
      <c r="H13" s="242">
        <v>0</v>
      </c>
      <c r="I13" s="245">
        <v>280</v>
      </c>
      <c r="J13" s="245"/>
      <c r="K13" s="245">
        <f t="shared" si="0"/>
        <v>280</v>
      </c>
      <c r="L13" s="245"/>
      <c r="M13" s="246"/>
      <c r="N13" s="245">
        <v>280</v>
      </c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</row>
    <row r="14" spans="1:25" s="247" customFormat="1" ht="12" x14ac:dyDescent="0.2">
      <c r="A14" s="242">
        <v>1</v>
      </c>
      <c r="B14" s="243" t="s">
        <v>55</v>
      </c>
      <c r="C14" s="242" t="s">
        <v>69</v>
      </c>
      <c r="D14" s="242" t="s">
        <v>711</v>
      </c>
      <c r="E14" s="242">
        <v>81588</v>
      </c>
      <c r="F14" s="244">
        <v>43893</v>
      </c>
      <c r="G14" s="242">
        <v>0</v>
      </c>
      <c r="H14" s="242">
        <v>0</v>
      </c>
      <c r="I14" s="245">
        <v>0</v>
      </c>
      <c r="J14" s="245"/>
      <c r="K14" s="245">
        <f t="shared" si="0"/>
        <v>0</v>
      </c>
      <c r="L14" s="245">
        <v>235</v>
      </c>
      <c r="M14" s="246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</row>
    <row r="15" spans="1:25" s="247" customFormat="1" ht="12" x14ac:dyDescent="0.2">
      <c r="A15" s="242">
        <v>1</v>
      </c>
      <c r="B15" s="243" t="s">
        <v>55</v>
      </c>
      <c r="C15" s="242" t="s">
        <v>69</v>
      </c>
      <c r="D15" s="242" t="s">
        <v>711</v>
      </c>
      <c r="E15" s="242">
        <v>81589</v>
      </c>
      <c r="F15" s="244">
        <v>43893</v>
      </c>
      <c r="G15" s="242">
        <v>0</v>
      </c>
      <c r="H15" s="242">
        <v>0</v>
      </c>
      <c r="I15" s="245">
        <v>0</v>
      </c>
      <c r="J15" s="245"/>
      <c r="K15" s="245">
        <f t="shared" si="0"/>
        <v>0</v>
      </c>
      <c r="L15" s="245">
        <v>1345</v>
      </c>
      <c r="M15" s="246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</row>
    <row r="16" spans="1:25" s="247" customFormat="1" ht="12" x14ac:dyDescent="0.2">
      <c r="A16" s="242">
        <v>1</v>
      </c>
      <c r="B16" s="243" t="s">
        <v>55</v>
      </c>
      <c r="C16" s="242" t="s">
        <v>69</v>
      </c>
      <c r="D16" s="242" t="s">
        <v>711</v>
      </c>
      <c r="E16" s="242">
        <v>81590</v>
      </c>
      <c r="F16" s="244">
        <v>43892</v>
      </c>
      <c r="G16" s="242">
        <v>0</v>
      </c>
      <c r="H16" s="242">
        <v>0</v>
      </c>
      <c r="I16" s="245">
        <v>0</v>
      </c>
      <c r="J16" s="245"/>
      <c r="K16" s="245">
        <f t="shared" si="0"/>
        <v>0</v>
      </c>
      <c r="L16" s="245">
        <v>400</v>
      </c>
      <c r="M16" s="246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</row>
    <row r="17" spans="1:25" s="247" customFormat="1" ht="12" x14ac:dyDescent="0.2">
      <c r="A17" s="242">
        <v>1</v>
      </c>
      <c r="B17" s="243" t="s">
        <v>55</v>
      </c>
      <c r="C17" s="242" t="s">
        <v>709</v>
      </c>
      <c r="D17" s="242" t="s">
        <v>714</v>
      </c>
      <c r="E17" s="242">
        <v>81591</v>
      </c>
      <c r="F17" s="244">
        <v>43893</v>
      </c>
      <c r="G17" s="242">
        <v>0</v>
      </c>
      <c r="H17" s="242">
        <v>0</v>
      </c>
      <c r="I17" s="245">
        <v>0</v>
      </c>
      <c r="J17" s="245"/>
      <c r="K17" s="245">
        <f t="shared" si="0"/>
        <v>0</v>
      </c>
      <c r="L17" s="245">
        <v>480</v>
      </c>
      <c r="M17" s="246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</row>
    <row r="18" spans="1:25" s="247" customFormat="1" ht="12" x14ac:dyDescent="0.2">
      <c r="A18" s="242">
        <v>1</v>
      </c>
      <c r="B18" s="243">
        <v>43892</v>
      </c>
      <c r="C18" s="242" t="s">
        <v>69</v>
      </c>
      <c r="D18" s="242" t="s">
        <v>711</v>
      </c>
      <c r="E18" s="242">
        <v>81592</v>
      </c>
      <c r="F18" s="244">
        <v>43892</v>
      </c>
      <c r="G18" s="242">
        <v>1</v>
      </c>
      <c r="H18" s="242">
        <v>1</v>
      </c>
      <c r="I18" s="245">
        <v>20</v>
      </c>
      <c r="J18" s="245"/>
      <c r="K18" s="245">
        <f t="shared" si="0"/>
        <v>20</v>
      </c>
      <c r="L18" s="245">
        <v>1200</v>
      </c>
      <c r="M18" s="246"/>
      <c r="N18" s="245">
        <v>20</v>
      </c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</row>
    <row r="19" spans="1:25" s="247" customFormat="1" ht="12" x14ac:dyDescent="0.2">
      <c r="A19" s="242">
        <v>1</v>
      </c>
      <c r="B19" s="243">
        <v>43892</v>
      </c>
      <c r="C19" s="242" t="s">
        <v>69</v>
      </c>
      <c r="D19" s="242" t="s">
        <v>711</v>
      </c>
      <c r="E19" s="242">
        <v>81593</v>
      </c>
      <c r="F19" s="244">
        <v>43892</v>
      </c>
      <c r="G19" s="242">
        <v>1</v>
      </c>
      <c r="H19" s="242">
        <v>0</v>
      </c>
      <c r="I19" s="245">
        <v>15</v>
      </c>
      <c r="J19" s="245"/>
      <c r="K19" s="245">
        <f t="shared" si="0"/>
        <v>15</v>
      </c>
      <c r="L19" s="245"/>
      <c r="M19" s="246"/>
      <c r="N19" s="245">
        <v>15</v>
      </c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</row>
    <row r="20" spans="1:25" s="247" customFormat="1" ht="12" x14ac:dyDescent="0.2">
      <c r="A20" s="242">
        <v>4</v>
      </c>
      <c r="B20" s="243">
        <v>43892</v>
      </c>
      <c r="C20" s="242" t="s">
        <v>69</v>
      </c>
      <c r="D20" s="242" t="s">
        <v>711</v>
      </c>
      <c r="E20" s="242">
        <v>81594</v>
      </c>
      <c r="F20" s="244">
        <v>43892</v>
      </c>
      <c r="G20" s="242">
        <v>4</v>
      </c>
      <c r="H20" s="242">
        <v>0</v>
      </c>
      <c r="I20" s="245">
        <v>310</v>
      </c>
      <c r="J20" s="245"/>
      <c r="K20" s="245">
        <f t="shared" si="0"/>
        <v>310</v>
      </c>
      <c r="L20" s="245"/>
      <c r="M20" s="246"/>
      <c r="N20" s="245">
        <v>310</v>
      </c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</row>
    <row r="21" spans="1:25" s="247" customFormat="1" ht="12" x14ac:dyDescent="0.2">
      <c r="A21" s="242">
        <v>4</v>
      </c>
      <c r="B21" s="243">
        <v>43888</v>
      </c>
      <c r="C21" s="242" t="s">
        <v>707</v>
      </c>
      <c r="D21" s="242" t="s">
        <v>715</v>
      </c>
      <c r="E21" s="242">
        <v>81595</v>
      </c>
      <c r="F21" s="244">
        <v>43892</v>
      </c>
      <c r="G21" s="242">
        <v>0</v>
      </c>
      <c r="H21" s="242">
        <v>0</v>
      </c>
      <c r="I21" s="245">
        <v>1975.4</v>
      </c>
      <c r="J21" s="245"/>
      <c r="K21" s="245">
        <f t="shared" si="0"/>
        <v>1975.4</v>
      </c>
      <c r="L21" s="245"/>
      <c r="M21" s="246"/>
      <c r="N21" s="245">
        <v>1975.4</v>
      </c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</row>
    <row r="22" spans="1:25" s="247" customFormat="1" ht="12" x14ac:dyDescent="0.2">
      <c r="A22" s="242">
        <v>4</v>
      </c>
      <c r="B22" s="243" t="s">
        <v>34</v>
      </c>
      <c r="C22" s="242" t="s">
        <v>708</v>
      </c>
      <c r="D22" s="242" t="s">
        <v>716</v>
      </c>
      <c r="E22" s="242">
        <v>81596</v>
      </c>
      <c r="F22" s="244">
        <v>43892</v>
      </c>
      <c r="G22" s="242">
        <v>0</v>
      </c>
      <c r="H22" s="242">
        <v>0</v>
      </c>
      <c r="I22" s="245">
        <v>0</v>
      </c>
      <c r="J22" s="245"/>
      <c r="K22" s="245">
        <f t="shared" si="0"/>
        <v>0</v>
      </c>
      <c r="L22" s="245"/>
      <c r="M22" s="246"/>
      <c r="N22" s="245">
        <v>0</v>
      </c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>
        <v>542.44000000000005</v>
      </c>
    </row>
    <row r="23" spans="1:25" s="247" customFormat="1" ht="12" x14ac:dyDescent="0.2">
      <c r="A23" s="242">
        <v>3</v>
      </c>
      <c r="B23" s="243">
        <v>43892</v>
      </c>
      <c r="C23" s="242" t="s">
        <v>705</v>
      </c>
      <c r="D23" s="242" t="s">
        <v>712</v>
      </c>
      <c r="E23" s="242">
        <v>81598</v>
      </c>
      <c r="F23" s="244">
        <v>43895</v>
      </c>
      <c r="G23" s="242">
        <v>1</v>
      </c>
      <c r="H23" s="242">
        <v>0</v>
      </c>
      <c r="I23" s="245">
        <v>3050</v>
      </c>
      <c r="J23" s="245"/>
      <c r="K23" s="245">
        <f t="shared" si="0"/>
        <v>3050</v>
      </c>
      <c r="L23" s="245"/>
      <c r="M23" s="246"/>
      <c r="N23" s="245">
        <v>3050</v>
      </c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</row>
    <row r="24" spans="1:25" s="247" customFormat="1" ht="12" x14ac:dyDescent="0.2">
      <c r="A24" s="242">
        <v>3</v>
      </c>
      <c r="B24" s="243" t="s">
        <v>55</v>
      </c>
      <c r="C24" s="242" t="s">
        <v>707</v>
      </c>
      <c r="D24" s="242" t="s">
        <v>715</v>
      </c>
      <c r="E24" s="242">
        <v>81599</v>
      </c>
      <c r="F24" s="244">
        <v>43895</v>
      </c>
      <c r="G24" s="242">
        <v>0</v>
      </c>
      <c r="H24" s="242">
        <v>0</v>
      </c>
      <c r="I24" s="245">
        <v>0</v>
      </c>
      <c r="J24" s="245"/>
      <c r="K24" s="245">
        <f t="shared" si="0"/>
        <v>0</v>
      </c>
      <c r="L24" s="245">
        <v>131956.89000000001</v>
      </c>
      <c r="M24" s="246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</row>
    <row r="25" spans="1:25" s="247" customFormat="1" ht="12" x14ac:dyDescent="0.2">
      <c r="A25" s="242">
        <v>1</v>
      </c>
      <c r="B25" s="243" t="s">
        <v>55</v>
      </c>
      <c r="C25" s="242" t="s">
        <v>709</v>
      </c>
      <c r="D25" s="242" t="s">
        <v>714</v>
      </c>
      <c r="E25" s="242">
        <v>81600</v>
      </c>
      <c r="F25" s="244">
        <v>43893</v>
      </c>
      <c r="G25" s="242">
        <v>0</v>
      </c>
      <c r="H25" s="242">
        <v>0</v>
      </c>
      <c r="I25" s="245">
        <v>0</v>
      </c>
      <c r="J25" s="245"/>
      <c r="K25" s="245">
        <f t="shared" si="0"/>
        <v>0</v>
      </c>
      <c r="L25" s="245">
        <v>820</v>
      </c>
      <c r="M25" s="246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</row>
    <row r="26" spans="1:25" s="247" customFormat="1" ht="12" x14ac:dyDescent="0.2">
      <c r="A26" s="242">
        <v>1</v>
      </c>
      <c r="B26" s="243" t="s">
        <v>55</v>
      </c>
      <c r="C26" s="242" t="s">
        <v>709</v>
      </c>
      <c r="D26" s="242" t="s">
        <v>714</v>
      </c>
      <c r="E26" s="242">
        <v>81601</v>
      </c>
      <c r="F26" s="244">
        <v>43893</v>
      </c>
      <c r="G26" s="242">
        <v>0</v>
      </c>
      <c r="H26" s="242">
        <v>0</v>
      </c>
      <c r="I26" s="245">
        <v>0</v>
      </c>
      <c r="J26" s="245"/>
      <c r="K26" s="245">
        <f t="shared" si="0"/>
        <v>0</v>
      </c>
      <c r="L26" s="245">
        <v>490</v>
      </c>
      <c r="M26" s="246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</row>
    <row r="27" spans="1:25" s="247" customFormat="1" ht="12" x14ac:dyDescent="0.2">
      <c r="A27" s="242">
        <v>1</v>
      </c>
      <c r="B27" s="243">
        <v>43892</v>
      </c>
      <c r="C27" s="242" t="s">
        <v>69</v>
      </c>
      <c r="D27" s="242" t="s">
        <v>711</v>
      </c>
      <c r="E27" s="242">
        <v>81602</v>
      </c>
      <c r="F27" s="244">
        <v>43893</v>
      </c>
      <c r="G27" s="242">
        <v>7</v>
      </c>
      <c r="H27" s="242">
        <v>0</v>
      </c>
      <c r="I27" s="245">
        <v>610</v>
      </c>
      <c r="J27" s="245"/>
      <c r="K27" s="245">
        <f t="shared" si="0"/>
        <v>610</v>
      </c>
      <c r="L27" s="245"/>
      <c r="M27" s="246"/>
      <c r="N27" s="245">
        <v>610</v>
      </c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</row>
    <row r="28" spans="1:25" s="247" customFormat="1" ht="12" x14ac:dyDescent="0.2">
      <c r="A28" s="242">
        <v>1</v>
      </c>
      <c r="B28" s="243">
        <v>43892</v>
      </c>
      <c r="C28" s="242" t="s">
        <v>69</v>
      </c>
      <c r="D28" s="242" t="s">
        <v>711</v>
      </c>
      <c r="E28" s="242">
        <v>81603</v>
      </c>
      <c r="F28" s="244">
        <v>43893</v>
      </c>
      <c r="G28" s="242">
        <v>12</v>
      </c>
      <c r="H28" s="242">
        <v>0</v>
      </c>
      <c r="I28" s="245">
        <v>1383.39</v>
      </c>
      <c r="J28" s="245"/>
      <c r="K28" s="245">
        <f t="shared" si="0"/>
        <v>1383.39</v>
      </c>
      <c r="L28" s="245"/>
      <c r="M28" s="246"/>
      <c r="N28" s="245">
        <v>1383.39</v>
      </c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</row>
    <row r="29" spans="1:25" s="247" customFormat="1" ht="12" x14ac:dyDescent="0.2">
      <c r="A29" s="242">
        <v>4</v>
      </c>
      <c r="B29" s="243" t="s">
        <v>55</v>
      </c>
      <c r="C29" s="242" t="s">
        <v>708</v>
      </c>
      <c r="D29" s="242" t="s">
        <v>716</v>
      </c>
      <c r="E29" s="242">
        <v>81604</v>
      </c>
      <c r="F29" s="244">
        <v>43893</v>
      </c>
      <c r="G29" s="242">
        <v>0</v>
      </c>
      <c r="H29" s="242">
        <v>0</v>
      </c>
      <c r="I29" s="245">
        <v>0</v>
      </c>
      <c r="J29" s="245"/>
      <c r="K29" s="245">
        <f t="shared" si="0"/>
        <v>0</v>
      </c>
      <c r="L29" s="245">
        <v>1000</v>
      </c>
      <c r="M29" s="246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>
        <v>0</v>
      </c>
    </row>
    <row r="30" spans="1:25" s="247" customFormat="1" ht="12" x14ac:dyDescent="0.2">
      <c r="A30" s="242">
        <v>4</v>
      </c>
      <c r="B30" s="243" t="s">
        <v>34</v>
      </c>
      <c r="C30" s="242" t="s">
        <v>710</v>
      </c>
      <c r="D30" s="242" t="s">
        <v>717</v>
      </c>
      <c r="E30" s="242">
        <v>81605</v>
      </c>
      <c r="F30" s="244">
        <v>43893</v>
      </c>
      <c r="G30" s="242">
        <v>1</v>
      </c>
      <c r="H30" s="242">
        <v>1</v>
      </c>
      <c r="I30" s="245">
        <v>407137.42</v>
      </c>
      <c r="J30" s="245"/>
      <c r="K30" s="245">
        <f t="shared" si="0"/>
        <v>407137.42</v>
      </c>
      <c r="L30" s="245"/>
      <c r="M30" s="246"/>
      <c r="N30" s="245"/>
      <c r="O30" s="245"/>
      <c r="P30" s="245"/>
      <c r="Q30" s="245"/>
      <c r="R30" s="245"/>
      <c r="S30" s="245">
        <v>407137.42</v>
      </c>
      <c r="T30" s="245"/>
      <c r="U30" s="245"/>
      <c r="V30" s="245"/>
      <c r="W30" s="245"/>
      <c r="X30" s="245"/>
      <c r="Y30" s="245"/>
    </row>
    <row r="31" spans="1:25" s="247" customFormat="1" ht="12" x14ac:dyDescent="0.2">
      <c r="A31" s="242">
        <v>4</v>
      </c>
      <c r="B31" s="243" t="s">
        <v>55</v>
      </c>
      <c r="C31" s="242" t="s">
        <v>708</v>
      </c>
      <c r="D31" s="242" t="s">
        <v>716</v>
      </c>
      <c r="E31" s="242">
        <v>81606</v>
      </c>
      <c r="F31" s="244">
        <v>43893</v>
      </c>
      <c r="G31" s="242">
        <v>0</v>
      </c>
      <c r="H31" s="242">
        <v>0</v>
      </c>
      <c r="I31" s="245"/>
      <c r="J31" s="245"/>
      <c r="K31" s="245">
        <f t="shared" si="0"/>
        <v>0</v>
      </c>
      <c r="L31" s="245"/>
      <c r="M31" s="246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>
        <v>0</v>
      </c>
    </row>
    <row r="32" spans="1:25" s="247" customFormat="1" ht="12" x14ac:dyDescent="0.2">
      <c r="A32" s="242">
        <v>1</v>
      </c>
      <c r="B32" s="243">
        <v>43894</v>
      </c>
      <c r="C32" s="242" t="s">
        <v>705</v>
      </c>
      <c r="D32" s="242" t="s">
        <v>712</v>
      </c>
      <c r="E32" s="242">
        <v>81607</v>
      </c>
      <c r="F32" s="244">
        <v>43894</v>
      </c>
      <c r="G32" s="242">
        <v>4</v>
      </c>
      <c r="H32" s="242">
        <v>2</v>
      </c>
      <c r="I32" s="245">
        <v>42971.46</v>
      </c>
      <c r="J32" s="245"/>
      <c r="K32" s="245">
        <f t="shared" si="0"/>
        <v>42971.46</v>
      </c>
      <c r="L32" s="245"/>
      <c r="M32" s="246"/>
      <c r="N32" s="245">
        <v>42971.46</v>
      </c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</row>
    <row r="33" spans="1:25" s="247" customFormat="1" ht="12" x14ac:dyDescent="0.2">
      <c r="A33" s="242">
        <v>1</v>
      </c>
      <c r="B33" s="243">
        <v>43894</v>
      </c>
      <c r="C33" s="242" t="s">
        <v>705</v>
      </c>
      <c r="D33" s="242" t="s">
        <v>712</v>
      </c>
      <c r="E33" s="242">
        <v>81608</v>
      </c>
      <c r="F33" s="244">
        <v>43894</v>
      </c>
      <c r="G33" s="242">
        <v>3</v>
      </c>
      <c r="H33" s="242">
        <v>0</v>
      </c>
      <c r="I33" s="245">
        <v>240</v>
      </c>
      <c r="J33" s="245"/>
      <c r="K33" s="245">
        <f t="shared" si="0"/>
        <v>240</v>
      </c>
      <c r="L33" s="245"/>
      <c r="M33" s="246"/>
      <c r="N33" s="245">
        <v>240</v>
      </c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</row>
    <row r="34" spans="1:25" s="247" customFormat="1" ht="12" x14ac:dyDescent="0.2">
      <c r="A34" s="242">
        <v>1</v>
      </c>
      <c r="B34" s="243">
        <v>43894</v>
      </c>
      <c r="C34" s="242" t="s">
        <v>705</v>
      </c>
      <c r="D34" s="242" t="s">
        <v>712</v>
      </c>
      <c r="E34" s="242">
        <v>81609</v>
      </c>
      <c r="F34" s="244">
        <v>43894</v>
      </c>
      <c r="G34" s="242">
        <v>1</v>
      </c>
      <c r="H34" s="242">
        <v>3</v>
      </c>
      <c r="I34" s="245">
        <v>5000</v>
      </c>
      <c r="J34" s="245"/>
      <c r="K34" s="245">
        <f t="shared" si="0"/>
        <v>5000</v>
      </c>
      <c r="L34" s="245">
        <v>60000</v>
      </c>
      <c r="M34" s="246">
        <v>5000</v>
      </c>
      <c r="N34" s="245" t="s">
        <v>44</v>
      </c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</row>
    <row r="35" spans="1:25" s="247" customFormat="1" ht="12" x14ac:dyDescent="0.2">
      <c r="A35" s="242">
        <v>1</v>
      </c>
      <c r="B35" s="243">
        <v>43893</v>
      </c>
      <c r="C35" s="242" t="s">
        <v>69</v>
      </c>
      <c r="D35" s="242" t="s">
        <v>711</v>
      </c>
      <c r="E35" s="242">
        <v>81610</v>
      </c>
      <c r="F35" s="244">
        <v>43894</v>
      </c>
      <c r="G35" s="242">
        <v>12</v>
      </c>
      <c r="H35" s="242">
        <v>1</v>
      </c>
      <c r="I35" s="245">
        <v>2650</v>
      </c>
      <c r="J35" s="245"/>
      <c r="K35" s="245">
        <f t="shared" si="0"/>
        <v>2650</v>
      </c>
      <c r="L35" s="245"/>
      <c r="M35" s="246"/>
      <c r="N35" s="245">
        <v>2650</v>
      </c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</row>
    <row r="36" spans="1:25" s="247" customFormat="1" ht="12" x14ac:dyDescent="0.2">
      <c r="A36" s="242">
        <v>1</v>
      </c>
      <c r="B36" s="243">
        <v>43894</v>
      </c>
      <c r="C36" s="242" t="s">
        <v>705</v>
      </c>
      <c r="D36" s="242" t="s">
        <v>712</v>
      </c>
      <c r="E36" s="242">
        <v>81611</v>
      </c>
      <c r="F36" s="244">
        <v>43895</v>
      </c>
      <c r="G36" s="242">
        <v>4</v>
      </c>
      <c r="H36" s="242">
        <v>2</v>
      </c>
      <c r="I36" s="245">
        <v>2250</v>
      </c>
      <c r="J36" s="245"/>
      <c r="K36" s="245">
        <f t="shared" si="0"/>
        <v>2250</v>
      </c>
      <c r="L36" s="245"/>
      <c r="M36" s="246"/>
      <c r="N36" s="245">
        <v>2250</v>
      </c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</row>
    <row r="37" spans="1:25" s="247" customFormat="1" ht="12" x14ac:dyDescent="0.2">
      <c r="A37" s="242">
        <v>1</v>
      </c>
      <c r="B37" s="243">
        <v>43894</v>
      </c>
      <c r="C37" s="242" t="s">
        <v>705</v>
      </c>
      <c r="D37" s="242" t="s">
        <v>712</v>
      </c>
      <c r="E37" s="242">
        <v>81612</v>
      </c>
      <c r="F37" s="244">
        <v>43895</v>
      </c>
      <c r="G37" s="242">
        <v>0</v>
      </c>
      <c r="H37" s="242">
        <v>1</v>
      </c>
      <c r="I37" s="245">
        <v>1000</v>
      </c>
      <c r="J37" s="245"/>
      <c r="K37" s="245">
        <f t="shared" si="0"/>
        <v>1000</v>
      </c>
      <c r="L37" s="245"/>
      <c r="M37" s="246"/>
      <c r="N37" s="245">
        <v>1000</v>
      </c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</row>
    <row r="38" spans="1:25" s="247" customFormat="1" ht="12" x14ac:dyDescent="0.2">
      <c r="A38" s="242">
        <v>1</v>
      </c>
      <c r="B38" s="243">
        <v>43894</v>
      </c>
      <c r="C38" s="242" t="s">
        <v>705</v>
      </c>
      <c r="D38" s="242" t="s">
        <v>712</v>
      </c>
      <c r="E38" s="242">
        <v>81613</v>
      </c>
      <c r="F38" s="244">
        <v>43895</v>
      </c>
      <c r="G38" s="242">
        <v>19</v>
      </c>
      <c r="H38" s="242">
        <v>0</v>
      </c>
      <c r="I38" s="245">
        <v>8055</v>
      </c>
      <c r="J38" s="245"/>
      <c r="K38" s="245">
        <f t="shared" si="0"/>
        <v>8055</v>
      </c>
      <c r="L38" s="245"/>
      <c r="M38" s="246">
        <v>6250</v>
      </c>
      <c r="N38" s="245">
        <v>1805</v>
      </c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</row>
    <row r="39" spans="1:25" s="247" customFormat="1" ht="12" x14ac:dyDescent="0.2">
      <c r="A39" s="242">
        <v>5</v>
      </c>
      <c r="B39" s="243"/>
      <c r="C39" s="242" t="s">
        <v>707</v>
      </c>
      <c r="D39" s="242" t="s">
        <v>715</v>
      </c>
      <c r="E39" s="242">
        <v>81614</v>
      </c>
      <c r="F39" s="244">
        <v>43893</v>
      </c>
      <c r="G39" s="242">
        <v>0</v>
      </c>
      <c r="H39" s="242">
        <v>1</v>
      </c>
      <c r="I39" s="245">
        <v>2500000</v>
      </c>
      <c r="J39" s="245"/>
      <c r="K39" s="245">
        <f t="shared" si="0"/>
        <v>2500000</v>
      </c>
      <c r="L39" s="245">
        <v>40000000</v>
      </c>
      <c r="M39" s="246">
        <v>2500000</v>
      </c>
      <c r="N39" s="245" t="s">
        <v>44</v>
      </c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</row>
    <row r="40" spans="1:25" s="247" customFormat="1" ht="12" x14ac:dyDescent="0.2">
      <c r="A40" s="242">
        <v>4</v>
      </c>
      <c r="B40" s="243">
        <v>43893</v>
      </c>
      <c r="C40" s="242" t="s">
        <v>706</v>
      </c>
      <c r="D40" s="242" t="s">
        <v>79</v>
      </c>
      <c r="E40" s="242">
        <v>81615</v>
      </c>
      <c r="F40" s="244">
        <v>43894</v>
      </c>
      <c r="G40" s="242">
        <v>0</v>
      </c>
      <c r="H40" s="242">
        <v>0</v>
      </c>
      <c r="I40" s="245">
        <v>121</v>
      </c>
      <c r="J40" s="245"/>
      <c r="K40" s="245">
        <f t="shared" si="0"/>
        <v>121</v>
      </c>
      <c r="L40" s="245"/>
      <c r="M40" s="246"/>
      <c r="N40" s="245">
        <v>121</v>
      </c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</row>
    <row r="41" spans="1:25" s="247" customFormat="1" ht="12" x14ac:dyDescent="0.2">
      <c r="A41" s="242">
        <v>3</v>
      </c>
      <c r="B41" s="243" t="s">
        <v>55</v>
      </c>
      <c r="C41" s="242" t="s">
        <v>707</v>
      </c>
      <c r="D41" s="242" t="s">
        <v>715</v>
      </c>
      <c r="E41" s="242">
        <v>81616</v>
      </c>
      <c r="F41" s="244">
        <v>43895</v>
      </c>
      <c r="G41" s="242">
        <v>0</v>
      </c>
      <c r="H41" s="242">
        <v>0</v>
      </c>
      <c r="I41" s="245">
        <v>202.94</v>
      </c>
      <c r="J41" s="245"/>
      <c r="K41" s="245">
        <f t="shared" si="0"/>
        <v>202.94</v>
      </c>
      <c r="L41" s="245"/>
      <c r="M41" s="246"/>
      <c r="N41" s="245">
        <v>202.94</v>
      </c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</row>
    <row r="42" spans="1:25" s="247" customFormat="1" ht="12" x14ac:dyDescent="0.2">
      <c r="A42" s="242">
        <v>3</v>
      </c>
      <c r="B42" s="243" t="s">
        <v>55</v>
      </c>
      <c r="C42" s="242" t="s">
        <v>707</v>
      </c>
      <c r="D42" s="242" t="s">
        <v>715</v>
      </c>
      <c r="E42" s="242">
        <v>81617</v>
      </c>
      <c r="F42" s="244">
        <v>43900</v>
      </c>
      <c r="G42" s="242">
        <v>0</v>
      </c>
      <c r="H42" s="242">
        <v>0</v>
      </c>
      <c r="I42" s="245">
        <v>13528.85</v>
      </c>
      <c r="J42" s="245"/>
      <c r="K42" s="245">
        <f t="shared" si="0"/>
        <v>13528.85</v>
      </c>
      <c r="L42" s="245">
        <v>500</v>
      </c>
      <c r="M42" s="246"/>
      <c r="N42" s="245">
        <v>13508.85</v>
      </c>
      <c r="O42" s="245"/>
      <c r="P42" s="245"/>
      <c r="Q42" s="245"/>
      <c r="R42" s="245"/>
      <c r="S42" s="245"/>
      <c r="T42" s="245"/>
      <c r="U42" s="245">
        <v>20</v>
      </c>
      <c r="V42" s="245"/>
      <c r="W42" s="245"/>
      <c r="X42" s="245"/>
      <c r="Y42" s="245"/>
    </row>
    <row r="43" spans="1:25" s="247" customFormat="1" ht="12" x14ac:dyDescent="0.2">
      <c r="A43" s="242"/>
      <c r="B43" s="243"/>
      <c r="C43" s="242"/>
      <c r="D43" s="242"/>
      <c r="E43" s="242">
        <v>81618</v>
      </c>
      <c r="F43" s="244"/>
      <c r="G43" s="242"/>
      <c r="H43" s="242"/>
      <c r="I43" s="245"/>
      <c r="J43" s="245"/>
      <c r="K43" s="245">
        <f t="shared" si="0"/>
        <v>0</v>
      </c>
      <c r="L43" s="245"/>
      <c r="M43" s="246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</row>
    <row r="44" spans="1:25" s="247" customFormat="1" ht="12" x14ac:dyDescent="0.2">
      <c r="A44" s="242">
        <v>4</v>
      </c>
      <c r="B44" s="243" t="s">
        <v>34</v>
      </c>
      <c r="C44" s="242" t="s">
        <v>708</v>
      </c>
      <c r="D44" s="242" t="s">
        <v>716</v>
      </c>
      <c r="E44" s="242">
        <v>81619</v>
      </c>
      <c r="F44" s="244">
        <v>43893</v>
      </c>
      <c r="G44" s="242">
        <v>0</v>
      </c>
      <c r="H44" s="242">
        <v>0</v>
      </c>
      <c r="I44" s="245">
        <v>0</v>
      </c>
      <c r="J44" s="245"/>
      <c r="K44" s="245">
        <f t="shared" si="0"/>
        <v>0</v>
      </c>
      <c r="L44" s="245"/>
      <c r="M44" s="246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</row>
    <row r="45" spans="1:25" s="247" customFormat="1" ht="12" x14ac:dyDescent="0.2">
      <c r="A45" s="242">
        <v>1</v>
      </c>
      <c r="B45" s="243" t="s">
        <v>55</v>
      </c>
      <c r="C45" s="242" t="s">
        <v>709</v>
      </c>
      <c r="D45" s="242" t="s">
        <v>714</v>
      </c>
      <c r="E45" s="242">
        <v>81620</v>
      </c>
      <c r="F45" s="244">
        <v>43894</v>
      </c>
      <c r="G45" s="242">
        <v>0</v>
      </c>
      <c r="H45" s="242">
        <v>0</v>
      </c>
      <c r="I45" s="245">
        <v>0</v>
      </c>
      <c r="J45" s="245"/>
      <c r="K45" s="245">
        <f t="shared" si="0"/>
        <v>0</v>
      </c>
      <c r="L45" s="245">
        <v>1660</v>
      </c>
      <c r="M45" s="246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</row>
    <row r="46" spans="1:25" s="247" customFormat="1" ht="12" x14ac:dyDescent="0.2">
      <c r="A46" s="242">
        <v>1</v>
      </c>
      <c r="B46" s="243" t="s">
        <v>55</v>
      </c>
      <c r="C46" s="242" t="s">
        <v>709</v>
      </c>
      <c r="D46" s="242" t="s">
        <v>714</v>
      </c>
      <c r="E46" s="242">
        <v>81621</v>
      </c>
      <c r="F46" s="244">
        <v>43894</v>
      </c>
      <c r="G46" s="242">
        <v>0</v>
      </c>
      <c r="H46" s="242">
        <v>0</v>
      </c>
      <c r="I46" s="245">
        <v>0</v>
      </c>
      <c r="J46" s="245"/>
      <c r="K46" s="245">
        <f t="shared" si="0"/>
        <v>0</v>
      </c>
      <c r="L46" s="245">
        <v>550</v>
      </c>
      <c r="M46" s="246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</row>
    <row r="47" spans="1:25" s="247" customFormat="1" ht="12" x14ac:dyDescent="0.2">
      <c r="A47" s="242">
        <v>1</v>
      </c>
      <c r="B47" s="243">
        <v>43894</v>
      </c>
      <c r="C47" s="242" t="s">
        <v>69</v>
      </c>
      <c r="D47" s="242" t="s">
        <v>711</v>
      </c>
      <c r="E47" s="242">
        <v>81622</v>
      </c>
      <c r="F47" s="244">
        <v>43895</v>
      </c>
      <c r="G47" s="242">
        <v>13</v>
      </c>
      <c r="H47" s="242">
        <v>0</v>
      </c>
      <c r="I47" s="245">
        <v>2280</v>
      </c>
      <c r="J47" s="245">
        <v>400</v>
      </c>
      <c r="K47" s="245">
        <f t="shared" si="0"/>
        <v>2680</v>
      </c>
      <c r="L47" s="245"/>
      <c r="M47" s="246"/>
      <c r="N47" s="245">
        <v>2280</v>
      </c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</row>
    <row r="48" spans="1:25" s="247" customFormat="1" ht="12" x14ac:dyDescent="0.2">
      <c r="A48" s="242">
        <v>4</v>
      </c>
      <c r="B48" s="243">
        <v>43894</v>
      </c>
      <c r="C48" s="242" t="s">
        <v>705</v>
      </c>
      <c r="D48" s="242" t="s">
        <v>712</v>
      </c>
      <c r="E48" s="242">
        <v>81623</v>
      </c>
      <c r="F48" s="244">
        <v>43895</v>
      </c>
      <c r="G48" s="242">
        <v>14</v>
      </c>
      <c r="H48" s="242">
        <v>0</v>
      </c>
      <c r="I48" s="245">
        <v>1635</v>
      </c>
      <c r="J48" s="245"/>
      <c r="K48" s="245">
        <f t="shared" si="0"/>
        <v>1635</v>
      </c>
      <c r="L48" s="245"/>
      <c r="M48" s="246"/>
      <c r="N48" s="245">
        <v>1635</v>
      </c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</row>
    <row r="49" spans="1:25" s="247" customFormat="1" ht="12" x14ac:dyDescent="0.2">
      <c r="A49" s="242">
        <v>1</v>
      </c>
      <c r="B49" s="243">
        <v>43894</v>
      </c>
      <c r="C49" s="242" t="s">
        <v>705</v>
      </c>
      <c r="D49" s="242" t="s">
        <v>712</v>
      </c>
      <c r="E49" s="242">
        <v>81624</v>
      </c>
      <c r="F49" s="244">
        <v>43896</v>
      </c>
      <c r="G49" s="242">
        <v>2</v>
      </c>
      <c r="H49" s="242">
        <v>2</v>
      </c>
      <c r="I49" s="245">
        <v>37500</v>
      </c>
      <c r="J49" s="245"/>
      <c r="K49" s="245">
        <f t="shared" si="0"/>
        <v>37500</v>
      </c>
      <c r="L49" s="245"/>
      <c r="M49" s="246">
        <v>25000</v>
      </c>
      <c r="N49" s="245">
        <v>12500</v>
      </c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</row>
    <row r="50" spans="1:25" s="247" customFormat="1" ht="12" x14ac:dyDescent="0.2">
      <c r="A50" s="242">
        <v>1</v>
      </c>
      <c r="B50" s="243">
        <v>43894</v>
      </c>
      <c r="C50" s="242" t="s">
        <v>705</v>
      </c>
      <c r="D50" s="242" t="s">
        <v>712</v>
      </c>
      <c r="E50" s="242">
        <v>81625</v>
      </c>
      <c r="F50" s="244">
        <v>43895</v>
      </c>
      <c r="G50" s="242">
        <v>1</v>
      </c>
      <c r="H50" s="242">
        <v>0</v>
      </c>
      <c r="I50" s="245">
        <v>600</v>
      </c>
      <c r="J50" s="245">
        <v>650</v>
      </c>
      <c r="K50" s="245">
        <f t="shared" si="0"/>
        <v>1250</v>
      </c>
      <c r="L50" s="245"/>
      <c r="M50" s="246"/>
      <c r="N50" s="245">
        <v>600</v>
      </c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</row>
    <row r="51" spans="1:25" s="247" customFormat="1" ht="12" x14ac:dyDescent="0.2">
      <c r="A51" s="242">
        <v>4</v>
      </c>
      <c r="B51" s="243">
        <v>43894</v>
      </c>
      <c r="C51" s="242" t="s">
        <v>705</v>
      </c>
      <c r="D51" s="242" t="s">
        <v>712</v>
      </c>
      <c r="E51" s="242">
        <v>81626</v>
      </c>
      <c r="F51" s="244">
        <v>43896</v>
      </c>
      <c r="G51" s="242">
        <v>8</v>
      </c>
      <c r="H51" s="242">
        <v>5</v>
      </c>
      <c r="I51" s="245">
        <v>15524.32</v>
      </c>
      <c r="J51" s="245"/>
      <c r="K51" s="245">
        <f t="shared" si="0"/>
        <v>15524.32</v>
      </c>
      <c r="L51" s="245"/>
      <c r="M51" s="246">
        <v>700</v>
      </c>
      <c r="N51" s="245">
        <v>14824.32</v>
      </c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</row>
    <row r="52" spans="1:25" s="247" customFormat="1" ht="12" x14ac:dyDescent="0.2">
      <c r="A52" s="242">
        <v>4</v>
      </c>
      <c r="B52" s="243">
        <v>43893</v>
      </c>
      <c r="C52" s="242" t="s">
        <v>69</v>
      </c>
      <c r="D52" s="242" t="s">
        <v>711</v>
      </c>
      <c r="E52" s="242">
        <v>81627</v>
      </c>
      <c r="F52" s="244">
        <v>43894</v>
      </c>
      <c r="G52" s="242">
        <v>3</v>
      </c>
      <c r="H52" s="242">
        <v>0</v>
      </c>
      <c r="I52" s="245">
        <v>75</v>
      </c>
      <c r="J52" s="245"/>
      <c r="K52" s="245">
        <f t="shared" si="0"/>
        <v>75</v>
      </c>
      <c r="L52" s="245"/>
      <c r="M52" s="246"/>
      <c r="N52" s="245">
        <v>75</v>
      </c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</row>
    <row r="53" spans="1:25" s="247" customFormat="1" ht="12" x14ac:dyDescent="0.2">
      <c r="A53" s="242">
        <v>3</v>
      </c>
      <c r="B53" s="243">
        <v>43893</v>
      </c>
      <c r="C53" s="242" t="s">
        <v>707</v>
      </c>
      <c r="D53" s="242" t="s">
        <v>715</v>
      </c>
      <c r="E53" s="242">
        <v>81628</v>
      </c>
      <c r="F53" s="244">
        <v>43894</v>
      </c>
      <c r="G53" s="242">
        <v>48</v>
      </c>
      <c r="H53" s="242">
        <v>0</v>
      </c>
      <c r="I53" s="245">
        <v>1300</v>
      </c>
      <c r="J53" s="245"/>
      <c r="K53" s="245">
        <f t="shared" si="0"/>
        <v>1300</v>
      </c>
      <c r="L53" s="245"/>
      <c r="M53" s="246"/>
      <c r="N53" s="245">
        <v>1300</v>
      </c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</row>
    <row r="54" spans="1:25" s="247" customFormat="1" ht="12" x14ac:dyDescent="0.2">
      <c r="A54" s="242"/>
      <c r="B54" s="243"/>
      <c r="C54" s="242"/>
      <c r="D54" s="242"/>
      <c r="E54" s="242">
        <v>81629</v>
      </c>
      <c r="F54" s="244"/>
      <c r="G54" s="242"/>
      <c r="H54" s="242"/>
      <c r="I54" s="245"/>
      <c r="J54" s="245"/>
      <c r="K54" s="245">
        <f t="shared" si="0"/>
        <v>0</v>
      </c>
      <c r="L54" s="245"/>
      <c r="M54" s="246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</row>
    <row r="55" spans="1:25" s="247" customFormat="1" ht="12" x14ac:dyDescent="0.2">
      <c r="A55" s="242">
        <v>1</v>
      </c>
      <c r="B55" s="243">
        <v>43895</v>
      </c>
      <c r="C55" s="242" t="s">
        <v>69</v>
      </c>
      <c r="D55" s="242" t="s">
        <v>711</v>
      </c>
      <c r="E55" s="242">
        <v>81630</v>
      </c>
      <c r="F55" s="244">
        <v>43895</v>
      </c>
      <c r="G55" s="242">
        <v>2</v>
      </c>
      <c r="H55" s="242">
        <v>0</v>
      </c>
      <c r="I55" s="245">
        <v>200</v>
      </c>
      <c r="J55" s="245"/>
      <c r="K55" s="245">
        <f t="shared" si="0"/>
        <v>200</v>
      </c>
      <c r="L55" s="245">
        <v>635</v>
      </c>
      <c r="M55" s="246"/>
      <c r="N55" s="245">
        <v>200</v>
      </c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</row>
    <row r="56" spans="1:25" s="247" customFormat="1" ht="12" x14ac:dyDescent="0.2">
      <c r="A56" s="242">
        <v>1</v>
      </c>
      <c r="B56" s="243" t="s">
        <v>55</v>
      </c>
      <c r="C56" s="242" t="s">
        <v>709</v>
      </c>
      <c r="D56" s="242" t="s">
        <v>714</v>
      </c>
      <c r="E56" s="242">
        <v>81631</v>
      </c>
      <c r="F56" s="244">
        <v>43895</v>
      </c>
      <c r="G56" s="242">
        <v>0</v>
      </c>
      <c r="H56" s="242">
        <v>0</v>
      </c>
      <c r="I56" s="245">
        <v>0</v>
      </c>
      <c r="J56" s="245"/>
      <c r="K56" s="245">
        <f t="shared" si="0"/>
        <v>0</v>
      </c>
      <c r="L56" s="245">
        <v>1045</v>
      </c>
      <c r="M56" s="246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</row>
    <row r="57" spans="1:25" s="247" customFormat="1" ht="12" x14ac:dyDescent="0.2">
      <c r="A57" s="242">
        <v>1</v>
      </c>
      <c r="B57" s="243">
        <v>43895</v>
      </c>
      <c r="C57" s="242" t="s">
        <v>69</v>
      </c>
      <c r="D57" s="242" t="s">
        <v>711</v>
      </c>
      <c r="E57" s="242">
        <v>81632</v>
      </c>
      <c r="F57" s="244">
        <v>43896</v>
      </c>
      <c r="G57" s="242">
        <v>9</v>
      </c>
      <c r="H57" s="242">
        <v>0</v>
      </c>
      <c r="I57" s="245">
        <v>585</v>
      </c>
      <c r="J57" s="245"/>
      <c r="K57" s="245">
        <f t="shared" si="0"/>
        <v>585</v>
      </c>
      <c r="L57" s="245"/>
      <c r="M57" s="246"/>
      <c r="N57" s="245">
        <v>585</v>
      </c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</row>
    <row r="58" spans="1:25" s="247" customFormat="1" ht="12" x14ac:dyDescent="0.2">
      <c r="A58" s="242">
        <v>4</v>
      </c>
      <c r="B58" s="243" t="s">
        <v>55</v>
      </c>
      <c r="C58" s="242" t="s">
        <v>708</v>
      </c>
      <c r="D58" s="242" t="s">
        <v>716</v>
      </c>
      <c r="E58" s="242">
        <v>81633</v>
      </c>
      <c r="F58" s="244">
        <v>43895</v>
      </c>
      <c r="G58" s="242">
        <v>0</v>
      </c>
      <c r="H58" s="242">
        <v>0</v>
      </c>
      <c r="I58" s="245">
        <v>0</v>
      </c>
      <c r="J58" s="245"/>
      <c r="K58" s="245">
        <f t="shared" si="0"/>
        <v>0</v>
      </c>
      <c r="L58" s="245"/>
      <c r="M58" s="246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>
        <v>0</v>
      </c>
    </row>
    <row r="59" spans="1:25" s="247" customFormat="1" ht="12" x14ac:dyDescent="0.2">
      <c r="A59" s="242">
        <v>1</v>
      </c>
      <c r="B59" s="243">
        <v>43895</v>
      </c>
      <c r="C59" s="242" t="s">
        <v>69</v>
      </c>
      <c r="D59" s="242" t="s">
        <v>711</v>
      </c>
      <c r="E59" s="242">
        <v>81634</v>
      </c>
      <c r="F59" s="244">
        <v>43895</v>
      </c>
      <c r="G59" s="242">
        <v>2</v>
      </c>
      <c r="H59" s="242">
        <v>0</v>
      </c>
      <c r="I59" s="245">
        <v>110</v>
      </c>
      <c r="J59" s="245"/>
      <c r="K59" s="245">
        <f t="shared" si="0"/>
        <v>110</v>
      </c>
      <c r="L59" s="245"/>
      <c r="M59" s="246"/>
      <c r="N59" s="245">
        <v>110</v>
      </c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</row>
    <row r="60" spans="1:25" s="247" customFormat="1" ht="12" x14ac:dyDescent="0.2">
      <c r="A60" s="242">
        <v>4</v>
      </c>
      <c r="B60" s="243" t="s">
        <v>55</v>
      </c>
      <c r="C60" s="242" t="s">
        <v>707</v>
      </c>
      <c r="D60" s="242" t="s">
        <v>715</v>
      </c>
      <c r="E60" s="242">
        <v>81635</v>
      </c>
      <c r="F60" s="244">
        <v>43895</v>
      </c>
      <c r="G60" s="242">
        <v>0</v>
      </c>
      <c r="H60" s="242">
        <v>0</v>
      </c>
      <c r="I60" s="245"/>
      <c r="J60" s="245"/>
      <c r="K60" s="245">
        <f t="shared" si="0"/>
        <v>0</v>
      </c>
      <c r="L60" s="245"/>
      <c r="M60" s="246"/>
      <c r="N60" s="245"/>
      <c r="O60" s="245"/>
      <c r="P60" s="245"/>
      <c r="Q60" s="245"/>
      <c r="R60" s="245"/>
      <c r="S60" s="245"/>
      <c r="T60" s="245"/>
      <c r="U60" s="245"/>
      <c r="V60" s="245"/>
      <c r="W60" s="245">
        <v>59958.559999999998</v>
      </c>
      <c r="X60" s="245">
        <v>3025</v>
      </c>
      <c r="Y60" s="245"/>
    </row>
    <row r="61" spans="1:25" s="247" customFormat="1" ht="12" x14ac:dyDescent="0.2">
      <c r="A61" s="242">
        <v>4</v>
      </c>
      <c r="B61" s="243" t="s">
        <v>55</v>
      </c>
      <c r="C61" s="242" t="s">
        <v>707</v>
      </c>
      <c r="D61" s="242" t="s">
        <v>715</v>
      </c>
      <c r="E61" s="242">
        <v>81636</v>
      </c>
      <c r="F61" s="244">
        <v>43895</v>
      </c>
      <c r="G61" s="242">
        <v>0</v>
      </c>
      <c r="H61" s="242">
        <v>0</v>
      </c>
      <c r="I61" s="245"/>
      <c r="J61" s="245"/>
      <c r="K61" s="245">
        <f t="shared" si="0"/>
        <v>0</v>
      </c>
      <c r="L61" s="245"/>
      <c r="M61" s="246"/>
      <c r="N61" s="245"/>
      <c r="O61" s="245"/>
      <c r="P61" s="245"/>
      <c r="Q61" s="245"/>
      <c r="R61" s="245"/>
      <c r="S61" s="245"/>
      <c r="T61" s="245"/>
      <c r="U61" s="245"/>
      <c r="V61" s="245">
        <v>2836</v>
      </c>
      <c r="W61" s="245">
        <v>5934.54</v>
      </c>
      <c r="X61" s="245">
        <v>4697.63</v>
      </c>
      <c r="Y61" s="245"/>
    </row>
    <row r="62" spans="1:25" s="247" customFormat="1" ht="12" x14ac:dyDescent="0.2">
      <c r="A62" s="242">
        <v>1</v>
      </c>
      <c r="B62" s="243">
        <v>43895</v>
      </c>
      <c r="C62" s="242" t="s">
        <v>705</v>
      </c>
      <c r="D62" s="242" t="s">
        <v>43</v>
      </c>
      <c r="E62" s="242">
        <v>81637</v>
      </c>
      <c r="F62" s="244">
        <v>43899</v>
      </c>
      <c r="G62" s="242">
        <v>13</v>
      </c>
      <c r="H62" s="242">
        <v>0</v>
      </c>
      <c r="I62" s="245">
        <v>9873</v>
      </c>
      <c r="J62" s="245"/>
      <c r="K62" s="245">
        <f t="shared" si="0"/>
        <v>9873</v>
      </c>
      <c r="L62" s="245"/>
      <c r="M62" s="246"/>
      <c r="N62" s="245">
        <v>9873</v>
      </c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</row>
    <row r="63" spans="1:25" s="247" customFormat="1" ht="12" x14ac:dyDescent="0.2">
      <c r="A63" s="242">
        <v>4</v>
      </c>
      <c r="B63" s="243">
        <v>43895</v>
      </c>
      <c r="C63" s="242" t="s">
        <v>705</v>
      </c>
      <c r="D63" s="242" t="s">
        <v>52</v>
      </c>
      <c r="E63" s="242">
        <v>81638</v>
      </c>
      <c r="F63" s="244">
        <v>43896</v>
      </c>
      <c r="G63" s="242">
        <v>0</v>
      </c>
      <c r="H63" s="242">
        <v>1</v>
      </c>
      <c r="I63" s="245">
        <v>4000</v>
      </c>
      <c r="J63" s="245"/>
      <c r="K63" s="245">
        <f t="shared" si="0"/>
        <v>4000</v>
      </c>
      <c r="L63" s="245"/>
      <c r="M63" s="246"/>
      <c r="N63" s="245">
        <v>1250</v>
      </c>
      <c r="O63" s="245"/>
      <c r="P63" s="245"/>
      <c r="Q63" s="245"/>
      <c r="R63" s="245">
        <v>2750</v>
      </c>
      <c r="S63" s="245"/>
      <c r="T63" s="245"/>
      <c r="U63" s="245"/>
      <c r="V63" s="245"/>
      <c r="W63" s="245"/>
      <c r="X63" s="245"/>
      <c r="Y63" s="245"/>
    </row>
    <row r="64" spans="1:25" s="247" customFormat="1" ht="12" x14ac:dyDescent="0.2">
      <c r="A64" s="242">
        <v>1</v>
      </c>
      <c r="B64" s="243">
        <v>43895</v>
      </c>
      <c r="C64" s="242" t="s">
        <v>705</v>
      </c>
      <c r="D64" s="242" t="s">
        <v>43</v>
      </c>
      <c r="E64" s="242">
        <v>81639</v>
      </c>
      <c r="F64" s="244">
        <v>43896</v>
      </c>
      <c r="G64" s="242">
        <v>1</v>
      </c>
      <c r="H64" s="242">
        <v>0</v>
      </c>
      <c r="I64" s="245">
        <v>5000</v>
      </c>
      <c r="J64" s="245"/>
      <c r="K64" s="245">
        <f t="shared" si="0"/>
        <v>5000</v>
      </c>
      <c r="L64" s="245"/>
      <c r="M64" s="246"/>
      <c r="N64" s="245">
        <v>5000</v>
      </c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</row>
    <row r="65" spans="1:25" s="247" customFormat="1" ht="12" x14ac:dyDescent="0.2">
      <c r="A65" s="242">
        <v>4</v>
      </c>
      <c r="B65" s="243">
        <v>43895</v>
      </c>
      <c r="C65" s="242" t="s">
        <v>705</v>
      </c>
      <c r="D65" s="242" t="s">
        <v>43</v>
      </c>
      <c r="E65" s="242">
        <v>81640</v>
      </c>
      <c r="F65" s="244">
        <v>43896</v>
      </c>
      <c r="G65" s="242">
        <v>0</v>
      </c>
      <c r="H65" s="242">
        <v>0</v>
      </c>
      <c r="I65" s="245">
        <v>40</v>
      </c>
      <c r="J65" s="245"/>
      <c r="K65" s="245">
        <f t="shared" si="0"/>
        <v>40</v>
      </c>
      <c r="L65" s="245"/>
      <c r="M65" s="246"/>
      <c r="N65" s="245">
        <v>40</v>
      </c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</row>
    <row r="66" spans="1:25" s="247" customFormat="1" ht="12" x14ac:dyDescent="0.2">
      <c r="A66" s="242">
        <v>4</v>
      </c>
      <c r="B66" s="243">
        <v>43895</v>
      </c>
      <c r="C66" s="242" t="s">
        <v>707</v>
      </c>
      <c r="D66" s="242" t="s">
        <v>715</v>
      </c>
      <c r="E66" s="242">
        <v>81641</v>
      </c>
      <c r="F66" s="244">
        <v>43896</v>
      </c>
      <c r="G66" s="242">
        <v>1</v>
      </c>
      <c r="H66" s="242">
        <v>1</v>
      </c>
      <c r="I66" s="245">
        <v>10000</v>
      </c>
      <c r="J66" s="245"/>
      <c r="K66" s="245">
        <f t="shared" si="0"/>
        <v>10000</v>
      </c>
      <c r="L66" s="245"/>
      <c r="M66" s="246"/>
      <c r="N66" s="245">
        <v>10000</v>
      </c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</row>
    <row r="67" spans="1:25" s="247" customFormat="1" ht="12" x14ac:dyDescent="0.2">
      <c r="A67" s="242">
        <v>1</v>
      </c>
      <c r="B67" s="243">
        <v>43896</v>
      </c>
      <c r="C67" s="242" t="s">
        <v>69</v>
      </c>
      <c r="D67" s="242" t="s">
        <v>711</v>
      </c>
      <c r="E67" s="242">
        <v>81642</v>
      </c>
      <c r="F67" s="244">
        <v>43896</v>
      </c>
      <c r="G67" s="242">
        <v>1</v>
      </c>
      <c r="H67" s="242"/>
      <c r="I67" s="245">
        <v>100</v>
      </c>
      <c r="J67" s="245"/>
      <c r="K67" s="245">
        <f t="shared" ref="K67:K130" si="1">SUM(I67:J67)</f>
        <v>100</v>
      </c>
      <c r="L67" s="245">
        <v>250</v>
      </c>
      <c r="M67" s="246"/>
      <c r="N67" s="245">
        <v>100</v>
      </c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</row>
    <row r="68" spans="1:25" s="247" customFormat="1" ht="12" x14ac:dyDescent="0.2">
      <c r="A68" s="242">
        <v>1</v>
      </c>
      <c r="B68" s="243" t="s">
        <v>55</v>
      </c>
      <c r="C68" s="242" t="s">
        <v>709</v>
      </c>
      <c r="D68" s="242" t="s">
        <v>714</v>
      </c>
      <c r="E68" s="242">
        <v>81643</v>
      </c>
      <c r="F68" s="244">
        <v>43896</v>
      </c>
      <c r="G68" s="242">
        <v>0</v>
      </c>
      <c r="H68" s="242">
        <v>0</v>
      </c>
      <c r="I68" s="245">
        <v>0</v>
      </c>
      <c r="J68" s="245"/>
      <c r="K68" s="245">
        <f t="shared" si="1"/>
        <v>0</v>
      </c>
      <c r="L68" s="245">
        <v>1000</v>
      </c>
      <c r="M68" s="246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</row>
    <row r="69" spans="1:25" s="247" customFormat="1" ht="12" x14ac:dyDescent="0.2">
      <c r="A69" s="242">
        <v>4</v>
      </c>
      <c r="B69" s="243">
        <v>43896</v>
      </c>
      <c r="C69" s="242" t="s">
        <v>707</v>
      </c>
      <c r="D69" s="242" t="s">
        <v>715</v>
      </c>
      <c r="E69" s="242">
        <v>81644</v>
      </c>
      <c r="F69" s="244">
        <v>43896</v>
      </c>
      <c r="G69" s="242">
        <v>1</v>
      </c>
      <c r="H69" s="242">
        <v>0</v>
      </c>
      <c r="I69" s="245">
        <v>50</v>
      </c>
      <c r="J69" s="245"/>
      <c r="K69" s="245">
        <f t="shared" si="1"/>
        <v>50</v>
      </c>
      <c r="L69" s="245"/>
      <c r="M69" s="246"/>
      <c r="N69" s="245">
        <v>50</v>
      </c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</row>
    <row r="70" spans="1:25" s="247" customFormat="1" ht="12" x14ac:dyDescent="0.2">
      <c r="A70" s="242">
        <v>4</v>
      </c>
      <c r="B70" s="243" t="s">
        <v>55</v>
      </c>
      <c r="C70" s="242" t="s">
        <v>708</v>
      </c>
      <c r="D70" s="242" t="s">
        <v>716</v>
      </c>
      <c r="E70" s="242">
        <v>81645</v>
      </c>
      <c r="F70" s="244">
        <v>43896</v>
      </c>
      <c r="G70" s="242">
        <v>1</v>
      </c>
      <c r="H70" s="242">
        <v>1</v>
      </c>
      <c r="I70" s="245">
        <v>0</v>
      </c>
      <c r="J70" s="245"/>
      <c r="K70" s="245">
        <f t="shared" si="1"/>
        <v>0</v>
      </c>
      <c r="L70" s="245"/>
      <c r="M70" s="246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</row>
    <row r="71" spans="1:25" s="247" customFormat="1" ht="12" x14ac:dyDescent="0.2">
      <c r="A71" s="242">
        <v>1</v>
      </c>
      <c r="B71" s="243">
        <v>43896</v>
      </c>
      <c r="C71" s="242" t="s">
        <v>69</v>
      </c>
      <c r="D71" s="242" t="s">
        <v>711</v>
      </c>
      <c r="E71" s="242">
        <v>81646</v>
      </c>
      <c r="F71" s="244">
        <v>43899</v>
      </c>
      <c r="G71" s="242">
        <v>4</v>
      </c>
      <c r="H71" s="242">
        <v>1</v>
      </c>
      <c r="I71" s="245">
        <v>6175</v>
      </c>
      <c r="J71" s="245"/>
      <c r="K71" s="245">
        <f t="shared" si="1"/>
        <v>6175</v>
      </c>
      <c r="L71" s="245">
        <v>25000</v>
      </c>
      <c r="M71" s="246">
        <v>5000</v>
      </c>
      <c r="N71" s="245">
        <v>1175</v>
      </c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</row>
    <row r="72" spans="1:25" s="247" customFormat="1" ht="12" x14ac:dyDescent="0.2">
      <c r="A72" s="242">
        <v>1</v>
      </c>
      <c r="B72" s="243">
        <v>43896</v>
      </c>
      <c r="C72" s="242" t="s">
        <v>705</v>
      </c>
      <c r="D72" s="242" t="s">
        <v>43</v>
      </c>
      <c r="E72" s="242">
        <v>81647</v>
      </c>
      <c r="F72" s="244">
        <v>43899</v>
      </c>
      <c r="G72" s="242">
        <v>16</v>
      </c>
      <c r="H72" s="242">
        <v>0</v>
      </c>
      <c r="I72" s="245">
        <v>1305</v>
      </c>
      <c r="J72" s="245"/>
      <c r="K72" s="245">
        <f t="shared" si="1"/>
        <v>1305</v>
      </c>
      <c r="L72" s="245"/>
      <c r="M72" s="246"/>
      <c r="N72" s="245">
        <v>1305</v>
      </c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</row>
    <row r="73" spans="1:25" s="247" customFormat="1" ht="12" x14ac:dyDescent="0.2">
      <c r="A73" s="242">
        <v>1</v>
      </c>
      <c r="B73" s="243">
        <v>43896</v>
      </c>
      <c r="C73" s="242" t="s">
        <v>705</v>
      </c>
      <c r="D73" s="242" t="s">
        <v>43</v>
      </c>
      <c r="E73" s="242">
        <v>81648</v>
      </c>
      <c r="F73" s="244">
        <v>43899</v>
      </c>
      <c r="G73" s="242">
        <v>12</v>
      </c>
      <c r="H73" s="242">
        <v>0</v>
      </c>
      <c r="I73" s="245">
        <v>280</v>
      </c>
      <c r="J73" s="245">
        <v>420</v>
      </c>
      <c r="K73" s="245">
        <f t="shared" si="1"/>
        <v>700</v>
      </c>
      <c r="L73" s="245"/>
      <c r="M73" s="246"/>
      <c r="N73" s="245">
        <v>280</v>
      </c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</row>
    <row r="74" spans="1:25" s="247" customFormat="1" ht="12" x14ac:dyDescent="0.2">
      <c r="A74" s="242">
        <v>4</v>
      </c>
      <c r="B74" s="243">
        <v>43896</v>
      </c>
      <c r="C74" s="242" t="s">
        <v>705</v>
      </c>
      <c r="D74" s="242" t="s">
        <v>43</v>
      </c>
      <c r="E74" s="242">
        <v>81649</v>
      </c>
      <c r="F74" s="244">
        <v>43899</v>
      </c>
      <c r="G74" s="242">
        <v>10</v>
      </c>
      <c r="H74" s="242">
        <v>1</v>
      </c>
      <c r="I74" s="245">
        <v>2470</v>
      </c>
      <c r="J74" s="245"/>
      <c r="K74" s="245">
        <f t="shared" si="1"/>
        <v>2470</v>
      </c>
      <c r="L74" s="245"/>
      <c r="M74" s="246"/>
      <c r="N74" s="245">
        <v>2470</v>
      </c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</row>
    <row r="75" spans="1:25" s="247" customFormat="1" ht="12" x14ac:dyDescent="0.2">
      <c r="A75" s="242">
        <v>2</v>
      </c>
      <c r="B75" s="243">
        <v>43899</v>
      </c>
      <c r="C75" s="242" t="s">
        <v>69</v>
      </c>
      <c r="D75" s="242" t="s">
        <v>711</v>
      </c>
      <c r="E75" s="242">
        <v>81650</v>
      </c>
      <c r="F75" s="244">
        <v>43899</v>
      </c>
      <c r="G75" s="242">
        <v>4</v>
      </c>
      <c r="H75" s="242">
        <v>0</v>
      </c>
      <c r="I75" s="245">
        <v>550</v>
      </c>
      <c r="J75" s="245"/>
      <c r="K75" s="245">
        <f t="shared" si="1"/>
        <v>550</v>
      </c>
      <c r="L75" s="245"/>
      <c r="M75" s="246"/>
      <c r="N75" s="245">
        <v>550</v>
      </c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</row>
    <row r="76" spans="1:25" s="247" customFormat="1" ht="12" x14ac:dyDescent="0.2">
      <c r="A76" s="242">
        <v>2</v>
      </c>
      <c r="B76" s="243">
        <v>43899</v>
      </c>
      <c r="C76" s="242" t="s">
        <v>69</v>
      </c>
      <c r="D76" s="242" t="s">
        <v>711</v>
      </c>
      <c r="E76" s="242">
        <v>81651</v>
      </c>
      <c r="F76" s="244">
        <v>43899</v>
      </c>
      <c r="G76" s="242">
        <v>6</v>
      </c>
      <c r="H76" s="242">
        <v>0</v>
      </c>
      <c r="I76" s="245">
        <v>445</v>
      </c>
      <c r="J76" s="245"/>
      <c r="K76" s="245">
        <f t="shared" si="1"/>
        <v>445</v>
      </c>
      <c r="L76" s="245"/>
      <c r="M76" s="246"/>
      <c r="N76" s="245">
        <v>445</v>
      </c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</row>
    <row r="77" spans="1:25" s="247" customFormat="1" ht="12" x14ac:dyDescent="0.2">
      <c r="A77" s="242">
        <v>4</v>
      </c>
      <c r="B77" s="243">
        <v>43896</v>
      </c>
      <c r="C77" s="242" t="s">
        <v>69</v>
      </c>
      <c r="D77" s="242" t="s">
        <v>711</v>
      </c>
      <c r="E77" s="242">
        <v>81652</v>
      </c>
      <c r="F77" s="244">
        <v>43899</v>
      </c>
      <c r="G77" s="242">
        <v>1</v>
      </c>
      <c r="H77" s="242">
        <v>0</v>
      </c>
      <c r="I77" s="245">
        <v>50</v>
      </c>
      <c r="J77" s="245"/>
      <c r="K77" s="245">
        <f t="shared" si="1"/>
        <v>50</v>
      </c>
      <c r="L77" s="245"/>
      <c r="M77" s="246"/>
      <c r="N77" s="245">
        <v>50</v>
      </c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</row>
    <row r="78" spans="1:25" s="247" customFormat="1" ht="12" x14ac:dyDescent="0.2">
      <c r="A78" s="242">
        <v>2</v>
      </c>
      <c r="B78" s="243">
        <v>43899</v>
      </c>
      <c r="C78" s="242" t="s">
        <v>705</v>
      </c>
      <c r="D78" s="242" t="s">
        <v>43</v>
      </c>
      <c r="E78" s="242">
        <v>81653</v>
      </c>
      <c r="F78" s="244">
        <v>43900</v>
      </c>
      <c r="G78" s="242">
        <v>11</v>
      </c>
      <c r="H78" s="242">
        <v>0</v>
      </c>
      <c r="I78" s="245">
        <v>1025</v>
      </c>
      <c r="J78" s="245"/>
      <c r="K78" s="245">
        <f t="shared" si="1"/>
        <v>1025</v>
      </c>
      <c r="L78" s="245"/>
      <c r="M78" s="246"/>
      <c r="N78" s="245">
        <v>1025</v>
      </c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</row>
    <row r="79" spans="1:25" s="247" customFormat="1" ht="12" x14ac:dyDescent="0.2">
      <c r="A79" s="242">
        <v>2</v>
      </c>
      <c r="B79" s="243">
        <v>43899</v>
      </c>
      <c r="C79" s="242" t="s">
        <v>705</v>
      </c>
      <c r="D79" s="242" t="s">
        <v>43</v>
      </c>
      <c r="E79" s="242">
        <v>81654</v>
      </c>
      <c r="F79" s="244">
        <v>43901</v>
      </c>
      <c r="G79" s="242">
        <v>2</v>
      </c>
      <c r="H79" s="242">
        <v>3</v>
      </c>
      <c r="I79" s="245">
        <v>1191</v>
      </c>
      <c r="J79" s="245"/>
      <c r="K79" s="245">
        <f t="shared" si="1"/>
        <v>1191</v>
      </c>
      <c r="L79" s="245"/>
      <c r="M79" s="246"/>
      <c r="N79" s="245">
        <v>1191</v>
      </c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</row>
    <row r="80" spans="1:25" s="247" customFormat="1" ht="12" x14ac:dyDescent="0.2">
      <c r="A80" s="242">
        <v>3</v>
      </c>
      <c r="B80" s="243" t="s">
        <v>55</v>
      </c>
      <c r="C80" s="242" t="s">
        <v>709</v>
      </c>
      <c r="D80" s="242" t="s">
        <v>714</v>
      </c>
      <c r="E80" s="242">
        <v>81655</v>
      </c>
      <c r="F80" s="244">
        <v>43901</v>
      </c>
      <c r="G80" s="242">
        <v>0</v>
      </c>
      <c r="H80" s="242">
        <v>1</v>
      </c>
      <c r="I80" s="245">
        <v>0</v>
      </c>
      <c r="J80" s="245"/>
      <c r="K80" s="245">
        <f t="shared" si="1"/>
        <v>0</v>
      </c>
      <c r="L80" s="245">
        <v>25000</v>
      </c>
      <c r="M80" s="246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</row>
    <row r="81" spans="1:25" s="247" customFormat="1" ht="12" x14ac:dyDescent="0.2">
      <c r="A81" s="242">
        <v>1</v>
      </c>
      <c r="B81" s="243">
        <v>43899</v>
      </c>
      <c r="C81" s="242" t="s">
        <v>705</v>
      </c>
      <c r="D81" s="242" t="s">
        <v>43</v>
      </c>
      <c r="E81" s="242">
        <v>81656</v>
      </c>
      <c r="F81" s="244">
        <v>43900</v>
      </c>
      <c r="G81" s="242">
        <v>2</v>
      </c>
      <c r="H81" s="242">
        <v>0</v>
      </c>
      <c r="I81" s="245">
        <v>54</v>
      </c>
      <c r="J81" s="245"/>
      <c r="K81" s="245">
        <f t="shared" si="1"/>
        <v>54</v>
      </c>
      <c r="L81" s="245"/>
      <c r="M81" s="246"/>
      <c r="N81" s="245">
        <v>54</v>
      </c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</row>
    <row r="82" spans="1:25" s="247" customFormat="1" ht="12" x14ac:dyDescent="0.2">
      <c r="A82" s="242"/>
      <c r="B82" s="243"/>
      <c r="C82" s="242"/>
      <c r="D82" s="242"/>
      <c r="E82" s="242">
        <v>81657</v>
      </c>
      <c r="F82" s="244"/>
      <c r="G82" s="242"/>
      <c r="H82" s="242"/>
      <c r="I82" s="245"/>
      <c r="J82" s="245"/>
      <c r="K82" s="245">
        <f t="shared" si="1"/>
        <v>0</v>
      </c>
      <c r="L82" s="245"/>
      <c r="M82" s="246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</row>
    <row r="83" spans="1:25" s="247" customFormat="1" ht="12" x14ac:dyDescent="0.2">
      <c r="A83" s="242">
        <v>1</v>
      </c>
      <c r="B83" s="243" t="s">
        <v>55</v>
      </c>
      <c r="C83" s="242" t="s">
        <v>709</v>
      </c>
      <c r="D83" s="242" t="s">
        <v>714</v>
      </c>
      <c r="E83" s="242">
        <v>81658</v>
      </c>
      <c r="F83" s="244">
        <v>43900</v>
      </c>
      <c r="G83" s="242">
        <v>0</v>
      </c>
      <c r="H83" s="242">
        <v>0</v>
      </c>
      <c r="I83" s="245">
        <v>0</v>
      </c>
      <c r="J83" s="245"/>
      <c r="K83" s="245">
        <f t="shared" si="1"/>
        <v>0</v>
      </c>
      <c r="L83" s="245">
        <v>250</v>
      </c>
      <c r="M83" s="246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</row>
    <row r="84" spans="1:25" s="247" customFormat="1" ht="12" x14ac:dyDescent="0.2">
      <c r="A84" s="242">
        <v>1</v>
      </c>
      <c r="B84" s="243">
        <v>43901</v>
      </c>
      <c r="C84" s="242" t="s">
        <v>69</v>
      </c>
      <c r="D84" s="242" t="s">
        <v>711</v>
      </c>
      <c r="E84" s="242">
        <v>81659</v>
      </c>
      <c r="F84" s="244">
        <v>43901</v>
      </c>
      <c r="G84" s="242">
        <v>1</v>
      </c>
      <c r="H84" s="242">
        <v>0</v>
      </c>
      <c r="I84" s="245">
        <v>200</v>
      </c>
      <c r="J84" s="245"/>
      <c r="K84" s="245">
        <f t="shared" si="1"/>
        <v>200</v>
      </c>
      <c r="L84" s="245">
        <v>200</v>
      </c>
      <c r="M84" s="246"/>
      <c r="N84" s="245">
        <v>200</v>
      </c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</row>
    <row r="85" spans="1:25" s="247" customFormat="1" ht="12" x14ac:dyDescent="0.2">
      <c r="A85" s="242">
        <v>1</v>
      </c>
      <c r="B85" s="243" t="s">
        <v>55</v>
      </c>
      <c r="C85" s="242" t="s">
        <v>709</v>
      </c>
      <c r="D85" s="242" t="s">
        <v>714</v>
      </c>
      <c r="E85" s="242">
        <v>81660</v>
      </c>
      <c r="F85" s="244">
        <v>43900</v>
      </c>
      <c r="G85" s="242">
        <v>0</v>
      </c>
      <c r="H85" s="242">
        <v>0</v>
      </c>
      <c r="I85" s="245">
        <v>0</v>
      </c>
      <c r="J85" s="245"/>
      <c r="K85" s="245">
        <f t="shared" si="1"/>
        <v>0</v>
      </c>
      <c r="L85" s="245">
        <v>320</v>
      </c>
      <c r="M85" s="246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</row>
    <row r="86" spans="1:25" s="247" customFormat="1" ht="12" x14ac:dyDescent="0.2">
      <c r="A86" s="242">
        <v>4</v>
      </c>
      <c r="B86" s="243" t="s">
        <v>55</v>
      </c>
      <c r="C86" s="242" t="s">
        <v>708</v>
      </c>
      <c r="D86" s="242" t="s">
        <v>716</v>
      </c>
      <c r="E86" s="242">
        <v>81661</v>
      </c>
      <c r="F86" s="244">
        <v>43900</v>
      </c>
      <c r="G86" s="242">
        <v>0</v>
      </c>
      <c r="H86" s="242">
        <v>0</v>
      </c>
      <c r="I86" s="245">
        <v>0</v>
      </c>
      <c r="J86" s="245"/>
      <c r="K86" s="245">
        <f t="shared" si="1"/>
        <v>0</v>
      </c>
      <c r="L86" s="245"/>
      <c r="M86" s="246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</row>
    <row r="87" spans="1:25" s="247" customFormat="1" ht="12" x14ac:dyDescent="0.2">
      <c r="A87" s="242">
        <v>2</v>
      </c>
      <c r="B87" s="243">
        <v>43899</v>
      </c>
      <c r="C87" s="242" t="s">
        <v>69</v>
      </c>
      <c r="D87" s="242" t="s">
        <v>711</v>
      </c>
      <c r="E87" s="242">
        <v>81662</v>
      </c>
      <c r="F87" s="244">
        <v>43900</v>
      </c>
      <c r="G87" s="242">
        <v>6</v>
      </c>
      <c r="H87" s="242">
        <v>0</v>
      </c>
      <c r="I87" s="245">
        <v>625</v>
      </c>
      <c r="J87" s="245"/>
      <c r="K87" s="245">
        <f t="shared" si="1"/>
        <v>625</v>
      </c>
      <c r="L87" s="245"/>
      <c r="M87" s="246"/>
      <c r="N87" s="245">
        <v>625</v>
      </c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</row>
    <row r="88" spans="1:25" s="247" customFormat="1" ht="12" x14ac:dyDescent="0.2">
      <c r="A88" s="242">
        <v>4</v>
      </c>
      <c r="B88" s="243">
        <v>43900</v>
      </c>
      <c r="C88" s="242" t="s">
        <v>69</v>
      </c>
      <c r="D88" s="242" t="s">
        <v>711</v>
      </c>
      <c r="E88" s="242">
        <v>81663</v>
      </c>
      <c r="F88" s="244">
        <v>43900</v>
      </c>
      <c r="G88" s="242">
        <v>2</v>
      </c>
      <c r="H88" s="242">
        <v>0</v>
      </c>
      <c r="I88" s="245">
        <v>125</v>
      </c>
      <c r="J88" s="245"/>
      <c r="K88" s="245">
        <f t="shared" si="1"/>
        <v>125</v>
      </c>
      <c r="L88" s="245"/>
      <c r="M88" s="246"/>
      <c r="N88" s="245">
        <v>125</v>
      </c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</row>
    <row r="89" spans="1:25" s="247" customFormat="1" ht="12" x14ac:dyDescent="0.2">
      <c r="A89" s="242">
        <v>1</v>
      </c>
      <c r="B89" s="243" t="s">
        <v>55</v>
      </c>
      <c r="C89" s="242" t="s">
        <v>713</v>
      </c>
      <c r="D89" s="242" t="s">
        <v>722</v>
      </c>
      <c r="E89" s="242">
        <v>81664</v>
      </c>
      <c r="F89" s="244">
        <v>43901</v>
      </c>
      <c r="G89" s="242">
        <v>1</v>
      </c>
      <c r="H89" s="242">
        <v>1</v>
      </c>
      <c r="I89" s="245">
        <v>12400</v>
      </c>
      <c r="J89" s="245"/>
      <c r="K89" s="245">
        <f t="shared" si="1"/>
        <v>12400</v>
      </c>
      <c r="L89" s="245"/>
      <c r="M89" s="246"/>
      <c r="N89" s="245"/>
      <c r="O89" s="245"/>
      <c r="P89" s="245"/>
      <c r="Q89" s="245"/>
      <c r="R89" s="245"/>
      <c r="S89" s="245">
        <v>12400</v>
      </c>
      <c r="T89" s="245"/>
      <c r="U89" s="245"/>
      <c r="V89" s="245"/>
      <c r="W89" s="245"/>
      <c r="X89" s="245"/>
      <c r="Y89" s="245"/>
    </row>
    <row r="90" spans="1:25" s="247" customFormat="1" ht="12" x14ac:dyDescent="0.2">
      <c r="A90" s="242">
        <v>1</v>
      </c>
      <c r="B90" s="243">
        <v>43900</v>
      </c>
      <c r="C90" s="242" t="s">
        <v>705</v>
      </c>
      <c r="D90" s="242" t="s">
        <v>43</v>
      </c>
      <c r="E90" s="242">
        <v>81665</v>
      </c>
      <c r="F90" s="244">
        <v>43901</v>
      </c>
      <c r="G90" s="242">
        <v>1</v>
      </c>
      <c r="H90" s="242">
        <v>2</v>
      </c>
      <c r="I90" s="245">
        <v>2100</v>
      </c>
      <c r="J90" s="245"/>
      <c r="K90" s="245">
        <f t="shared" si="1"/>
        <v>2100</v>
      </c>
      <c r="L90" s="245"/>
      <c r="M90" s="246"/>
      <c r="N90" s="245">
        <v>2100</v>
      </c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</row>
    <row r="91" spans="1:25" s="247" customFormat="1" ht="12" x14ac:dyDescent="0.2">
      <c r="A91" s="242">
        <v>2</v>
      </c>
      <c r="B91" s="243">
        <v>43900</v>
      </c>
      <c r="C91" s="242" t="s">
        <v>705</v>
      </c>
      <c r="D91" s="242" t="s">
        <v>43</v>
      </c>
      <c r="E91" s="242">
        <v>81666</v>
      </c>
      <c r="F91" s="244">
        <v>43901</v>
      </c>
      <c r="G91" s="242">
        <v>9</v>
      </c>
      <c r="H91" s="242">
        <v>5</v>
      </c>
      <c r="I91" s="245">
        <v>2660</v>
      </c>
      <c r="J91" s="245"/>
      <c r="K91" s="245">
        <f t="shared" si="1"/>
        <v>2660</v>
      </c>
      <c r="L91" s="245"/>
      <c r="M91" s="246"/>
      <c r="N91" s="245">
        <v>2660</v>
      </c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</row>
    <row r="92" spans="1:25" s="247" customFormat="1" ht="12" x14ac:dyDescent="0.2">
      <c r="A92" s="242">
        <v>1</v>
      </c>
      <c r="B92" s="243">
        <v>43900</v>
      </c>
      <c r="C92" s="242" t="s">
        <v>705</v>
      </c>
      <c r="D92" s="242" t="s">
        <v>43</v>
      </c>
      <c r="E92" s="242">
        <v>81667</v>
      </c>
      <c r="F92" s="244">
        <v>43901</v>
      </c>
      <c r="G92" s="242">
        <v>0</v>
      </c>
      <c r="H92" s="242">
        <v>2</v>
      </c>
      <c r="I92" s="245">
        <v>150</v>
      </c>
      <c r="J92" s="245"/>
      <c r="K92" s="245">
        <f t="shared" si="1"/>
        <v>150</v>
      </c>
      <c r="L92" s="245"/>
      <c r="M92" s="246"/>
      <c r="N92" s="245">
        <v>150</v>
      </c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</row>
    <row r="93" spans="1:25" s="247" customFormat="1" ht="12" x14ac:dyDescent="0.2">
      <c r="A93" s="242">
        <v>1</v>
      </c>
      <c r="B93" s="243">
        <v>43900</v>
      </c>
      <c r="C93" s="242" t="s">
        <v>705</v>
      </c>
      <c r="D93" s="242" t="s">
        <v>43</v>
      </c>
      <c r="E93" s="242">
        <v>81668</v>
      </c>
      <c r="F93" s="244">
        <v>43901</v>
      </c>
      <c r="G93" s="242">
        <v>1</v>
      </c>
      <c r="H93" s="242">
        <v>0</v>
      </c>
      <c r="I93" s="245">
        <v>850</v>
      </c>
      <c r="J93" s="245">
        <v>650</v>
      </c>
      <c r="K93" s="245">
        <f t="shared" si="1"/>
        <v>1500</v>
      </c>
      <c r="L93" s="245"/>
      <c r="M93" s="246"/>
      <c r="N93" s="245">
        <v>850</v>
      </c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</row>
    <row r="94" spans="1:25" s="247" customFormat="1" ht="12" x14ac:dyDescent="0.2">
      <c r="A94" s="242">
        <v>3</v>
      </c>
      <c r="B94" s="243">
        <v>43900</v>
      </c>
      <c r="C94" s="242" t="s">
        <v>705</v>
      </c>
      <c r="D94" s="242" t="s">
        <v>40</v>
      </c>
      <c r="E94" s="242">
        <v>81669</v>
      </c>
      <c r="F94" s="244">
        <v>43902</v>
      </c>
      <c r="G94" s="242">
        <v>0</v>
      </c>
      <c r="H94" s="242">
        <v>0</v>
      </c>
      <c r="I94" s="245">
        <v>1687532.32</v>
      </c>
      <c r="J94" s="245"/>
      <c r="K94" s="245">
        <f t="shared" si="1"/>
        <v>1687532.32</v>
      </c>
      <c r="L94" s="245"/>
      <c r="M94" s="246">
        <v>1687532.32</v>
      </c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</row>
    <row r="95" spans="1:25" s="247" customFormat="1" ht="12" x14ac:dyDescent="0.2">
      <c r="A95" s="242">
        <v>2</v>
      </c>
      <c r="B95" s="243">
        <v>43900</v>
      </c>
      <c r="C95" s="242" t="s">
        <v>69</v>
      </c>
      <c r="D95" s="242" t="s">
        <v>711</v>
      </c>
      <c r="E95" s="242">
        <v>81670</v>
      </c>
      <c r="F95" s="244">
        <v>43901</v>
      </c>
      <c r="G95" s="242">
        <v>4</v>
      </c>
      <c r="H95" s="242">
        <v>0</v>
      </c>
      <c r="I95" s="245">
        <v>1675</v>
      </c>
      <c r="J95" s="245"/>
      <c r="K95" s="245">
        <f t="shared" si="1"/>
        <v>1675</v>
      </c>
      <c r="L95" s="245"/>
      <c r="M95" s="246"/>
      <c r="N95" s="245">
        <v>1675</v>
      </c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</row>
    <row r="96" spans="1:25" s="247" customFormat="1" ht="12" x14ac:dyDescent="0.2">
      <c r="A96" s="242">
        <v>4</v>
      </c>
      <c r="B96" s="243" t="s">
        <v>55</v>
      </c>
      <c r="C96" s="242" t="s">
        <v>708</v>
      </c>
      <c r="D96" s="242" t="s">
        <v>716</v>
      </c>
      <c r="E96" s="242">
        <v>81671</v>
      </c>
      <c r="F96" s="244">
        <v>43901</v>
      </c>
      <c r="G96" s="242">
        <v>0</v>
      </c>
      <c r="H96" s="242">
        <v>0</v>
      </c>
      <c r="I96" s="245">
        <v>0</v>
      </c>
      <c r="J96" s="245"/>
      <c r="K96" s="245">
        <f t="shared" si="1"/>
        <v>0</v>
      </c>
      <c r="L96" s="245"/>
      <c r="M96" s="246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>
        <v>0</v>
      </c>
    </row>
    <row r="97" spans="1:25" s="247" customFormat="1" ht="12" x14ac:dyDescent="0.2">
      <c r="A97" s="242">
        <v>2</v>
      </c>
      <c r="B97" s="243">
        <v>43901</v>
      </c>
      <c r="C97" s="242" t="s">
        <v>69</v>
      </c>
      <c r="D97" s="242" t="s">
        <v>711</v>
      </c>
      <c r="E97" s="242">
        <v>81672</v>
      </c>
      <c r="F97" s="244">
        <v>43901</v>
      </c>
      <c r="G97" s="242">
        <v>2</v>
      </c>
      <c r="H97" s="242">
        <v>0</v>
      </c>
      <c r="I97" s="245">
        <v>160</v>
      </c>
      <c r="J97" s="245"/>
      <c r="K97" s="245">
        <f t="shared" si="1"/>
        <v>160</v>
      </c>
      <c r="L97" s="245"/>
      <c r="M97" s="246"/>
      <c r="N97" s="245">
        <v>160</v>
      </c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</row>
    <row r="98" spans="1:25" s="247" customFormat="1" ht="12" x14ac:dyDescent="0.2">
      <c r="A98" s="242">
        <v>1</v>
      </c>
      <c r="B98" s="243">
        <v>43901</v>
      </c>
      <c r="C98" s="242" t="s">
        <v>69</v>
      </c>
      <c r="D98" s="242" t="s">
        <v>711</v>
      </c>
      <c r="E98" s="242">
        <v>81673</v>
      </c>
      <c r="F98" s="244">
        <v>43901</v>
      </c>
      <c r="G98" s="242">
        <v>11</v>
      </c>
      <c r="H98" s="242">
        <v>0</v>
      </c>
      <c r="I98" s="245">
        <v>2485</v>
      </c>
      <c r="J98" s="245"/>
      <c r="K98" s="245">
        <f t="shared" si="1"/>
        <v>2485</v>
      </c>
      <c r="L98" s="245"/>
      <c r="M98" s="246"/>
      <c r="N98" s="245">
        <v>2485</v>
      </c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</row>
    <row r="99" spans="1:25" s="247" customFormat="1" ht="12" x14ac:dyDescent="0.2">
      <c r="A99" s="242">
        <v>1</v>
      </c>
      <c r="B99" s="243">
        <v>43901</v>
      </c>
      <c r="C99" s="242" t="s">
        <v>705</v>
      </c>
      <c r="D99" s="242" t="s">
        <v>712</v>
      </c>
      <c r="E99" s="242">
        <v>81674</v>
      </c>
      <c r="F99" s="244">
        <v>43902</v>
      </c>
      <c r="G99" s="242">
        <v>7</v>
      </c>
      <c r="H99" s="242">
        <v>0</v>
      </c>
      <c r="I99" s="245">
        <v>5415</v>
      </c>
      <c r="J99" s="245"/>
      <c r="K99" s="245">
        <f t="shared" si="1"/>
        <v>5415</v>
      </c>
      <c r="L99" s="245"/>
      <c r="M99" s="246"/>
      <c r="N99" s="245">
        <v>5415</v>
      </c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</row>
    <row r="100" spans="1:25" s="247" customFormat="1" ht="12" x14ac:dyDescent="0.2">
      <c r="A100" s="242">
        <v>1</v>
      </c>
      <c r="B100" s="243" t="s">
        <v>55</v>
      </c>
      <c r="C100" s="242" t="s">
        <v>707</v>
      </c>
      <c r="D100" s="242" t="s">
        <v>715</v>
      </c>
      <c r="E100" s="242">
        <v>81675</v>
      </c>
      <c r="F100" s="244">
        <v>43902</v>
      </c>
      <c r="G100" s="242">
        <v>0</v>
      </c>
      <c r="H100" s="242">
        <v>1</v>
      </c>
      <c r="I100" s="245">
        <v>0</v>
      </c>
      <c r="J100" s="245"/>
      <c r="K100" s="245">
        <f t="shared" si="1"/>
        <v>0</v>
      </c>
      <c r="L100" s="245">
        <v>650</v>
      </c>
      <c r="M100" s="246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</row>
    <row r="101" spans="1:25" s="247" customFormat="1" ht="12" x14ac:dyDescent="0.2">
      <c r="A101" s="242">
        <v>1</v>
      </c>
      <c r="B101" s="243">
        <v>43901</v>
      </c>
      <c r="C101" s="242" t="s">
        <v>705</v>
      </c>
      <c r="D101" s="242" t="s">
        <v>712</v>
      </c>
      <c r="E101" s="242">
        <v>81676</v>
      </c>
      <c r="F101" s="244">
        <v>43902</v>
      </c>
      <c r="G101" s="242">
        <v>0</v>
      </c>
      <c r="H101" s="242">
        <v>1</v>
      </c>
      <c r="I101" s="245">
        <v>100</v>
      </c>
      <c r="J101" s="245"/>
      <c r="K101" s="245">
        <f t="shared" si="1"/>
        <v>100</v>
      </c>
      <c r="L101" s="245"/>
      <c r="M101" s="246"/>
      <c r="N101" s="245">
        <v>100</v>
      </c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</row>
    <row r="102" spans="1:25" s="247" customFormat="1" ht="12" x14ac:dyDescent="0.2">
      <c r="A102" s="242">
        <v>1</v>
      </c>
      <c r="B102" s="243">
        <v>43901</v>
      </c>
      <c r="C102" s="242" t="s">
        <v>705</v>
      </c>
      <c r="D102" s="242" t="s">
        <v>712</v>
      </c>
      <c r="E102" s="242">
        <v>81677</v>
      </c>
      <c r="F102" s="244">
        <v>43902</v>
      </c>
      <c r="G102" s="242">
        <v>16</v>
      </c>
      <c r="H102" s="242">
        <v>0</v>
      </c>
      <c r="I102" s="245">
        <v>1625</v>
      </c>
      <c r="J102" s="245"/>
      <c r="K102" s="245">
        <f t="shared" si="1"/>
        <v>1625</v>
      </c>
      <c r="L102" s="245"/>
      <c r="M102" s="246"/>
      <c r="N102" s="245">
        <v>1625</v>
      </c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</row>
    <row r="103" spans="1:25" s="247" customFormat="1" ht="12" x14ac:dyDescent="0.2">
      <c r="A103" s="242">
        <v>3</v>
      </c>
      <c r="B103" s="243">
        <v>43901</v>
      </c>
      <c r="C103" s="242" t="s">
        <v>705</v>
      </c>
      <c r="D103" s="242" t="s">
        <v>712</v>
      </c>
      <c r="E103" s="242">
        <v>81678</v>
      </c>
      <c r="F103" s="244">
        <v>43902</v>
      </c>
      <c r="G103" s="242">
        <v>0</v>
      </c>
      <c r="H103" s="242">
        <v>0</v>
      </c>
      <c r="I103" s="245">
        <v>1000000</v>
      </c>
      <c r="J103" s="245"/>
      <c r="K103" s="245">
        <f t="shared" si="1"/>
        <v>1000000</v>
      </c>
      <c r="L103" s="245"/>
      <c r="M103" s="246">
        <v>1000000</v>
      </c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</row>
    <row r="104" spans="1:25" s="247" customFormat="1" ht="12" x14ac:dyDescent="0.2">
      <c r="A104" s="242">
        <v>3</v>
      </c>
      <c r="B104" s="243" t="s">
        <v>55</v>
      </c>
      <c r="C104" s="242" t="s">
        <v>707</v>
      </c>
      <c r="D104" s="242" t="s">
        <v>715</v>
      </c>
      <c r="E104" s="242">
        <v>81679</v>
      </c>
      <c r="F104" s="244">
        <v>43902</v>
      </c>
      <c r="G104" s="242">
        <v>0</v>
      </c>
      <c r="H104" s="242">
        <v>0</v>
      </c>
      <c r="I104" s="245">
        <v>202.94</v>
      </c>
      <c r="J104" s="245"/>
      <c r="K104" s="245">
        <f t="shared" si="1"/>
        <v>202.94</v>
      </c>
      <c r="L104" s="245"/>
      <c r="M104" s="246"/>
      <c r="N104" s="245">
        <v>202.94</v>
      </c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</row>
    <row r="105" spans="1:25" s="247" customFormat="1" ht="12" x14ac:dyDescent="0.2">
      <c r="A105" s="242">
        <v>2</v>
      </c>
      <c r="B105" s="243">
        <v>43902</v>
      </c>
      <c r="C105" s="242" t="s">
        <v>69</v>
      </c>
      <c r="D105" s="242" t="s">
        <v>711</v>
      </c>
      <c r="E105" s="242">
        <v>81680</v>
      </c>
      <c r="F105" s="244">
        <v>43902</v>
      </c>
      <c r="G105" s="242">
        <v>6</v>
      </c>
      <c r="H105" s="242">
        <v>0</v>
      </c>
      <c r="I105" s="245">
        <v>1250</v>
      </c>
      <c r="J105" s="245"/>
      <c r="K105" s="245">
        <f t="shared" si="1"/>
        <v>1250</v>
      </c>
      <c r="L105" s="245"/>
      <c r="M105" s="246"/>
      <c r="N105" s="245">
        <v>1250</v>
      </c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</row>
    <row r="106" spans="1:25" s="247" customFormat="1" ht="12" x14ac:dyDescent="0.2">
      <c r="A106" s="242">
        <v>1</v>
      </c>
      <c r="B106" s="243">
        <v>43902</v>
      </c>
      <c r="C106" s="242" t="s">
        <v>69</v>
      </c>
      <c r="D106" s="242" t="s">
        <v>711</v>
      </c>
      <c r="E106" s="242">
        <v>81681</v>
      </c>
      <c r="F106" s="244">
        <v>43902</v>
      </c>
      <c r="G106" s="242">
        <v>14</v>
      </c>
      <c r="H106" s="242">
        <v>0</v>
      </c>
      <c r="I106" s="245">
        <v>970</v>
      </c>
      <c r="J106" s="245"/>
      <c r="K106" s="245">
        <f t="shared" si="1"/>
        <v>970</v>
      </c>
      <c r="L106" s="245"/>
      <c r="M106" s="246"/>
      <c r="N106" s="245">
        <v>970</v>
      </c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</row>
    <row r="107" spans="1:25" s="247" customFormat="1" ht="12" x14ac:dyDescent="0.2">
      <c r="A107" s="242">
        <v>2</v>
      </c>
      <c r="B107" s="243" t="s">
        <v>701</v>
      </c>
      <c r="C107" s="242" t="s">
        <v>707</v>
      </c>
      <c r="D107" s="242" t="s">
        <v>715</v>
      </c>
      <c r="E107" s="242">
        <v>81682</v>
      </c>
      <c r="F107" s="244">
        <v>43903</v>
      </c>
      <c r="G107" s="242">
        <v>0</v>
      </c>
      <c r="H107" s="242">
        <v>0</v>
      </c>
      <c r="I107" s="245">
        <v>297817.53000000003</v>
      </c>
      <c r="J107" s="245"/>
      <c r="K107" s="245">
        <f t="shared" si="1"/>
        <v>297817.53000000003</v>
      </c>
      <c r="L107" s="245"/>
      <c r="M107" s="246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>
        <v>210846.28</v>
      </c>
      <c r="X107" s="245">
        <v>86971.25</v>
      </c>
      <c r="Y107" s="245"/>
    </row>
    <row r="108" spans="1:25" s="247" customFormat="1" ht="12" x14ac:dyDescent="0.2">
      <c r="A108" s="242">
        <v>4</v>
      </c>
      <c r="B108" s="243" t="s">
        <v>55</v>
      </c>
      <c r="C108" s="242" t="s">
        <v>708</v>
      </c>
      <c r="D108" s="242" t="s">
        <v>716</v>
      </c>
      <c r="E108" s="242">
        <v>81683</v>
      </c>
      <c r="F108" s="244">
        <v>43902</v>
      </c>
      <c r="G108" s="242">
        <v>0</v>
      </c>
      <c r="H108" s="242">
        <v>1</v>
      </c>
      <c r="I108" s="245">
        <v>0</v>
      </c>
      <c r="J108" s="245"/>
      <c r="K108" s="245">
        <f t="shared" si="1"/>
        <v>0</v>
      </c>
      <c r="L108" s="245"/>
      <c r="M108" s="246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>
        <v>-190</v>
      </c>
    </row>
    <row r="109" spans="1:25" s="247" customFormat="1" ht="12" x14ac:dyDescent="0.2">
      <c r="A109" s="242">
        <v>4</v>
      </c>
      <c r="B109" s="243">
        <v>43901</v>
      </c>
      <c r="C109" s="242" t="s">
        <v>707</v>
      </c>
      <c r="D109" s="242" t="s">
        <v>715</v>
      </c>
      <c r="E109" s="242">
        <v>81684</v>
      </c>
      <c r="F109" s="244">
        <v>43902</v>
      </c>
      <c r="G109" s="242">
        <v>3</v>
      </c>
      <c r="H109" s="242">
        <v>0</v>
      </c>
      <c r="I109" s="245">
        <v>1783.32</v>
      </c>
      <c r="J109" s="245"/>
      <c r="K109" s="245">
        <f t="shared" si="1"/>
        <v>1783.32</v>
      </c>
      <c r="L109" s="245"/>
      <c r="M109" s="246"/>
      <c r="N109" s="245">
        <v>1783.32</v>
      </c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</row>
    <row r="110" spans="1:25" s="247" customFormat="1" ht="12" x14ac:dyDescent="0.2">
      <c r="A110" s="242">
        <v>2</v>
      </c>
      <c r="B110" s="243">
        <v>43902</v>
      </c>
      <c r="C110" s="242" t="s">
        <v>705</v>
      </c>
      <c r="D110" s="242" t="s">
        <v>712</v>
      </c>
      <c r="E110" s="242">
        <v>81685</v>
      </c>
      <c r="F110" s="244">
        <v>43903</v>
      </c>
      <c r="G110" s="242">
        <v>12</v>
      </c>
      <c r="H110" s="242">
        <v>0</v>
      </c>
      <c r="I110" s="245">
        <v>7130</v>
      </c>
      <c r="J110" s="245"/>
      <c r="K110" s="245">
        <f t="shared" si="1"/>
        <v>7130</v>
      </c>
      <c r="L110" s="245"/>
      <c r="M110" s="246"/>
      <c r="N110" s="245">
        <v>7130</v>
      </c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</row>
    <row r="111" spans="1:25" s="247" customFormat="1" ht="12" x14ac:dyDescent="0.2">
      <c r="A111" s="242">
        <v>2</v>
      </c>
      <c r="B111" s="243">
        <v>43902</v>
      </c>
      <c r="C111" s="242" t="s">
        <v>705</v>
      </c>
      <c r="D111" s="242" t="s">
        <v>712</v>
      </c>
      <c r="E111" s="242">
        <v>81686</v>
      </c>
      <c r="F111" s="244">
        <v>43903</v>
      </c>
      <c r="G111" s="242">
        <v>0</v>
      </c>
      <c r="H111" s="242">
        <v>1</v>
      </c>
      <c r="I111" s="245">
        <v>100</v>
      </c>
      <c r="J111" s="245"/>
      <c r="K111" s="245">
        <f t="shared" si="1"/>
        <v>100</v>
      </c>
      <c r="L111" s="245"/>
      <c r="M111" s="246"/>
      <c r="N111" s="245">
        <v>100</v>
      </c>
      <c r="O111" s="245"/>
      <c r="P111" s="245"/>
      <c r="Q111" s="245"/>
      <c r="R111" s="245"/>
      <c r="S111" s="245" t="s">
        <v>44</v>
      </c>
      <c r="T111" s="245"/>
      <c r="U111" s="245"/>
      <c r="V111" s="245"/>
      <c r="W111" s="245"/>
      <c r="X111" s="245"/>
      <c r="Y111" s="245"/>
    </row>
    <row r="112" spans="1:25" s="247" customFormat="1" ht="12" x14ac:dyDescent="0.2">
      <c r="A112" s="242">
        <v>4</v>
      </c>
      <c r="B112" s="243">
        <v>43902</v>
      </c>
      <c r="C112" s="242" t="s">
        <v>705</v>
      </c>
      <c r="D112" s="242" t="s">
        <v>712</v>
      </c>
      <c r="E112" s="242">
        <v>81687</v>
      </c>
      <c r="F112" s="244">
        <v>43903</v>
      </c>
      <c r="G112" s="242">
        <v>1</v>
      </c>
      <c r="H112" s="242">
        <v>1</v>
      </c>
      <c r="I112" s="245">
        <v>10000</v>
      </c>
      <c r="J112" s="245"/>
      <c r="K112" s="245">
        <f t="shared" si="1"/>
        <v>10000</v>
      </c>
      <c r="L112" s="245"/>
      <c r="M112" s="246"/>
      <c r="N112" s="245">
        <v>10000</v>
      </c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</row>
    <row r="113" spans="1:25" s="247" customFormat="1" ht="12" x14ac:dyDescent="0.2">
      <c r="A113" s="242">
        <v>5</v>
      </c>
      <c r="B113" s="243" t="s">
        <v>55</v>
      </c>
      <c r="C113" s="242" t="s">
        <v>709</v>
      </c>
      <c r="D113" s="242" t="s">
        <v>714</v>
      </c>
      <c r="E113" s="242">
        <v>81688</v>
      </c>
      <c r="F113" s="244">
        <v>43903</v>
      </c>
      <c r="G113" s="242">
        <v>0</v>
      </c>
      <c r="H113" s="242">
        <v>1</v>
      </c>
      <c r="I113" s="245">
        <v>0</v>
      </c>
      <c r="J113" s="245"/>
      <c r="K113" s="245">
        <f t="shared" si="1"/>
        <v>0</v>
      </c>
      <c r="L113" s="245">
        <v>460000</v>
      </c>
      <c r="M113" s="246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</row>
    <row r="114" spans="1:25" s="247" customFormat="1" ht="12" x14ac:dyDescent="0.2">
      <c r="A114" s="242">
        <v>4</v>
      </c>
      <c r="B114" s="243"/>
      <c r="C114" s="242" t="s">
        <v>707</v>
      </c>
      <c r="D114" s="242" t="s">
        <v>715</v>
      </c>
      <c r="E114" s="242">
        <v>81689</v>
      </c>
      <c r="F114" s="244">
        <v>43902</v>
      </c>
      <c r="G114" s="242">
        <v>0</v>
      </c>
      <c r="H114" s="242">
        <v>1</v>
      </c>
      <c r="I114" s="245">
        <v>4000</v>
      </c>
      <c r="J114" s="245"/>
      <c r="K114" s="245">
        <f t="shared" si="1"/>
        <v>4000</v>
      </c>
      <c r="L114" s="245"/>
      <c r="M114" s="246"/>
      <c r="N114" s="245">
        <v>4000</v>
      </c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</row>
    <row r="115" spans="1:25" s="247" customFormat="1" ht="12" x14ac:dyDescent="0.2">
      <c r="A115" s="242">
        <v>1</v>
      </c>
      <c r="B115" s="243">
        <v>43903</v>
      </c>
      <c r="C115" s="242" t="s">
        <v>69</v>
      </c>
      <c r="D115" s="242" t="s">
        <v>711</v>
      </c>
      <c r="E115" s="242">
        <v>81695</v>
      </c>
      <c r="F115" s="244">
        <v>43906</v>
      </c>
      <c r="G115" s="242">
        <v>4</v>
      </c>
      <c r="H115" s="242">
        <v>0</v>
      </c>
      <c r="I115" s="245">
        <v>425</v>
      </c>
      <c r="J115" s="245"/>
      <c r="K115" s="245">
        <f t="shared" si="1"/>
        <v>425</v>
      </c>
      <c r="L115" s="245"/>
      <c r="M115" s="246"/>
      <c r="N115" s="245">
        <v>425</v>
      </c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</row>
    <row r="116" spans="1:25" s="247" customFormat="1" ht="12" x14ac:dyDescent="0.2">
      <c r="A116" s="242">
        <v>2</v>
      </c>
      <c r="B116" s="243">
        <v>43903</v>
      </c>
      <c r="C116" s="242" t="s">
        <v>69</v>
      </c>
      <c r="D116" s="242" t="s">
        <v>711</v>
      </c>
      <c r="E116" s="242">
        <v>81696</v>
      </c>
      <c r="F116" s="244">
        <v>43903</v>
      </c>
      <c r="G116" s="242">
        <v>3</v>
      </c>
      <c r="H116" s="242">
        <v>0</v>
      </c>
      <c r="I116" s="245">
        <v>2740</v>
      </c>
      <c r="J116" s="245"/>
      <c r="K116" s="245">
        <f t="shared" si="1"/>
        <v>2740</v>
      </c>
      <c r="L116" s="245"/>
      <c r="M116" s="246"/>
      <c r="N116" s="245">
        <v>2740</v>
      </c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</row>
    <row r="117" spans="1:25" s="247" customFormat="1" ht="12" x14ac:dyDescent="0.2">
      <c r="A117" s="242">
        <v>4</v>
      </c>
      <c r="B117" s="243" t="s">
        <v>55</v>
      </c>
      <c r="C117" s="242" t="s">
        <v>708</v>
      </c>
      <c r="D117" s="242" t="s">
        <v>716</v>
      </c>
      <c r="E117" s="242">
        <v>81697</v>
      </c>
      <c r="F117" s="244">
        <v>43903</v>
      </c>
      <c r="G117" s="242">
        <v>0</v>
      </c>
      <c r="H117" s="242">
        <v>0</v>
      </c>
      <c r="I117" s="245">
        <v>0</v>
      </c>
      <c r="J117" s="245"/>
      <c r="K117" s="245">
        <f t="shared" si="1"/>
        <v>0</v>
      </c>
      <c r="L117" s="245"/>
      <c r="M117" s="246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>
        <v>0</v>
      </c>
    </row>
    <row r="118" spans="1:25" s="247" customFormat="1" ht="12" x14ac:dyDescent="0.2">
      <c r="A118" s="242">
        <v>1</v>
      </c>
      <c r="B118" s="243">
        <v>43903</v>
      </c>
      <c r="C118" s="242" t="s">
        <v>705</v>
      </c>
      <c r="D118" s="242" t="s">
        <v>712</v>
      </c>
      <c r="E118" s="242">
        <v>81698</v>
      </c>
      <c r="F118" s="244">
        <v>43906</v>
      </c>
      <c r="G118" s="242">
        <v>0</v>
      </c>
      <c r="H118" s="242">
        <v>2</v>
      </c>
      <c r="I118" s="245">
        <v>14000</v>
      </c>
      <c r="J118" s="245"/>
      <c r="K118" s="245">
        <f t="shared" si="1"/>
        <v>14000</v>
      </c>
      <c r="L118" s="245"/>
      <c r="M118" s="246">
        <v>12500</v>
      </c>
      <c r="N118" s="245">
        <v>1500</v>
      </c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</row>
    <row r="119" spans="1:25" s="247" customFormat="1" ht="12" x14ac:dyDescent="0.2">
      <c r="A119" s="242">
        <v>1</v>
      </c>
      <c r="B119" s="243">
        <v>43903</v>
      </c>
      <c r="C119" s="242" t="s">
        <v>705</v>
      </c>
      <c r="D119" s="242" t="s">
        <v>712</v>
      </c>
      <c r="E119" s="242">
        <v>81699</v>
      </c>
      <c r="F119" s="244">
        <v>43907</v>
      </c>
      <c r="G119" s="242">
        <v>10</v>
      </c>
      <c r="H119" s="242">
        <v>0</v>
      </c>
      <c r="I119" s="245">
        <v>2945</v>
      </c>
      <c r="J119" s="245"/>
      <c r="K119" s="245">
        <f t="shared" si="1"/>
        <v>2945</v>
      </c>
      <c r="L119" s="245"/>
      <c r="M119" s="246"/>
      <c r="N119" s="245">
        <v>2945</v>
      </c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</row>
    <row r="120" spans="1:25" s="247" customFormat="1" ht="12" x14ac:dyDescent="0.2">
      <c r="A120" s="242">
        <v>3</v>
      </c>
      <c r="B120" s="243" t="s">
        <v>55</v>
      </c>
      <c r="C120" s="242" t="s">
        <v>709</v>
      </c>
      <c r="D120" s="242" t="s">
        <v>714</v>
      </c>
      <c r="E120" s="242">
        <v>81700</v>
      </c>
      <c r="F120" s="244">
        <v>43907</v>
      </c>
      <c r="G120" s="242">
        <v>0</v>
      </c>
      <c r="H120" s="242">
        <v>0</v>
      </c>
      <c r="I120" s="245"/>
      <c r="J120" s="245"/>
      <c r="K120" s="245">
        <f t="shared" si="1"/>
        <v>0</v>
      </c>
      <c r="L120" s="245">
        <v>10000</v>
      </c>
      <c r="M120" s="246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</row>
    <row r="121" spans="1:25" s="247" customFormat="1" ht="12" x14ac:dyDescent="0.2">
      <c r="A121" s="242">
        <v>1</v>
      </c>
      <c r="B121" s="243">
        <v>43903</v>
      </c>
      <c r="C121" s="242" t="s">
        <v>705</v>
      </c>
      <c r="D121" s="242" t="s">
        <v>712</v>
      </c>
      <c r="E121" s="242">
        <v>81701</v>
      </c>
      <c r="F121" s="244">
        <v>43907</v>
      </c>
      <c r="G121" s="242">
        <v>0</v>
      </c>
      <c r="H121" s="242">
        <v>2</v>
      </c>
      <c r="I121" s="245">
        <v>200</v>
      </c>
      <c r="J121" s="245"/>
      <c r="K121" s="245">
        <f t="shared" si="1"/>
        <v>200</v>
      </c>
      <c r="L121" s="245"/>
      <c r="M121" s="246"/>
      <c r="N121" s="245">
        <v>200</v>
      </c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</row>
    <row r="122" spans="1:25" s="247" customFormat="1" ht="12" x14ac:dyDescent="0.2">
      <c r="A122" s="242">
        <v>5</v>
      </c>
      <c r="B122" s="243"/>
      <c r="C122" s="242"/>
      <c r="D122" s="242" t="s">
        <v>702</v>
      </c>
      <c r="E122" s="242">
        <v>81702</v>
      </c>
      <c r="F122" s="244"/>
      <c r="G122" s="242"/>
      <c r="H122" s="242"/>
      <c r="I122" s="245"/>
      <c r="J122" s="245"/>
      <c r="K122" s="245">
        <f t="shared" si="1"/>
        <v>0</v>
      </c>
      <c r="L122" s="245"/>
      <c r="M122" s="246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</row>
    <row r="123" spans="1:25" s="247" customFormat="1" ht="12" x14ac:dyDescent="0.2">
      <c r="A123" s="242">
        <v>2</v>
      </c>
      <c r="B123" s="243" t="s">
        <v>34</v>
      </c>
      <c r="C123" s="242" t="s">
        <v>707</v>
      </c>
      <c r="D123" s="242" t="s">
        <v>715</v>
      </c>
      <c r="E123" s="242">
        <v>81703</v>
      </c>
      <c r="F123" s="244">
        <v>43906</v>
      </c>
      <c r="G123" s="242">
        <v>0</v>
      </c>
      <c r="H123" s="242">
        <v>0</v>
      </c>
      <c r="I123" s="245">
        <v>184722.15</v>
      </c>
      <c r="J123" s="245"/>
      <c r="K123" s="245">
        <f t="shared" si="1"/>
        <v>184722.15</v>
      </c>
      <c r="L123" s="245"/>
      <c r="M123" s="246"/>
      <c r="N123" s="245"/>
      <c r="O123" s="245"/>
      <c r="P123" s="245"/>
      <c r="Q123" s="245"/>
      <c r="R123" s="245"/>
      <c r="S123" s="245"/>
      <c r="T123" s="245"/>
      <c r="U123" s="245"/>
      <c r="V123" s="245">
        <v>36061.519999999997</v>
      </c>
      <c r="W123" s="245">
        <v>76098.720000000001</v>
      </c>
      <c r="X123" s="245">
        <v>72561.91</v>
      </c>
      <c r="Y123" s="245"/>
    </row>
    <row r="124" spans="1:25" s="247" customFormat="1" ht="12" x14ac:dyDescent="0.2">
      <c r="A124" s="242">
        <v>3</v>
      </c>
      <c r="B124" s="243">
        <v>43903</v>
      </c>
      <c r="C124" s="242" t="s">
        <v>705</v>
      </c>
      <c r="D124" s="242" t="s">
        <v>712</v>
      </c>
      <c r="E124" s="242">
        <v>81704</v>
      </c>
      <c r="F124" s="244">
        <v>43906</v>
      </c>
      <c r="G124" s="242">
        <v>0</v>
      </c>
      <c r="H124" s="242">
        <v>1</v>
      </c>
      <c r="I124" s="245">
        <v>500</v>
      </c>
      <c r="J124" s="245"/>
      <c r="K124" s="245">
        <f t="shared" si="1"/>
        <v>500</v>
      </c>
      <c r="L124" s="245"/>
      <c r="M124" s="246"/>
      <c r="N124" s="245">
        <v>500</v>
      </c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</row>
    <row r="125" spans="1:25" s="247" customFormat="1" ht="12" x14ac:dyDescent="0.2">
      <c r="A125" s="242">
        <v>3</v>
      </c>
      <c r="B125" s="243">
        <v>43903</v>
      </c>
      <c r="C125" s="242" t="s">
        <v>705</v>
      </c>
      <c r="D125" s="242" t="s">
        <v>712</v>
      </c>
      <c r="E125" s="242">
        <v>81705</v>
      </c>
      <c r="F125" s="244">
        <v>43906</v>
      </c>
      <c r="G125" s="242">
        <v>1</v>
      </c>
      <c r="H125" s="242">
        <v>0</v>
      </c>
      <c r="I125" s="245">
        <v>5000</v>
      </c>
      <c r="J125" s="245"/>
      <c r="K125" s="245">
        <f t="shared" si="1"/>
        <v>5000</v>
      </c>
      <c r="L125" s="245"/>
      <c r="M125" s="246"/>
      <c r="N125" s="245">
        <v>5000</v>
      </c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</row>
    <row r="126" spans="1:25" s="247" customFormat="1" ht="12" x14ac:dyDescent="0.2">
      <c r="A126" s="242">
        <v>1</v>
      </c>
      <c r="B126" s="243">
        <v>43903</v>
      </c>
      <c r="C126" s="242" t="s">
        <v>705</v>
      </c>
      <c r="D126" s="242" t="s">
        <v>712</v>
      </c>
      <c r="E126" s="242">
        <v>81706</v>
      </c>
      <c r="F126" s="244">
        <v>43907</v>
      </c>
      <c r="G126" s="242">
        <v>3</v>
      </c>
      <c r="H126" s="242">
        <v>0</v>
      </c>
      <c r="I126" s="245">
        <v>200</v>
      </c>
      <c r="J126" s="245"/>
      <c r="K126" s="245">
        <f t="shared" si="1"/>
        <v>200</v>
      </c>
      <c r="L126" s="245"/>
      <c r="M126" s="246"/>
      <c r="N126" s="245">
        <v>200</v>
      </c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</row>
    <row r="127" spans="1:25" s="247" customFormat="1" ht="12" x14ac:dyDescent="0.2">
      <c r="A127" s="242">
        <v>1</v>
      </c>
      <c r="B127" s="243">
        <v>43903</v>
      </c>
      <c r="C127" s="242" t="s">
        <v>705</v>
      </c>
      <c r="D127" s="242" t="s">
        <v>712</v>
      </c>
      <c r="E127" s="242">
        <v>81707</v>
      </c>
      <c r="F127" s="244">
        <v>43907</v>
      </c>
      <c r="G127" s="242">
        <v>1</v>
      </c>
      <c r="H127" s="242">
        <v>0</v>
      </c>
      <c r="I127" s="245">
        <v>400</v>
      </c>
      <c r="J127" s="245"/>
      <c r="K127" s="245">
        <f t="shared" si="1"/>
        <v>400</v>
      </c>
      <c r="L127" s="245"/>
      <c r="M127" s="246"/>
      <c r="N127" s="245">
        <v>400</v>
      </c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</row>
    <row r="128" spans="1:25" s="247" customFormat="1" ht="12" x14ac:dyDescent="0.2">
      <c r="A128" s="242">
        <v>1</v>
      </c>
      <c r="B128" s="243">
        <v>43906</v>
      </c>
      <c r="C128" s="242" t="s">
        <v>69</v>
      </c>
      <c r="D128" s="242" t="s">
        <v>711</v>
      </c>
      <c r="E128" s="242">
        <v>81708</v>
      </c>
      <c r="F128" s="244">
        <v>43906</v>
      </c>
      <c r="G128" s="242">
        <v>1</v>
      </c>
      <c r="H128" s="242"/>
      <c r="I128" s="245">
        <v>25</v>
      </c>
      <c r="J128" s="245"/>
      <c r="K128" s="245">
        <f t="shared" si="1"/>
        <v>25</v>
      </c>
      <c r="L128" s="245"/>
      <c r="M128" s="246"/>
      <c r="N128" s="245">
        <v>25</v>
      </c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</row>
    <row r="129" spans="1:25" s="247" customFormat="1" ht="12" x14ac:dyDescent="0.2">
      <c r="A129" s="242">
        <v>1</v>
      </c>
      <c r="B129" s="243">
        <v>43906</v>
      </c>
      <c r="C129" s="242" t="s">
        <v>69</v>
      </c>
      <c r="D129" s="242" t="s">
        <v>711</v>
      </c>
      <c r="E129" s="242">
        <v>81709</v>
      </c>
      <c r="F129" s="244">
        <v>43906</v>
      </c>
      <c r="G129" s="242">
        <v>1</v>
      </c>
      <c r="H129" s="242">
        <v>0</v>
      </c>
      <c r="I129" s="245">
        <v>50</v>
      </c>
      <c r="J129" s="245"/>
      <c r="K129" s="245">
        <f t="shared" si="1"/>
        <v>50</v>
      </c>
      <c r="L129" s="245"/>
      <c r="M129" s="246"/>
      <c r="N129" s="245">
        <v>50</v>
      </c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</row>
    <row r="130" spans="1:25" s="247" customFormat="1" ht="12" x14ac:dyDescent="0.2">
      <c r="A130" s="242">
        <v>2</v>
      </c>
      <c r="B130" s="243">
        <v>43906</v>
      </c>
      <c r="C130" s="242" t="s">
        <v>69</v>
      </c>
      <c r="D130" s="242" t="s">
        <v>711</v>
      </c>
      <c r="E130" s="242">
        <v>81710</v>
      </c>
      <c r="F130" s="244">
        <v>43906</v>
      </c>
      <c r="G130" s="242">
        <v>3</v>
      </c>
      <c r="H130" s="242">
        <v>1</v>
      </c>
      <c r="I130" s="245">
        <v>600</v>
      </c>
      <c r="J130" s="245"/>
      <c r="K130" s="245">
        <f t="shared" si="1"/>
        <v>600</v>
      </c>
      <c r="L130" s="245"/>
      <c r="M130" s="246"/>
      <c r="N130" s="245">
        <v>600</v>
      </c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</row>
    <row r="131" spans="1:25" s="247" customFormat="1" ht="12" x14ac:dyDescent="0.2">
      <c r="A131" s="242">
        <v>3</v>
      </c>
      <c r="B131" s="243">
        <v>43906</v>
      </c>
      <c r="C131" s="242" t="s">
        <v>705</v>
      </c>
      <c r="D131" s="242" t="s">
        <v>712</v>
      </c>
      <c r="E131" s="242">
        <v>81711</v>
      </c>
      <c r="F131" s="244">
        <v>43907</v>
      </c>
      <c r="G131" s="242">
        <v>1</v>
      </c>
      <c r="H131" s="242">
        <v>1</v>
      </c>
      <c r="I131" s="245">
        <v>30000</v>
      </c>
      <c r="J131" s="245"/>
      <c r="K131" s="245">
        <f t="shared" ref="K131:K158" si="2">SUM(I131:J131)</f>
        <v>30000</v>
      </c>
      <c r="L131" s="245"/>
      <c r="M131" s="246">
        <v>30000</v>
      </c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</row>
    <row r="132" spans="1:25" s="247" customFormat="1" ht="12" x14ac:dyDescent="0.2">
      <c r="A132" s="242">
        <v>1</v>
      </c>
      <c r="B132" s="243">
        <v>43906</v>
      </c>
      <c r="C132" s="242" t="s">
        <v>705</v>
      </c>
      <c r="D132" s="242" t="s">
        <v>712</v>
      </c>
      <c r="E132" s="242">
        <v>81712</v>
      </c>
      <c r="F132" s="244">
        <v>43907</v>
      </c>
      <c r="G132" s="242">
        <v>0</v>
      </c>
      <c r="H132" s="242">
        <v>1</v>
      </c>
      <c r="I132" s="245">
        <v>1700</v>
      </c>
      <c r="J132" s="245"/>
      <c r="K132" s="245">
        <f t="shared" si="2"/>
        <v>1700</v>
      </c>
      <c r="L132" s="245"/>
      <c r="M132" s="246" t="s">
        <v>44</v>
      </c>
      <c r="N132" s="245">
        <v>100</v>
      </c>
      <c r="O132" s="245"/>
      <c r="P132" s="245"/>
      <c r="Q132" s="245"/>
      <c r="R132" s="245">
        <v>1600</v>
      </c>
      <c r="S132" s="245"/>
      <c r="T132" s="245"/>
      <c r="U132" s="245"/>
      <c r="V132" s="245"/>
      <c r="W132" s="245"/>
      <c r="X132" s="245"/>
      <c r="Y132" s="245"/>
    </row>
    <row r="133" spans="1:25" s="247" customFormat="1" ht="12" x14ac:dyDescent="0.2">
      <c r="A133" s="242">
        <v>2</v>
      </c>
      <c r="B133" s="243">
        <v>43906</v>
      </c>
      <c r="C133" s="242" t="s">
        <v>705</v>
      </c>
      <c r="D133" s="242" t="s">
        <v>712</v>
      </c>
      <c r="E133" s="242">
        <v>81713</v>
      </c>
      <c r="F133" s="244">
        <v>43908</v>
      </c>
      <c r="G133" s="242">
        <v>2</v>
      </c>
      <c r="H133" s="242">
        <v>1</v>
      </c>
      <c r="I133" s="245">
        <v>425</v>
      </c>
      <c r="J133" s="245"/>
      <c r="K133" s="245">
        <f t="shared" si="2"/>
        <v>425</v>
      </c>
      <c r="L133" s="245"/>
      <c r="M133" s="246"/>
      <c r="N133" s="245">
        <v>425</v>
      </c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</row>
    <row r="134" spans="1:25" s="247" customFormat="1" ht="12" x14ac:dyDescent="0.2">
      <c r="A134" s="242">
        <v>3</v>
      </c>
      <c r="B134" s="243">
        <v>43906</v>
      </c>
      <c r="C134" s="242" t="s">
        <v>705</v>
      </c>
      <c r="D134" s="242" t="s">
        <v>712</v>
      </c>
      <c r="E134" s="242">
        <v>81714</v>
      </c>
      <c r="F134" s="244"/>
      <c r="G134" s="242">
        <v>1</v>
      </c>
      <c r="H134" s="242"/>
      <c r="I134" s="245">
        <v>15000</v>
      </c>
      <c r="J134" s="245"/>
      <c r="K134" s="245">
        <f t="shared" si="2"/>
        <v>15000</v>
      </c>
      <c r="L134" s="245"/>
      <c r="M134" s="246"/>
      <c r="N134" s="245">
        <v>15000</v>
      </c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</row>
    <row r="135" spans="1:25" s="247" customFormat="1" ht="12" x14ac:dyDescent="0.2">
      <c r="A135" s="242">
        <v>2</v>
      </c>
      <c r="B135" s="243">
        <v>43906</v>
      </c>
      <c r="C135" s="242" t="s">
        <v>705</v>
      </c>
      <c r="D135" s="242" t="s">
        <v>712</v>
      </c>
      <c r="E135" s="242">
        <v>81715</v>
      </c>
      <c r="F135" s="244">
        <v>43908</v>
      </c>
      <c r="G135" s="242">
        <v>3</v>
      </c>
      <c r="H135" s="242">
        <v>0</v>
      </c>
      <c r="I135" s="245">
        <v>295</v>
      </c>
      <c r="J135" s="245">
        <v>120</v>
      </c>
      <c r="K135" s="245">
        <f t="shared" si="2"/>
        <v>415</v>
      </c>
      <c r="L135" s="245"/>
      <c r="M135" s="246"/>
      <c r="N135" s="245">
        <v>295</v>
      </c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</row>
    <row r="136" spans="1:25" s="247" customFormat="1" ht="12" x14ac:dyDescent="0.2">
      <c r="A136" s="242">
        <v>3</v>
      </c>
      <c r="B136" s="243">
        <v>43906</v>
      </c>
      <c r="C136" s="242" t="s">
        <v>705</v>
      </c>
      <c r="D136" s="242" t="s">
        <v>712</v>
      </c>
      <c r="E136" s="242">
        <v>81716</v>
      </c>
      <c r="F136" s="244">
        <v>43907</v>
      </c>
      <c r="G136" s="242">
        <v>0</v>
      </c>
      <c r="H136" s="242">
        <v>0</v>
      </c>
      <c r="I136" s="245">
        <v>600000</v>
      </c>
      <c r="J136" s="245"/>
      <c r="K136" s="245">
        <f t="shared" si="2"/>
        <v>600000</v>
      </c>
      <c r="L136" s="245"/>
      <c r="M136" s="246">
        <v>600000</v>
      </c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</row>
    <row r="137" spans="1:25" s="247" customFormat="1" ht="12" x14ac:dyDescent="0.2">
      <c r="A137" s="242">
        <v>2</v>
      </c>
      <c r="B137" s="243">
        <v>43906</v>
      </c>
      <c r="C137" s="242" t="s">
        <v>69</v>
      </c>
      <c r="D137" s="242" t="s">
        <v>711</v>
      </c>
      <c r="E137" s="242">
        <v>81717</v>
      </c>
      <c r="F137" s="244">
        <v>43907</v>
      </c>
      <c r="G137" s="242">
        <v>28</v>
      </c>
      <c r="H137" s="242">
        <v>0</v>
      </c>
      <c r="I137" s="245">
        <v>3855.65</v>
      </c>
      <c r="J137" s="245"/>
      <c r="K137" s="245">
        <f t="shared" si="2"/>
        <v>3855.65</v>
      </c>
      <c r="L137" s="245"/>
      <c r="M137" s="246"/>
      <c r="N137" s="245">
        <v>3855.65</v>
      </c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</row>
    <row r="138" spans="1:25" s="247" customFormat="1" ht="12" x14ac:dyDescent="0.2">
      <c r="A138" s="242">
        <v>1</v>
      </c>
      <c r="B138" s="243">
        <v>43907</v>
      </c>
      <c r="C138" s="242" t="s">
        <v>69</v>
      </c>
      <c r="D138" s="242" t="s">
        <v>711</v>
      </c>
      <c r="E138" s="242">
        <v>81718</v>
      </c>
      <c r="F138" s="244">
        <v>43907</v>
      </c>
      <c r="G138" s="242">
        <v>2</v>
      </c>
      <c r="H138" s="242">
        <v>0</v>
      </c>
      <c r="I138" s="245">
        <v>150</v>
      </c>
      <c r="J138" s="245"/>
      <c r="K138" s="245">
        <f t="shared" si="2"/>
        <v>150</v>
      </c>
      <c r="L138" s="245"/>
      <c r="M138" s="246"/>
      <c r="N138" s="245">
        <v>150</v>
      </c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</row>
    <row r="139" spans="1:25" s="247" customFormat="1" ht="12" x14ac:dyDescent="0.2">
      <c r="A139" s="242">
        <v>1</v>
      </c>
      <c r="B139" s="243">
        <v>43907</v>
      </c>
      <c r="C139" s="242" t="s">
        <v>705</v>
      </c>
      <c r="D139" s="242" t="s">
        <v>712</v>
      </c>
      <c r="E139" s="242">
        <v>81719</v>
      </c>
      <c r="F139" s="244">
        <v>43908</v>
      </c>
      <c r="G139" s="242">
        <v>1</v>
      </c>
      <c r="H139" s="242">
        <v>2</v>
      </c>
      <c r="I139" s="245">
        <v>750</v>
      </c>
      <c r="J139" s="245"/>
      <c r="K139" s="245">
        <f t="shared" si="2"/>
        <v>750</v>
      </c>
      <c r="L139" s="245"/>
      <c r="M139" s="246"/>
      <c r="N139" s="245">
        <v>750</v>
      </c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</row>
    <row r="140" spans="1:25" s="247" customFormat="1" ht="12" x14ac:dyDescent="0.2">
      <c r="A140" s="242">
        <v>3</v>
      </c>
      <c r="B140" s="243">
        <v>43907</v>
      </c>
      <c r="C140" s="242" t="s">
        <v>705</v>
      </c>
      <c r="D140" s="242" t="s">
        <v>712</v>
      </c>
      <c r="E140" s="242">
        <v>81720</v>
      </c>
      <c r="F140" s="244">
        <v>43908</v>
      </c>
      <c r="G140" s="242">
        <v>1</v>
      </c>
      <c r="H140" s="242">
        <v>0</v>
      </c>
      <c r="I140" s="245">
        <v>27624</v>
      </c>
      <c r="J140" s="245"/>
      <c r="K140" s="245">
        <f t="shared" si="2"/>
        <v>27624</v>
      </c>
      <c r="L140" s="245"/>
      <c r="M140" s="246">
        <v>27624</v>
      </c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</row>
    <row r="141" spans="1:25" s="247" customFormat="1" ht="12" x14ac:dyDescent="0.2">
      <c r="A141" s="242">
        <v>1</v>
      </c>
      <c r="B141" s="243">
        <v>43907</v>
      </c>
      <c r="C141" s="242" t="s">
        <v>705</v>
      </c>
      <c r="D141" s="242" t="s">
        <v>712</v>
      </c>
      <c r="E141" s="242">
        <v>81721</v>
      </c>
      <c r="F141" s="244">
        <v>43908</v>
      </c>
      <c r="G141" s="242">
        <v>12</v>
      </c>
      <c r="H141" s="242">
        <v>0</v>
      </c>
      <c r="I141" s="245">
        <v>3560</v>
      </c>
      <c r="J141" s="245"/>
      <c r="K141" s="245">
        <f t="shared" si="2"/>
        <v>3560</v>
      </c>
      <c r="L141" s="245"/>
      <c r="M141" s="246"/>
      <c r="N141" s="245">
        <v>3560</v>
      </c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</row>
    <row r="142" spans="1:25" s="247" customFormat="1" ht="12" x14ac:dyDescent="0.2">
      <c r="A142" s="242">
        <v>2</v>
      </c>
      <c r="B142" s="243">
        <v>43907</v>
      </c>
      <c r="C142" s="242" t="s">
        <v>69</v>
      </c>
      <c r="D142" s="242" t="s">
        <v>711</v>
      </c>
      <c r="E142" s="242">
        <v>81722</v>
      </c>
      <c r="F142" s="244">
        <v>43908</v>
      </c>
      <c r="G142" s="242">
        <v>14</v>
      </c>
      <c r="H142" s="242">
        <v>10</v>
      </c>
      <c r="I142" s="245">
        <v>1655</v>
      </c>
      <c r="J142" s="245"/>
      <c r="K142" s="245">
        <f t="shared" si="2"/>
        <v>1655</v>
      </c>
      <c r="L142" s="245"/>
      <c r="M142" s="246"/>
      <c r="N142" s="245">
        <v>1655</v>
      </c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</row>
    <row r="143" spans="1:25" s="247" customFormat="1" ht="12" x14ac:dyDescent="0.2">
      <c r="A143" s="242">
        <v>1</v>
      </c>
      <c r="B143" s="243">
        <v>43908</v>
      </c>
      <c r="C143" s="242" t="s">
        <v>705</v>
      </c>
      <c r="D143" s="242" t="s">
        <v>712</v>
      </c>
      <c r="E143" s="242">
        <v>81723</v>
      </c>
      <c r="F143" s="244">
        <v>43909</v>
      </c>
      <c r="G143" s="242">
        <v>9</v>
      </c>
      <c r="H143" s="242">
        <v>0</v>
      </c>
      <c r="I143" s="245">
        <v>4850</v>
      </c>
      <c r="J143" s="245"/>
      <c r="K143" s="245">
        <f t="shared" si="2"/>
        <v>4850</v>
      </c>
      <c r="L143" s="245"/>
      <c r="M143" s="246"/>
      <c r="N143" s="245">
        <v>4850</v>
      </c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</row>
    <row r="144" spans="1:25" s="247" customFormat="1" ht="12" customHeight="1" x14ac:dyDescent="0.2">
      <c r="A144" s="242">
        <v>2</v>
      </c>
      <c r="B144" s="243">
        <v>43907</v>
      </c>
      <c r="C144" s="242" t="s">
        <v>69</v>
      </c>
      <c r="D144" s="242" t="s">
        <v>711</v>
      </c>
      <c r="E144" s="242">
        <v>81724</v>
      </c>
      <c r="F144" s="244">
        <v>43909</v>
      </c>
      <c r="G144" s="242">
        <v>96</v>
      </c>
      <c r="H144" s="242">
        <v>3</v>
      </c>
      <c r="I144" s="245">
        <v>9465</v>
      </c>
      <c r="J144" s="245"/>
      <c r="K144" s="245">
        <f t="shared" si="2"/>
        <v>9465</v>
      </c>
      <c r="L144" s="245"/>
      <c r="M144" s="246"/>
      <c r="N144" s="245">
        <v>9465</v>
      </c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</row>
    <row r="145" spans="1:25" s="247" customFormat="1" ht="12" x14ac:dyDescent="0.2">
      <c r="A145" s="242">
        <v>1</v>
      </c>
      <c r="B145" s="243">
        <v>43908</v>
      </c>
      <c r="C145" s="242" t="s">
        <v>69</v>
      </c>
      <c r="D145" s="242" t="s">
        <v>711</v>
      </c>
      <c r="E145" s="242">
        <v>81725</v>
      </c>
      <c r="F145" s="244">
        <v>43909</v>
      </c>
      <c r="G145" s="242">
        <v>18</v>
      </c>
      <c r="H145" s="242">
        <v>1</v>
      </c>
      <c r="I145" s="245">
        <v>6240</v>
      </c>
      <c r="J145" s="245"/>
      <c r="K145" s="245">
        <f t="shared" si="2"/>
        <v>6240</v>
      </c>
      <c r="L145" s="245">
        <v>500</v>
      </c>
      <c r="M145" s="246"/>
      <c r="N145" s="245">
        <v>6240</v>
      </c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</row>
    <row r="146" spans="1:25" s="247" customFormat="1" ht="12" x14ac:dyDescent="0.2">
      <c r="A146" s="242">
        <v>3</v>
      </c>
      <c r="B146" s="243" t="s">
        <v>34</v>
      </c>
      <c r="C146" s="242" t="s">
        <v>707</v>
      </c>
      <c r="D146" s="242" t="s">
        <v>715</v>
      </c>
      <c r="E146" s="242">
        <v>81726</v>
      </c>
      <c r="F146" s="244">
        <v>43909</v>
      </c>
      <c r="G146" s="242">
        <v>0</v>
      </c>
      <c r="H146" s="242">
        <v>0</v>
      </c>
      <c r="I146" s="245">
        <v>170870.6</v>
      </c>
      <c r="J146" s="245"/>
      <c r="K146" s="245">
        <f t="shared" si="2"/>
        <v>170870.6</v>
      </c>
      <c r="L146" s="245"/>
      <c r="M146" s="246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>
        <v>152585.42000000001</v>
      </c>
      <c r="X146" s="245">
        <v>18285.18</v>
      </c>
      <c r="Y146" s="245"/>
    </row>
    <row r="147" spans="1:25" s="247" customFormat="1" ht="12" x14ac:dyDescent="0.2">
      <c r="A147" s="242">
        <v>2</v>
      </c>
      <c r="B147" s="243" t="s">
        <v>55</v>
      </c>
      <c r="C147" s="242" t="s">
        <v>707</v>
      </c>
      <c r="D147" s="242" t="s">
        <v>715</v>
      </c>
      <c r="E147" s="242">
        <v>81728</v>
      </c>
      <c r="F147" s="244">
        <v>43909</v>
      </c>
      <c r="G147" s="242">
        <v>0</v>
      </c>
      <c r="H147" s="242">
        <v>0</v>
      </c>
      <c r="I147" s="245">
        <v>227.94</v>
      </c>
      <c r="J147" s="245"/>
      <c r="K147" s="245">
        <f t="shared" si="2"/>
        <v>227.94</v>
      </c>
      <c r="L147" s="245"/>
      <c r="M147" s="246"/>
      <c r="N147" s="245">
        <v>227.94</v>
      </c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</row>
    <row r="148" spans="1:25" s="247" customFormat="1" ht="12" x14ac:dyDescent="0.2">
      <c r="A148" s="242">
        <v>1</v>
      </c>
      <c r="B148" s="243">
        <v>43909</v>
      </c>
      <c r="C148" s="242" t="s">
        <v>69</v>
      </c>
      <c r="D148" s="242" t="s">
        <v>711</v>
      </c>
      <c r="E148" s="242">
        <v>81729</v>
      </c>
      <c r="F148" s="244">
        <v>43909</v>
      </c>
      <c r="G148" s="242">
        <v>20</v>
      </c>
      <c r="H148" s="242">
        <v>2</v>
      </c>
      <c r="I148" s="245">
        <v>4875</v>
      </c>
      <c r="J148" s="245"/>
      <c r="K148" s="245">
        <f t="shared" si="2"/>
        <v>4875</v>
      </c>
      <c r="L148" s="245">
        <v>2700</v>
      </c>
      <c r="M148" s="246"/>
      <c r="N148" s="245">
        <v>4875</v>
      </c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</row>
    <row r="149" spans="1:25" s="247" customFormat="1" ht="12" x14ac:dyDescent="0.2">
      <c r="A149" s="242">
        <v>2</v>
      </c>
      <c r="B149" s="243">
        <v>43909</v>
      </c>
      <c r="C149" s="242" t="s">
        <v>705</v>
      </c>
      <c r="D149" s="242" t="s">
        <v>712</v>
      </c>
      <c r="E149" s="242">
        <v>81730</v>
      </c>
      <c r="F149" s="244">
        <v>43910</v>
      </c>
      <c r="G149" s="242">
        <v>5</v>
      </c>
      <c r="H149" s="242">
        <v>0</v>
      </c>
      <c r="I149" s="245">
        <v>1710</v>
      </c>
      <c r="J149" s="245"/>
      <c r="K149" s="245">
        <f t="shared" si="2"/>
        <v>1710</v>
      </c>
      <c r="L149" s="245"/>
      <c r="M149" s="246"/>
      <c r="N149" s="245">
        <v>1710</v>
      </c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</row>
    <row r="150" spans="1:25" s="247" customFormat="1" ht="12" x14ac:dyDescent="0.2">
      <c r="A150" s="242"/>
      <c r="B150" s="243"/>
      <c r="C150" s="242"/>
      <c r="D150" s="242"/>
      <c r="E150" s="242">
        <v>81731</v>
      </c>
      <c r="F150" s="244"/>
      <c r="G150" s="242"/>
      <c r="H150" s="242"/>
      <c r="I150" s="245"/>
      <c r="J150" s="245"/>
      <c r="K150" s="245">
        <f t="shared" si="2"/>
        <v>0</v>
      </c>
      <c r="L150" s="245"/>
      <c r="M150" s="246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</row>
    <row r="151" spans="1:25" s="247" customFormat="1" ht="12" x14ac:dyDescent="0.2">
      <c r="A151" s="242">
        <v>3</v>
      </c>
      <c r="B151" s="243" t="s">
        <v>55</v>
      </c>
      <c r="C151" s="242" t="s">
        <v>709</v>
      </c>
      <c r="D151" s="242" t="s">
        <v>714</v>
      </c>
      <c r="E151" s="242">
        <v>81732</v>
      </c>
      <c r="F151" s="244">
        <v>43910</v>
      </c>
      <c r="G151" s="242">
        <v>0</v>
      </c>
      <c r="H151" s="242">
        <v>0</v>
      </c>
      <c r="I151" s="245">
        <v>0</v>
      </c>
      <c r="J151" s="245">
        <v>0</v>
      </c>
      <c r="K151" s="245">
        <f t="shared" si="2"/>
        <v>0</v>
      </c>
      <c r="L151" s="245">
        <v>145000</v>
      </c>
      <c r="M151" s="246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</row>
    <row r="152" spans="1:25" s="247" customFormat="1" ht="12" x14ac:dyDescent="0.2">
      <c r="A152" s="242">
        <v>2</v>
      </c>
      <c r="B152" s="243" t="s">
        <v>34</v>
      </c>
      <c r="C152" s="242" t="s">
        <v>707</v>
      </c>
      <c r="D152" s="242" t="s">
        <v>715</v>
      </c>
      <c r="E152" s="242">
        <v>81733</v>
      </c>
      <c r="F152" s="244">
        <v>43910</v>
      </c>
      <c r="G152" s="242">
        <v>0</v>
      </c>
      <c r="H152" s="242">
        <v>0</v>
      </c>
      <c r="I152" s="245">
        <v>466025.78</v>
      </c>
      <c r="J152" s="245">
        <v>0</v>
      </c>
      <c r="K152" s="245">
        <f t="shared" si="2"/>
        <v>466025.78</v>
      </c>
      <c r="L152" s="245"/>
      <c r="M152" s="246"/>
      <c r="N152" s="245"/>
      <c r="O152" s="245"/>
      <c r="P152" s="245"/>
      <c r="Q152" s="245"/>
      <c r="R152" s="245"/>
      <c r="S152" s="245"/>
      <c r="T152" s="245"/>
      <c r="U152" s="245"/>
      <c r="V152" s="245">
        <v>28384</v>
      </c>
      <c r="W152" s="245">
        <v>12515</v>
      </c>
      <c r="X152" s="245">
        <v>425126.78</v>
      </c>
      <c r="Y152" s="245"/>
    </row>
    <row r="153" spans="1:25" s="247" customFormat="1" ht="12" x14ac:dyDescent="0.2">
      <c r="A153" s="242">
        <v>3</v>
      </c>
      <c r="B153" s="243" t="s">
        <v>55</v>
      </c>
      <c r="C153" s="242" t="s">
        <v>705</v>
      </c>
      <c r="D153" s="242" t="s">
        <v>712</v>
      </c>
      <c r="E153" s="242">
        <v>81734</v>
      </c>
      <c r="F153" s="244"/>
      <c r="G153" s="242">
        <v>0</v>
      </c>
      <c r="H153" s="242">
        <v>2</v>
      </c>
      <c r="I153" s="245">
        <v>8110.04</v>
      </c>
      <c r="J153" s="245">
        <v>0</v>
      </c>
      <c r="K153" s="245">
        <f t="shared" si="2"/>
        <v>8110.04</v>
      </c>
      <c r="L153" s="245"/>
      <c r="M153" s="246"/>
      <c r="N153" s="245"/>
      <c r="O153" s="245"/>
      <c r="P153" s="245"/>
      <c r="Q153" s="245"/>
      <c r="R153" s="245"/>
      <c r="S153" s="245"/>
      <c r="T153" s="245">
        <v>8110.04</v>
      </c>
      <c r="U153" s="245"/>
      <c r="V153" s="245"/>
      <c r="W153" s="245"/>
      <c r="X153" s="245"/>
      <c r="Y153" s="245"/>
    </row>
    <row r="154" spans="1:25" s="247" customFormat="1" ht="12" x14ac:dyDescent="0.2">
      <c r="A154" s="242"/>
      <c r="B154" s="243">
        <v>43910</v>
      </c>
      <c r="C154" s="242" t="s">
        <v>705</v>
      </c>
      <c r="D154" s="242" t="s">
        <v>712</v>
      </c>
      <c r="E154" s="242">
        <v>81735</v>
      </c>
      <c r="F154" s="244"/>
      <c r="G154" s="242">
        <v>14</v>
      </c>
      <c r="H154" s="242">
        <v>0</v>
      </c>
      <c r="I154" s="245">
        <v>2115</v>
      </c>
      <c r="J154" s="245">
        <v>0</v>
      </c>
      <c r="K154" s="245">
        <f t="shared" si="2"/>
        <v>2115</v>
      </c>
      <c r="L154" s="245"/>
      <c r="M154" s="246"/>
      <c r="N154" s="245">
        <v>2115</v>
      </c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</row>
    <row r="155" spans="1:25" s="247" customFormat="1" ht="12" x14ac:dyDescent="0.2">
      <c r="A155" s="242">
        <v>2</v>
      </c>
      <c r="B155" s="243">
        <v>43910</v>
      </c>
      <c r="C155" s="242" t="s">
        <v>705</v>
      </c>
      <c r="D155" s="242" t="s">
        <v>712</v>
      </c>
      <c r="E155" s="242">
        <v>81736</v>
      </c>
      <c r="F155" s="244">
        <v>43910</v>
      </c>
      <c r="G155" s="242">
        <v>4</v>
      </c>
      <c r="H155" s="242">
        <v>0</v>
      </c>
      <c r="I155" s="245">
        <v>445</v>
      </c>
      <c r="J155" s="245">
        <v>0</v>
      </c>
      <c r="K155" s="245">
        <f t="shared" si="2"/>
        <v>445</v>
      </c>
      <c r="L155" s="245"/>
      <c r="M155" s="246"/>
      <c r="N155" s="245">
        <v>445</v>
      </c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</row>
    <row r="156" spans="1:25" s="247" customFormat="1" ht="12" x14ac:dyDescent="0.2">
      <c r="A156" s="242">
        <v>2</v>
      </c>
      <c r="B156" s="243">
        <v>43910</v>
      </c>
      <c r="C156" s="242" t="s">
        <v>705</v>
      </c>
      <c r="D156" s="242" t="s">
        <v>712</v>
      </c>
      <c r="E156" s="242">
        <v>81737</v>
      </c>
      <c r="F156" s="244">
        <v>43913</v>
      </c>
      <c r="G156" s="242">
        <v>5</v>
      </c>
      <c r="H156" s="242">
        <v>5</v>
      </c>
      <c r="I156" s="245">
        <v>445</v>
      </c>
      <c r="J156" s="245">
        <v>0</v>
      </c>
      <c r="K156" s="245">
        <f t="shared" si="2"/>
        <v>445</v>
      </c>
      <c r="L156" s="245"/>
      <c r="M156" s="246"/>
      <c r="N156" s="245">
        <v>445</v>
      </c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</row>
    <row r="157" spans="1:25" s="247" customFormat="1" ht="12" x14ac:dyDescent="0.2">
      <c r="A157" s="242"/>
      <c r="B157" s="243"/>
      <c r="C157" s="242"/>
      <c r="D157" s="242"/>
      <c r="E157" s="242">
        <v>81738</v>
      </c>
      <c r="F157" s="244"/>
      <c r="G157" s="242"/>
      <c r="H157" s="242"/>
      <c r="I157" s="245"/>
      <c r="J157" s="245" t="s">
        <v>44</v>
      </c>
      <c r="K157" s="245">
        <f t="shared" si="2"/>
        <v>0</v>
      </c>
      <c r="L157" s="245"/>
      <c r="M157" s="246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</row>
    <row r="158" spans="1:25" s="247" customFormat="1" ht="12" x14ac:dyDescent="0.2">
      <c r="A158" s="242">
        <v>1</v>
      </c>
      <c r="B158" s="243">
        <v>43910</v>
      </c>
      <c r="C158" s="242" t="s">
        <v>69</v>
      </c>
      <c r="D158" s="242" t="s">
        <v>711</v>
      </c>
      <c r="E158" s="242">
        <v>81739</v>
      </c>
      <c r="F158" s="244">
        <v>43913</v>
      </c>
      <c r="G158" s="242">
        <v>1</v>
      </c>
      <c r="H158" s="242">
        <v>0</v>
      </c>
      <c r="I158" s="245">
        <v>500</v>
      </c>
      <c r="J158" s="245">
        <v>0</v>
      </c>
      <c r="K158" s="245">
        <f t="shared" si="2"/>
        <v>500</v>
      </c>
      <c r="L158" s="245"/>
      <c r="M158" s="246"/>
      <c r="N158" s="245">
        <v>500</v>
      </c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</row>
    <row r="159" spans="1:25" s="252" customFormat="1" ht="12.75" thickBot="1" x14ac:dyDescent="0.25">
      <c r="A159" s="248"/>
      <c r="B159" s="249"/>
      <c r="C159" s="249"/>
      <c r="D159" s="249"/>
      <c r="E159" s="250"/>
      <c r="F159" s="295">
        <f>$F$160</f>
        <v>43910</v>
      </c>
      <c r="G159" s="250"/>
      <c r="H159" s="250"/>
      <c r="I159" s="250"/>
      <c r="J159" s="250"/>
      <c r="K159" s="251"/>
      <c r="L159" s="251"/>
      <c r="M159" s="251"/>
      <c r="N159" s="251"/>
      <c r="O159" s="251"/>
      <c r="P159" s="251"/>
      <c r="Q159" s="251"/>
      <c r="R159" s="251"/>
      <c r="S159" s="251"/>
      <c r="Y159" s="253"/>
    </row>
    <row r="160" spans="1:25" s="252" customFormat="1" ht="15" customHeight="1" thickBot="1" x14ac:dyDescent="0.3">
      <c r="A160" s="254"/>
      <c r="B160" s="254"/>
      <c r="C160" s="255"/>
      <c r="D160" s="256" t="s">
        <v>724</v>
      </c>
      <c r="E160" s="257" t="s">
        <v>44</v>
      </c>
      <c r="F160" s="258">
        <v>43910</v>
      </c>
      <c r="G160" s="259" t="s">
        <v>723</v>
      </c>
      <c r="H160" s="260" t="s">
        <v>394</v>
      </c>
      <c r="I160" s="261"/>
      <c r="J160" s="250"/>
      <c r="K160" s="262" t="s">
        <v>747</v>
      </c>
      <c r="L160" s="263">
        <v>145000</v>
      </c>
      <c r="M160" s="264">
        <f>SUMIF(F2:F158,$F$160, M2:M158)</f>
        <v>0</v>
      </c>
      <c r="N160" s="265">
        <f>SUMIF(F2:F158,$F$160, N2:N158)</f>
        <v>2155</v>
      </c>
      <c r="O160" s="265">
        <f>SUMIF(F2:F158, $F$160, O2:O158)</f>
        <v>0</v>
      </c>
      <c r="P160" s="265">
        <f>SUMIF(F2:F158,$F$160, P2:P158)</f>
        <v>0</v>
      </c>
      <c r="Q160" s="265">
        <f>SUMIF(F2:F158,$F$160, Q2:Q158)</f>
        <v>0</v>
      </c>
      <c r="R160" s="265">
        <f>SUMIF(F2:F158,$F$160, R2:R158)</f>
        <v>0</v>
      </c>
      <c r="S160" s="265">
        <f>SUMIF(F2:F158,$F$160, S2:S158)</f>
        <v>0</v>
      </c>
      <c r="T160" s="265">
        <f>SUMIF(F2:F158,$F$160, T2:T158)</f>
        <v>0</v>
      </c>
      <c r="U160" s="265">
        <f>SUMIF(F2:F158,$F$160, U2:U158)</f>
        <v>0</v>
      </c>
      <c r="V160" s="265">
        <f>SUMIF(F2:F158,$F$160, V2:V158)</f>
        <v>28384</v>
      </c>
      <c r="W160" s="265">
        <f>SUMIF(F2:F158,$F$160, W2:W158)</f>
        <v>12515</v>
      </c>
      <c r="X160" s="265">
        <f>SUMIF(F2:F158,$F$160, X2:X158)</f>
        <v>425126.78</v>
      </c>
      <c r="Y160" s="265">
        <f>SUMIF(F2:F158,$F$160, Y2:Y158)</f>
        <v>0</v>
      </c>
    </row>
    <row r="161" spans="1:35" s="252" customFormat="1" ht="15" customHeight="1" thickBot="1" x14ac:dyDescent="0.3">
      <c r="A161" s="254"/>
      <c r="B161" s="254"/>
      <c r="C161" s="255"/>
      <c r="D161" s="266"/>
      <c r="E161" s="267" t="s">
        <v>44</v>
      </c>
      <c r="F161" s="296">
        <f>$F$160</f>
        <v>43910</v>
      </c>
      <c r="G161" s="268">
        <f>SUMIF(F2:F158,$F$160,G2:G158)</f>
        <v>9</v>
      </c>
      <c r="H161" s="269">
        <f>SUMIF(F2:F158,$F$160,H2:H158)</f>
        <v>0</v>
      </c>
      <c r="I161" s="261"/>
      <c r="J161" s="250"/>
      <c r="K161" s="270" t="s">
        <v>748</v>
      </c>
      <c r="L161" s="271">
        <f>SUM(M160:X160)</f>
        <v>468180.78</v>
      </c>
      <c r="M161" s="254"/>
      <c r="N161" s="254"/>
      <c r="O161" s="254"/>
      <c r="P161" s="254"/>
      <c r="Q161" s="254"/>
      <c r="R161" s="254"/>
      <c r="S161" s="254"/>
      <c r="T161" s="254"/>
      <c r="U161" s="254"/>
      <c r="V161" s="254"/>
      <c r="W161" s="254"/>
      <c r="X161" s="254"/>
      <c r="Y161" s="254"/>
    </row>
    <row r="162" spans="1:35" s="252" customFormat="1" ht="15" customHeight="1" x14ac:dyDescent="0.25">
      <c r="A162" s="254"/>
      <c r="B162" s="254"/>
      <c r="C162" s="255"/>
      <c r="D162" s="272"/>
      <c r="E162" s="272"/>
      <c r="F162" s="295">
        <f>$F$160</f>
        <v>43910</v>
      </c>
      <c r="G162" s="273" t="s">
        <v>44</v>
      </c>
      <c r="H162" s="273"/>
      <c r="I162" s="261"/>
      <c r="J162" s="272"/>
      <c r="K162" s="270" t="s">
        <v>749</v>
      </c>
      <c r="L162" s="271">
        <f>SUM(M160:R160)</f>
        <v>2155</v>
      </c>
      <c r="M162" s="254"/>
      <c r="N162" s="254"/>
      <c r="O162" s="254"/>
      <c r="P162" s="254"/>
      <c r="Q162" s="254"/>
      <c r="R162" s="254"/>
      <c r="S162" s="254"/>
      <c r="T162" s="254"/>
      <c r="U162" s="254"/>
      <c r="V162" s="254"/>
      <c r="W162" s="254"/>
      <c r="X162" s="254"/>
      <c r="Y162" s="254"/>
    </row>
    <row r="163" spans="1:35" s="254" customFormat="1" thickBot="1" x14ac:dyDescent="0.3">
      <c r="C163" s="255"/>
      <c r="D163" s="255"/>
      <c r="E163" s="274"/>
      <c r="F163" s="295">
        <f>$F$160</f>
        <v>43910</v>
      </c>
      <c r="G163" s="272" t="s">
        <v>44</v>
      </c>
      <c r="H163" s="250"/>
      <c r="I163" s="250"/>
      <c r="J163" s="272"/>
      <c r="K163" s="275" t="s">
        <v>375</v>
      </c>
      <c r="L163" s="276">
        <f>SUM(M160:X160)</f>
        <v>468180.78</v>
      </c>
    </row>
    <row r="164" spans="1:35" s="284" customFormat="1" ht="16.5" thickBot="1" x14ac:dyDescent="0.3">
      <c r="A164" s="277" t="s">
        <v>44</v>
      </c>
      <c r="B164" s="278"/>
      <c r="C164" s="255"/>
      <c r="D164" s="255"/>
      <c r="E164" s="274"/>
      <c r="F164" s="295">
        <f t="shared" ref="F164:F174" si="3">$F$160</f>
        <v>43910</v>
      </c>
      <c r="G164" s="279"/>
      <c r="H164" s="279"/>
      <c r="I164" s="280"/>
      <c r="J164" s="272"/>
      <c r="K164" s="275" t="s">
        <v>750</v>
      </c>
      <c r="L164" s="276">
        <f>SUM(U160:X160)</f>
        <v>466025.78</v>
      </c>
      <c r="M164" s="251"/>
      <c r="N164" s="251"/>
      <c r="O164" s="251"/>
      <c r="P164" s="251"/>
      <c r="Q164" s="251"/>
      <c r="R164" s="251"/>
      <c r="S164" s="251"/>
      <c r="T164" s="281"/>
      <c r="U164" s="282"/>
      <c r="V164" s="282"/>
      <c r="W164" s="282"/>
      <c r="X164" s="282"/>
      <c r="Y164" s="283"/>
      <c r="Z164" s="254"/>
      <c r="AA164" s="254"/>
      <c r="AB164" s="254"/>
      <c r="AC164" s="254"/>
      <c r="AD164" s="254"/>
      <c r="AE164" s="254"/>
      <c r="AF164" s="254"/>
      <c r="AG164" s="254"/>
      <c r="AH164" s="254"/>
      <c r="AI164" s="254"/>
    </row>
    <row r="165" spans="1:35" s="284" customFormat="1" ht="16.5" thickBot="1" x14ac:dyDescent="0.3">
      <c r="A165" s="254"/>
      <c r="B165" s="254"/>
      <c r="C165" s="255"/>
      <c r="D165" s="255"/>
      <c r="E165" s="274"/>
      <c r="F165" s="295">
        <f t="shared" si="3"/>
        <v>43910</v>
      </c>
      <c r="G165" s="279"/>
      <c r="H165" s="279"/>
      <c r="I165" s="280"/>
      <c r="J165" s="272"/>
      <c r="K165" s="250"/>
      <c r="L165" s="285"/>
      <c r="M165" s="251"/>
      <c r="N165" s="251"/>
      <c r="O165" s="251"/>
      <c r="P165" s="251"/>
      <c r="Q165" s="251"/>
      <c r="R165" s="251"/>
      <c r="S165" s="250"/>
      <c r="T165" s="281"/>
      <c r="U165" s="282"/>
      <c r="V165" s="282"/>
      <c r="W165" s="282"/>
      <c r="X165" s="282"/>
      <c r="Y165" s="286"/>
      <c r="Z165" s="254"/>
      <c r="AA165" s="254"/>
      <c r="AB165" s="254"/>
      <c r="AC165" s="254"/>
      <c r="AD165" s="254"/>
      <c r="AE165" s="254"/>
      <c r="AF165" s="254"/>
      <c r="AG165" s="254"/>
      <c r="AH165" s="254"/>
      <c r="AI165" s="254"/>
    </row>
    <row r="166" spans="1:35" s="284" customFormat="1" ht="16.5" thickBot="1" x14ac:dyDescent="0.3">
      <c r="A166" s="254"/>
      <c r="B166" s="254"/>
      <c r="C166" s="255"/>
      <c r="D166" s="255"/>
      <c r="E166" s="274"/>
      <c r="F166" s="295">
        <f t="shared" si="3"/>
        <v>43910</v>
      </c>
      <c r="G166" s="279"/>
      <c r="H166" s="279"/>
      <c r="I166" s="280"/>
      <c r="J166" s="272"/>
      <c r="K166" s="287" t="s">
        <v>736</v>
      </c>
      <c r="L166" s="288"/>
      <c r="M166" s="254"/>
      <c r="N166" s="251"/>
      <c r="O166" s="251"/>
      <c r="P166" s="251"/>
      <c r="Q166" s="251"/>
      <c r="R166" s="251"/>
      <c r="S166" s="251"/>
      <c r="T166" s="282"/>
      <c r="U166" s="282"/>
      <c r="V166" s="282"/>
      <c r="W166" s="282"/>
      <c r="X166" s="282"/>
      <c r="Y166" s="283"/>
      <c r="Z166" s="254"/>
      <c r="AA166" s="254"/>
      <c r="AB166" s="254"/>
      <c r="AC166" s="254"/>
      <c r="AD166" s="254"/>
      <c r="AE166" s="254"/>
      <c r="AF166" s="254"/>
      <c r="AG166" s="254"/>
      <c r="AH166" s="254"/>
      <c r="AI166" s="254"/>
    </row>
    <row r="167" spans="1:35" s="284" customFormat="1" x14ac:dyDescent="0.25">
      <c r="A167" s="254"/>
      <c r="B167" s="254"/>
      <c r="C167" s="255"/>
      <c r="D167" s="255"/>
      <c r="E167" s="274"/>
      <c r="F167" s="295">
        <f t="shared" si="3"/>
        <v>43910</v>
      </c>
      <c r="G167" s="279" t="s">
        <v>44</v>
      </c>
      <c r="H167" s="279"/>
      <c r="I167" s="280"/>
      <c r="J167" s="272"/>
      <c r="K167" s="289" t="s">
        <v>737</v>
      </c>
      <c r="L167" s="290">
        <f>SUM(S160+T160+M160+N160)</f>
        <v>2155</v>
      </c>
      <c r="M167" s="254"/>
      <c r="N167" s="251"/>
      <c r="O167" s="251"/>
      <c r="P167" s="251"/>
      <c r="Q167" s="251"/>
      <c r="R167" s="251"/>
      <c r="S167" s="251"/>
      <c r="T167" s="282"/>
      <c r="U167" s="282"/>
      <c r="V167" s="282"/>
      <c r="W167" s="282"/>
      <c r="X167" s="282"/>
      <c r="Y167" s="283"/>
      <c r="Z167" s="254"/>
      <c r="AA167" s="254"/>
      <c r="AB167" s="254"/>
      <c r="AC167" s="254"/>
      <c r="AD167" s="254"/>
      <c r="AE167" s="254"/>
      <c r="AF167" s="254"/>
      <c r="AG167" s="254"/>
      <c r="AH167" s="254"/>
      <c r="AI167" s="254"/>
    </row>
    <row r="168" spans="1:35" s="284" customFormat="1" ht="15.75" customHeight="1" x14ac:dyDescent="0.25">
      <c r="A168" s="254"/>
      <c r="B168" s="254"/>
      <c r="C168" s="255"/>
      <c r="D168" s="255"/>
      <c r="E168" s="274"/>
      <c r="F168" s="295">
        <f t="shared" si="3"/>
        <v>43910</v>
      </c>
      <c r="G168" s="279"/>
      <c r="H168" s="279"/>
      <c r="I168" s="280"/>
      <c r="J168" s="272"/>
      <c r="K168" s="289" t="s">
        <v>730</v>
      </c>
      <c r="L168" s="290">
        <f>SUM(T160+N160+O160)</f>
        <v>2155</v>
      </c>
      <c r="M168" s="254"/>
      <c r="N168" s="251"/>
      <c r="O168" s="251"/>
      <c r="P168" s="251"/>
      <c r="Q168" s="251"/>
      <c r="R168" s="251"/>
      <c r="S168" s="251"/>
      <c r="T168" s="282"/>
      <c r="U168" s="282"/>
      <c r="V168" s="282"/>
      <c r="W168" s="282"/>
      <c r="X168" s="282"/>
      <c r="Y168" s="283"/>
      <c r="Z168" s="254"/>
      <c r="AA168" s="254"/>
      <c r="AB168" s="254"/>
      <c r="AC168" s="254"/>
      <c r="AD168" s="254"/>
      <c r="AE168" s="254"/>
      <c r="AF168" s="254"/>
      <c r="AG168" s="254"/>
      <c r="AH168" s="254"/>
      <c r="AI168" s="254"/>
    </row>
    <row r="169" spans="1:35" s="284" customFormat="1" ht="15.75" customHeight="1" x14ac:dyDescent="0.25">
      <c r="A169" s="248"/>
      <c r="B169" s="250"/>
      <c r="C169" s="250"/>
      <c r="D169" s="250"/>
      <c r="E169" s="291"/>
      <c r="F169" s="295">
        <f t="shared" si="3"/>
        <v>43910</v>
      </c>
      <c r="G169" s="279"/>
      <c r="H169" s="279"/>
      <c r="I169" s="280"/>
      <c r="J169" s="272"/>
      <c r="K169" s="289" t="s">
        <v>731</v>
      </c>
      <c r="L169" s="290">
        <f>SUM(W160+Q160)</f>
        <v>12515</v>
      </c>
      <c r="M169" s="254"/>
      <c r="N169" s="251"/>
      <c r="O169" s="251"/>
      <c r="P169" s="251"/>
      <c r="Q169" s="251"/>
      <c r="R169" s="251"/>
      <c r="S169" s="251"/>
      <c r="T169" s="282"/>
      <c r="U169" s="282"/>
      <c r="V169" s="282"/>
      <c r="W169" s="282"/>
      <c r="X169" s="282"/>
      <c r="Y169" s="283"/>
      <c r="Z169" s="254"/>
      <c r="AA169" s="254"/>
      <c r="AB169" s="254"/>
      <c r="AC169" s="254"/>
      <c r="AD169" s="254"/>
      <c r="AE169" s="254"/>
      <c r="AF169" s="254"/>
      <c r="AG169" s="254"/>
      <c r="AH169" s="254"/>
      <c r="AI169" s="254"/>
    </row>
    <row r="170" spans="1:35" s="284" customFormat="1" ht="15" customHeight="1" x14ac:dyDescent="0.25">
      <c r="A170" s="248"/>
      <c r="B170" s="250"/>
      <c r="C170" s="250"/>
      <c r="D170" s="250"/>
      <c r="E170" s="291"/>
      <c r="F170" s="295">
        <f t="shared" si="3"/>
        <v>43910</v>
      </c>
      <c r="G170" s="279"/>
      <c r="H170" s="279"/>
      <c r="I170" s="280"/>
      <c r="J170" s="272"/>
      <c r="K170" s="289" t="s">
        <v>732</v>
      </c>
      <c r="L170" s="290">
        <f>SUM(V160+P160)</f>
        <v>28384</v>
      </c>
      <c r="M170" s="254"/>
      <c r="N170" s="251"/>
      <c r="O170" s="251"/>
      <c r="P170" s="251"/>
      <c r="Q170" s="251"/>
      <c r="R170" s="251"/>
      <c r="S170" s="251"/>
      <c r="T170" s="282"/>
      <c r="U170" s="282"/>
      <c r="V170" s="282"/>
      <c r="W170" s="282"/>
      <c r="X170" s="282"/>
      <c r="Y170" s="283"/>
      <c r="Z170" s="254"/>
      <c r="AA170" s="254"/>
      <c r="AB170" s="254"/>
      <c r="AC170" s="254"/>
      <c r="AD170" s="254"/>
      <c r="AE170" s="254"/>
      <c r="AF170" s="254"/>
      <c r="AG170" s="254"/>
      <c r="AH170" s="254"/>
      <c r="AI170" s="254"/>
    </row>
    <row r="171" spans="1:35" s="284" customFormat="1" ht="15.75" customHeight="1" x14ac:dyDescent="0.25">
      <c r="A171" s="248"/>
      <c r="B171" s="250"/>
      <c r="C171" s="250"/>
      <c r="D171" s="250"/>
      <c r="E171" s="291"/>
      <c r="F171" s="295">
        <f t="shared" si="3"/>
        <v>43910</v>
      </c>
      <c r="G171" s="279"/>
      <c r="H171" s="279"/>
      <c r="I171" s="280"/>
      <c r="J171" s="272"/>
      <c r="K171" s="289" t="s">
        <v>738</v>
      </c>
      <c r="L171" s="290">
        <f>SUM(U160+X160+O160+R160)</f>
        <v>425126.78</v>
      </c>
      <c r="M171" s="254"/>
      <c r="N171" s="251"/>
      <c r="O171" s="251"/>
      <c r="P171" s="251"/>
      <c r="Q171" s="251"/>
      <c r="R171" s="251"/>
      <c r="S171" s="251"/>
      <c r="T171" s="282"/>
      <c r="U171" s="282"/>
      <c r="V171" s="282"/>
      <c r="W171" s="282"/>
      <c r="X171" s="282"/>
      <c r="Y171" s="283"/>
      <c r="Z171" s="254"/>
      <c r="AA171" s="254"/>
      <c r="AB171" s="254"/>
      <c r="AC171" s="254"/>
      <c r="AD171" s="254"/>
      <c r="AE171" s="254"/>
      <c r="AF171" s="254"/>
      <c r="AG171" s="254"/>
      <c r="AH171" s="254"/>
      <c r="AI171" s="254"/>
    </row>
    <row r="172" spans="1:35" s="284" customFormat="1" x14ac:dyDescent="0.25">
      <c r="A172" s="248"/>
      <c r="B172" s="250"/>
      <c r="C172" s="250"/>
      <c r="D172" s="250"/>
      <c r="E172" s="291"/>
      <c r="F172" s="295">
        <f t="shared" si="3"/>
        <v>43910</v>
      </c>
      <c r="G172" s="279"/>
      <c r="H172" s="279"/>
      <c r="I172" s="280"/>
      <c r="J172" s="272"/>
      <c r="K172" s="289" t="s">
        <v>739</v>
      </c>
      <c r="L172" s="290">
        <f>SUM(Y160)</f>
        <v>0</v>
      </c>
      <c r="M172" s="254"/>
      <c r="N172" s="251"/>
      <c r="O172" s="251"/>
      <c r="P172" s="251"/>
      <c r="Q172" s="251"/>
      <c r="R172" s="251"/>
      <c r="S172" s="251"/>
      <c r="T172" s="282"/>
      <c r="U172" s="282"/>
      <c r="V172" s="282"/>
      <c r="W172" s="282"/>
      <c r="X172" s="282"/>
      <c r="Y172" s="283"/>
      <c r="Z172" s="254"/>
      <c r="AA172" s="254"/>
      <c r="AB172" s="254"/>
      <c r="AC172" s="254"/>
      <c r="AD172" s="254"/>
      <c r="AE172" s="254"/>
      <c r="AF172" s="254"/>
      <c r="AG172" s="254"/>
      <c r="AH172" s="254"/>
      <c r="AI172" s="254"/>
    </row>
    <row r="173" spans="1:35" s="284" customFormat="1" x14ac:dyDescent="0.25">
      <c r="A173" s="248"/>
      <c r="B173" s="250"/>
      <c r="C173" s="250"/>
      <c r="D173" s="250"/>
      <c r="E173" s="291"/>
      <c r="F173" s="295">
        <f t="shared" si="3"/>
        <v>43910</v>
      </c>
      <c r="G173" s="279"/>
      <c r="H173" s="279"/>
      <c r="I173" s="280"/>
      <c r="J173" s="272"/>
      <c r="K173" s="289" t="s">
        <v>734</v>
      </c>
      <c r="L173" s="290">
        <f>SUM(S160+M160+R160)</f>
        <v>0</v>
      </c>
      <c r="M173" s="254"/>
      <c r="N173" s="251"/>
      <c r="O173" s="251"/>
      <c r="P173" s="251"/>
      <c r="Q173" s="251"/>
      <c r="R173" s="251"/>
      <c r="S173" s="251"/>
      <c r="T173" s="282"/>
      <c r="U173" s="282"/>
      <c r="V173" s="282"/>
      <c r="W173" s="282"/>
      <c r="X173" s="282"/>
      <c r="Y173" s="283"/>
      <c r="Z173" s="254"/>
      <c r="AA173" s="254"/>
      <c r="AB173" s="254"/>
      <c r="AC173" s="254"/>
      <c r="AD173" s="254"/>
      <c r="AE173" s="254"/>
      <c r="AF173" s="254"/>
      <c r="AG173" s="254"/>
      <c r="AH173" s="254"/>
      <c r="AI173" s="254"/>
    </row>
    <row r="174" spans="1:35" s="284" customFormat="1" ht="16.5" thickBot="1" x14ac:dyDescent="0.3">
      <c r="A174" s="248"/>
      <c r="B174" s="250"/>
      <c r="C174" s="250"/>
      <c r="D174" s="250"/>
      <c r="E174" s="291"/>
      <c r="F174" s="295">
        <f t="shared" si="3"/>
        <v>43910</v>
      </c>
      <c r="G174" s="292"/>
      <c r="H174" s="292"/>
      <c r="I174" s="292"/>
      <c r="J174" s="272"/>
      <c r="K174" s="293" t="s">
        <v>740</v>
      </c>
      <c r="L174" s="294">
        <f>SUM(S160:X160)</f>
        <v>466025.78</v>
      </c>
      <c r="M174" s="254"/>
      <c r="N174" s="251"/>
      <c r="O174" s="251"/>
      <c r="P174" s="251"/>
      <c r="Q174" s="251"/>
      <c r="R174" s="251"/>
      <c r="S174" s="251"/>
      <c r="T174" s="282"/>
      <c r="U174" s="282"/>
      <c r="V174" s="282"/>
      <c r="W174" s="282"/>
      <c r="X174" s="282"/>
      <c r="Y174" s="283"/>
      <c r="Z174" s="254"/>
      <c r="AA174" s="254"/>
      <c r="AB174" s="254"/>
      <c r="AC174" s="254"/>
      <c r="AD174" s="254"/>
      <c r="AE174" s="254"/>
      <c r="AF174" s="254"/>
      <c r="AG174" s="254"/>
      <c r="AH174" s="254"/>
      <c r="AI174" s="254"/>
    </row>
    <row r="175" spans="1:35" s="231" customFormat="1" x14ac:dyDescent="0.25">
      <c r="A175" s="229"/>
      <c r="B175" s="229"/>
      <c r="C175" s="230"/>
      <c r="D175" s="229"/>
      <c r="E175" s="229"/>
      <c r="F175" s="234"/>
      <c r="G175" s="229"/>
      <c r="H175" s="229"/>
      <c r="I175" s="229"/>
      <c r="J175" s="229"/>
      <c r="K175" s="230"/>
      <c r="L175" s="229"/>
      <c r="M175" s="229"/>
      <c r="N175" s="229"/>
      <c r="O175" s="229"/>
      <c r="P175" s="229"/>
      <c r="Q175" s="229"/>
      <c r="R175" s="229"/>
      <c r="S175" s="229"/>
      <c r="T175" s="229"/>
      <c r="U175" s="228"/>
      <c r="V175" s="229"/>
      <c r="W175" s="229"/>
      <c r="X175" s="229"/>
      <c r="Y175" s="230"/>
      <c r="Z175" s="227"/>
      <c r="AA175" s="227"/>
      <c r="AB175" s="227"/>
      <c r="AC175" s="227"/>
      <c r="AD175" s="227"/>
      <c r="AE175" s="227"/>
      <c r="AF175" s="227"/>
      <c r="AG175" s="227"/>
      <c r="AH175" s="227"/>
      <c r="AI175" s="227"/>
    </row>
    <row r="176" spans="1:35" s="231" customFormat="1" ht="15.75" customHeight="1" x14ac:dyDescent="0.25">
      <c r="A176" s="230"/>
      <c r="B176" s="235"/>
      <c r="C176" s="236"/>
      <c r="D176" s="235"/>
      <c r="E176" s="235"/>
      <c r="F176" s="237"/>
      <c r="G176" s="229"/>
      <c r="H176" s="229"/>
      <c r="I176" s="229"/>
      <c r="J176" s="229"/>
      <c r="K176" s="230"/>
      <c r="L176" s="229"/>
      <c r="M176" s="229"/>
      <c r="N176" s="229"/>
      <c r="O176" s="229"/>
      <c r="P176" s="229"/>
      <c r="Q176" s="229"/>
      <c r="R176" s="229"/>
      <c r="S176" s="229"/>
      <c r="T176" s="229"/>
      <c r="U176" s="228"/>
      <c r="V176" s="229"/>
      <c r="W176" s="229"/>
      <c r="X176" s="229"/>
      <c r="Y176" s="230"/>
      <c r="Z176" s="227"/>
      <c r="AA176" s="227"/>
      <c r="AB176" s="227"/>
      <c r="AC176" s="227"/>
      <c r="AD176" s="227"/>
      <c r="AE176" s="227"/>
      <c r="AF176" s="227"/>
      <c r="AG176" s="227"/>
      <c r="AH176" s="227"/>
      <c r="AI176" s="227"/>
    </row>
    <row r="177" spans="1:35" s="231" customFormat="1" ht="15.75" customHeight="1" x14ac:dyDescent="0.25">
      <c r="A177" s="230"/>
      <c r="B177" s="235"/>
      <c r="C177" s="236"/>
      <c r="D177" s="235"/>
      <c r="E177" s="235"/>
      <c r="F177" s="237"/>
      <c r="G177" s="229"/>
      <c r="H177" s="229"/>
      <c r="I177" s="229"/>
      <c r="J177" s="229"/>
      <c r="K177" s="230"/>
      <c r="L177" s="229"/>
      <c r="M177" s="228"/>
      <c r="N177" s="228"/>
      <c r="O177" s="228"/>
      <c r="P177" s="228"/>
      <c r="Q177" s="228"/>
      <c r="R177" s="228"/>
      <c r="S177" s="229"/>
      <c r="T177" s="229"/>
      <c r="U177" s="228"/>
      <c r="V177" s="230"/>
      <c r="W177" s="228"/>
      <c r="X177" s="228"/>
      <c r="Y177" s="230"/>
      <c r="Z177" s="227"/>
      <c r="AA177" s="227"/>
      <c r="AB177" s="227"/>
      <c r="AC177" s="227"/>
      <c r="AD177" s="227"/>
      <c r="AE177" s="227"/>
      <c r="AF177" s="227"/>
      <c r="AG177" s="227"/>
      <c r="AH177" s="227"/>
      <c r="AI177" s="227"/>
    </row>
    <row r="178" spans="1:35" s="230" customFormat="1" ht="15.75" customHeight="1" x14ac:dyDescent="0.25">
      <c r="B178" s="235"/>
      <c r="C178" s="236"/>
      <c r="D178" s="235"/>
      <c r="E178" s="235"/>
      <c r="F178" s="237"/>
      <c r="G178" s="229"/>
      <c r="H178" s="229"/>
      <c r="I178" s="229"/>
      <c r="J178" s="229"/>
      <c r="L178" s="229"/>
      <c r="M178" s="228"/>
      <c r="N178" s="228"/>
      <c r="O178" s="228"/>
      <c r="P178" s="228"/>
      <c r="Q178" s="228"/>
      <c r="R178" s="228"/>
      <c r="S178" s="229"/>
      <c r="T178" s="229"/>
      <c r="U178" s="228"/>
      <c r="W178" s="228"/>
      <c r="X178" s="228"/>
    </row>
    <row r="179" spans="1:35" s="230" customFormat="1" ht="15.75" customHeight="1" x14ac:dyDescent="0.25">
      <c r="B179" s="235"/>
      <c r="C179" s="236"/>
      <c r="D179" s="235"/>
      <c r="E179" s="235"/>
      <c r="F179" s="237"/>
      <c r="L179" s="229"/>
      <c r="M179" s="228"/>
      <c r="N179" s="228"/>
      <c r="O179" s="228"/>
      <c r="P179" s="228"/>
      <c r="Q179" s="228"/>
      <c r="R179" s="228"/>
      <c r="S179" s="229"/>
      <c r="T179" s="229"/>
      <c r="U179" s="228"/>
      <c r="W179" s="228"/>
      <c r="X179" s="228"/>
    </row>
    <row r="180" spans="1:35" s="230" customFormat="1" ht="15.75" customHeight="1" x14ac:dyDescent="0.25">
      <c r="B180" s="235"/>
      <c r="C180" s="236"/>
      <c r="D180" s="235"/>
      <c r="E180" s="235"/>
      <c r="F180" s="237"/>
      <c r="L180" s="229"/>
      <c r="M180" s="228"/>
      <c r="N180" s="228"/>
      <c r="O180" s="228"/>
      <c r="P180" s="228"/>
      <c r="Q180" s="228"/>
      <c r="R180" s="228"/>
      <c r="S180" s="229"/>
      <c r="T180" s="229"/>
      <c r="U180" s="228"/>
      <c r="W180" s="228"/>
      <c r="X180" s="228"/>
    </row>
    <row r="181" spans="1:35" s="230" customFormat="1" ht="15.75" customHeight="1" x14ac:dyDescent="0.25">
      <c r="B181" s="235"/>
      <c r="C181" s="236"/>
      <c r="D181" s="235"/>
      <c r="E181" s="235"/>
      <c r="F181" s="237"/>
      <c r="L181" s="229"/>
      <c r="M181" s="228"/>
      <c r="N181" s="228"/>
      <c r="O181" s="228"/>
      <c r="P181" s="228"/>
      <c r="Q181" s="228"/>
      <c r="R181" s="228"/>
      <c r="S181" s="229"/>
      <c r="T181" s="229"/>
      <c r="U181" s="228"/>
      <c r="W181" s="228"/>
      <c r="X181" s="228"/>
    </row>
    <row r="182" spans="1:35" s="230" customFormat="1" ht="15.75" customHeight="1" x14ac:dyDescent="0.25">
      <c r="B182" s="235"/>
      <c r="C182" s="236"/>
      <c r="D182" s="235"/>
      <c r="E182" s="235"/>
      <c r="F182" s="237"/>
      <c r="L182" s="229"/>
      <c r="M182" s="228"/>
      <c r="N182" s="228"/>
      <c r="O182" s="228"/>
      <c r="P182" s="228"/>
      <c r="Q182" s="228"/>
      <c r="R182" s="228"/>
      <c r="S182" s="229"/>
      <c r="T182" s="229"/>
      <c r="U182" s="228"/>
      <c r="W182" s="228"/>
      <c r="X182" s="228"/>
    </row>
    <row r="183" spans="1:35" s="230" customFormat="1" ht="15.75" customHeight="1" x14ac:dyDescent="0.25">
      <c r="B183" s="235"/>
      <c r="C183" s="236"/>
      <c r="D183" s="235"/>
      <c r="E183" s="235"/>
      <c r="F183" s="237"/>
      <c r="L183" s="229"/>
      <c r="M183" s="228"/>
      <c r="N183" s="228"/>
      <c r="O183" s="228"/>
      <c r="P183" s="228"/>
      <c r="Q183" s="228"/>
      <c r="R183" s="228"/>
      <c r="S183" s="229"/>
      <c r="T183" s="229"/>
      <c r="U183" s="228"/>
      <c r="W183" s="228"/>
      <c r="X183" s="228"/>
    </row>
    <row r="184" spans="1:35" s="230" customFormat="1" ht="15.75" customHeight="1" x14ac:dyDescent="0.25">
      <c r="B184" s="235"/>
      <c r="C184" s="236"/>
      <c r="D184" s="235"/>
      <c r="E184" s="235"/>
      <c r="F184" s="237"/>
      <c r="L184" s="229"/>
      <c r="M184" s="228"/>
      <c r="N184" s="228"/>
      <c r="O184" s="228"/>
      <c r="P184" s="228"/>
      <c r="Q184" s="228"/>
      <c r="R184" s="228"/>
      <c r="S184" s="229"/>
      <c r="T184" s="229"/>
      <c r="U184" s="228"/>
      <c r="W184" s="228"/>
      <c r="X184" s="228"/>
    </row>
    <row r="185" spans="1:35" s="230" customFormat="1" ht="15.75" customHeight="1" x14ac:dyDescent="0.25">
      <c r="B185" s="235"/>
      <c r="C185" s="236"/>
      <c r="D185" s="235"/>
      <c r="E185" s="235"/>
      <c r="F185" s="237"/>
      <c r="L185" s="229"/>
      <c r="M185" s="228"/>
      <c r="N185" s="228"/>
      <c r="O185" s="228"/>
      <c r="P185" s="228"/>
      <c r="Q185" s="228"/>
      <c r="R185" s="228"/>
      <c r="S185" s="229"/>
      <c r="T185" s="229"/>
      <c r="U185" s="228"/>
      <c r="W185" s="228"/>
      <c r="X185" s="228"/>
    </row>
    <row r="186" spans="1:35" s="230" customFormat="1" ht="15.75" customHeight="1" x14ac:dyDescent="0.25">
      <c r="B186" s="235"/>
      <c r="C186" s="236"/>
      <c r="D186" s="235"/>
      <c r="E186" s="235"/>
      <c r="F186" s="237"/>
      <c r="L186" s="229"/>
      <c r="M186" s="228"/>
      <c r="N186" s="228"/>
      <c r="O186" s="228"/>
      <c r="P186" s="228"/>
      <c r="Q186" s="228"/>
      <c r="R186" s="228"/>
      <c r="S186" s="229"/>
      <c r="T186" s="229"/>
      <c r="U186" s="228"/>
      <c r="W186" s="228"/>
      <c r="X186" s="228"/>
    </row>
    <row r="187" spans="1:35" s="230" customFormat="1" x14ac:dyDescent="0.25">
      <c r="A187" s="232"/>
      <c r="B187" s="226"/>
      <c r="C187" s="226"/>
      <c r="D187" s="226"/>
      <c r="E187" s="233"/>
      <c r="F187" s="234"/>
      <c r="L187" s="229"/>
      <c r="M187" s="228"/>
      <c r="N187" s="228"/>
      <c r="O187" s="228"/>
      <c r="P187" s="228"/>
      <c r="Q187" s="228"/>
      <c r="R187" s="228"/>
      <c r="S187" s="229"/>
      <c r="T187" s="229"/>
      <c r="U187" s="228"/>
      <c r="W187" s="228"/>
      <c r="X187" s="228"/>
    </row>
  </sheetData>
  <autoFilter ref="A1:Y178" xr:uid="{00000000-0009-0000-0000-000009000000}"/>
  <mergeCells count="12">
    <mergeCell ref="G162:H162"/>
    <mergeCell ref="G165:H165"/>
    <mergeCell ref="G166:H166"/>
    <mergeCell ref="G167:H167"/>
    <mergeCell ref="A164:B164"/>
    <mergeCell ref="G164:H164"/>
    <mergeCell ref="G173:H173"/>
    <mergeCell ref="G168:H168"/>
    <mergeCell ref="G169:H169"/>
    <mergeCell ref="G170:H170"/>
    <mergeCell ref="G171:H171"/>
    <mergeCell ref="G172:H172"/>
  </mergeCells>
  <printOptions horizontalCentered="1" gridLines="1"/>
  <pageMargins left="0" right="0" top="0.75" bottom="0.75" header="0.3" footer="0.3"/>
  <pageSetup scale="7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FED89D34111B49913BBC7FDE578531" ma:contentTypeVersion="22" ma:contentTypeDescription="Create a new document." ma:contentTypeScope="" ma:versionID="a506f0c38746fd7cfe988c19abb6dd83">
  <xsd:schema xmlns:xsd="http://www.w3.org/2001/XMLSchema" xmlns:xs="http://www.w3.org/2001/XMLSchema" xmlns:p="http://schemas.microsoft.com/office/2006/metadata/properties" xmlns:ns2="665d2a2a-3cfa-45cf-86df-1198654f14e4" targetNamespace="http://schemas.microsoft.com/office/2006/metadata/properties" ma:root="true" ma:fieldsID="608b8493204b4e817bcdea6cb384484a" ns2:_="">
    <xsd:import namespace="665d2a2a-3cfa-45cf-86df-1198654f14e4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d2a2a-3cfa-45cf-86df-1198654f14e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665d2a2a-3cfa-45cf-86df-1198654f14e4" xsi:nil="true"/>
    <Self_Registration_Enabled xmlns="665d2a2a-3cfa-45cf-86df-1198654f14e4" xsi:nil="true"/>
    <Has_Leaders_Only_SectionGroup xmlns="665d2a2a-3cfa-45cf-86df-1198654f14e4" xsi:nil="true"/>
    <Is_Collaboration_Space_Locked xmlns="665d2a2a-3cfa-45cf-86df-1198654f14e4" xsi:nil="true"/>
    <Member_Groups xmlns="665d2a2a-3cfa-45cf-86df-1198654f14e4">
      <UserInfo>
        <DisplayName/>
        <AccountId xsi:nil="true"/>
        <AccountType/>
      </UserInfo>
    </Member_Groups>
    <CultureName xmlns="665d2a2a-3cfa-45cf-86df-1198654f14e4" xsi:nil="true"/>
    <DefaultSectionNames xmlns="665d2a2a-3cfa-45cf-86df-1198654f14e4" xsi:nil="true"/>
    <Invited_Members xmlns="665d2a2a-3cfa-45cf-86df-1198654f14e4" xsi:nil="true"/>
    <Members xmlns="665d2a2a-3cfa-45cf-86df-1198654f14e4">
      <UserInfo>
        <DisplayName/>
        <AccountId xsi:nil="true"/>
        <AccountType/>
      </UserInfo>
    </Members>
    <FolderType xmlns="665d2a2a-3cfa-45cf-86df-1198654f14e4" xsi:nil="true"/>
    <Distribution_Groups xmlns="665d2a2a-3cfa-45cf-86df-1198654f14e4" xsi:nil="true"/>
    <AppVersion xmlns="665d2a2a-3cfa-45cf-86df-1198654f14e4" xsi:nil="true"/>
    <LMS_Mappings xmlns="665d2a2a-3cfa-45cf-86df-1198654f14e4" xsi:nil="true"/>
    <Math_Settings xmlns="665d2a2a-3cfa-45cf-86df-1198654f14e4" xsi:nil="true"/>
    <Owner xmlns="665d2a2a-3cfa-45cf-86df-1198654f14e4">
      <UserInfo>
        <DisplayName/>
        <AccountId xsi:nil="true"/>
        <AccountType/>
      </UserInfo>
    </Owner>
    <Invited_Leaders xmlns="665d2a2a-3cfa-45cf-86df-1198654f14e4" xsi:nil="true"/>
    <IsNotebookLocked xmlns="665d2a2a-3cfa-45cf-86df-1198654f14e4" xsi:nil="true"/>
    <NotebookType xmlns="665d2a2a-3cfa-45cf-86df-1198654f14e4" xsi:nil="true"/>
    <Leaders xmlns="665d2a2a-3cfa-45cf-86df-1198654f14e4">
      <UserInfo>
        <DisplayName/>
        <AccountId xsi:nil="true"/>
        <AccountType/>
      </UserInfo>
    </Leaders>
    <TeamsChannelId xmlns="665d2a2a-3cfa-45cf-86df-1198654f14e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59083-9B8C-451D-90DE-1D943E2E4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d2a2a-3cfa-45cf-86df-1198654f14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5CDD9D-29A7-491B-BE42-201A411A3D42}">
  <ds:schemaRefs>
    <ds:schemaRef ds:uri="http://schemas.microsoft.com/office/2006/metadata/properties"/>
    <ds:schemaRef ds:uri="http://schemas.microsoft.com/office/2006/documentManagement/types"/>
    <ds:schemaRef ds:uri="665d2a2a-3cfa-45cf-86df-1198654f14e4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BE75A51-F7E8-4D0C-B4A3-87B85271C6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6 - DEC 2019</vt:lpstr>
      <vt:lpstr>7 - JAN 2020</vt:lpstr>
      <vt:lpstr>8 - FEB 2020</vt:lpstr>
      <vt:lpstr>Cash-Bank Deposits</vt:lpstr>
      <vt:lpstr>TOTALS</vt:lpstr>
      <vt:lpstr>Wire Transfers</vt:lpstr>
      <vt:lpstr>Credit Cards (CC-SF-IM)</vt:lpstr>
      <vt:lpstr>Payroll</vt:lpstr>
      <vt:lpstr>PMOB</vt:lpstr>
      <vt:lpstr>Remote Capture Checks</vt:lpstr>
      <vt:lpstr>9 - MAR 2020</vt:lpstr>
      <vt:lpstr>'7 - JAN 2020'!Print_Area</vt:lpstr>
      <vt:lpstr>'8 - FEB 2020'!Print_Area</vt:lpstr>
      <vt:lpstr>'9 - MAR 2020'!Print_Area</vt:lpstr>
    </vt:vector>
  </TitlesOfParts>
  <Manager/>
  <Company>University of Louisville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Sells,Brittiany S</dc:creator>
  <cp:keywords/>
  <dc:description/>
  <cp:lastModifiedBy>Williams,Jenna Charlene</cp:lastModifiedBy>
  <cp:revision/>
  <dcterms:created xsi:type="dcterms:W3CDTF">2016-07-05T15:47:47Z</dcterms:created>
  <dcterms:modified xsi:type="dcterms:W3CDTF">2020-03-23T19:03:12Z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0x01010085FED89D34111B49913BBC7FDE578531</vt:lpwstr>
  </property>
</Properties>
</file>