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\Documents\"/>
    </mc:Choice>
  </mc:AlternateContent>
  <xr:revisionPtr revIDLastSave="0" documentId="13_ncr:1_{05255EC0-E304-458F-AFA3-EF3A8FA3AFFF}" xr6:coauthVersionLast="47" xr6:coauthVersionMax="47" xr10:uidLastSave="{00000000-0000-0000-0000-000000000000}"/>
  <bookViews>
    <workbookView xWindow="1290" yWindow="585" windowWidth="25560" windowHeight="14805" xr2:uid="{86C32BE1-2B77-488D-9440-4B8AEB891A51}"/>
  </bookViews>
  <sheets>
    <sheet name="Llama3 8B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2" i="7" l="1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2" i="7"/>
  <c r="X5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2" i="7"/>
  <c r="A51" i="7"/>
  <c r="C51" i="7" s="1"/>
  <c r="F51" i="7" s="1"/>
  <c r="A50" i="7"/>
  <c r="C50" i="7" s="1"/>
  <c r="R50" i="7" s="1"/>
  <c r="A49" i="7"/>
  <c r="C49" i="7" s="1"/>
  <c r="T49" i="7" s="1"/>
  <c r="A48" i="7"/>
  <c r="C48" i="7" s="1"/>
  <c r="A47" i="7"/>
  <c r="C47" i="7" s="1"/>
  <c r="N47" i="7" s="1"/>
  <c r="A46" i="7"/>
  <c r="C46" i="7" s="1"/>
  <c r="F46" i="7" s="1"/>
  <c r="A45" i="7"/>
  <c r="C45" i="7" s="1"/>
  <c r="A44" i="7"/>
  <c r="C44" i="7" s="1"/>
  <c r="L44" i="7" s="1"/>
  <c r="A43" i="7"/>
  <c r="C43" i="7" s="1"/>
  <c r="A42" i="7"/>
  <c r="C42" i="7" s="1"/>
  <c r="H42" i="7" s="1"/>
  <c r="A41" i="7"/>
  <c r="C41" i="7" s="1"/>
  <c r="H41" i="7" s="1"/>
  <c r="A40" i="7"/>
  <c r="C40" i="7" s="1"/>
  <c r="F40" i="7" s="1"/>
  <c r="A39" i="7"/>
  <c r="C39" i="7" s="1"/>
  <c r="F39" i="7" s="1"/>
  <c r="A38" i="7"/>
  <c r="C38" i="7" s="1"/>
  <c r="A37" i="7"/>
  <c r="C37" i="7" s="1"/>
  <c r="T37" i="7" s="1"/>
  <c r="A36" i="7"/>
  <c r="C36" i="7" s="1"/>
  <c r="T36" i="7" s="1"/>
  <c r="A35" i="7"/>
  <c r="C35" i="7" s="1"/>
  <c r="N35" i="7" s="1"/>
  <c r="A34" i="7"/>
  <c r="C34" i="7" s="1"/>
  <c r="F34" i="7" s="1"/>
  <c r="A33" i="7"/>
  <c r="C33" i="7" s="1"/>
  <c r="A32" i="7"/>
  <c r="C32" i="7" s="1"/>
  <c r="L32" i="7" s="1"/>
  <c r="A31" i="7"/>
  <c r="C31" i="7" s="1"/>
  <c r="A30" i="7"/>
  <c r="C30" i="7" s="1"/>
  <c r="H30" i="7" s="1"/>
  <c r="A29" i="7"/>
  <c r="C29" i="7" s="1"/>
  <c r="H29" i="7" s="1"/>
  <c r="A28" i="7"/>
  <c r="C28" i="7" s="1"/>
  <c r="F28" i="7" s="1"/>
  <c r="A27" i="7"/>
  <c r="C27" i="7" s="1"/>
  <c r="F27" i="7" s="1"/>
  <c r="A26" i="7"/>
  <c r="C26" i="7" s="1"/>
  <c r="A25" i="7"/>
  <c r="C25" i="7" s="1"/>
  <c r="T25" i="7" s="1"/>
  <c r="A24" i="7"/>
  <c r="C24" i="7" s="1"/>
  <c r="A23" i="7"/>
  <c r="C23" i="7" s="1"/>
  <c r="N23" i="7" s="1"/>
  <c r="A22" i="7"/>
  <c r="C22" i="7" s="1"/>
  <c r="F22" i="7" s="1"/>
  <c r="A21" i="7"/>
  <c r="C21" i="7" s="1"/>
  <c r="L21" i="7" s="1"/>
  <c r="A20" i="7"/>
  <c r="C20" i="7" s="1"/>
  <c r="L20" i="7" s="1"/>
  <c r="A19" i="7"/>
  <c r="C19" i="7" s="1"/>
  <c r="A18" i="7"/>
  <c r="C18" i="7" s="1"/>
  <c r="H18" i="7" s="1"/>
  <c r="A17" i="7"/>
  <c r="C17" i="7" s="1"/>
  <c r="H17" i="7" s="1"/>
  <c r="A16" i="7"/>
  <c r="C16" i="7" s="1"/>
  <c r="F16" i="7" s="1"/>
  <c r="A15" i="7"/>
  <c r="C15" i="7" s="1"/>
  <c r="F15" i="7" s="1"/>
  <c r="A14" i="7"/>
  <c r="C14" i="7" s="1"/>
  <c r="R14" i="7" s="1"/>
  <c r="A13" i="7"/>
  <c r="C13" i="7" s="1"/>
  <c r="T13" i="7" s="1"/>
  <c r="A12" i="7"/>
  <c r="C12" i="7" s="1"/>
  <c r="A11" i="7"/>
  <c r="C11" i="7" s="1"/>
  <c r="N11" i="7" s="1"/>
  <c r="A10" i="7"/>
  <c r="C10" i="7" s="1"/>
  <c r="F10" i="7" s="1"/>
  <c r="A9" i="7"/>
  <c r="C9" i="7" s="1"/>
  <c r="A8" i="7"/>
  <c r="C8" i="7" s="1"/>
  <c r="L8" i="7" s="1"/>
  <c r="A7" i="7"/>
  <c r="C7" i="7" s="1"/>
  <c r="A6" i="7"/>
  <c r="C6" i="7" s="1"/>
  <c r="H6" i="7" s="1"/>
  <c r="A5" i="7"/>
  <c r="C5" i="7" s="1"/>
  <c r="H5" i="7" s="1"/>
  <c r="A4" i="7"/>
  <c r="C4" i="7" s="1"/>
  <c r="A3" i="7"/>
  <c r="C3" i="7" s="1"/>
  <c r="F3" i="7" s="1"/>
  <c r="A2" i="7"/>
  <c r="C2" i="7" s="1"/>
  <c r="F17" i="7" l="1"/>
  <c r="F20" i="7"/>
  <c r="F5" i="7"/>
  <c r="J39" i="7"/>
  <c r="L25" i="7"/>
  <c r="J32" i="7"/>
  <c r="V29" i="7"/>
  <c r="T41" i="7"/>
  <c r="V22" i="7"/>
  <c r="L22" i="7"/>
  <c r="P39" i="7"/>
  <c r="P37" i="7"/>
  <c r="P29" i="7"/>
  <c r="T40" i="7"/>
  <c r="P30" i="7"/>
  <c r="J41" i="7"/>
  <c r="T29" i="7"/>
  <c r="F4" i="7"/>
  <c r="T4" i="7"/>
  <c r="L9" i="7"/>
  <c r="V9" i="7"/>
  <c r="L45" i="7"/>
  <c r="V45" i="7"/>
  <c r="R31" i="7"/>
  <c r="F31" i="7"/>
  <c r="V31" i="7"/>
  <c r="H31" i="7"/>
  <c r="J31" i="7"/>
  <c r="P27" i="7"/>
  <c r="J29" i="7"/>
  <c r="V21" i="7"/>
  <c r="T28" i="7"/>
  <c r="H34" i="7"/>
  <c r="L10" i="7"/>
  <c r="P25" i="7"/>
  <c r="J20" i="7"/>
  <c r="V17" i="7"/>
  <c r="T17" i="7"/>
  <c r="N49" i="7"/>
  <c r="L34" i="7"/>
  <c r="P18" i="7"/>
  <c r="J17" i="7"/>
  <c r="V10" i="7"/>
  <c r="T5" i="7"/>
  <c r="H22" i="7"/>
  <c r="N40" i="7"/>
  <c r="H46" i="7"/>
  <c r="P17" i="7"/>
  <c r="J5" i="7"/>
  <c r="H21" i="7"/>
  <c r="N37" i="7"/>
  <c r="L13" i="7"/>
  <c r="P13" i="7"/>
  <c r="J3" i="7"/>
  <c r="F41" i="7"/>
  <c r="H10" i="7"/>
  <c r="N25" i="7"/>
  <c r="P51" i="7"/>
  <c r="P5" i="7"/>
  <c r="V46" i="7"/>
  <c r="F32" i="7"/>
  <c r="L49" i="7"/>
  <c r="N13" i="7"/>
  <c r="P49" i="7"/>
  <c r="P3" i="7"/>
  <c r="L46" i="7"/>
  <c r="R40" i="7"/>
  <c r="V34" i="7"/>
  <c r="P41" i="7"/>
  <c r="J44" i="7"/>
  <c r="V41" i="7"/>
  <c r="F29" i="7"/>
  <c r="L37" i="7"/>
  <c r="R28" i="7"/>
  <c r="H43" i="7"/>
  <c r="F43" i="7"/>
  <c r="J43" i="7"/>
  <c r="R43" i="7"/>
  <c r="P43" i="7"/>
  <c r="V43" i="7"/>
  <c r="T43" i="7"/>
  <c r="N43" i="7"/>
  <c r="L43" i="7"/>
  <c r="T24" i="7"/>
  <c r="N24" i="7"/>
  <c r="L24" i="7"/>
  <c r="H24" i="7"/>
  <c r="V24" i="7"/>
  <c r="F24" i="7"/>
  <c r="J24" i="7"/>
  <c r="R24" i="7"/>
  <c r="P24" i="7"/>
  <c r="H7" i="7"/>
  <c r="F7" i="7"/>
  <c r="J7" i="7"/>
  <c r="R7" i="7"/>
  <c r="P7" i="7"/>
  <c r="T7" i="7"/>
  <c r="V7" i="7"/>
  <c r="N7" i="7"/>
  <c r="L7" i="7"/>
  <c r="T48" i="7"/>
  <c r="N48" i="7"/>
  <c r="L48" i="7"/>
  <c r="H48" i="7"/>
  <c r="V48" i="7"/>
  <c r="P48" i="7"/>
  <c r="F48" i="7"/>
  <c r="J48" i="7"/>
  <c r="R48" i="7"/>
  <c r="R38" i="7"/>
  <c r="P38" i="7"/>
  <c r="N38" i="7"/>
  <c r="L38" i="7"/>
  <c r="H38" i="7"/>
  <c r="V38" i="7"/>
  <c r="T38" i="7"/>
  <c r="F38" i="7"/>
  <c r="J38" i="7"/>
  <c r="F2" i="7"/>
  <c r="J2" i="7"/>
  <c r="R2" i="7"/>
  <c r="P2" i="7"/>
  <c r="T2" i="7"/>
  <c r="N2" i="7"/>
  <c r="L2" i="7"/>
  <c r="H2" i="7"/>
  <c r="V2" i="7"/>
  <c r="L33" i="7"/>
  <c r="H33" i="7"/>
  <c r="V33" i="7"/>
  <c r="F33" i="7"/>
  <c r="J33" i="7"/>
  <c r="R33" i="7"/>
  <c r="P33" i="7"/>
  <c r="T33" i="7"/>
  <c r="N33" i="7"/>
  <c r="R26" i="7"/>
  <c r="P26" i="7"/>
  <c r="T26" i="7"/>
  <c r="N26" i="7"/>
  <c r="L26" i="7"/>
  <c r="H26" i="7"/>
  <c r="V26" i="7"/>
  <c r="F26" i="7"/>
  <c r="J26" i="7"/>
  <c r="V19" i="7"/>
  <c r="F19" i="7"/>
  <c r="J19" i="7"/>
  <c r="R19" i="7"/>
  <c r="P19" i="7"/>
  <c r="H19" i="7"/>
  <c r="T19" i="7"/>
  <c r="N19" i="7"/>
  <c r="L19" i="7"/>
  <c r="T12" i="7"/>
  <c r="N12" i="7"/>
  <c r="L12" i="7"/>
  <c r="H12" i="7"/>
  <c r="V12" i="7"/>
  <c r="F12" i="7"/>
  <c r="J12" i="7"/>
  <c r="R12" i="7"/>
  <c r="P12" i="7"/>
  <c r="P36" i="7"/>
  <c r="J50" i="7"/>
  <c r="J14" i="7"/>
  <c r="V40" i="7"/>
  <c r="V28" i="7"/>
  <c r="V16" i="7"/>
  <c r="V4" i="7"/>
  <c r="T47" i="7"/>
  <c r="T35" i="7"/>
  <c r="T23" i="7"/>
  <c r="T11" i="7"/>
  <c r="F50" i="7"/>
  <c r="F14" i="7"/>
  <c r="H40" i="7"/>
  <c r="H28" i="7"/>
  <c r="H16" i="7"/>
  <c r="H4" i="7"/>
  <c r="L31" i="7"/>
  <c r="N46" i="7"/>
  <c r="N34" i="7"/>
  <c r="N22" i="7"/>
  <c r="N10" i="7"/>
  <c r="R49" i="7"/>
  <c r="R37" i="7"/>
  <c r="R25" i="7"/>
  <c r="R13" i="7"/>
  <c r="P42" i="7"/>
  <c r="P47" i="7"/>
  <c r="P35" i="7"/>
  <c r="P23" i="7"/>
  <c r="P11" i="7"/>
  <c r="J49" i="7"/>
  <c r="J37" i="7"/>
  <c r="J25" i="7"/>
  <c r="J13" i="7"/>
  <c r="V51" i="7"/>
  <c r="V39" i="7"/>
  <c r="V27" i="7"/>
  <c r="V15" i="7"/>
  <c r="V3" i="7"/>
  <c r="T46" i="7"/>
  <c r="T34" i="7"/>
  <c r="T22" i="7"/>
  <c r="T10" i="7"/>
  <c r="F49" i="7"/>
  <c r="F37" i="7"/>
  <c r="F25" i="7"/>
  <c r="F13" i="7"/>
  <c r="H51" i="7"/>
  <c r="H39" i="7"/>
  <c r="H27" i="7"/>
  <c r="H15" i="7"/>
  <c r="H3" i="7"/>
  <c r="L42" i="7"/>
  <c r="L30" i="7"/>
  <c r="L18" i="7"/>
  <c r="L6" i="7"/>
  <c r="N45" i="7"/>
  <c r="N21" i="7"/>
  <c r="N9" i="7"/>
  <c r="R36" i="7"/>
  <c r="P46" i="7"/>
  <c r="P34" i="7"/>
  <c r="P22" i="7"/>
  <c r="P10" i="7"/>
  <c r="J36" i="7"/>
  <c r="V50" i="7"/>
  <c r="V14" i="7"/>
  <c r="T45" i="7"/>
  <c r="T21" i="7"/>
  <c r="T9" i="7"/>
  <c r="F36" i="7"/>
  <c r="H50" i="7"/>
  <c r="H14" i="7"/>
  <c r="L41" i="7"/>
  <c r="L29" i="7"/>
  <c r="L17" i="7"/>
  <c r="L5" i="7"/>
  <c r="N44" i="7"/>
  <c r="N32" i="7"/>
  <c r="N20" i="7"/>
  <c r="N8" i="7"/>
  <c r="R47" i="7"/>
  <c r="R35" i="7"/>
  <c r="R23" i="7"/>
  <c r="R11" i="7"/>
  <c r="P15" i="7"/>
  <c r="J27" i="7"/>
  <c r="P45" i="7"/>
  <c r="P21" i="7"/>
  <c r="P9" i="7"/>
  <c r="J47" i="7"/>
  <c r="J35" i="7"/>
  <c r="J23" i="7"/>
  <c r="J11" i="7"/>
  <c r="V49" i="7"/>
  <c r="V37" i="7"/>
  <c r="V25" i="7"/>
  <c r="V13" i="7"/>
  <c r="T44" i="7"/>
  <c r="T32" i="7"/>
  <c r="T20" i="7"/>
  <c r="T8" i="7"/>
  <c r="F47" i="7"/>
  <c r="F35" i="7"/>
  <c r="F23" i="7"/>
  <c r="F11" i="7"/>
  <c r="H49" i="7"/>
  <c r="H37" i="7"/>
  <c r="H25" i="7"/>
  <c r="H13" i="7"/>
  <c r="L40" i="7"/>
  <c r="L28" i="7"/>
  <c r="L16" i="7"/>
  <c r="L4" i="7"/>
  <c r="N31" i="7"/>
  <c r="R46" i="7"/>
  <c r="R34" i="7"/>
  <c r="R22" i="7"/>
  <c r="R10" i="7"/>
  <c r="J15" i="7"/>
  <c r="P44" i="7"/>
  <c r="P32" i="7"/>
  <c r="P20" i="7"/>
  <c r="P8" i="7"/>
  <c r="J46" i="7"/>
  <c r="J34" i="7"/>
  <c r="J22" i="7"/>
  <c r="J10" i="7"/>
  <c r="V36" i="7"/>
  <c r="T31" i="7"/>
  <c r="H36" i="7"/>
  <c r="L51" i="7"/>
  <c r="L39" i="7"/>
  <c r="L27" i="7"/>
  <c r="L15" i="7"/>
  <c r="L3" i="7"/>
  <c r="N42" i="7"/>
  <c r="N30" i="7"/>
  <c r="N18" i="7"/>
  <c r="N6" i="7"/>
  <c r="R45" i="7"/>
  <c r="R21" i="7"/>
  <c r="R9" i="7"/>
  <c r="T50" i="7"/>
  <c r="P31" i="7"/>
  <c r="J45" i="7"/>
  <c r="J21" i="7"/>
  <c r="J9" i="7"/>
  <c r="V47" i="7"/>
  <c r="V35" i="7"/>
  <c r="V23" i="7"/>
  <c r="V11" i="7"/>
  <c r="T42" i="7"/>
  <c r="T30" i="7"/>
  <c r="T18" i="7"/>
  <c r="T6" i="7"/>
  <c r="F45" i="7"/>
  <c r="F21" i="7"/>
  <c r="F9" i="7"/>
  <c r="H47" i="7"/>
  <c r="H35" i="7"/>
  <c r="H23" i="7"/>
  <c r="H11" i="7"/>
  <c r="L50" i="7"/>
  <c r="L14" i="7"/>
  <c r="N41" i="7"/>
  <c r="N29" i="7"/>
  <c r="N17" i="7"/>
  <c r="N5" i="7"/>
  <c r="R44" i="7"/>
  <c r="R32" i="7"/>
  <c r="R20" i="7"/>
  <c r="R8" i="7"/>
  <c r="P6" i="7"/>
  <c r="J8" i="7"/>
  <c r="F44" i="7"/>
  <c r="F8" i="7"/>
  <c r="N28" i="7"/>
  <c r="N16" i="7"/>
  <c r="N4" i="7"/>
  <c r="T16" i="7"/>
  <c r="H45" i="7"/>
  <c r="H9" i="7"/>
  <c r="L36" i="7"/>
  <c r="N51" i="7"/>
  <c r="N39" i="7"/>
  <c r="N27" i="7"/>
  <c r="N15" i="7"/>
  <c r="N3" i="7"/>
  <c r="R42" i="7"/>
  <c r="R30" i="7"/>
  <c r="R18" i="7"/>
  <c r="R6" i="7"/>
  <c r="P40" i="7"/>
  <c r="P28" i="7"/>
  <c r="P16" i="7"/>
  <c r="P4" i="7"/>
  <c r="J42" i="7"/>
  <c r="J30" i="7"/>
  <c r="J18" i="7"/>
  <c r="J6" i="7"/>
  <c r="V44" i="7"/>
  <c r="V32" i="7"/>
  <c r="V20" i="7"/>
  <c r="V8" i="7"/>
  <c r="T51" i="7"/>
  <c r="T39" i="7"/>
  <c r="T27" i="7"/>
  <c r="T15" i="7"/>
  <c r="T3" i="7"/>
  <c r="F42" i="7"/>
  <c r="F30" i="7"/>
  <c r="F18" i="7"/>
  <c r="F6" i="7"/>
  <c r="H44" i="7"/>
  <c r="H32" i="7"/>
  <c r="H20" i="7"/>
  <c r="H8" i="7"/>
  <c r="L47" i="7"/>
  <c r="L35" i="7"/>
  <c r="L23" i="7"/>
  <c r="L11" i="7"/>
  <c r="N50" i="7"/>
  <c r="N14" i="7"/>
  <c r="R41" i="7"/>
  <c r="R29" i="7"/>
  <c r="R17" i="7"/>
  <c r="R5" i="7"/>
  <c r="R4" i="7"/>
  <c r="R16" i="7"/>
  <c r="P50" i="7"/>
  <c r="P14" i="7"/>
  <c r="J40" i="7"/>
  <c r="J28" i="7"/>
  <c r="J16" i="7"/>
  <c r="J4" i="7"/>
  <c r="V42" i="7"/>
  <c r="V30" i="7"/>
  <c r="V18" i="7"/>
  <c r="V6" i="7"/>
  <c r="N36" i="7"/>
  <c r="R51" i="7"/>
  <c r="R39" i="7"/>
  <c r="R27" i="7"/>
  <c r="R15" i="7"/>
  <c r="R3" i="7"/>
  <c r="T14" i="7"/>
  <c r="J51" i="7"/>
  <c r="V5" i="7"/>
  <c r="J52" i="7" l="1"/>
  <c r="V52" i="7"/>
  <c r="H52" i="7"/>
  <c r="L52" i="7"/>
  <c r="N52" i="7"/>
  <c r="T52" i="7"/>
  <c r="F52" i="7"/>
  <c r="P52" i="7"/>
  <c r="R52" i="7"/>
</calcChain>
</file>

<file path=xl/sharedStrings.xml><?xml version="1.0" encoding="utf-8"?>
<sst xmlns="http://schemas.openxmlformats.org/spreadsheetml/2006/main" count="30" uniqueCount="27">
  <si>
    <t>Q5</t>
  </si>
  <si>
    <t>Q2</t>
  </si>
  <si>
    <t>FP16 Nvidia</t>
  </si>
  <si>
    <t>2nd Number</t>
  </si>
  <si>
    <t>1st Number</t>
  </si>
  <si>
    <t>Answer</t>
  </si>
  <si>
    <t>Q8</t>
  </si>
  <si>
    <t>Dolphin 8Q</t>
  </si>
  <si>
    <t>DPO 32k Q8</t>
  </si>
  <si>
    <t>IQ3_M</t>
  </si>
  <si>
    <t>Q4_K_M</t>
  </si>
  <si>
    <t>Q6_K</t>
  </si>
  <si>
    <t>Full Precision</t>
  </si>
  <si>
    <t>Q2_K</t>
  </si>
  <si>
    <t>Q5_K_M</t>
  </si>
  <si>
    <t>Q8_0</t>
  </si>
  <si>
    <t>Llama3-8B Instruct Q8_0</t>
  </si>
  <si>
    <t>Instruct DPO v0.3 32k Q8</t>
  </si>
  <si>
    <t>Dolphin 2.9 8Q</t>
  </si>
  <si>
    <t>Einstein Q8</t>
  </si>
  <si>
    <t>262K</t>
  </si>
  <si>
    <t>Einstein-v6.1_Q8</t>
  </si>
  <si>
    <t>8B-Instruct-262k_Q8</t>
  </si>
  <si>
    <t>Llama3-8B Results</t>
  </si>
  <si>
    <t>Accuracy</t>
  </si>
  <si>
    <t>Llama3-8B Fine-Tunes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</si>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</sst>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2" fillId="0" borderId="1" xfId="0" applyFon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0" xfId="0" applyFont="1" applyBorder="1" applyAlignment="1">
      <alignment horizontal="right"/>
    </xf>
    <xf numFmtId="0" fontId="0" fillId="0" borderId="0" xfId="0" applyFont="1" applyAlignment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2" xfId="0" applyFont="1" applyBorder="1" applyAlignment="1"/>
    <xf numFmtId="9" fontId="0" fillId="0" borderId="3" xfId="0" applyNumberFormat="1" applyFont="1" applyBorder="1"/>
    <xf numFmtId="0" fontId="2" fillId="0" borderId="2" xfId="0" applyFont="1" applyBorder="1"/>
    <xf numFmtId="0" fontId="2" fillId="0" borderId="4" xfId="0" applyFont="1" applyBorder="1"/>
    <xf numFmtId="9" fontId="0" fillId="0" borderId="5" xfId="0" applyNumberFormat="1" applyFont="1" applyBorder="1"/>
    <xf numFmtId="9" fontId="0" fillId="0" borderId="3" xfId="0" applyNumberFormat="1" applyBorder="1"/>
    <xf numFmtId="0" fontId="0" fillId="0" borderId="2" xfId="0" applyBorder="1" applyAlignment="1"/>
    <xf numFmtId="0" fontId="0" fillId="0" borderId="4" xfId="0" applyFont="1" applyBorder="1" applyAlignment="1"/>
    <xf numFmtId="9" fontId="0" fillId="0" borderId="5" xfId="0" applyNumberFormat="1" applyBorder="1"/>
    <xf numFmtId="0" fontId="0" fillId="0" borderId="6" xfId="0" applyFont="1" applyBorder="1" applyAlignment="1"/>
    <xf numFmtId="9" fontId="0" fillId="0" borderId="7" xfId="0" applyNumberFormat="1" applyBorder="1"/>
    <xf numFmtId="0" fontId="0" fillId="0" borderId="8" xfId="0" applyBorder="1"/>
    <xf numFmtId="0" fontId="0" fillId="0" borderId="9" xfId="0" applyBorder="1"/>
    <xf numFmtId="9" fontId="0" fillId="0" borderId="7" xfId="0" applyNumberFormat="1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MPA</a:t>
            </a:r>
            <a:r>
              <a:rPr lang="en-US" baseline="0"/>
              <a:t> Quant Benchmark</a:t>
            </a:r>
            <a:r>
              <a:rPr lang="en-US"/>
              <a:t> - Llama3-8B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'Llama3 8B'!$C$64:$C$70</c:f>
              <c:strCache>
                <c:ptCount val="7"/>
                <c:pt idx="0">
                  <c:v>Full Precision</c:v>
                </c:pt>
                <c:pt idx="1">
                  <c:v>Q8_0</c:v>
                </c:pt>
                <c:pt idx="2">
                  <c:v>Q6_K</c:v>
                </c:pt>
                <c:pt idx="3">
                  <c:v>Q5_K_M</c:v>
                </c:pt>
                <c:pt idx="4">
                  <c:v>Q4_K_M</c:v>
                </c:pt>
                <c:pt idx="5">
                  <c:v>IQ3_M</c:v>
                </c:pt>
                <c:pt idx="6">
                  <c:v>Q2_K</c:v>
                </c:pt>
              </c:strCache>
            </c:strRef>
          </c:cat>
          <c:val>
            <c:numRef>
              <c:f>'Llama3 8B'!$D$64:$D$70</c:f>
              <c:numCache>
                <c:formatCode>0%</c:formatCode>
                <c:ptCount val="7"/>
                <c:pt idx="0">
                  <c:v>0.94</c:v>
                </c:pt>
                <c:pt idx="1">
                  <c:v>0.74</c:v>
                </c:pt>
                <c:pt idx="2">
                  <c:v>0.76</c:v>
                </c:pt>
                <c:pt idx="3">
                  <c:v>0.76</c:v>
                </c:pt>
                <c:pt idx="4">
                  <c:v>0.82</c:v>
                </c:pt>
                <c:pt idx="5">
                  <c:v>0.38</c:v>
                </c:pt>
                <c:pt idx="6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2-48CA-B904-B9E0E6D24C1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00980672"/>
        <c:axId val="1674849376"/>
      </c:barChart>
      <c:catAx>
        <c:axId val="170098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849376"/>
        <c:crosses val="autoZero"/>
        <c:auto val="1"/>
        <c:lblAlgn val="ctr"/>
        <c:lblOffset val="100"/>
        <c:noMultiLvlLbl val="0"/>
      </c:catAx>
      <c:valAx>
        <c:axId val="167484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98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MPA Fine-Tune Benchmark - Llama3-8B Finetunes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'Llama3 8B'!$C$73:$C$77</c:f>
              <c:strCache>
                <c:ptCount val="5"/>
                <c:pt idx="0">
                  <c:v>Llama3-8B Instruct Q8_0</c:v>
                </c:pt>
                <c:pt idx="1">
                  <c:v>Instruct DPO v0.3 32k Q8</c:v>
                </c:pt>
                <c:pt idx="2">
                  <c:v>Dolphin 2.9 8Q</c:v>
                </c:pt>
                <c:pt idx="3">
                  <c:v>Einstein-v6.1_Q8</c:v>
                </c:pt>
                <c:pt idx="4">
                  <c:v>8B-Instruct-262k_Q8</c:v>
                </c:pt>
              </c:strCache>
            </c:strRef>
          </c:cat>
          <c:val>
            <c:numRef>
              <c:f>'Llama3 8B'!$D$73:$D$77</c:f>
              <c:numCache>
                <c:formatCode>0%</c:formatCode>
                <c:ptCount val="5"/>
                <c:pt idx="0">
                  <c:v>0.74</c:v>
                </c:pt>
                <c:pt idx="1">
                  <c:v>0.44</c:v>
                </c:pt>
                <c:pt idx="2">
                  <c:v>0.12</c:v>
                </c:pt>
                <c:pt idx="3">
                  <c:v>0.7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A7-4D93-80A0-D2FAEA5A47E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00980672"/>
        <c:axId val="1674849376"/>
      </c:barChart>
      <c:catAx>
        <c:axId val="170098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849376"/>
        <c:crosses val="autoZero"/>
        <c:auto val="1"/>
        <c:lblAlgn val="ctr"/>
        <c:lblOffset val="100"/>
        <c:noMultiLvlLbl val="0"/>
      </c:catAx>
      <c:valAx>
        <c:axId val="167484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98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58</xdr:row>
      <xdr:rowOff>9525</xdr:rowOff>
    </xdr:from>
    <xdr:to>
      <xdr:col>18</xdr:col>
      <xdr:colOff>514351</xdr:colOff>
      <xdr:row>81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AEAB23-32C6-17F3-C035-D803A62AA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371475</xdr:colOff>
      <xdr:row>82</xdr:row>
      <xdr:rowOff>95250</xdr:rowOff>
    </xdr:from>
    <xdr:to>
      <xdr:col>18</xdr:col>
      <xdr:colOff>571501</xdr:colOff>
      <xdr:row>105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D5EAE8-CA09-4F6A-B010-191BFB51C6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F92C-0F11-4B3F-A808-831266FF661F}">
  <dimension ref="A1:Z77"/>
  <sheetViews>
    <sheetView tabSelected="1" workbookViewId="0">
      <selection activeCell="A53" sqref="A53"/>
    </sheetView>
  </sheetViews>
  <sheetFormatPr defaultRowHeight="15" x14ac:dyDescent="0.25"/>
  <cols>
    <col min="1" max="1" width="11.28515625" bestFit="1" customWidth="1"/>
    <col min="2" max="2" width="12" bestFit="1" customWidth="1"/>
    <col min="3" max="3" width="22.85546875" customWidth="1"/>
    <col min="4" max="4" width="9.28515625" customWidth="1"/>
    <col min="5" max="10" width="9.28515625" bestFit="1" customWidth="1"/>
    <col min="11" max="11" width="8" bestFit="1" customWidth="1"/>
    <col min="12" max="12" width="10" customWidth="1"/>
    <col min="13" max="26" width="9.28515625" bestFit="1" customWidth="1"/>
  </cols>
  <sheetData>
    <row r="1" spans="1:26" s="10" customFormat="1" x14ac:dyDescent="0.25">
      <c r="A1" s="12" t="s">
        <v>4</v>
      </c>
      <c r="B1" s="12" t="s">
        <v>3</v>
      </c>
      <c r="C1" s="27" t="s">
        <v>5</v>
      </c>
      <c r="E1" s="11" t="s">
        <v>7</v>
      </c>
      <c r="F1" s="11"/>
      <c r="G1" s="11" t="s">
        <v>8</v>
      </c>
      <c r="H1" s="11"/>
      <c r="I1" s="11" t="s">
        <v>1</v>
      </c>
      <c r="J1" s="11"/>
      <c r="K1" s="11" t="s">
        <v>9</v>
      </c>
      <c r="L1" s="11"/>
      <c r="M1" s="11" t="s">
        <v>10</v>
      </c>
      <c r="N1" s="11"/>
      <c r="O1" s="11" t="s">
        <v>0</v>
      </c>
      <c r="P1" s="11"/>
      <c r="Q1" s="11" t="s">
        <v>11</v>
      </c>
      <c r="R1" s="11"/>
      <c r="S1" s="11" t="s">
        <v>6</v>
      </c>
      <c r="T1" s="11"/>
      <c r="U1" s="11" t="s">
        <v>2</v>
      </c>
      <c r="V1" s="11"/>
      <c r="W1" s="10" t="s">
        <v>19</v>
      </c>
      <c r="Y1" s="11" t="s">
        <v>20</v>
      </c>
      <c r="Z1" s="11"/>
    </row>
    <row r="2" spans="1:26" x14ac:dyDescent="0.25">
      <c r="A2" s="5">
        <f>13478</f>
        <v>13478</v>
      </c>
      <c r="B2" s="5">
        <v>19245</v>
      </c>
      <c r="C2" s="5">
        <f>A2+B2</f>
        <v>32723</v>
      </c>
      <c r="D2" s="5"/>
      <c r="E2" s="5">
        <v>54023</v>
      </c>
      <c r="F2" s="1">
        <f>($C2 = E2)*1</f>
        <v>0</v>
      </c>
      <c r="G2" s="1">
        <v>23723</v>
      </c>
      <c r="H2" s="1">
        <f>($C2 = G2)*1</f>
        <v>0</v>
      </c>
      <c r="I2" s="5">
        <v>32723</v>
      </c>
      <c r="J2" s="1">
        <f>($C2 = I2)*1</f>
        <v>1</v>
      </c>
      <c r="K2" s="5">
        <v>226923</v>
      </c>
      <c r="L2" s="1">
        <f>($C2 = K2)*1</f>
        <v>0</v>
      </c>
      <c r="M2" s="5">
        <v>32523</v>
      </c>
      <c r="N2" s="1">
        <f>($C2 = M2)*1</f>
        <v>0</v>
      </c>
      <c r="O2" s="5">
        <v>25323</v>
      </c>
      <c r="P2" s="1">
        <f>($C2 = O2)*1</f>
        <v>0</v>
      </c>
      <c r="Q2" s="5">
        <v>32323</v>
      </c>
      <c r="R2" s="1">
        <f>($C2 = Q2)*1</f>
        <v>0</v>
      </c>
      <c r="S2" s="5">
        <v>32323</v>
      </c>
      <c r="T2" s="1">
        <f>($C2 = S2)*1</f>
        <v>0</v>
      </c>
      <c r="U2" s="5">
        <v>32723</v>
      </c>
      <c r="V2" s="1">
        <f>($C2 = U2)*1</f>
        <v>1</v>
      </c>
      <c r="W2" s="5">
        <v>32723</v>
      </c>
      <c r="X2" s="1">
        <f>($C2 = W2)*1</f>
        <v>1</v>
      </c>
      <c r="Y2" s="1">
        <v>32623</v>
      </c>
      <c r="Z2" s="1">
        <f>($C2 = Y2)*1</f>
        <v>0</v>
      </c>
    </row>
    <row r="3" spans="1:26" x14ac:dyDescent="0.25">
      <c r="A3" s="5">
        <f>24691</f>
        <v>24691</v>
      </c>
      <c r="B3" s="5">
        <v>85123</v>
      </c>
      <c r="C3" s="5">
        <f t="shared" ref="C3:C51" si="0">A3+B3</f>
        <v>109814</v>
      </c>
      <c r="D3" s="5"/>
      <c r="E3" s="5">
        <v>109814</v>
      </c>
      <c r="F3" s="1">
        <f t="shared" ref="F3:F51" si="1">($C3 = E3)*1</f>
        <v>1</v>
      </c>
      <c r="G3" s="1">
        <v>109914</v>
      </c>
      <c r="H3" s="1">
        <f t="shared" ref="H3:H51" si="2">($C3 = G3)*1</f>
        <v>0</v>
      </c>
      <c r="I3" s="5">
        <v>119314</v>
      </c>
      <c r="J3" s="1">
        <f>($C3 = I3)*1</f>
        <v>0</v>
      </c>
      <c r="K3" s="5">
        <v>109914</v>
      </c>
      <c r="L3" s="1">
        <f t="shared" ref="L3:L51" si="3">($C3 = K3)*1</f>
        <v>0</v>
      </c>
      <c r="M3" s="5">
        <v>109914</v>
      </c>
      <c r="N3" s="1">
        <f t="shared" ref="N3:N51" si="4">($C3 = M3)*1</f>
        <v>0</v>
      </c>
      <c r="O3" s="5">
        <v>109914</v>
      </c>
      <c r="P3" s="1">
        <f>($C3 = O3)*1</f>
        <v>0</v>
      </c>
      <c r="Q3" s="5">
        <v>109914</v>
      </c>
      <c r="R3" s="1">
        <f t="shared" ref="R3:R51" si="5">($C3 = Q3)*1</f>
        <v>0</v>
      </c>
      <c r="S3" s="5">
        <v>109914</v>
      </c>
      <c r="T3" s="1">
        <f>($C3 = S3)*1</f>
        <v>0</v>
      </c>
      <c r="U3" s="5">
        <v>109814</v>
      </c>
      <c r="V3" s="1">
        <f>($C3 = U3)*1</f>
        <v>1</v>
      </c>
      <c r="W3" s="5">
        <v>109814</v>
      </c>
      <c r="X3" s="1">
        <f t="shared" ref="X3:X51" si="6">($C3 = W3)*1</f>
        <v>1</v>
      </c>
      <c r="Y3" s="1">
        <v>109814</v>
      </c>
      <c r="Z3" s="1">
        <f t="shared" ref="Z3:Z51" si="7">($C3 = Y3)*1</f>
        <v>1</v>
      </c>
    </row>
    <row r="4" spans="1:26" x14ac:dyDescent="0.25">
      <c r="A4" s="5">
        <f>56342</f>
        <v>56342</v>
      </c>
      <c r="B4" s="5">
        <v>13987</v>
      </c>
      <c r="C4" s="5">
        <f t="shared" si="0"/>
        <v>70329</v>
      </c>
      <c r="D4" s="5"/>
      <c r="E4" s="5">
        <v>70329</v>
      </c>
      <c r="F4" s="1">
        <f t="shared" si="1"/>
        <v>1</v>
      </c>
      <c r="G4" s="1">
        <v>70329</v>
      </c>
      <c r="H4" s="1">
        <f t="shared" si="2"/>
        <v>1</v>
      </c>
      <c r="I4" s="5">
        <v>70229</v>
      </c>
      <c r="J4" s="1">
        <f>($C4 = I4)*1</f>
        <v>0</v>
      </c>
      <c r="K4" s="5">
        <v>70329</v>
      </c>
      <c r="L4" s="1">
        <f t="shared" si="3"/>
        <v>1</v>
      </c>
      <c r="M4" s="5">
        <v>70329</v>
      </c>
      <c r="N4" s="1">
        <f t="shared" si="4"/>
        <v>1</v>
      </c>
      <c r="O4" s="5">
        <v>70329</v>
      </c>
      <c r="P4" s="1">
        <f>($C4 = O4)*1</f>
        <v>1</v>
      </c>
      <c r="Q4" s="5">
        <v>70329</v>
      </c>
      <c r="R4" s="1">
        <f t="shared" si="5"/>
        <v>1</v>
      </c>
      <c r="S4" s="5">
        <v>70329</v>
      </c>
      <c r="T4" s="1">
        <f>($C4 = S4)*1</f>
        <v>1</v>
      </c>
      <c r="U4" s="5">
        <v>70329</v>
      </c>
      <c r="V4" s="1">
        <f>($C4 = U4)*1</f>
        <v>1</v>
      </c>
      <c r="W4" s="5">
        <v>70329</v>
      </c>
      <c r="X4" s="1">
        <f t="shared" si="6"/>
        <v>1</v>
      </c>
      <c r="Y4" s="1">
        <v>70329</v>
      </c>
      <c r="Z4" s="1">
        <f t="shared" si="7"/>
        <v>1</v>
      </c>
    </row>
    <row r="5" spans="1:26" x14ac:dyDescent="0.25">
      <c r="A5" s="5">
        <f>81932</f>
        <v>81932</v>
      </c>
      <c r="B5" s="5">
        <v>42561</v>
      </c>
      <c r="C5" s="5">
        <f t="shared" si="0"/>
        <v>124493</v>
      </c>
      <c r="D5" s="5"/>
      <c r="E5" s="5">
        <v>43893</v>
      </c>
      <c r="F5" s="1">
        <f t="shared" si="1"/>
        <v>0</v>
      </c>
      <c r="G5" s="1">
        <v>124493</v>
      </c>
      <c r="H5" s="1">
        <f t="shared" si="2"/>
        <v>1</v>
      </c>
      <c r="I5" s="5">
        <v>12493</v>
      </c>
      <c r="J5" s="1">
        <f>($C5 = I5)*1</f>
        <v>0</v>
      </c>
      <c r="K5" s="5">
        <v>1244993</v>
      </c>
      <c r="L5" s="1">
        <f t="shared" si="3"/>
        <v>0</v>
      </c>
      <c r="M5" s="5">
        <v>124493</v>
      </c>
      <c r="N5" s="1">
        <f t="shared" si="4"/>
        <v>1</v>
      </c>
      <c r="O5" s="5">
        <v>124493</v>
      </c>
      <c r="P5" s="1">
        <f>($C5 = O5)*1</f>
        <v>1</v>
      </c>
      <c r="Q5" s="5">
        <v>124493</v>
      </c>
      <c r="R5" s="1">
        <f t="shared" si="5"/>
        <v>1</v>
      </c>
      <c r="S5" s="5">
        <v>124993</v>
      </c>
      <c r="T5" s="1">
        <f>($C5 = S5)*1</f>
        <v>0</v>
      </c>
      <c r="U5" s="5">
        <v>124493</v>
      </c>
      <c r="V5" s="1">
        <f>($C5 = U5)*1</f>
        <v>1</v>
      </c>
      <c r="W5" s="5">
        <v>124493</v>
      </c>
      <c r="X5" s="1">
        <f t="shared" si="6"/>
        <v>1</v>
      </c>
      <c r="Y5" s="1">
        <v>124493</v>
      </c>
      <c r="Z5" s="1">
        <f t="shared" si="7"/>
        <v>1</v>
      </c>
    </row>
    <row r="6" spans="1:26" x14ac:dyDescent="0.25">
      <c r="A6" s="5">
        <f>19567</f>
        <v>19567</v>
      </c>
      <c r="B6" s="5">
        <v>34219</v>
      </c>
      <c r="C6" s="5">
        <f t="shared" si="0"/>
        <v>53786</v>
      </c>
      <c r="D6" s="5"/>
      <c r="E6" s="5">
        <v>53286</v>
      </c>
      <c r="F6" s="1">
        <f t="shared" si="1"/>
        <v>0</v>
      </c>
      <c r="G6" s="1">
        <v>53786</v>
      </c>
      <c r="H6" s="1">
        <f t="shared" si="2"/>
        <v>1</v>
      </c>
      <c r="I6" s="5">
        <v>53786</v>
      </c>
      <c r="J6" s="1">
        <f>($C6 = I6)*1</f>
        <v>1</v>
      </c>
      <c r="K6" s="5">
        <v>538086</v>
      </c>
      <c r="L6" s="1">
        <f t="shared" si="3"/>
        <v>0</v>
      </c>
      <c r="M6" s="5">
        <v>53886</v>
      </c>
      <c r="N6" s="1">
        <f t="shared" si="4"/>
        <v>0</v>
      </c>
      <c r="O6" s="5">
        <v>53786</v>
      </c>
      <c r="P6" s="1">
        <f>($C6 = O6)*1</f>
        <v>1</v>
      </c>
      <c r="Q6" s="5">
        <v>53786</v>
      </c>
      <c r="R6" s="1">
        <f t="shared" si="5"/>
        <v>1</v>
      </c>
      <c r="S6" s="5">
        <v>53786</v>
      </c>
      <c r="T6" s="1">
        <f>($C6 = S6)*1</f>
        <v>1</v>
      </c>
      <c r="U6" s="5">
        <v>53786</v>
      </c>
      <c r="V6" s="1">
        <f>($C6 = U6)*1</f>
        <v>1</v>
      </c>
      <c r="W6" s="5">
        <v>53786</v>
      </c>
      <c r="X6" s="1">
        <f t="shared" si="6"/>
        <v>1</v>
      </c>
      <c r="Y6" s="1">
        <v>53786</v>
      </c>
      <c r="Z6" s="1">
        <f t="shared" si="7"/>
        <v>1</v>
      </c>
    </row>
    <row r="7" spans="1:26" x14ac:dyDescent="0.25">
      <c r="A7" s="5">
        <f>46852</f>
        <v>46852</v>
      </c>
      <c r="B7" s="5">
        <v>19374</v>
      </c>
      <c r="C7" s="5">
        <f t="shared" si="0"/>
        <v>66226</v>
      </c>
      <c r="D7" s="5"/>
      <c r="E7" s="5">
        <v>48226</v>
      </c>
      <c r="F7" s="1">
        <f t="shared" si="1"/>
        <v>0</v>
      </c>
      <c r="G7" s="1">
        <v>66226</v>
      </c>
      <c r="H7" s="1">
        <f t="shared" si="2"/>
        <v>1</v>
      </c>
      <c r="I7" s="5">
        <v>76226</v>
      </c>
      <c r="J7" s="1">
        <f>($C7 = I7)*1</f>
        <v>0</v>
      </c>
      <c r="K7" s="5">
        <v>66226</v>
      </c>
      <c r="L7" s="1">
        <f t="shared" si="3"/>
        <v>1</v>
      </c>
      <c r="M7" s="5">
        <v>66226</v>
      </c>
      <c r="N7" s="1">
        <f t="shared" si="4"/>
        <v>1</v>
      </c>
      <c r="O7" s="5">
        <v>66226</v>
      </c>
      <c r="P7" s="1">
        <f>($C7 = O7)*1</f>
        <v>1</v>
      </c>
      <c r="Q7" s="5">
        <v>66226</v>
      </c>
      <c r="R7" s="1">
        <f t="shared" si="5"/>
        <v>1</v>
      </c>
      <c r="S7" s="5">
        <v>66226</v>
      </c>
      <c r="T7" s="1">
        <f>($C7 = S7)*1</f>
        <v>1</v>
      </c>
      <c r="U7" s="5">
        <v>66226</v>
      </c>
      <c r="V7" s="1">
        <f>($C7 = U7)*1</f>
        <v>1</v>
      </c>
      <c r="W7" s="5">
        <v>66226</v>
      </c>
      <c r="X7" s="1">
        <f t="shared" si="6"/>
        <v>1</v>
      </c>
      <c r="Y7" s="1">
        <v>66226</v>
      </c>
      <c r="Z7" s="1">
        <f t="shared" si="7"/>
        <v>1</v>
      </c>
    </row>
    <row r="8" spans="1:26" x14ac:dyDescent="0.25">
      <c r="A8" s="5">
        <f>95126</f>
        <v>95126</v>
      </c>
      <c r="B8" s="5">
        <v>62713</v>
      </c>
      <c r="C8" s="5">
        <f t="shared" si="0"/>
        <v>157839</v>
      </c>
      <c r="D8" s="5"/>
      <c r="E8" s="5">
        <v>157839</v>
      </c>
      <c r="F8" s="1">
        <f t="shared" si="1"/>
        <v>1</v>
      </c>
      <c r="G8" s="1">
        <v>157839</v>
      </c>
      <c r="H8" s="1">
        <f t="shared" si="2"/>
        <v>1</v>
      </c>
      <c r="I8" s="5">
        <v>15739</v>
      </c>
      <c r="J8" s="1">
        <f>($C8 = I8)*1</f>
        <v>0</v>
      </c>
      <c r="K8" s="5">
        <v>1578439</v>
      </c>
      <c r="L8" s="1">
        <f t="shared" si="3"/>
        <v>0</v>
      </c>
      <c r="M8" s="5">
        <v>157839</v>
      </c>
      <c r="N8" s="1">
        <f t="shared" si="4"/>
        <v>1</v>
      </c>
      <c r="O8" s="5">
        <v>157839</v>
      </c>
      <c r="P8" s="1">
        <f>($C8 = O8)*1</f>
        <v>1</v>
      </c>
      <c r="Q8" s="5">
        <v>157839</v>
      </c>
      <c r="R8" s="1">
        <f t="shared" si="5"/>
        <v>1</v>
      </c>
      <c r="S8" s="5">
        <v>157839</v>
      </c>
      <c r="T8" s="1">
        <f>($C8 = S8)*1</f>
        <v>1</v>
      </c>
      <c r="U8" s="5">
        <v>157839</v>
      </c>
      <c r="V8" s="1">
        <f>($C8 = U8)*1</f>
        <v>1</v>
      </c>
      <c r="W8" s="5">
        <v>157839</v>
      </c>
      <c r="X8" s="1">
        <f t="shared" si="6"/>
        <v>1</v>
      </c>
      <c r="Y8" s="1">
        <v>157839</v>
      </c>
      <c r="Z8" s="1">
        <f t="shared" si="7"/>
        <v>1</v>
      </c>
    </row>
    <row r="9" spans="1:26" x14ac:dyDescent="0.25">
      <c r="A9" s="5">
        <f>13894</f>
        <v>13894</v>
      </c>
      <c r="B9" s="5">
        <v>74215</v>
      </c>
      <c r="C9" s="5">
        <f t="shared" si="0"/>
        <v>88109</v>
      </c>
      <c r="D9" s="5"/>
      <c r="E9" s="5">
        <v>98109</v>
      </c>
      <c r="F9" s="1">
        <f t="shared" si="1"/>
        <v>0</v>
      </c>
      <c r="G9" s="1">
        <v>118109</v>
      </c>
      <c r="H9" s="1">
        <f t="shared" si="2"/>
        <v>0</v>
      </c>
      <c r="I9" s="5">
        <v>181949</v>
      </c>
      <c r="J9" s="1">
        <f>($C9 = I9)*1</f>
        <v>0</v>
      </c>
      <c r="K9" s="5">
        <v>882109</v>
      </c>
      <c r="L9" s="1">
        <f t="shared" si="3"/>
        <v>0</v>
      </c>
      <c r="M9" s="5">
        <v>88109</v>
      </c>
      <c r="N9" s="1">
        <f t="shared" si="4"/>
        <v>1</v>
      </c>
      <c r="O9" s="5">
        <v>88109</v>
      </c>
      <c r="P9" s="1">
        <f>($C9 = O9)*1</f>
        <v>1</v>
      </c>
      <c r="Q9" s="5">
        <v>88109</v>
      </c>
      <c r="R9" s="1">
        <f t="shared" si="5"/>
        <v>1</v>
      </c>
      <c r="S9" s="5">
        <v>88109</v>
      </c>
      <c r="T9" s="1">
        <f>($C9 = S9)*1</f>
        <v>1</v>
      </c>
      <c r="U9" s="5">
        <v>88109</v>
      </c>
      <c r="V9" s="1">
        <f>($C9 = U9)*1</f>
        <v>1</v>
      </c>
      <c r="W9" s="5">
        <v>88109</v>
      </c>
      <c r="X9" s="1">
        <f t="shared" si="6"/>
        <v>1</v>
      </c>
      <c r="Y9" s="1">
        <v>88109</v>
      </c>
      <c r="Z9" s="1">
        <f t="shared" si="7"/>
        <v>1</v>
      </c>
    </row>
    <row r="10" spans="1:26" x14ac:dyDescent="0.25">
      <c r="A10" s="5">
        <f>27139</f>
        <v>27139</v>
      </c>
      <c r="B10" s="5">
        <v>81624</v>
      </c>
      <c r="C10" s="5">
        <f t="shared" si="0"/>
        <v>108763</v>
      </c>
      <c r="D10" s="5"/>
      <c r="E10" s="5">
        <v>108763</v>
      </c>
      <c r="F10" s="1">
        <f t="shared" si="1"/>
        <v>1</v>
      </c>
      <c r="G10" s="1">
        <v>108763</v>
      </c>
      <c r="H10" s="1">
        <f t="shared" si="2"/>
        <v>1</v>
      </c>
      <c r="I10" s="5">
        <v>108753</v>
      </c>
      <c r="J10" s="1">
        <f>($C10 = I10)*1</f>
        <v>0</v>
      </c>
      <c r="K10" s="5">
        <v>1087663</v>
      </c>
      <c r="L10" s="1">
        <f t="shared" si="3"/>
        <v>0</v>
      </c>
      <c r="M10" s="5">
        <v>108763</v>
      </c>
      <c r="N10" s="1">
        <f t="shared" si="4"/>
        <v>1</v>
      </c>
      <c r="O10" s="5">
        <v>108763</v>
      </c>
      <c r="P10" s="1">
        <f>($C10 = O10)*1</f>
        <v>1</v>
      </c>
      <c r="Q10" s="5">
        <v>108763</v>
      </c>
      <c r="R10" s="1">
        <f t="shared" si="5"/>
        <v>1</v>
      </c>
      <c r="S10" s="5">
        <v>108763</v>
      </c>
      <c r="T10" s="1">
        <f>($C10 = S10)*1</f>
        <v>1</v>
      </c>
      <c r="U10" s="5">
        <v>108763</v>
      </c>
      <c r="V10" s="1">
        <f>($C10 = U10)*1</f>
        <v>1</v>
      </c>
      <c r="W10" s="5">
        <v>108763</v>
      </c>
      <c r="X10" s="1">
        <f t="shared" si="6"/>
        <v>1</v>
      </c>
      <c r="Y10" s="1">
        <v>108763</v>
      </c>
      <c r="Z10" s="1">
        <f t="shared" si="7"/>
        <v>1</v>
      </c>
    </row>
    <row r="11" spans="1:26" x14ac:dyDescent="0.25">
      <c r="A11" s="5">
        <f>59234</f>
        <v>59234</v>
      </c>
      <c r="B11" s="5">
        <v>39148</v>
      </c>
      <c r="C11" s="5">
        <f t="shared" si="0"/>
        <v>98382</v>
      </c>
      <c r="D11" s="5"/>
      <c r="E11" s="5">
        <v>98382</v>
      </c>
      <c r="F11" s="1">
        <f t="shared" si="1"/>
        <v>1</v>
      </c>
      <c r="G11" s="1">
        <v>98382</v>
      </c>
      <c r="H11" s="1">
        <f t="shared" si="2"/>
        <v>1</v>
      </c>
      <c r="I11" s="5">
        <v>98382</v>
      </c>
      <c r="J11" s="1">
        <f>($C11 = I11)*1</f>
        <v>1</v>
      </c>
      <c r="K11" s="5">
        <v>98382</v>
      </c>
      <c r="L11" s="1">
        <f t="shared" si="3"/>
        <v>1</v>
      </c>
      <c r="M11" s="5">
        <v>98382</v>
      </c>
      <c r="N11" s="1">
        <f t="shared" si="4"/>
        <v>1</v>
      </c>
      <c r="O11" s="5">
        <v>98382</v>
      </c>
      <c r="P11" s="1">
        <f>($C11 = O11)*1</f>
        <v>1</v>
      </c>
      <c r="Q11" s="5">
        <v>98382</v>
      </c>
      <c r="R11" s="1">
        <f t="shared" si="5"/>
        <v>1</v>
      </c>
      <c r="S11" s="5">
        <v>98382</v>
      </c>
      <c r="T11" s="1">
        <f>($C11 = S11)*1</f>
        <v>1</v>
      </c>
      <c r="U11" s="5">
        <v>98382</v>
      </c>
      <c r="V11" s="1">
        <f>($C11 = U11)*1</f>
        <v>1</v>
      </c>
      <c r="W11" s="5">
        <v>983382</v>
      </c>
      <c r="X11" s="1">
        <f t="shared" si="6"/>
        <v>0</v>
      </c>
      <c r="Y11" s="1">
        <v>98382</v>
      </c>
      <c r="Z11" s="1">
        <f t="shared" si="7"/>
        <v>1</v>
      </c>
    </row>
    <row r="12" spans="1:26" x14ac:dyDescent="0.25">
      <c r="A12" s="5">
        <f>82356</f>
        <v>82356</v>
      </c>
      <c r="B12" s="5">
        <v>15298</v>
      </c>
      <c r="C12" s="5">
        <f t="shared" si="0"/>
        <v>97654</v>
      </c>
      <c r="D12" s="5"/>
      <c r="E12" s="5">
        <v>138854</v>
      </c>
      <c r="F12" s="1">
        <f t="shared" si="1"/>
        <v>0</v>
      </c>
      <c r="G12" s="1">
        <v>97654</v>
      </c>
      <c r="H12" s="1">
        <f t="shared" si="2"/>
        <v>1</v>
      </c>
      <c r="I12" s="5">
        <v>107654</v>
      </c>
      <c r="J12" s="1">
        <f>($C12 = I12)*1</f>
        <v>0</v>
      </c>
      <c r="K12" s="5">
        <v>97654</v>
      </c>
      <c r="L12" s="1">
        <f t="shared" si="3"/>
        <v>1</v>
      </c>
      <c r="M12" s="5">
        <v>97654</v>
      </c>
      <c r="N12" s="1">
        <f t="shared" si="4"/>
        <v>1</v>
      </c>
      <c r="O12" s="5">
        <v>97654</v>
      </c>
      <c r="P12" s="1">
        <f>($C12 = O12)*1</f>
        <v>1</v>
      </c>
      <c r="Q12" s="5">
        <v>97654</v>
      </c>
      <c r="R12" s="1">
        <f t="shared" si="5"/>
        <v>1</v>
      </c>
      <c r="S12" s="5">
        <v>97654</v>
      </c>
      <c r="T12" s="1">
        <f>($C12 = S12)*1</f>
        <v>1</v>
      </c>
      <c r="U12" s="5">
        <v>97654</v>
      </c>
      <c r="V12" s="1">
        <f>($C12 = U12)*1</f>
        <v>1</v>
      </c>
      <c r="W12" s="5">
        <v>976654</v>
      </c>
      <c r="X12" s="1">
        <f t="shared" si="6"/>
        <v>0</v>
      </c>
      <c r="Y12" s="1">
        <v>97654</v>
      </c>
      <c r="Z12" s="1">
        <f t="shared" si="7"/>
        <v>1</v>
      </c>
    </row>
    <row r="13" spans="1:26" x14ac:dyDescent="0.25">
      <c r="A13" s="5">
        <f>16472</f>
        <v>16472</v>
      </c>
      <c r="B13" s="5">
        <v>93145</v>
      </c>
      <c r="C13" s="5">
        <f t="shared" si="0"/>
        <v>109617</v>
      </c>
      <c r="D13" s="5"/>
      <c r="E13" s="5">
        <v>155617</v>
      </c>
      <c r="F13" s="1">
        <f t="shared" si="1"/>
        <v>0</v>
      </c>
      <c r="G13" s="1">
        <v>109617</v>
      </c>
      <c r="H13" s="1">
        <f t="shared" si="2"/>
        <v>1</v>
      </c>
      <c r="I13" s="5">
        <v>109717</v>
      </c>
      <c r="J13" s="1">
        <f>($C13 = I13)*1</f>
        <v>0</v>
      </c>
      <c r="K13" s="5">
        <v>109617</v>
      </c>
      <c r="L13" s="1">
        <f t="shared" si="3"/>
        <v>1</v>
      </c>
      <c r="M13" s="5">
        <v>109617</v>
      </c>
      <c r="N13" s="1">
        <f t="shared" si="4"/>
        <v>1</v>
      </c>
      <c r="O13" s="5">
        <v>109617</v>
      </c>
      <c r="P13" s="1">
        <f>($C13 = O13)*1</f>
        <v>1</v>
      </c>
      <c r="Q13" s="5">
        <v>109617</v>
      </c>
      <c r="R13" s="1">
        <f t="shared" si="5"/>
        <v>1</v>
      </c>
      <c r="S13" s="5">
        <v>109617</v>
      </c>
      <c r="T13" s="1">
        <f>($C13 = S13)*1</f>
        <v>1</v>
      </c>
      <c r="U13" s="5">
        <v>109617</v>
      </c>
      <c r="V13" s="1">
        <f>($C13 = U13)*1</f>
        <v>1</v>
      </c>
      <c r="W13" s="5">
        <v>106917</v>
      </c>
      <c r="X13" s="1">
        <f t="shared" si="6"/>
        <v>0</v>
      </c>
      <c r="Y13" s="1">
        <v>109373</v>
      </c>
      <c r="Z13" s="1">
        <f t="shared" si="7"/>
        <v>0</v>
      </c>
    </row>
    <row r="14" spans="1:26" x14ac:dyDescent="0.25">
      <c r="A14" s="5">
        <f>39785</f>
        <v>39785</v>
      </c>
      <c r="B14" s="5">
        <v>21971</v>
      </c>
      <c r="C14" s="5">
        <f t="shared" si="0"/>
        <v>61756</v>
      </c>
      <c r="D14" s="5"/>
      <c r="E14" s="5">
        <v>86856</v>
      </c>
      <c r="F14" s="1">
        <f t="shared" si="1"/>
        <v>0</v>
      </c>
      <c r="G14" s="1">
        <v>61556</v>
      </c>
      <c r="H14" s="1">
        <f t="shared" si="2"/>
        <v>0</v>
      </c>
      <c r="I14" s="5">
        <v>617056</v>
      </c>
      <c r="J14" s="1">
        <f>($C14 = I14)*1</f>
        <v>0</v>
      </c>
      <c r="K14" s="5">
        <v>61756</v>
      </c>
      <c r="L14" s="1">
        <f t="shared" si="3"/>
        <v>1</v>
      </c>
      <c r="M14" s="5">
        <v>61756</v>
      </c>
      <c r="N14" s="1">
        <f t="shared" si="4"/>
        <v>1</v>
      </c>
      <c r="O14" s="5">
        <v>61756</v>
      </c>
      <c r="P14" s="1">
        <f>($C14 = O14)*1</f>
        <v>1</v>
      </c>
      <c r="Q14" s="5">
        <v>61756</v>
      </c>
      <c r="R14" s="1">
        <f t="shared" si="5"/>
        <v>1</v>
      </c>
      <c r="S14" s="5">
        <v>61756</v>
      </c>
      <c r="T14" s="1">
        <f>($C14 = S14)*1</f>
        <v>1</v>
      </c>
      <c r="U14" s="5">
        <v>61756</v>
      </c>
      <c r="V14" s="1">
        <f>($C14 = U14)*1</f>
        <v>1</v>
      </c>
      <c r="W14" s="5">
        <v>61756</v>
      </c>
      <c r="X14" s="1">
        <f t="shared" si="6"/>
        <v>1</v>
      </c>
      <c r="Y14" s="1">
        <v>106265</v>
      </c>
      <c r="Z14" s="1">
        <f t="shared" si="7"/>
        <v>0</v>
      </c>
    </row>
    <row r="15" spans="1:26" x14ac:dyDescent="0.25">
      <c r="A15" s="5">
        <f>65139</f>
        <v>65139</v>
      </c>
      <c r="B15" s="5">
        <v>28692</v>
      </c>
      <c r="C15" s="5">
        <f t="shared" si="0"/>
        <v>93831</v>
      </c>
      <c r="D15" s="5"/>
      <c r="E15" s="5">
        <v>93831</v>
      </c>
      <c r="F15" s="1">
        <f t="shared" si="1"/>
        <v>1</v>
      </c>
      <c r="G15" s="1">
        <v>93831</v>
      </c>
      <c r="H15" s="1">
        <f t="shared" si="2"/>
        <v>1</v>
      </c>
      <c r="I15" s="5">
        <v>93831</v>
      </c>
      <c r="J15" s="1">
        <f>($C15 = I15)*1</f>
        <v>1</v>
      </c>
      <c r="K15" s="5">
        <v>93831</v>
      </c>
      <c r="L15" s="1">
        <f t="shared" si="3"/>
        <v>1</v>
      </c>
      <c r="M15" s="5">
        <v>93831</v>
      </c>
      <c r="N15" s="1">
        <f t="shared" si="4"/>
        <v>1</v>
      </c>
      <c r="O15" s="5">
        <v>93831</v>
      </c>
      <c r="P15" s="1">
        <f>($C15 = O15)*1</f>
        <v>1</v>
      </c>
      <c r="Q15" s="5">
        <v>93831</v>
      </c>
      <c r="R15" s="1">
        <f t="shared" si="5"/>
        <v>1</v>
      </c>
      <c r="S15" s="5">
        <v>93831</v>
      </c>
      <c r="T15" s="1">
        <f>($C15 = S15)*1</f>
        <v>1</v>
      </c>
      <c r="U15" s="5">
        <v>93831</v>
      </c>
      <c r="V15" s="1">
        <f>($C15 = U15)*1</f>
        <v>1</v>
      </c>
      <c r="W15" s="5">
        <v>93831</v>
      </c>
      <c r="X15" s="1">
        <f t="shared" si="6"/>
        <v>1</v>
      </c>
      <c r="Y15" s="1">
        <v>86680</v>
      </c>
      <c r="Z15" s="1">
        <f t="shared" si="7"/>
        <v>0</v>
      </c>
    </row>
    <row r="16" spans="1:26" x14ac:dyDescent="0.25">
      <c r="A16" s="5">
        <f>12895</f>
        <v>12895</v>
      </c>
      <c r="B16" s="5">
        <v>96478</v>
      </c>
      <c r="C16" s="5">
        <f t="shared" si="0"/>
        <v>109373</v>
      </c>
      <c r="D16" s="5"/>
      <c r="E16" s="5">
        <v>109483</v>
      </c>
      <c r="F16" s="1">
        <f t="shared" si="1"/>
        <v>0</v>
      </c>
      <c r="G16" s="1">
        <v>109373</v>
      </c>
      <c r="H16" s="1">
        <f t="shared" si="2"/>
        <v>1</v>
      </c>
      <c r="I16" s="5">
        <v>110373</v>
      </c>
      <c r="J16" s="1">
        <f>($C16 = I16)*1</f>
        <v>0</v>
      </c>
      <c r="K16" s="5">
        <v>109373</v>
      </c>
      <c r="L16" s="1">
        <f t="shared" si="3"/>
        <v>1</v>
      </c>
      <c r="M16" s="5">
        <v>109373</v>
      </c>
      <c r="N16" s="1">
        <f t="shared" si="4"/>
        <v>1</v>
      </c>
      <c r="O16" s="5">
        <v>109373</v>
      </c>
      <c r="P16" s="1">
        <f>($C16 = O16)*1</f>
        <v>1</v>
      </c>
      <c r="Q16" s="5">
        <v>109373</v>
      </c>
      <c r="R16" s="1">
        <f t="shared" si="5"/>
        <v>1</v>
      </c>
      <c r="S16" s="5">
        <v>109373</v>
      </c>
      <c r="T16" s="1">
        <f>($C16 = S16)*1</f>
        <v>1</v>
      </c>
      <c r="U16" s="5">
        <v>109373</v>
      </c>
      <c r="V16" s="1">
        <f>($C16 = U16)*1</f>
        <v>1</v>
      </c>
      <c r="W16" s="5">
        <v>109373</v>
      </c>
      <c r="X16" s="1">
        <f t="shared" si="6"/>
        <v>1</v>
      </c>
      <c r="Y16" s="1">
        <v>108002</v>
      </c>
      <c r="Z16" s="1">
        <f t="shared" si="7"/>
        <v>0</v>
      </c>
    </row>
    <row r="17" spans="1:26" x14ac:dyDescent="0.25">
      <c r="A17" s="5">
        <f>24351</f>
        <v>24351</v>
      </c>
      <c r="B17" s="5">
        <v>81914</v>
      </c>
      <c r="C17" s="5">
        <f t="shared" si="0"/>
        <v>106265</v>
      </c>
      <c r="D17" s="5"/>
      <c r="E17" s="5">
        <v>106280</v>
      </c>
      <c r="F17" s="1">
        <f t="shared" si="1"/>
        <v>0</v>
      </c>
      <c r="G17" s="1">
        <v>106265</v>
      </c>
      <c r="H17" s="1">
        <f t="shared" si="2"/>
        <v>1</v>
      </c>
      <c r="I17" s="5">
        <v>106265</v>
      </c>
      <c r="J17" s="1">
        <f>($C17 = I17)*1</f>
        <v>1</v>
      </c>
      <c r="K17" s="5">
        <v>106265</v>
      </c>
      <c r="L17" s="1">
        <f t="shared" si="3"/>
        <v>1</v>
      </c>
      <c r="M17" s="5">
        <v>106265</v>
      </c>
      <c r="N17" s="1">
        <f t="shared" si="4"/>
        <v>1</v>
      </c>
      <c r="O17" s="5">
        <v>106265</v>
      </c>
      <c r="P17" s="1">
        <f>($C17 = O17)*1</f>
        <v>1</v>
      </c>
      <c r="Q17" s="5">
        <v>106265</v>
      </c>
      <c r="R17" s="1">
        <f t="shared" si="5"/>
        <v>1</v>
      </c>
      <c r="S17" s="5">
        <v>106265</v>
      </c>
      <c r="T17" s="1">
        <f>($C17 = S17)*1</f>
        <v>1</v>
      </c>
      <c r="U17" s="5">
        <v>106265</v>
      </c>
      <c r="V17" s="1">
        <f>($C17 = U17)*1</f>
        <v>1</v>
      </c>
      <c r="W17" s="5">
        <v>106265</v>
      </c>
      <c r="X17" s="1">
        <f t="shared" si="6"/>
        <v>1</v>
      </c>
      <c r="Y17" s="1">
        <v>112062</v>
      </c>
      <c r="Z17" s="1">
        <f t="shared" si="7"/>
        <v>0</v>
      </c>
    </row>
    <row r="18" spans="1:26" x14ac:dyDescent="0.25">
      <c r="A18" s="5">
        <f>59162</f>
        <v>59162</v>
      </c>
      <c r="B18" s="5">
        <v>27518</v>
      </c>
      <c r="C18" s="5">
        <f t="shared" si="0"/>
        <v>86680</v>
      </c>
      <c r="D18" s="5"/>
      <c r="E18" s="5">
        <v>86703</v>
      </c>
      <c r="F18" s="1">
        <f t="shared" si="1"/>
        <v>0</v>
      </c>
      <c r="G18" s="1">
        <v>86680</v>
      </c>
      <c r="H18" s="1">
        <f t="shared" si="2"/>
        <v>1</v>
      </c>
      <c r="I18" s="5">
        <v>868080</v>
      </c>
      <c r="J18" s="1">
        <f>($C18 = I18)*1</f>
        <v>0</v>
      </c>
      <c r="K18" s="5">
        <v>86780</v>
      </c>
      <c r="L18" s="1">
        <f t="shared" si="3"/>
        <v>0</v>
      </c>
      <c r="M18" s="5">
        <v>86680</v>
      </c>
      <c r="N18" s="1">
        <f t="shared" si="4"/>
        <v>1</v>
      </c>
      <c r="O18" s="5">
        <v>88680</v>
      </c>
      <c r="P18" s="1">
        <f>($C18 = O18)*1</f>
        <v>0</v>
      </c>
      <c r="Q18" s="5">
        <v>88680</v>
      </c>
      <c r="R18" s="1">
        <f t="shared" si="5"/>
        <v>0</v>
      </c>
      <c r="S18" s="5">
        <v>88680</v>
      </c>
      <c r="T18" s="1">
        <f>($C18 = S18)*1</f>
        <v>0</v>
      </c>
      <c r="U18" s="5">
        <v>86680</v>
      </c>
      <c r="V18" s="1">
        <f>($C18 = U18)*1</f>
        <v>1</v>
      </c>
      <c r="W18" s="5">
        <v>86680</v>
      </c>
      <c r="X18" s="1">
        <f t="shared" si="6"/>
        <v>1</v>
      </c>
      <c r="Y18" s="1">
        <v>61679</v>
      </c>
      <c r="Z18" s="1">
        <f t="shared" si="7"/>
        <v>0</v>
      </c>
    </row>
    <row r="19" spans="1:26" x14ac:dyDescent="0.25">
      <c r="A19" s="5">
        <f>13789</f>
        <v>13789</v>
      </c>
      <c r="B19" s="5">
        <v>94213</v>
      </c>
      <c r="C19" s="5">
        <f t="shared" si="0"/>
        <v>108002</v>
      </c>
      <c r="D19" s="5"/>
      <c r="E19" s="5">
        <v>108116</v>
      </c>
      <c r="F19" s="1">
        <f t="shared" si="1"/>
        <v>0</v>
      </c>
      <c r="G19" s="1">
        <v>112002</v>
      </c>
      <c r="H19" s="1">
        <f t="shared" si="2"/>
        <v>0</v>
      </c>
      <c r="I19" s="5">
        <v>104302</v>
      </c>
      <c r="J19" s="1">
        <f>($C19 = I19)*1</f>
        <v>0</v>
      </c>
      <c r="K19" s="5">
        <v>108102</v>
      </c>
      <c r="L19" s="1">
        <f t="shared" si="3"/>
        <v>0</v>
      </c>
      <c r="M19" s="5">
        <v>108002</v>
      </c>
      <c r="N19" s="1">
        <f t="shared" si="4"/>
        <v>1</v>
      </c>
      <c r="O19" s="5">
        <v>103002</v>
      </c>
      <c r="P19" s="1">
        <f>($C19 = O19)*1</f>
        <v>0</v>
      </c>
      <c r="Q19" s="5">
        <v>103002</v>
      </c>
      <c r="R19" s="1">
        <f t="shared" si="5"/>
        <v>0</v>
      </c>
      <c r="S19" s="5">
        <v>103002</v>
      </c>
      <c r="T19" s="1">
        <f>($C19 = S19)*1</f>
        <v>0</v>
      </c>
      <c r="U19" s="5">
        <v>108002</v>
      </c>
      <c r="V19" s="1">
        <f>($C19 = U19)*1</f>
        <v>1</v>
      </c>
      <c r="W19" s="5">
        <v>108002</v>
      </c>
      <c r="X19" s="1">
        <f t="shared" si="6"/>
        <v>1</v>
      </c>
      <c r="Y19" s="1">
        <v>157237</v>
      </c>
      <c r="Z19" s="1">
        <f t="shared" si="7"/>
        <v>0</v>
      </c>
    </row>
    <row r="20" spans="1:26" x14ac:dyDescent="0.25">
      <c r="A20" s="5">
        <f>26935</f>
        <v>26935</v>
      </c>
      <c r="B20" s="5">
        <v>85127</v>
      </c>
      <c r="C20" s="5">
        <f t="shared" si="0"/>
        <v>112062</v>
      </c>
      <c r="D20" s="5"/>
      <c r="E20" s="5">
        <v>112074</v>
      </c>
      <c r="F20" s="1">
        <f t="shared" si="1"/>
        <v>0</v>
      </c>
      <c r="G20" s="1">
        <v>122062</v>
      </c>
      <c r="H20" s="1">
        <f t="shared" si="2"/>
        <v>0</v>
      </c>
      <c r="I20" s="5">
        <v>112662</v>
      </c>
      <c r="J20" s="1">
        <f>($C20 = I20)*1</f>
        <v>0</v>
      </c>
      <c r="K20" s="5">
        <v>112062</v>
      </c>
      <c r="L20" s="1">
        <f t="shared" si="3"/>
        <v>1</v>
      </c>
      <c r="M20" s="5">
        <v>112062</v>
      </c>
      <c r="N20" s="1">
        <f t="shared" si="4"/>
        <v>1</v>
      </c>
      <c r="O20" s="5">
        <v>112062</v>
      </c>
      <c r="P20" s="1">
        <f>($C20 = O20)*1</f>
        <v>1</v>
      </c>
      <c r="Q20" s="5">
        <v>112062</v>
      </c>
      <c r="R20" s="1">
        <f t="shared" si="5"/>
        <v>1</v>
      </c>
      <c r="S20" s="5">
        <v>112062</v>
      </c>
      <c r="T20" s="1">
        <f>($C20 = S20)*1</f>
        <v>1</v>
      </c>
      <c r="U20" s="5">
        <v>112062</v>
      </c>
      <c r="V20" s="1">
        <f>($C20 = U20)*1</f>
        <v>1</v>
      </c>
      <c r="W20" s="5">
        <v>112062</v>
      </c>
      <c r="X20" s="1">
        <f t="shared" si="6"/>
        <v>1</v>
      </c>
      <c r="Y20" s="1">
        <v>104631</v>
      </c>
      <c r="Z20" s="1">
        <f t="shared" si="7"/>
        <v>0</v>
      </c>
    </row>
    <row r="21" spans="1:26" x14ac:dyDescent="0.25">
      <c r="A21" s="5">
        <f>42193</f>
        <v>42193</v>
      </c>
      <c r="B21" s="5">
        <v>19386</v>
      </c>
      <c r="C21" s="5">
        <f t="shared" si="0"/>
        <v>61579</v>
      </c>
      <c r="D21" s="5"/>
      <c r="E21" s="5">
        <v>61603</v>
      </c>
      <c r="F21" s="1">
        <f t="shared" si="1"/>
        <v>0</v>
      </c>
      <c r="G21" s="1">
        <v>61579</v>
      </c>
      <c r="H21" s="1">
        <f t="shared" si="2"/>
        <v>1</v>
      </c>
      <c r="I21" s="5">
        <v>615279</v>
      </c>
      <c r="J21" s="1">
        <f>($C21 = I21)*1</f>
        <v>0</v>
      </c>
      <c r="K21" s="5">
        <v>61579</v>
      </c>
      <c r="L21" s="1">
        <f t="shared" si="3"/>
        <v>1</v>
      </c>
      <c r="M21" s="5">
        <v>61579</v>
      </c>
      <c r="N21" s="1">
        <f t="shared" si="4"/>
        <v>1</v>
      </c>
      <c r="O21" s="5">
        <v>61579</v>
      </c>
      <c r="P21" s="1">
        <f>($C21 = O21)*1</f>
        <v>1</v>
      </c>
      <c r="Q21" s="5">
        <v>61579</v>
      </c>
      <c r="R21" s="1">
        <f t="shared" si="5"/>
        <v>1</v>
      </c>
      <c r="S21" s="5">
        <v>61579</v>
      </c>
      <c r="T21" s="1">
        <f>($C21 = S21)*1</f>
        <v>1</v>
      </c>
      <c r="U21" s="5">
        <v>61579</v>
      </c>
      <c r="V21" s="1">
        <f>($C21 = U21)*1</f>
        <v>1</v>
      </c>
      <c r="W21" s="5">
        <v>61579</v>
      </c>
      <c r="X21" s="1">
        <f t="shared" si="6"/>
        <v>1</v>
      </c>
      <c r="Y21" s="1">
        <v>70204</v>
      </c>
      <c r="Z21" s="1">
        <f t="shared" si="7"/>
        <v>0</v>
      </c>
    </row>
    <row r="22" spans="1:26" x14ac:dyDescent="0.25">
      <c r="A22" s="5">
        <f>94516</f>
        <v>94516</v>
      </c>
      <c r="B22" s="5">
        <v>62721</v>
      </c>
      <c r="C22" s="5">
        <f t="shared" si="0"/>
        <v>157237</v>
      </c>
      <c r="D22" s="5"/>
      <c r="E22" s="5">
        <v>157247</v>
      </c>
      <c r="F22" s="1">
        <f t="shared" si="1"/>
        <v>0</v>
      </c>
      <c r="G22" s="1">
        <v>157237</v>
      </c>
      <c r="H22" s="1">
        <f t="shared" si="2"/>
        <v>1</v>
      </c>
      <c r="I22" s="5">
        <v>157237</v>
      </c>
      <c r="J22" s="1">
        <f>($C22 = I22)*1</f>
        <v>1</v>
      </c>
      <c r="K22" s="5">
        <v>157237</v>
      </c>
      <c r="L22" s="1">
        <f t="shared" si="3"/>
        <v>1</v>
      </c>
      <c r="M22" s="5">
        <v>157237</v>
      </c>
      <c r="N22" s="1">
        <f t="shared" si="4"/>
        <v>1</v>
      </c>
      <c r="O22" s="5">
        <v>157237</v>
      </c>
      <c r="P22" s="1">
        <f>($C22 = O22)*1</f>
        <v>1</v>
      </c>
      <c r="Q22" s="5">
        <v>157237</v>
      </c>
      <c r="R22" s="1">
        <f t="shared" si="5"/>
        <v>1</v>
      </c>
      <c r="S22" s="5">
        <v>157237</v>
      </c>
      <c r="T22" s="1">
        <f>($C22 = S22)*1</f>
        <v>1</v>
      </c>
      <c r="U22" s="5">
        <v>157237</v>
      </c>
      <c r="V22" s="1">
        <f>($C22 = U22)*1</f>
        <v>1</v>
      </c>
      <c r="W22" s="5">
        <v>157237</v>
      </c>
      <c r="X22" s="1">
        <f t="shared" si="6"/>
        <v>1</v>
      </c>
      <c r="Y22" s="1">
        <v>116112</v>
      </c>
      <c r="Z22" s="1">
        <f t="shared" si="7"/>
        <v>0</v>
      </c>
    </row>
    <row r="23" spans="1:26" x14ac:dyDescent="0.25">
      <c r="A23" s="5">
        <f>19237</f>
        <v>19237</v>
      </c>
      <c r="B23" s="5">
        <v>85394</v>
      </c>
      <c r="C23" s="5">
        <f t="shared" si="0"/>
        <v>104631</v>
      </c>
      <c r="D23" s="5"/>
      <c r="E23" s="5">
        <v>53883</v>
      </c>
      <c r="F23" s="1">
        <f t="shared" si="1"/>
        <v>0</v>
      </c>
      <c r="G23" s="1">
        <v>178631</v>
      </c>
      <c r="H23" s="1">
        <f t="shared" si="2"/>
        <v>0</v>
      </c>
      <c r="I23" s="5">
        <v>106631</v>
      </c>
      <c r="J23" s="1">
        <f>($C23 = I23)*1</f>
        <v>0</v>
      </c>
      <c r="K23" s="5">
        <v>104631</v>
      </c>
      <c r="L23" s="1">
        <f t="shared" si="3"/>
        <v>1</v>
      </c>
      <c r="M23" s="5">
        <v>104631</v>
      </c>
      <c r="N23" s="1">
        <f t="shared" si="4"/>
        <v>1</v>
      </c>
      <c r="O23" s="5">
        <v>177631</v>
      </c>
      <c r="P23" s="1">
        <f>($C23 = O23)*1</f>
        <v>0</v>
      </c>
      <c r="Q23" s="5">
        <v>174631</v>
      </c>
      <c r="R23" s="1">
        <f t="shared" si="5"/>
        <v>0</v>
      </c>
      <c r="S23" s="5">
        <v>174631</v>
      </c>
      <c r="T23" s="1">
        <f>($C23 = S23)*1</f>
        <v>0</v>
      </c>
      <c r="U23" s="5">
        <v>104631</v>
      </c>
      <c r="V23" s="1">
        <f>($C23 = U23)*1</f>
        <v>1</v>
      </c>
      <c r="W23" s="5">
        <v>176731</v>
      </c>
      <c r="X23" s="1">
        <f t="shared" si="6"/>
        <v>0</v>
      </c>
      <c r="Y23" s="1">
        <v>64810</v>
      </c>
      <c r="Z23" s="1">
        <f t="shared" si="7"/>
        <v>0</v>
      </c>
    </row>
    <row r="24" spans="1:26" x14ac:dyDescent="0.25">
      <c r="A24" s="5">
        <f>56319</f>
        <v>56319</v>
      </c>
      <c r="B24" s="5">
        <v>13985</v>
      </c>
      <c r="C24" s="5">
        <f t="shared" si="0"/>
        <v>70304</v>
      </c>
      <c r="D24" s="5"/>
      <c r="E24" s="5">
        <v>86909</v>
      </c>
      <c r="F24" s="1">
        <f t="shared" si="1"/>
        <v>0</v>
      </c>
      <c r="G24" s="1">
        <v>70204</v>
      </c>
      <c r="H24" s="1">
        <f t="shared" si="2"/>
        <v>0</v>
      </c>
      <c r="I24" s="5">
        <v>701924</v>
      </c>
      <c r="J24" s="1">
        <f>($C24 = I24)*1</f>
        <v>0</v>
      </c>
      <c r="K24" s="5">
        <v>70304</v>
      </c>
      <c r="L24" s="1">
        <f t="shared" si="3"/>
        <v>1</v>
      </c>
      <c r="M24" s="5">
        <v>70204</v>
      </c>
      <c r="N24" s="1">
        <f t="shared" si="4"/>
        <v>0</v>
      </c>
      <c r="O24" s="5">
        <v>70204</v>
      </c>
      <c r="P24" s="1">
        <f>($C24 = O24)*1</f>
        <v>0</v>
      </c>
      <c r="Q24" s="5">
        <v>70204</v>
      </c>
      <c r="R24" s="1">
        <f t="shared" si="5"/>
        <v>0</v>
      </c>
      <c r="S24" s="5">
        <v>70204</v>
      </c>
      <c r="T24" s="1">
        <f>($C24 = S24)*1</f>
        <v>0</v>
      </c>
      <c r="U24" s="5">
        <v>70304</v>
      </c>
      <c r="V24" s="1">
        <f>($C24 = U24)*1</f>
        <v>1</v>
      </c>
      <c r="W24" s="5">
        <v>70304</v>
      </c>
      <c r="X24" s="1">
        <f t="shared" si="6"/>
        <v>1</v>
      </c>
      <c r="Y24" s="1">
        <v>98020</v>
      </c>
      <c r="Z24" s="1">
        <f t="shared" si="7"/>
        <v>0</v>
      </c>
    </row>
    <row r="25" spans="1:26" x14ac:dyDescent="0.25">
      <c r="A25" s="5">
        <f>21974</f>
        <v>21974</v>
      </c>
      <c r="B25" s="5">
        <v>94138</v>
      </c>
      <c r="C25" s="5">
        <f t="shared" si="0"/>
        <v>116112</v>
      </c>
      <c r="D25" s="5"/>
      <c r="E25" s="5">
        <v>108482</v>
      </c>
      <c r="F25" s="1">
        <f t="shared" si="1"/>
        <v>0</v>
      </c>
      <c r="G25" s="1">
        <v>116112</v>
      </c>
      <c r="H25" s="1">
        <f t="shared" si="2"/>
        <v>1</v>
      </c>
      <c r="I25" s="5">
        <v>121012</v>
      </c>
      <c r="J25" s="1">
        <f>($C25 = I25)*1</f>
        <v>0</v>
      </c>
      <c r="K25" s="5">
        <v>116112</v>
      </c>
      <c r="L25" s="1">
        <f t="shared" si="3"/>
        <v>1</v>
      </c>
      <c r="M25" s="5">
        <v>116112</v>
      </c>
      <c r="N25" s="1">
        <f t="shared" si="4"/>
        <v>1</v>
      </c>
      <c r="O25" s="5">
        <v>116112</v>
      </c>
      <c r="P25" s="1">
        <f>($C25 = O25)*1</f>
        <v>1</v>
      </c>
      <c r="Q25" s="5">
        <v>116112</v>
      </c>
      <c r="R25" s="1">
        <f t="shared" si="5"/>
        <v>1</v>
      </c>
      <c r="S25" s="5">
        <v>116112</v>
      </c>
      <c r="T25" s="1">
        <f>($C25 = S25)*1</f>
        <v>1</v>
      </c>
      <c r="U25" s="5">
        <v>116112</v>
      </c>
      <c r="V25" s="1">
        <f>($C25 = U25)*1</f>
        <v>1</v>
      </c>
      <c r="W25" s="5">
        <v>116112</v>
      </c>
      <c r="X25" s="1">
        <f t="shared" si="6"/>
        <v>1</v>
      </c>
      <c r="Y25" s="1">
        <v>53893</v>
      </c>
      <c r="Z25" s="1">
        <f t="shared" si="7"/>
        <v>0</v>
      </c>
    </row>
    <row r="26" spans="1:26" x14ac:dyDescent="0.25">
      <c r="A26" s="5">
        <f>39142</f>
        <v>39142</v>
      </c>
      <c r="B26" s="5">
        <v>25768</v>
      </c>
      <c r="C26" s="5">
        <f t="shared" si="0"/>
        <v>64910</v>
      </c>
      <c r="D26" s="5"/>
      <c r="E26" s="5">
        <v>98366</v>
      </c>
      <c r="F26" s="1">
        <f t="shared" si="1"/>
        <v>0</v>
      </c>
      <c r="G26" s="1">
        <v>64910</v>
      </c>
      <c r="H26" s="1">
        <f t="shared" si="2"/>
        <v>1</v>
      </c>
      <c r="I26" s="5">
        <v>980020</v>
      </c>
      <c r="J26" s="1">
        <f>($C26 = I26)*1</f>
        <v>0</v>
      </c>
      <c r="K26" s="5">
        <v>64810</v>
      </c>
      <c r="L26" s="1">
        <f t="shared" si="3"/>
        <v>0</v>
      </c>
      <c r="M26" s="5">
        <v>64910</v>
      </c>
      <c r="N26" s="1">
        <f t="shared" si="4"/>
        <v>1</v>
      </c>
      <c r="O26" s="5">
        <v>64810</v>
      </c>
      <c r="P26" s="1">
        <f>($C26 = O26)*1</f>
        <v>0</v>
      </c>
      <c r="Q26" s="5">
        <v>64810</v>
      </c>
      <c r="R26" s="1">
        <f t="shared" si="5"/>
        <v>0</v>
      </c>
      <c r="S26" s="5">
        <v>64810</v>
      </c>
      <c r="T26" s="1">
        <f>($C26 = S26)*1</f>
        <v>0</v>
      </c>
      <c r="U26" s="5">
        <v>64910</v>
      </c>
      <c r="V26" s="1">
        <f>($C26 = U26)*1</f>
        <v>1</v>
      </c>
      <c r="W26" s="5">
        <v>64810</v>
      </c>
      <c r="X26" s="1">
        <f t="shared" si="6"/>
        <v>0</v>
      </c>
      <c r="Y26" s="1">
        <v>124506</v>
      </c>
      <c r="Z26" s="1">
        <f t="shared" si="7"/>
        <v>0</v>
      </c>
    </row>
    <row r="27" spans="1:26" x14ac:dyDescent="0.25">
      <c r="A27" s="5">
        <f>84725</f>
        <v>84725</v>
      </c>
      <c r="B27" s="5">
        <v>13295</v>
      </c>
      <c r="C27" s="5">
        <f t="shared" si="0"/>
        <v>98020</v>
      </c>
      <c r="D27" s="5"/>
      <c r="E27" s="5">
        <v>138687</v>
      </c>
      <c r="F27" s="1">
        <f t="shared" si="1"/>
        <v>0</v>
      </c>
      <c r="G27" s="1">
        <v>98020</v>
      </c>
      <c r="H27" s="1">
        <f t="shared" si="2"/>
        <v>1</v>
      </c>
      <c r="I27" s="5">
        <v>534093</v>
      </c>
      <c r="J27" s="1">
        <f>($C27 = I27)*1</f>
        <v>0</v>
      </c>
      <c r="K27" s="5">
        <v>98020</v>
      </c>
      <c r="L27" s="1">
        <f t="shared" si="3"/>
        <v>1</v>
      </c>
      <c r="M27" s="5">
        <v>98020</v>
      </c>
      <c r="N27" s="1">
        <f t="shared" si="4"/>
        <v>1</v>
      </c>
      <c r="O27" s="5">
        <v>98020</v>
      </c>
      <c r="P27" s="1">
        <f>($C27 = O27)*1</f>
        <v>1</v>
      </c>
      <c r="Q27" s="5">
        <v>98020</v>
      </c>
      <c r="R27" s="1">
        <f t="shared" si="5"/>
        <v>1</v>
      </c>
      <c r="S27" s="5">
        <v>98020</v>
      </c>
      <c r="T27" s="1">
        <f>($C27 = S27)*1</f>
        <v>1</v>
      </c>
      <c r="U27" s="5">
        <v>98020</v>
      </c>
      <c r="V27" s="1">
        <f>($C27 = U27)*1</f>
        <v>1</v>
      </c>
      <c r="W27" s="5">
        <v>98020</v>
      </c>
      <c r="X27" s="1">
        <f t="shared" si="6"/>
        <v>1</v>
      </c>
      <c r="Y27" s="1">
        <v>108472</v>
      </c>
      <c r="Z27" s="1">
        <f t="shared" si="7"/>
        <v>0</v>
      </c>
    </row>
    <row r="28" spans="1:26" x14ac:dyDescent="0.25">
      <c r="A28" s="5">
        <f>19591</f>
        <v>19591</v>
      </c>
      <c r="B28" s="5">
        <v>34292</v>
      </c>
      <c r="C28" s="5">
        <f t="shared" si="0"/>
        <v>53883</v>
      </c>
      <c r="D28" s="5"/>
      <c r="E28" s="5">
        <v>155641</v>
      </c>
      <c r="F28" s="1">
        <f t="shared" si="1"/>
        <v>0</v>
      </c>
      <c r="G28" s="1">
        <v>53883</v>
      </c>
      <c r="H28" s="1">
        <f t="shared" si="2"/>
        <v>1</v>
      </c>
      <c r="I28" s="5">
        <v>124506</v>
      </c>
      <c r="J28" s="1">
        <f>($C28 = I28)*1</f>
        <v>0</v>
      </c>
      <c r="K28" s="5">
        <v>53883</v>
      </c>
      <c r="L28" s="1">
        <f t="shared" si="3"/>
        <v>1</v>
      </c>
      <c r="M28" s="5">
        <v>53883</v>
      </c>
      <c r="N28" s="1">
        <f t="shared" si="4"/>
        <v>1</v>
      </c>
      <c r="O28" s="5">
        <v>53883</v>
      </c>
      <c r="P28" s="1">
        <f>($C28 = O28)*1</f>
        <v>1</v>
      </c>
      <c r="Q28" s="5">
        <v>53883</v>
      </c>
      <c r="R28" s="1">
        <f t="shared" si="5"/>
        <v>1</v>
      </c>
      <c r="S28" s="5">
        <v>53883</v>
      </c>
      <c r="T28" s="1">
        <f>($C28 = S28)*1</f>
        <v>1</v>
      </c>
      <c r="U28" s="5">
        <v>53883</v>
      </c>
      <c r="V28" s="1">
        <f>($C28 = U28)*1</f>
        <v>1</v>
      </c>
      <c r="W28" s="5">
        <v>53883</v>
      </c>
      <c r="X28" s="1">
        <f t="shared" si="6"/>
        <v>1</v>
      </c>
      <c r="Y28" s="1">
        <v>98368</v>
      </c>
      <c r="Z28" s="1">
        <f t="shared" si="7"/>
        <v>0</v>
      </c>
    </row>
    <row r="29" spans="1:26" x14ac:dyDescent="0.25">
      <c r="A29" s="5">
        <f>81939</f>
        <v>81939</v>
      </c>
      <c r="B29" s="5">
        <v>42563</v>
      </c>
      <c r="C29" s="5">
        <f t="shared" si="0"/>
        <v>124502</v>
      </c>
      <c r="D29" s="5"/>
      <c r="E29" s="5">
        <v>86916</v>
      </c>
      <c r="F29" s="1">
        <f t="shared" si="1"/>
        <v>0</v>
      </c>
      <c r="G29" s="1">
        <v>124502</v>
      </c>
      <c r="H29" s="1">
        <f t="shared" si="2"/>
        <v>1</v>
      </c>
      <c r="I29" s="5">
        <v>108472</v>
      </c>
      <c r="J29" s="1">
        <f>($C29 = I29)*1</f>
        <v>0</v>
      </c>
      <c r="K29" s="5">
        <v>124502</v>
      </c>
      <c r="L29" s="1">
        <f t="shared" si="3"/>
        <v>1</v>
      </c>
      <c r="M29" s="5">
        <v>124502</v>
      </c>
      <c r="N29" s="1">
        <f t="shared" si="4"/>
        <v>1</v>
      </c>
      <c r="O29" s="5">
        <v>124502</v>
      </c>
      <c r="P29" s="1">
        <f>($C29 = O29)*1</f>
        <v>1</v>
      </c>
      <c r="Q29" s="5">
        <v>124502</v>
      </c>
      <c r="R29" s="1">
        <f t="shared" si="5"/>
        <v>1</v>
      </c>
      <c r="S29" s="5">
        <v>124502</v>
      </c>
      <c r="T29" s="1">
        <f>($C29 = S29)*1</f>
        <v>1</v>
      </c>
      <c r="U29" s="5">
        <v>124502</v>
      </c>
      <c r="V29" s="1">
        <f>($C29 = U29)*1</f>
        <v>1</v>
      </c>
      <c r="W29" s="5">
        <v>124502</v>
      </c>
      <c r="X29" s="1">
        <f t="shared" si="6"/>
        <v>1</v>
      </c>
      <c r="Y29" s="1">
        <v>96990</v>
      </c>
      <c r="Z29" s="1">
        <f t="shared" si="7"/>
        <v>0</v>
      </c>
    </row>
    <row r="30" spans="1:26" x14ac:dyDescent="0.25">
      <c r="A30" s="5">
        <f>26849</f>
        <v>26849</v>
      </c>
      <c r="B30" s="5">
        <v>81623</v>
      </c>
      <c r="C30" s="5">
        <f t="shared" si="0"/>
        <v>108472</v>
      </c>
      <c r="D30" s="5"/>
      <c r="E30" s="5">
        <v>98038</v>
      </c>
      <c r="F30" s="1">
        <f t="shared" si="1"/>
        <v>0</v>
      </c>
      <c r="G30" s="1">
        <v>108472</v>
      </c>
      <c r="H30" s="1">
        <f t="shared" si="2"/>
        <v>1</v>
      </c>
      <c r="I30" s="5">
        <v>984666</v>
      </c>
      <c r="J30" s="1">
        <f>($C30 = I30)*1</f>
        <v>0</v>
      </c>
      <c r="K30" s="5">
        <v>108472</v>
      </c>
      <c r="L30" s="1">
        <f t="shared" si="3"/>
        <v>1</v>
      </c>
      <c r="M30" s="5">
        <v>108472</v>
      </c>
      <c r="N30" s="1">
        <f t="shared" si="4"/>
        <v>1</v>
      </c>
      <c r="O30" s="5">
        <v>108472</v>
      </c>
      <c r="P30" s="1">
        <f>($C30 = O30)*1</f>
        <v>1</v>
      </c>
      <c r="Q30" s="5">
        <v>108472</v>
      </c>
      <c r="R30" s="1">
        <f t="shared" si="5"/>
        <v>1</v>
      </c>
      <c r="S30" s="5">
        <v>108472</v>
      </c>
      <c r="T30" s="1">
        <f>($C30 = S30)*1</f>
        <v>1</v>
      </c>
      <c r="U30" s="5">
        <v>108472</v>
      </c>
      <c r="V30" s="1">
        <f>($C30 = U30)*1</f>
        <v>1</v>
      </c>
      <c r="W30" s="5">
        <v>108472</v>
      </c>
      <c r="X30" s="1">
        <f t="shared" si="6"/>
        <v>1</v>
      </c>
      <c r="Y30" s="1">
        <v>61766</v>
      </c>
      <c r="Z30" s="1">
        <f t="shared" si="7"/>
        <v>0</v>
      </c>
    </row>
    <row r="31" spans="1:26" x14ac:dyDescent="0.25">
      <c r="A31" s="5">
        <f>59217</f>
        <v>59217</v>
      </c>
      <c r="B31" s="5">
        <v>39151</v>
      </c>
      <c r="C31" s="5">
        <f t="shared" si="0"/>
        <v>98368</v>
      </c>
      <c r="D31" s="5"/>
      <c r="E31" s="5">
        <v>53893</v>
      </c>
      <c r="F31" s="1">
        <f t="shared" si="1"/>
        <v>0</v>
      </c>
      <c r="G31" s="1">
        <v>98368</v>
      </c>
      <c r="H31" s="1">
        <f t="shared" si="2"/>
        <v>1</v>
      </c>
      <c r="I31" s="5">
        <v>107690</v>
      </c>
      <c r="J31" s="1">
        <f>($C31 = I31)*1</f>
        <v>0</v>
      </c>
      <c r="K31" s="5">
        <v>61766</v>
      </c>
      <c r="L31" s="1">
        <f t="shared" si="3"/>
        <v>0</v>
      </c>
      <c r="M31" s="5">
        <v>98368</v>
      </c>
      <c r="N31" s="1">
        <f t="shared" si="4"/>
        <v>1</v>
      </c>
      <c r="O31" s="5">
        <v>98368</v>
      </c>
      <c r="P31" s="1">
        <f>($C31 = O31)*1</f>
        <v>1</v>
      </c>
      <c r="Q31" s="5">
        <v>98368</v>
      </c>
      <c r="R31" s="1">
        <f t="shared" si="5"/>
        <v>1</v>
      </c>
      <c r="S31" s="5">
        <v>98368</v>
      </c>
      <c r="T31" s="1">
        <f>($C31 = S31)*1</f>
        <v>1</v>
      </c>
      <c r="U31" s="5">
        <v>98368</v>
      </c>
      <c r="V31" s="1">
        <f>($C31 = U31)*1</f>
        <v>1</v>
      </c>
      <c r="W31" s="5">
        <v>983368</v>
      </c>
      <c r="X31" s="1">
        <f t="shared" si="6"/>
        <v>0</v>
      </c>
      <c r="Y31" s="1">
        <v>93847</v>
      </c>
      <c r="Z31" s="1">
        <f t="shared" si="7"/>
        <v>0</v>
      </c>
    </row>
    <row r="32" spans="1:26" x14ac:dyDescent="0.25">
      <c r="A32" s="5">
        <f>82389</f>
        <v>82389</v>
      </c>
      <c r="B32" s="5">
        <v>15301</v>
      </c>
      <c r="C32" s="5">
        <f t="shared" si="0"/>
        <v>97690</v>
      </c>
      <c r="D32" s="5"/>
      <c r="E32" s="5"/>
      <c r="F32" s="1">
        <f t="shared" si="1"/>
        <v>0</v>
      </c>
      <c r="G32" s="1">
        <v>96990</v>
      </c>
      <c r="H32" s="1">
        <f t="shared" si="2"/>
        <v>0</v>
      </c>
      <c r="I32" s="5"/>
      <c r="J32" s="1">
        <f>($C32 = I32)*1</f>
        <v>0</v>
      </c>
      <c r="K32" s="5">
        <v>93847</v>
      </c>
      <c r="L32" s="1">
        <f t="shared" si="3"/>
        <v>0</v>
      </c>
      <c r="M32" s="5">
        <v>97690</v>
      </c>
      <c r="N32" s="1">
        <f t="shared" si="4"/>
        <v>1</v>
      </c>
      <c r="O32" s="5">
        <v>97690</v>
      </c>
      <c r="P32" s="1">
        <f>($C32 = O32)*1</f>
        <v>1</v>
      </c>
      <c r="Q32" s="5">
        <v>97690</v>
      </c>
      <c r="R32" s="1">
        <f t="shared" si="5"/>
        <v>1</v>
      </c>
      <c r="S32" s="5">
        <v>97690</v>
      </c>
      <c r="T32" s="1">
        <f>($C32 = S32)*1</f>
        <v>1</v>
      </c>
      <c r="U32" s="5">
        <v>97690</v>
      </c>
      <c r="V32" s="1">
        <f>($C32 = U32)*1</f>
        <v>1</v>
      </c>
      <c r="W32" s="5">
        <v>976690</v>
      </c>
      <c r="X32" s="1">
        <f t="shared" si="6"/>
        <v>0</v>
      </c>
      <c r="Y32" s="1">
        <v>109483</v>
      </c>
      <c r="Z32" s="1">
        <f t="shared" si="7"/>
        <v>0</v>
      </c>
    </row>
    <row r="33" spans="1:26" x14ac:dyDescent="0.25">
      <c r="A33" s="5">
        <f>16496</f>
        <v>16496</v>
      </c>
      <c r="B33" s="5">
        <v>93152</v>
      </c>
      <c r="C33" s="5">
        <f t="shared" si="0"/>
        <v>109648</v>
      </c>
      <c r="D33" s="5"/>
      <c r="E33" s="5"/>
      <c r="F33" s="1">
        <f t="shared" si="1"/>
        <v>0</v>
      </c>
      <c r="G33" s="1">
        <v>61766</v>
      </c>
      <c r="H33" s="1">
        <f t="shared" si="2"/>
        <v>0</v>
      </c>
      <c r="I33" s="5"/>
      <c r="J33" s="1">
        <f>($C33 = I33)*1</f>
        <v>0</v>
      </c>
      <c r="K33" s="5">
        <v>109483</v>
      </c>
      <c r="L33" s="1">
        <f t="shared" si="3"/>
        <v>0</v>
      </c>
      <c r="M33" s="5">
        <v>109148</v>
      </c>
      <c r="N33" s="1">
        <f t="shared" si="4"/>
        <v>0</v>
      </c>
      <c r="O33" s="5">
        <v>158148</v>
      </c>
      <c r="P33" s="1">
        <f>($C33 = O33)*1</f>
        <v>0</v>
      </c>
      <c r="Q33" s="5">
        <v>158148</v>
      </c>
      <c r="R33" s="1">
        <f t="shared" si="5"/>
        <v>0</v>
      </c>
      <c r="S33" s="5">
        <v>158148</v>
      </c>
      <c r="T33" s="1">
        <f>($C33 = S33)*1</f>
        <v>0</v>
      </c>
      <c r="U33" s="5">
        <v>109648</v>
      </c>
      <c r="V33" s="1">
        <f>($C33 = U33)*1</f>
        <v>1</v>
      </c>
      <c r="W33" s="5">
        <v>109648</v>
      </c>
      <c r="X33" s="1">
        <f t="shared" si="6"/>
        <v>1</v>
      </c>
      <c r="Y33" s="1">
        <v>106280</v>
      </c>
      <c r="Z33" s="1">
        <f t="shared" si="7"/>
        <v>0</v>
      </c>
    </row>
    <row r="34" spans="1:26" x14ac:dyDescent="0.25">
      <c r="A34" s="5">
        <f>39793</f>
        <v>39793</v>
      </c>
      <c r="B34" s="5">
        <v>21973</v>
      </c>
      <c r="C34" s="5">
        <f t="shared" si="0"/>
        <v>61766</v>
      </c>
      <c r="D34" s="5"/>
      <c r="E34" s="5"/>
      <c r="F34" s="1">
        <f t="shared" si="1"/>
        <v>0</v>
      </c>
      <c r="G34" s="1">
        <v>93847</v>
      </c>
      <c r="H34" s="1">
        <f t="shared" si="2"/>
        <v>0</v>
      </c>
      <c r="I34" s="5"/>
      <c r="J34" s="1">
        <f>($C34 = I34)*1</f>
        <v>0</v>
      </c>
      <c r="K34" s="5">
        <v>106280</v>
      </c>
      <c r="L34" s="1">
        <f t="shared" si="3"/>
        <v>0</v>
      </c>
      <c r="M34" s="5">
        <v>61766</v>
      </c>
      <c r="N34" s="1">
        <f t="shared" si="4"/>
        <v>1</v>
      </c>
      <c r="O34" s="5">
        <v>61766</v>
      </c>
      <c r="P34" s="1">
        <f>($C34 = O34)*1</f>
        <v>1</v>
      </c>
      <c r="Q34" s="5">
        <v>61766</v>
      </c>
      <c r="R34" s="1">
        <f t="shared" si="5"/>
        <v>1</v>
      </c>
      <c r="S34" s="5">
        <v>61766</v>
      </c>
      <c r="T34" s="1">
        <f>($C34 = S34)*1</f>
        <v>1</v>
      </c>
      <c r="U34" s="5">
        <v>61766</v>
      </c>
      <c r="V34" s="1">
        <f>($C34 = U34)*1</f>
        <v>1</v>
      </c>
      <c r="W34" s="5">
        <v>61766</v>
      </c>
      <c r="X34" s="1">
        <f t="shared" si="6"/>
        <v>1</v>
      </c>
      <c r="Y34" s="1">
        <v>86803</v>
      </c>
      <c r="Z34" s="1">
        <f t="shared" si="7"/>
        <v>0</v>
      </c>
    </row>
    <row r="35" spans="1:26" x14ac:dyDescent="0.25">
      <c r="A35" s="5">
        <f>65145</f>
        <v>65145</v>
      </c>
      <c r="B35" s="5">
        <v>28702</v>
      </c>
      <c r="C35" s="5">
        <f t="shared" si="0"/>
        <v>93847</v>
      </c>
      <c r="D35" s="5"/>
      <c r="E35" s="5"/>
      <c r="F35" s="1">
        <f t="shared" si="1"/>
        <v>0</v>
      </c>
      <c r="G35" s="1">
        <v>125683</v>
      </c>
      <c r="H35" s="1">
        <f t="shared" si="2"/>
        <v>0</v>
      </c>
      <c r="I35" s="5"/>
      <c r="J35" s="1">
        <f>($C35 = I35)*1</f>
        <v>0</v>
      </c>
      <c r="K35" s="5">
        <v>86703</v>
      </c>
      <c r="L35" s="1">
        <f t="shared" si="3"/>
        <v>0</v>
      </c>
      <c r="M35" s="5">
        <v>93847</v>
      </c>
      <c r="N35" s="1">
        <f t="shared" si="4"/>
        <v>1</v>
      </c>
      <c r="O35" s="5">
        <v>93847</v>
      </c>
      <c r="P35" s="1">
        <f>($C35 = O35)*1</f>
        <v>1</v>
      </c>
      <c r="Q35" s="5">
        <v>93847</v>
      </c>
      <c r="R35" s="1">
        <f t="shared" si="5"/>
        <v>1</v>
      </c>
      <c r="S35" s="5">
        <v>93847</v>
      </c>
      <c r="T35" s="1">
        <f>($C35 = S35)*1</f>
        <v>1</v>
      </c>
      <c r="U35" s="5">
        <v>93847</v>
      </c>
      <c r="V35" s="1">
        <f>($C35 = U35)*1</f>
        <v>1</v>
      </c>
      <c r="W35" s="5">
        <v>93847</v>
      </c>
      <c r="X35" s="1">
        <f t="shared" si="6"/>
        <v>1</v>
      </c>
      <c r="Y35" s="1">
        <v>61503</v>
      </c>
      <c r="Z35" s="1">
        <f t="shared" si="7"/>
        <v>0</v>
      </c>
    </row>
    <row r="36" spans="1:26" x14ac:dyDescent="0.25">
      <c r="A36" s="5">
        <f>12904</f>
        <v>12904</v>
      </c>
      <c r="B36" s="5">
        <v>96579</v>
      </c>
      <c r="C36" s="5">
        <f t="shared" si="0"/>
        <v>109483</v>
      </c>
      <c r="D36" s="5"/>
      <c r="E36" s="5"/>
      <c r="F36" s="1">
        <f t="shared" si="1"/>
        <v>0</v>
      </c>
      <c r="G36" s="1">
        <v>106280</v>
      </c>
      <c r="H36" s="1">
        <f t="shared" si="2"/>
        <v>0</v>
      </c>
      <c r="I36" s="5"/>
      <c r="J36" s="1">
        <f>($C36 = I36)*1</f>
        <v>0</v>
      </c>
      <c r="K36" s="5">
        <v>108116</v>
      </c>
      <c r="L36" s="1">
        <f t="shared" si="3"/>
        <v>0</v>
      </c>
      <c r="M36" s="5">
        <v>105583</v>
      </c>
      <c r="N36" s="1">
        <f t="shared" si="4"/>
        <v>0</v>
      </c>
      <c r="O36" s="5">
        <v>125683</v>
      </c>
      <c r="P36" s="1">
        <f>($C36 = O36)*1</f>
        <v>0</v>
      </c>
      <c r="Q36" s="5">
        <v>125583</v>
      </c>
      <c r="R36" s="1">
        <f t="shared" si="5"/>
        <v>0</v>
      </c>
      <c r="S36" s="5">
        <v>125583</v>
      </c>
      <c r="T36" s="1">
        <f>($C36 = S36)*1</f>
        <v>0</v>
      </c>
      <c r="U36" s="5">
        <v>125583</v>
      </c>
      <c r="V36" s="1">
        <f>($C36 = U36)*1</f>
        <v>0</v>
      </c>
      <c r="W36" s="5">
        <v>110983</v>
      </c>
      <c r="X36" s="1">
        <f t="shared" si="6"/>
        <v>0</v>
      </c>
      <c r="Y36" s="1">
        <v>157255</v>
      </c>
      <c r="Z36" s="1">
        <f t="shared" si="7"/>
        <v>0</v>
      </c>
    </row>
    <row r="37" spans="1:26" x14ac:dyDescent="0.25">
      <c r="A37" s="5">
        <f>24359</f>
        <v>24359</v>
      </c>
      <c r="B37" s="5">
        <v>81921</v>
      </c>
      <c r="C37" s="5">
        <f t="shared" si="0"/>
        <v>106280</v>
      </c>
      <c r="D37" s="5"/>
      <c r="E37" s="5"/>
      <c r="F37" s="1">
        <f t="shared" si="1"/>
        <v>0</v>
      </c>
      <c r="G37" s="1">
        <v>86103</v>
      </c>
      <c r="H37" s="1">
        <f t="shared" si="2"/>
        <v>0</v>
      </c>
      <c r="I37" s="5"/>
      <c r="J37" s="1">
        <f>($C37 = I37)*1</f>
        <v>0</v>
      </c>
      <c r="K37" s="5">
        <v>112074</v>
      </c>
      <c r="L37" s="1">
        <f t="shared" si="3"/>
        <v>0</v>
      </c>
      <c r="M37" s="5">
        <v>106280</v>
      </c>
      <c r="N37" s="1">
        <f t="shared" si="4"/>
        <v>1</v>
      </c>
      <c r="O37" s="5">
        <v>106280</v>
      </c>
      <c r="P37" s="1">
        <f>($C37 = O37)*1</f>
        <v>1</v>
      </c>
      <c r="Q37" s="5">
        <v>106280</v>
      </c>
      <c r="R37" s="1">
        <f t="shared" si="5"/>
        <v>1</v>
      </c>
      <c r="S37" s="5">
        <v>106280</v>
      </c>
      <c r="T37" s="1">
        <f>($C37 = S37)*1</f>
        <v>1</v>
      </c>
      <c r="U37" s="5">
        <v>106280</v>
      </c>
      <c r="V37" s="1">
        <f>($C37 = U37)*1</f>
        <v>1</v>
      </c>
      <c r="W37" s="5">
        <v>106280</v>
      </c>
      <c r="X37" s="1">
        <f t="shared" si="6"/>
        <v>1</v>
      </c>
      <c r="Y37" s="1">
        <v>104635</v>
      </c>
      <c r="Z37" s="1">
        <f t="shared" si="7"/>
        <v>0</v>
      </c>
    </row>
    <row r="38" spans="1:26" x14ac:dyDescent="0.25">
      <c r="A38" s="5">
        <f>59181</f>
        <v>59181</v>
      </c>
      <c r="B38" s="5">
        <v>27522</v>
      </c>
      <c r="C38" s="5">
        <f t="shared" si="0"/>
        <v>86703</v>
      </c>
      <c r="D38" s="5"/>
      <c r="E38" s="5"/>
      <c r="F38" s="1">
        <f t="shared" si="1"/>
        <v>0</v>
      </c>
      <c r="G38" s="1">
        <v>112116</v>
      </c>
      <c r="H38" s="1">
        <f t="shared" si="2"/>
        <v>0</v>
      </c>
      <c r="I38" s="5"/>
      <c r="J38" s="1">
        <f>($C38 = I38)*1</f>
        <v>0</v>
      </c>
      <c r="K38" s="5">
        <v>61593</v>
      </c>
      <c r="L38" s="1">
        <f t="shared" si="3"/>
        <v>0</v>
      </c>
      <c r="M38" s="5">
        <v>86703</v>
      </c>
      <c r="N38" s="1">
        <f t="shared" si="4"/>
        <v>1</v>
      </c>
      <c r="O38" s="5">
        <v>86703</v>
      </c>
      <c r="P38" s="1">
        <f>($C38 = O38)*1</f>
        <v>1</v>
      </c>
      <c r="Q38" s="5">
        <v>86703</v>
      </c>
      <c r="R38" s="1">
        <f t="shared" si="5"/>
        <v>1</v>
      </c>
      <c r="S38" s="5">
        <v>86703</v>
      </c>
      <c r="T38" s="1">
        <f>($C38 = S38)*1</f>
        <v>1</v>
      </c>
      <c r="U38" s="5">
        <v>86703</v>
      </c>
      <c r="V38" s="1">
        <f>($C38 = U38)*1</f>
        <v>1</v>
      </c>
      <c r="W38" s="5">
        <v>86703</v>
      </c>
      <c r="X38" s="1">
        <f t="shared" si="6"/>
        <v>1</v>
      </c>
      <c r="Y38" s="1">
        <v>70331</v>
      </c>
      <c r="Z38" s="1">
        <f t="shared" si="7"/>
        <v>0</v>
      </c>
    </row>
    <row r="39" spans="1:26" x14ac:dyDescent="0.25">
      <c r="A39" s="5">
        <f>13801</f>
        <v>13801</v>
      </c>
      <c r="B39" s="5">
        <v>94315</v>
      </c>
      <c r="C39" s="5">
        <f t="shared" si="0"/>
        <v>108116</v>
      </c>
      <c r="D39" s="5"/>
      <c r="E39" s="5"/>
      <c r="F39" s="1">
        <f t="shared" si="1"/>
        <v>0</v>
      </c>
      <c r="G39" s="1">
        <v>122074</v>
      </c>
      <c r="H39" s="1">
        <f t="shared" si="2"/>
        <v>0</v>
      </c>
      <c r="I39" s="5"/>
      <c r="J39" s="1">
        <f>($C39 = I39)*1</f>
        <v>0</v>
      </c>
      <c r="K39" s="5">
        <v>157255</v>
      </c>
      <c r="L39" s="1">
        <f t="shared" si="3"/>
        <v>0</v>
      </c>
      <c r="M39" s="5">
        <v>112116</v>
      </c>
      <c r="N39" s="1">
        <f t="shared" si="4"/>
        <v>0</v>
      </c>
      <c r="O39" s="5">
        <v>132116</v>
      </c>
      <c r="P39" s="1">
        <f>($C39 = O39)*1</f>
        <v>0</v>
      </c>
      <c r="Q39" s="5">
        <v>132116</v>
      </c>
      <c r="R39" s="1">
        <f t="shared" si="5"/>
        <v>0</v>
      </c>
      <c r="S39" s="5">
        <v>132116</v>
      </c>
      <c r="T39" s="1">
        <f>($C39 = S39)*1</f>
        <v>0</v>
      </c>
      <c r="U39" s="5">
        <v>102116</v>
      </c>
      <c r="V39" s="1">
        <f>($C39 = U39)*1</f>
        <v>0</v>
      </c>
      <c r="W39" s="5">
        <v>108016</v>
      </c>
      <c r="X39" s="1">
        <f t="shared" si="6"/>
        <v>0</v>
      </c>
      <c r="Y39" s="1">
        <v>6112</v>
      </c>
      <c r="Z39" s="1">
        <f t="shared" si="7"/>
        <v>0</v>
      </c>
    </row>
    <row r="40" spans="1:26" x14ac:dyDescent="0.25">
      <c r="A40" s="5">
        <f>26941</f>
        <v>26941</v>
      </c>
      <c r="B40" s="5">
        <v>85133</v>
      </c>
      <c r="C40" s="5">
        <f t="shared" si="0"/>
        <v>112074</v>
      </c>
      <c r="D40" s="5"/>
      <c r="E40" s="5"/>
      <c r="F40" s="1">
        <f t="shared" si="1"/>
        <v>0</v>
      </c>
      <c r="G40" s="1">
        <v>61503</v>
      </c>
      <c r="H40" s="1">
        <f t="shared" si="2"/>
        <v>0</v>
      </c>
      <c r="I40" s="5"/>
      <c r="J40" s="1">
        <f>($C40 = I40)*1</f>
        <v>0</v>
      </c>
      <c r="K40" s="5">
        <v>104635</v>
      </c>
      <c r="L40" s="1">
        <f t="shared" si="3"/>
        <v>0</v>
      </c>
      <c r="M40" s="5">
        <v>112074</v>
      </c>
      <c r="N40" s="1">
        <f t="shared" si="4"/>
        <v>1</v>
      </c>
      <c r="O40" s="5">
        <v>112074</v>
      </c>
      <c r="P40" s="1">
        <f>($C40 = O40)*1</f>
        <v>1</v>
      </c>
      <c r="Q40" s="5">
        <v>112074</v>
      </c>
      <c r="R40" s="1">
        <f t="shared" si="5"/>
        <v>1</v>
      </c>
      <c r="S40" s="5">
        <v>112074</v>
      </c>
      <c r="T40" s="1">
        <f>($C40 = S40)*1</f>
        <v>1</v>
      </c>
      <c r="U40" s="5">
        <v>112074</v>
      </c>
      <c r="V40" s="1">
        <f>($C40 = U40)*1</f>
        <v>1</v>
      </c>
      <c r="W40" s="5">
        <v>112074</v>
      </c>
      <c r="X40" s="1">
        <f t="shared" si="6"/>
        <v>1</v>
      </c>
      <c r="Y40" s="1">
        <v>61916</v>
      </c>
      <c r="Z40" s="1">
        <f t="shared" si="7"/>
        <v>0</v>
      </c>
    </row>
    <row r="41" spans="1:26" x14ac:dyDescent="0.25">
      <c r="A41" s="5">
        <f>42211</f>
        <v>42211</v>
      </c>
      <c r="B41" s="5">
        <v>19392</v>
      </c>
      <c r="C41" s="5">
        <f t="shared" si="0"/>
        <v>61603</v>
      </c>
      <c r="D41" s="5"/>
      <c r="E41" s="5"/>
      <c r="F41" s="1">
        <f t="shared" si="1"/>
        <v>0</v>
      </c>
      <c r="G41" s="1">
        <v>157255</v>
      </c>
      <c r="H41" s="1">
        <f t="shared" si="2"/>
        <v>0</v>
      </c>
      <c r="I41" s="5"/>
      <c r="J41" s="1">
        <f>($C41 = I41)*1</f>
        <v>0</v>
      </c>
      <c r="K41" s="5">
        <v>70331</v>
      </c>
      <c r="L41" s="1">
        <f t="shared" si="3"/>
        <v>0</v>
      </c>
      <c r="M41" s="5">
        <v>61593</v>
      </c>
      <c r="N41" s="1">
        <f t="shared" si="4"/>
        <v>0</v>
      </c>
      <c r="O41" s="5">
        <v>61503</v>
      </c>
      <c r="P41" s="1">
        <f>($C41 = O41)*1</f>
        <v>0</v>
      </c>
      <c r="Q41" s="5">
        <v>61503</v>
      </c>
      <c r="R41" s="1">
        <f t="shared" si="5"/>
        <v>0</v>
      </c>
      <c r="S41" s="5">
        <v>61503</v>
      </c>
      <c r="T41" s="1">
        <f>($C41 = S41)*1</f>
        <v>0</v>
      </c>
      <c r="U41" s="5">
        <v>61593</v>
      </c>
      <c r="V41" s="1">
        <f>($C41 = U41)*1</f>
        <v>0</v>
      </c>
      <c r="W41" s="5">
        <v>61503</v>
      </c>
      <c r="X41" s="1">
        <f t="shared" si="6"/>
        <v>0</v>
      </c>
      <c r="Y41" s="1">
        <v>98038</v>
      </c>
      <c r="Z41" s="1">
        <f t="shared" si="7"/>
        <v>0</v>
      </c>
    </row>
    <row r="42" spans="1:26" x14ac:dyDescent="0.25">
      <c r="A42" s="5">
        <f>94526</f>
        <v>94526</v>
      </c>
      <c r="B42" s="5">
        <v>62729</v>
      </c>
      <c r="C42" s="5">
        <f t="shared" si="0"/>
        <v>157255</v>
      </c>
      <c r="D42" s="5"/>
      <c r="E42" s="5"/>
      <c r="F42" s="1">
        <f t="shared" si="1"/>
        <v>0</v>
      </c>
      <c r="G42" s="1">
        <v>178735</v>
      </c>
      <c r="H42" s="1">
        <f t="shared" si="2"/>
        <v>0</v>
      </c>
      <c r="I42" s="5"/>
      <c r="J42" s="1">
        <f>($C42 = I42)*1</f>
        <v>0</v>
      </c>
      <c r="K42" s="5">
        <v>116122</v>
      </c>
      <c r="L42" s="1">
        <f t="shared" si="3"/>
        <v>0</v>
      </c>
      <c r="M42" s="5">
        <v>157255</v>
      </c>
      <c r="N42" s="1">
        <f t="shared" si="4"/>
        <v>1</v>
      </c>
      <c r="O42" s="5">
        <v>157255</v>
      </c>
      <c r="P42" s="1">
        <f>($C42 = O42)*1</f>
        <v>1</v>
      </c>
      <c r="Q42" s="5">
        <v>157255</v>
      </c>
      <c r="R42" s="1">
        <f t="shared" si="5"/>
        <v>1</v>
      </c>
      <c r="S42" s="5">
        <v>157255</v>
      </c>
      <c r="T42" s="1">
        <f>($C42 = S42)*1</f>
        <v>1</v>
      </c>
      <c r="U42" s="5">
        <v>157255</v>
      </c>
      <c r="V42" s="1">
        <f>($C42 = U42)*1</f>
        <v>1</v>
      </c>
      <c r="W42" s="5">
        <v>157255</v>
      </c>
      <c r="X42" s="1">
        <f t="shared" si="6"/>
        <v>1</v>
      </c>
      <c r="Y42" s="1">
        <v>53893</v>
      </c>
      <c r="Z42" s="1">
        <f t="shared" si="7"/>
        <v>0</v>
      </c>
    </row>
    <row r="43" spans="1:26" x14ac:dyDescent="0.25">
      <c r="A43" s="5">
        <f>19239</f>
        <v>19239</v>
      </c>
      <c r="B43" s="5">
        <v>85396</v>
      </c>
      <c r="C43" s="5">
        <f t="shared" si="0"/>
        <v>104635</v>
      </c>
      <c r="D43" s="5"/>
      <c r="E43" s="5"/>
      <c r="F43" s="1">
        <f t="shared" si="1"/>
        <v>0</v>
      </c>
      <c r="G43" s="1">
        <v>70331</v>
      </c>
      <c r="H43" s="1">
        <f t="shared" si="2"/>
        <v>0</v>
      </c>
      <c r="I43" s="5"/>
      <c r="J43" s="1">
        <f>($C43 = I43)*1</f>
        <v>0</v>
      </c>
      <c r="K43" s="5">
        <v>61816</v>
      </c>
      <c r="L43" s="1">
        <f t="shared" si="3"/>
        <v>0</v>
      </c>
      <c r="M43" s="5">
        <v>107635</v>
      </c>
      <c r="N43" s="1">
        <f t="shared" si="4"/>
        <v>0</v>
      </c>
      <c r="O43" s="5">
        <v>17735</v>
      </c>
      <c r="P43" s="1">
        <f>($C43 = O43)*1</f>
        <v>0</v>
      </c>
      <c r="Q43" s="5">
        <v>177635</v>
      </c>
      <c r="R43" s="1">
        <f t="shared" si="5"/>
        <v>0</v>
      </c>
      <c r="S43" s="5">
        <v>177635</v>
      </c>
      <c r="T43" s="1">
        <f>($C43 = S43)*1</f>
        <v>0</v>
      </c>
      <c r="U43" s="5">
        <v>104635</v>
      </c>
      <c r="V43" s="1">
        <f>($C43 = U43)*1</f>
        <v>1</v>
      </c>
      <c r="W43" s="5">
        <v>176735</v>
      </c>
      <c r="X43" s="1">
        <f t="shared" si="6"/>
        <v>0</v>
      </c>
      <c r="Y43" s="1">
        <v>124506</v>
      </c>
      <c r="Z43" s="1">
        <f t="shared" si="7"/>
        <v>0</v>
      </c>
    </row>
    <row r="44" spans="1:26" x14ac:dyDescent="0.25">
      <c r="A44" s="5">
        <f>56338</f>
        <v>56338</v>
      </c>
      <c r="B44" s="5">
        <v>13993</v>
      </c>
      <c r="C44" s="5">
        <f t="shared" si="0"/>
        <v>70331</v>
      </c>
      <c r="D44" s="5"/>
      <c r="E44" s="5"/>
      <c r="F44" s="1">
        <f t="shared" si="1"/>
        <v>0</v>
      </c>
      <c r="G44" s="1">
        <v>116122</v>
      </c>
      <c r="H44" s="1">
        <f t="shared" si="2"/>
        <v>0</v>
      </c>
      <c r="I44" s="5"/>
      <c r="J44" s="1">
        <f>($C44 = I44)*1</f>
        <v>0</v>
      </c>
      <c r="K44" s="5"/>
      <c r="L44" s="1">
        <f t="shared" si="3"/>
        <v>0</v>
      </c>
      <c r="M44" s="5">
        <v>70331</v>
      </c>
      <c r="N44" s="1">
        <f t="shared" si="4"/>
        <v>1</v>
      </c>
      <c r="O44" s="5">
        <v>70331</v>
      </c>
      <c r="P44" s="1">
        <f>($C44 = O44)*1</f>
        <v>1</v>
      </c>
      <c r="Q44" s="5">
        <v>70331</v>
      </c>
      <c r="R44" s="1">
        <f t="shared" si="5"/>
        <v>1</v>
      </c>
      <c r="S44" s="5">
        <v>70331</v>
      </c>
      <c r="T44" s="1">
        <f>($C44 = S44)*1</f>
        <v>1</v>
      </c>
      <c r="U44" s="5">
        <v>70331</v>
      </c>
      <c r="V44" s="1">
        <f>($C44 = U44)*1</f>
        <v>1</v>
      </c>
      <c r="W44" s="5">
        <v>70331</v>
      </c>
      <c r="X44" s="1">
        <f t="shared" si="6"/>
        <v>1</v>
      </c>
      <c r="Y44" s="1">
        <v>109648</v>
      </c>
      <c r="Z44" s="1">
        <f t="shared" si="7"/>
        <v>0</v>
      </c>
    </row>
    <row r="45" spans="1:26" x14ac:dyDescent="0.25">
      <c r="A45" s="5">
        <f>21983</f>
        <v>21983</v>
      </c>
      <c r="B45" s="5">
        <v>94138</v>
      </c>
      <c r="C45" s="5">
        <f t="shared" si="0"/>
        <v>116121</v>
      </c>
      <c r="D45" s="5"/>
      <c r="E45" s="5"/>
      <c r="F45" s="1">
        <f t="shared" si="1"/>
        <v>0</v>
      </c>
      <c r="G45" s="1">
        <v>39816</v>
      </c>
      <c r="H45" s="1">
        <f t="shared" si="2"/>
        <v>0</v>
      </c>
      <c r="I45" s="5"/>
      <c r="J45" s="1">
        <f>($C45 = I45)*1</f>
        <v>0</v>
      </c>
      <c r="K45" s="5"/>
      <c r="L45" s="1">
        <f t="shared" si="3"/>
        <v>0</v>
      </c>
      <c r="M45" s="5">
        <v>116121</v>
      </c>
      <c r="N45" s="1">
        <f t="shared" si="4"/>
        <v>1</v>
      </c>
      <c r="O45" s="5">
        <v>116121</v>
      </c>
      <c r="P45" s="1">
        <f>($C45 = O45)*1</f>
        <v>1</v>
      </c>
      <c r="Q45" s="5">
        <v>116121</v>
      </c>
      <c r="R45" s="1">
        <f t="shared" si="5"/>
        <v>1</v>
      </c>
      <c r="S45" s="5">
        <v>116121</v>
      </c>
      <c r="T45" s="1">
        <f>($C45 = S45)*1</f>
        <v>1</v>
      </c>
      <c r="U45" s="5">
        <v>116121</v>
      </c>
      <c r="V45" s="1">
        <f>($C45 = U45)*1</f>
        <v>1</v>
      </c>
      <c r="W45" s="5">
        <v>116121</v>
      </c>
      <c r="X45" s="1">
        <f t="shared" si="6"/>
        <v>1</v>
      </c>
      <c r="Y45" s="1">
        <v>61766</v>
      </c>
      <c r="Z45" s="1">
        <f t="shared" si="7"/>
        <v>0</v>
      </c>
    </row>
    <row r="46" spans="1:26" x14ac:dyDescent="0.25">
      <c r="A46" s="5">
        <f>39147</f>
        <v>39147</v>
      </c>
      <c r="B46" s="5">
        <v>22769</v>
      </c>
      <c r="C46" s="5">
        <f t="shared" si="0"/>
        <v>61916</v>
      </c>
      <c r="D46" s="5"/>
      <c r="E46" s="5"/>
      <c r="F46" s="1">
        <f t="shared" si="1"/>
        <v>0</v>
      </c>
      <c r="G46" s="1">
        <v>98038</v>
      </c>
      <c r="H46" s="1">
        <f t="shared" si="2"/>
        <v>0</v>
      </c>
      <c r="I46" s="5"/>
      <c r="J46" s="1">
        <f>($C46 = I46)*1</f>
        <v>0</v>
      </c>
      <c r="K46" s="5"/>
      <c r="L46" s="1">
        <f t="shared" si="3"/>
        <v>0</v>
      </c>
      <c r="M46" s="5">
        <v>61916</v>
      </c>
      <c r="N46" s="1">
        <f t="shared" si="4"/>
        <v>1</v>
      </c>
      <c r="O46" s="5">
        <v>61916</v>
      </c>
      <c r="P46" s="1">
        <f>($C46 = O46)*1</f>
        <v>1</v>
      </c>
      <c r="Q46" s="5">
        <v>61916</v>
      </c>
      <c r="R46" s="1">
        <f t="shared" si="5"/>
        <v>1</v>
      </c>
      <c r="S46" s="5">
        <v>61916</v>
      </c>
      <c r="T46" s="1">
        <f>($C46 = S46)*1</f>
        <v>1</v>
      </c>
      <c r="U46" s="5">
        <v>61916</v>
      </c>
      <c r="V46" s="1">
        <f>($C46 = U46)*1</f>
        <v>1</v>
      </c>
      <c r="W46" s="5">
        <v>61916</v>
      </c>
      <c r="X46" s="1">
        <f t="shared" si="6"/>
        <v>1</v>
      </c>
      <c r="Y46" s="1">
        <v>93847</v>
      </c>
      <c r="Z46" s="1">
        <f t="shared" si="7"/>
        <v>0</v>
      </c>
    </row>
    <row r="47" spans="1:26" x14ac:dyDescent="0.25">
      <c r="A47" s="5">
        <f>84737</f>
        <v>84737</v>
      </c>
      <c r="B47" s="5">
        <v>13301</v>
      </c>
      <c r="C47" s="5">
        <f t="shared" si="0"/>
        <v>98038</v>
      </c>
      <c r="D47" s="5"/>
      <c r="E47" s="5"/>
      <c r="F47" s="1">
        <f t="shared" si="1"/>
        <v>0</v>
      </c>
      <c r="G47" s="1">
        <v>53893</v>
      </c>
      <c r="H47" s="1">
        <f t="shared" si="2"/>
        <v>0</v>
      </c>
      <c r="I47" s="5"/>
      <c r="J47" s="1">
        <f>($C47 = I47)*1</f>
        <v>0</v>
      </c>
      <c r="K47" s="5"/>
      <c r="L47" s="1">
        <f t="shared" si="3"/>
        <v>0</v>
      </c>
      <c r="M47" s="5">
        <v>98038</v>
      </c>
      <c r="N47" s="1">
        <f t="shared" si="4"/>
        <v>1</v>
      </c>
      <c r="O47" s="5">
        <v>98038</v>
      </c>
      <c r="P47" s="1">
        <f>($C47 = O47)*1</f>
        <v>1</v>
      </c>
      <c r="Q47" s="5">
        <v>98038</v>
      </c>
      <c r="R47" s="1">
        <f t="shared" si="5"/>
        <v>1</v>
      </c>
      <c r="S47" s="5">
        <v>98038</v>
      </c>
      <c r="T47" s="1">
        <f>($C47 = S47)*1</f>
        <v>1</v>
      </c>
      <c r="U47" s="5">
        <v>98038</v>
      </c>
      <c r="V47" s="1">
        <f>($C47 = U47)*1</f>
        <v>1</v>
      </c>
      <c r="W47" s="5">
        <v>98038</v>
      </c>
      <c r="X47" s="1">
        <f t="shared" si="6"/>
        <v>1</v>
      </c>
      <c r="Y47" s="1">
        <v>109483</v>
      </c>
      <c r="Z47" s="1">
        <f t="shared" si="7"/>
        <v>0</v>
      </c>
    </row>
    <row r="48" spans="1:26" x14ac:dyDescent="0.25">
      <c r="A48" s="5">
        <f>19595</f>
        <v>19595</v>
      </c>
      <c r="B48" s="5">
        <v>34298</v>
      </c>
      <c r="C48" s="5">
        <f t="shared" si="0"/>
        <v>53893</v>
      </c>
      <c r="D48" s="5"/>
      <c r="E48" s="5"/>
      <c r="F48" s="1">
        <f t="shared" si="1"/>
        <v>0</v>
      </c>
      <c r="G48" s="1">
        <v>124513</v>
      </c>
      <c r="H48" s="1">
        <f t="shared" si="2"/>
        <v>0</v>
      </c>
      <c r="I48" s="5"/>
      <c r="J48" s="1">
        <f>($C48 = I48)*1</f>
        <v>0</v>
      </c>
      <c r="K48" s="5"/>
      <c r="L48" s="1">
        <f t="shared" si="3"/>
        <v>0</v>
      </c>
      <c r="M48" s="5">
        <v>53893</v>
      </c>
      <c r="N48" s="1">
        <f t="shared" si="4"/>
        <v>1</v>
      </c>
      <c r="O48" s="5">
        <v>53893</v>
      </c>
      <c r="P48" s="1">
        <f>($C48 = O48)*1</f>
        <v>1</v>
      </c>
      <c r="Q48" s="5">
        <v>53893</v>
      </c>
      <c r="R48" s="1">
        <f t="shared" si="5"/>
        <v>1</v>
      </c>
      <c r="S48" s="5">
        <v>53893</v>
      </c>
      <c r="T48" s="1">
        <f>($C48 = S48)*1</f>
        <v>1</v>
      </c>
      <c r="U48" s="5">
        <v>53893</v>
      </c>
      <c r="V48" s="1">
        <f>($C48 = U48)*1</f>
        <v>1</v>
      </c>
      <c r="W48" s="5"/>
      <c r="X48" s="1">
        <f t="shared" si="6"/>
        <v>0</v>
      </c>
      <c r="Y48" s="1">
        <v>106280</v>
      </c>
      <c r="Z48" s="1">
        <f t="shared" si="7"/>
        <v>0</v>
      </c>
    </row>
    <row r="49" spans="1:26" x14ac:dyDescent="0.25">
      <c r="A49" s="5">
        <f>81946</f>
        <v>81946</v>
      </c>
      <c r="B49" s="5">
        <v>42567</v>
      </c>
      <c r="C49" s="5">
        <f t="shared" si="0"/>
        <v>124513</v>
      </c>
      <c r="D49" s="5"/>
      <c r="E49" s="5"/>
      <c r="F49" s="1">
        <f t="shared" si="1"/>
        <v>0</v>
      </c>
      <c r="G49" s="1">
        <v>108490</v>
      </c>
      <c r="H49" s="1">
        <f t="shared" si="2"/>
        <v>0</v>
      </c>
      <c r="I49" s="5"/>
      <c r="J49" s="1">
        <f>($C49 = I49)*1</f>
        <v>0</v>
      </c>
      <c r="K49" s="5"/>
      <c r="L49" s="1">
        <f t="shared" si="3"/>
        <v>0</v>
      </c>
      <c r="M49" s="5">
        <v>124513</v>
      </c>
      <c r="N49" s="1">
        <f t="shared" si="4"/>
        <v>1</v>
      </c>
      <c r="O49" s="5">
        <v>124513</v>
      </c>
      <c r="P49" s="1">
        <f>($C49 = O49)*1</f>
        <v>1</v>
      </c>
      <c r="Q49" s="5">
        <v>124513</v>
      </c>
      <c r="R49" s="1">
        <f t="shared" si="5"/>
        <v>1</v>
      </c>
      <c r="S49" s="5">
        <v>124513</v>
      </c>
      <c r="T49" s="1">
        <f>($C49 = S49)*1</f>
        <v>1</v>
      </c>
      <c r="U49" s="5">
        <v>124513</v>
      </c>
      <c r="V49" s="1">
        <f>($C49 = U49)*1</f>
        <v>1</v>
      </c>
      <c r="W49" s="5"/>
      <c r="X49" s="1">
        <f t="shared" si="6"/>
        <v>0</v>
      </c>
      <c r="Y49" s="1">
        <v>866703</v>
      </c>
      <c r="Z49" s="1">
        <f t="shared" si="7"/>
        <v>0</v>
      </c>
    </row>
    <row r="50" spans="1:26" x14ac:dyDescent="0.25">
      <c r="A50" s="5">
        <f>26859</f>
        <v>26859</v>
      </c>
      <c r="B50" s="5">
        <v>81631</v>
      </c>
      <c r="C50" s="5">
        <f t="shared" si="0"/>
        <v>108490</v>
      </c>
      <c r="D50" s="5"/>
      <c r="E50" s="5"/>
      <c r="F50" s="1">
        <f t="shared" si="1"/>
        <v>0</v>
      </c>
      <c r="G50" s="1">
        <v>98366</v>
      </c>
      <c r="H50" s="1">
        <f t="shared" si="2"/>
        <v>0</v>
      </c>
      <c r="I50" s="5"/>
      <c r="J50" s="1">
        <f>($C50 = I50)*1</f>
        <v>0</v>
      </c>
      <c r="K50" s="5"/>
      <c r="L50" s="1">
        <f t="shared" si="3"/>
        <v>0</v>
      </c>
      <c r="M50" s="5">
        <v>108490</v>
      </c>
      <c r="N50" s="1">
        <f t="shared" si="4"/>
        <v>1</v>
      </c>
      <c r="O50" s="5">
        <v>108490</v>
      </c>
      <c r="P50" s="1">
        <f>($C50 = O50)*1</f>
        <v>1</v>
      </c>
      <c r="Q50" s="5">
        <v>108490</v>
      </c>
      <c r="R50" s="1">
        <f t="shared" si="5"/>
        <v>1</v>
      </c>
      <c r="S50" s="5">
        <v>108490</v>
      </c>
      <c r="T50" s="1">
        <f>($C50 = S50)*1</f>
        <v>1</v>
      </c>
      <c r="U50" s="5">
        <v>108490</v>
      </c>
      <c r="V50" s="1">
        <f>($C50 = U50)*1</f>
        <v>1</v>
      </c>
      <c r="W50" s="5"/>
      <c r="X50" s="1">
        <f t="shared" si="6"/>
        <v>0</v>
      </c>
      <c r="Y50" s="1">
        <v>112116</v>
      </c>
      <c r="Z50" s="1">
        <f t="shared" si="7"/>
        <v>0</v>
      </c>
    </row>
    <row r="51" spans="1:26" ht="15.75" thickBot="1" x14ac:dyDescent="0.3">
      <c r="A51" s="6">
        <f>59217</f>
        <v>59217</v>
      </c>
      <c r="B51" s="6">
        <v>39149</v>
      </c>
      <c r="C51" s="6">
        <f t="shared" si="0"/>
        <v>98366</v>
      </c>
      <c r="D51" s="6"/>
      <c r="E51" s="6"/>
      <c r="F51" s="3">
        <f t="shared" si="1"/>
        <v>0</v>
      </c>
      <c r="G51" s="6"/>
      <c r="H51" s="3">
        <f t="shared" si="2"/>
        <v>0</v>
      </c>
      <c r="I51" s="6"/>
      <c r="J51" s="3">
        <f>($C51 = I51)*1</f>
        <v>0</v>
      </c>
      <c r="K51" s="6"/>
      <c r="L51" s="3">
        <f t="shared" si="3"/>
        <v>0</v>
      </c>
      <c r="M51" s="6">
        <v>98366</v>
      </c>
      <c r="N51" s="3">
        <f t="shared" si="4"/>
        <v>1</v>
      </c>
      <c r="O51" s="6">
        <v>98366</v>
      </c>
      <c r="P51" s="3">
        <f>($C51 = O51)*1</f>
        <v>1</v>
      </c>
      <c r="Q51" s="6">
        <v>98366</v>
      </c>
      <c r="R51" s="3">
        <f t="shared" si="5"/>
        <v>1</v>
      </c>
      <c r="S51" s="6">
        <v>98366</v>
      </c>
      <c r="T51" s="3">
        <f>($C51 = S51)*1</f>
        <v>1</v>
      </c>
      <c r="U51" s="6">
        <v>98366</v>
      </c>
      <c r="V51" s="3">
        <f>($C51 = U51)*1</f>
        <v>1</v>
      </c>
      <c r="W51" s="6"/>
      <c r="X51" s="3">
        <f t="shared" si="6"/>
        <v>0</v>
      </c>
      <c r="Y51" s="3">
        <v>108116</v>
      </c>
      <c r="Z51" s="3">
        <f t="shared" si="7"/>
        <v>0</v>
      </c>
    </row>
    <row r="52" spans="1:26" x14ac:dyDescent="0.25">
      <c r="A52" s="7" t="s">
        <v>26</v>
      </c>
      <c r="B52" s="7"/>
      <c r="C52" s="7"/>
      <c r="D52" s="7"/>
      <c r="E52" s="5"/>
      <c r="F52" s="2">
        <f t="shared" ref="F52:P52" si="8">(SUM(F2:F51))/50</f>
        <v>0.12</v>
      </c>
      <c r="G52" s="2"/>
      <c r="H52" s="2">
        <f t="shared" si="8"/>
        <v>0.44</v>
      </c>
      <c r="I52" s="2"/>
      <c r="J52" s="2">
        <f t="shared" si="8"/>
        <v>0.12</v>
      </c>
      <c r="K52" s="2"/>
      <c r="L52" s="2">
        <f t="shared" si="8"/>
        <v>0.38</v>
      </c>
      <c r="M52" s="2"/>
      <c r="N52" s="2">
        <f t="shared" si="8"/>
        <v>0.82</v>
      </c>
      <c r="O52" s="2"/>
      <c r="P52" s="2">
        <f t="shared" si="8"/>
        <v>0.76</v>
      </c>
      <c r="Q52" s="2"/>
      <c r="R52" s="2">
        <f>(SUM(R2:R51))/50</f>
        <v>0.76</v>
      </c>
      <c r="S52" s="2"/>
      <c r="T52" s="2">
        <f t="shared" ref="T52:Z52" si="9">(SUM(T2:T51))/50</f>
        <v>0.74</v>
      </c>
      <c r="U52" s="2"/>
      <c r="V52" s="2">
        <f t="shared" si="9"/>
        <v>0.94</v>
      </c>
      <c r="W52" s="5"/>
      <c r="X52" s="2">
        <f t="shared" si="9"/>
        <v>0.7</v>
      </c>
      <c r="Y52" s="1"/>
      <c r="Z52" s="2">
        <f t="shared" si="9"/>
        <v>0.2</v>
      </c>
    </row>
    <row r="53" spans="1:26" ht="16.5" x14ac:dyDescent="0.3">
      <c r="Y53" s="4"/>
    </row>
    <row r="54" spans="1:26" ht="16.5" x14ac:dyDescent="0.3">
      <c r="Y54" s="4"/>
    </row>
    <row r="55" spans="1:26" ht="16.5" x14ac:dyDescent="0.3">
      <c r="Y55" s="4"/>
    </row>
    <row r="56" spans="1:26" ht="16.5" x14ac:dyDescent="0.3">
      <c r="Y56" s="4"/>
    </row>
    <row r="57" spans="1:26" ht="16.5" x14ac:dyDescent="0.3">
      <c r="Y57" s="4"/>
    </row>
    <row r="58" spans="1:26" ht="16.5" x14ac:dyDescent="0.3">
      <c r="Y58" s="4"/>
    </row>
    <row r="59" spans="1:26" ht="16.5" x14ac:dyDescent="0.3">
      <c r="C59" s="8"/>
      <c r="D59" s="9"/>
      <c r="Y59" s="4"/>
    </row>
    <row r="60" spans="1:26" ht="16.5" x14ac:dyDescent="0.3">
      <c r="C60" s="8"/>
      <c r="D60" s="9"/>
      <c r="Y60" s="4"/>
    </row>
    <row r="61" spans="1:26" ht="16.5" x14ac:dyDescent="0.3">
      <c r="C61" s="8"/>
      <c r="D61" s="9"/>
      <c r="Y61" s="4"/>
    </row>
    <row r="62" spans="1:26" ht="17.25" thickBot="1" x14ac:dyDescent="0.35">
      <c r="C62" s="8"/>
      <c r="D62" s="9"/>
      <c r="Y62" s="4"/>
    </row>
    <row r="63" spans="1:26" ht="15.75" thickBot="1" x14ac:dyDescent="0.3">
      <c r="C63" s="24" t="s">
        <v>23</v>
      </c>
      <c r="D63" s="25" t="s">
        <v>24</v>
      </c>
    </row>
    <row r="64" spans="1:26" x14ac:dyDescent="0.25">
      <c r="C64" s="22" t="s">
        <v>12</v>
      </c>
      <c r="D64" s="23">
        <v>0.94</v>
      </c>
    </row>
    <row r="65" spans="3:4" x14ac:dyDescent="0.25">
      <c r="C65" s="13" t="s">
        <v>15</v>
      </c>
      <c r="D65" s="18">
        <v>0.74</v>
      </c>
    </row>
    <row r="66" spans="3:4" x14ac:dyDescent="0.25">
      <c r="C66" s="19" t="s">
        <v>11</v>
      </c>
      <c r="D66" s="18">
        <v>0.76</v>
      </c>
    </row>
    <row r="67" spans="3:4" x14ac:dyDescent="0.25">
      <c r="C67" s="13" t="s">
        <v>14</v>
      </c>
      <c r="D67" s="18">
        <v>0.76</v>
      </c>
    </row>
    <row r="68" spans="3:4" x14ac:dyDescent="0.25">
      <c r="C68" s="19" t="s">
        <v>10</v>
      </c>
      <c r="D68" s="18">
        <v>0.82</v>
      </c>
    </row>
    <row r="69" spans="3:4" x14ac:dyDescent="0.25">
      <c r="C69" s="19" t="s">
        <v>9</v>
      </c>
      <c r="D69" s="18">
        <v>0.38</v>
      </c>
    </row>
    <row r="70" spans="3:4" ht="15.75" thickBot="1" x14ac:dyDescent="0.3">
      <c r="C70" s="20" t="s">
        <v>13</v>
      </c>
      <c r="D70" s="21">
        <v>0.12</v>
      </c>
    </row>
    <row r="71" spans="3:4" ht="15.75" thickBot="1" x14ac:dyDescent="0.3"/>
    <row r="72" spans="3:4" ht="15.75" thickBot="1" x14ac:dyDescent="0.3">
      <c r="C72" s="24" t="s">
        <v>25</v>
      </c>
      <c r="D72" s="25"/>
    </row>
    <row r="73" spans="3:4" x14ac:dyDescent="0.25">
      <c r="C73" s="22" t="s">
        <v>16</v>
      </c>
      <c r="D73" s="26">
        <v>0.74</v>
      </c>
    </row>
    <row r="74" spans="3:4" x14ac:dyDescent="0.25">
      <c r="C74" s="13" t="s">
        <v>17</v>
      </c>
      <c r="D74" s="14">
        <v>0.44</v>
      </c>
    </row>
    <row r="75" spans="3:4" x14ac:dyDescent="0.25">
      <c r="C75" s="13" t="s">
        <v>18</v>
      </c>
      <c r="D75" s="14">
        <v>0.12</v>
      </c>
    </row>
    <row r="76" spans="3:4" x14ac:dyDescent="0.25">
      <c r="C76" s="15" t="s">
        <v>21</v>
      </c>
      <c r="D76" s="14">
        <v>0.7</v>
      </c>
    </row>
    <row r="77" spans="3:4" ht="15.75" thickBot="1" x14ac:dyDescent="0.3">
      <c r="C77" s="16" t="s">
        <v>22</v>
      </c>
      <c r="D77" s="17">
        <v>0.2</v>
      </c>
    </row>
  </sheetData>
  <mergeCells count="11">
    <mergeCell ref="Y1:Z1"/>
    <mergeCell ref="G1:H1"/>
    <mergeCell ref="Q1:R1"/>
    <mergeCell ref="M1:N1"/>
    <mergeCell ref="K1:L1"/>
    <mergeCell ref="O1:P1"/>
    <mergeCell ref="I1:J1"/>
    <mergeCell ref="U1:V1"/>
    <mergeCell ref="A52:D52"/>
    <mergeCell ref="S1:T1"/>
    <mergeCell ref="E1:F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A98ED912EA4479F6ECC29684A4B0E" ma:contentTypeVersion="10" ma:contentTypeDescription="Create a new document." ma:contentTypeScope="" ma:versionID="dc7564cca8edf9c919f8aa764ddc0aaa">
  <xsd:schema xmlns:xsd="http://www.w3.org/2001/XMLSchema" xmlns:xs="http://www.w3.org/2001/XMLSchema" xmlns:p="http://schemas.microsoft.com/office/2006/metadata/properties" xmlns:ns3="391faa33-01ef-4d43-830d-d134af84027b" targetNamespace="http://schemas.microsoft.com/office/2006/metadata/properties" ma:root="true" ma:fieldsID="f9fa280d18407b2bfa6cc4f218733fe9" ns3:_="">
    <xsd:import namespace="391faa33-01ef-4d43-830d-d134af8402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1faa33-01ef-4d43-830d-d134af840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1faa33-01ef-4d43-830d-d134af84027b" xsi:nil="true"/>
  </documentManagement>
</p:properties>
</file>

<file path=customXml/itemProps1.xml><?xml version="1.0" encoding="utf-8"?>
<ds:datastoreItem xmlns:ds="http://schemas.openxmlformats.org/officeDocument/2006/customXml" ds:itemID="{AB5C6F88-FD28-42B8-8A2D-105E3853CB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1faa33-01ef-4d43-830d-d134af8402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25F6D5-CB99-40A5-B321-45BDD7C162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999EC0-A227-4CB7-960F-0A89656E1F6A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391faa33-01ef-4d43-830d-d134af84027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Llama3 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Dalidd</dc:creator>
  <cp:lastModifiedBy>Jonas Dalidd</cp:lastModifiedBy>
  <dcterms:created xsi:type="dcterms:W3CDTF">2024-04-25T19:40:33Z</dcterms:created>
  <dcterms:modified xsi:type="dcterms:W3CDTF">2024-04-26T21:12:17Z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0x01010028BA98ED912EA4479F6ECC29684A4B0E</vt:lpwstr>
  </property>
</Properties>
</file>