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ownloads/"/>
    </mc:Choice>
  </mc:AlternateContent>
  <xr:revisionPtr revIDLastSave="0" documentId="8_{920D31A7-B177-3F4E-B813-721BAFD8AAF2}" xr6:coauthVersionLast="47" xr6:coauthVersionMax="47" xr10:uidLastSave="{00000000-0000-0000-0000-000000000000}"/>
  <bookViews>
    <workbookView xWindow="0" yWindow="500" windowWidth="28800" windowHeight="16220" activeTab="5" xr2:uid="{00000000-000D-0000-FFFF-FFFF00000000}"/>
  </bookViews>
  <sheets>
    <sheet name="Crowdfunding" sheetId="1" r:id="rId1"/>
    <sheet name="Parent Category" sheetId="2" r:id="rId2"/>
    <sheet name="Sub-Category" sheetId="3" r:id="rId3"/>
    <sheet name="Annual Category" sheetId="5" r:id="rId4"/>
    <sheet name="Goal Analysis" sheetId="6" r:id="rId5"/>
    <sheet name="Statistical Analysis" sheetId="7" r:id="rId6"/>
  </sheets>
  <definedNames>
    <definedName name="_xlnm._FilterDatabase" localSheetId="0" hidden="1">Crowdfunding!$A$1:$T$1001</definedName>
  </definedNames>
  <calcPr calcId="191029"/>
  <pivotCaches>
    <pivotCache cacheId="1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7" l="1"/>
  <c r="I6" i="7"/>
  <c r="I5" i="7"/>
  <c r="I4" i="7"/>
  <c r="I3" i="7"/>
  <c r="I2" i="7"/>
  <c r="H7" i="7"/>
  <c r="H6" i="7"/>
  <c r="H5" i="7"/>
  <c r="H4" i="7"/>
  <c r="H2" i="7"/>
  <c r="H3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3" i="6" l="1"/>
  <c r="H13" i="6" s="1"/>
  <c r="E9" i="6"/>
  <c r="H9" i="6" s="1"/>
  <c r="E5" i="6"/>
  <c r="G5" i="6" s="1"/>
  <c r="E12" i="6"/>
  <c r="H12" i="6" s="1"/>
  <c r="E8" i="6"/>
  <c r="G8" i="6" s="1"/>
  <c r="E4" i="6"/>
  <c r="F4" i="6" s="1"/>
  <c r="E11" i="6"/>
  <c r="G11" i="6" s="1"/>
  <c r="E7" i="6"/>
  <c r="G7" i="6" s="1"/>
  <c r="E3" i="6"/>
  <c r="F3" i="6" s="1"/>
  <c r="E2" i="6"/>
  <c r="H2" i="6" s="1"/>
  <c r="E10" i="6"/>
  <c r="G10" i="6" s="1"/>
  <c r="E6" i="6"/>
  <c r="F6" i="6" s="1"/>
  <c r="F13" i="6" l="1"/>
  <c r="F2" i="6"/>
  <c r="F9" i="6"/>
  <c r="G2" i="6"/>
  <c r="G13" i="6"/>
  <c r="H8" i="6"/>
  <c r="H4" i="6"/>
  <c r="G4" i="6"/>
  <c r="H10" i="6"/>
  <c r="H5" i="6"/>
  <c r="G3" i="6"/>
  <c r="F8" i="6"/>
  <c r="H7" i="6"/>
  <c r="H6" i="6"/>
  <c r="H11" i="6"/>
  <c r="F10" i="6"/>
  <c r="G9" i="6"/>
  <c r="F7" i="6"/>
  <c r="F11" i="6"/>
  <c r="G6" i="6"/>
  <c r="F12" i="6"/>
  <c r="F5" i="6"/>
  <c r="G12" i="6"/>
  <c r="H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<sst xmlns="http://schemas.openxmlformats.org/spreadsheetml/2006/main" count="7063" uniqueCount="2114">
  <si>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</si>
  <si>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</si>
  <si>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</si>
  <si>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</si>
  <si>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</si>
  <si>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</si>
  <si>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</si>
  <si>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</si>
  <si>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</si>
  <si>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</si>
  <si>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</si>
  <si>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</si>
  <si>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</si>
  <si>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</si>
  <si>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</si>
  <si>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</si>
  <si>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</si>
  <si>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</si>
  <si>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</si>
  <si>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</si>
  <si>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</si>
  <si>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</si>
  <si>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</si>
  <si>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</si>
  <si>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</si>
  <si>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</si>
  <si>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</si>
  <si>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</si>
  <si>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</si>
  <si>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</si>
  <si>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</si>
  <si>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</si>
  <si>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</si>
  <si>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</si>
  <si>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</si>
  <si>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</si>
  <si>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</si>
  <si>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</si>
  <si>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</si>
  <si>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</si>
  <si>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</si>
  <si>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</si>
  <si>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</si>
  <si>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</si>
  <si>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</si>
  <si>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</si>
  <si>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</si>
  <si>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</si>
  <si>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</si>
  <si>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</si>
  <si>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</si>
  <si>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</si>
  <si>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</si>
  <si>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</si>
  <si>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</si>
  <si>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</si>
  <si>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</si>
  <si>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</si>
  <si>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</si>
  <si>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</si>
  <si>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</si>
  <si>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</si>
  <si>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</si>
  <si>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</si>
  <si>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</si>
  <si>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</si>
  <si>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</si>
  <si>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</si>
  <si>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</si>
  <si>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</si>
  <si>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</si>
  <si>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</si>
  <si>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</si>
  <si>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</si>
  <si>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</si>
  <si>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</si>
  <si>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</si>
  <si>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</si>
  <si>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</si>
  <si>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</si>
  <si>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</si>
  <si>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</si>
  <si>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</si>
  <si>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</si>
  <si>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</si>
  <si>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</si>
  <si>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</si>
  <si>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</si>
  <si>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</si>
  <si>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</si>
  <si>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</si>
  <si>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</si>
  <si>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</si>
  <si>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</si>
  <si>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</si>
  <si>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</si>
  <si>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</si>
  <si>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</si>
  <si>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</si>
  <si>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</si>
  <si>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</si>
  <si>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</si>
  <si>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</si>
  <si>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</si>
  <si>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</si>
  <si>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</si>
  <si>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</si>
  <si>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</si>
  <si>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</si>
  <si>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</si>
  <si>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</si>
  <si>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</si>
  <si>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</si>
  <si>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</si>
  <si>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</si>
  <si>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</si>
  <si>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</si>
  <si>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</si>
  <si>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</si>
  <si>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</si>
  <si>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</si>
  <si>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</si>
  <si>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</si>
  <si>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</si>
  <si>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</si>
  <si>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</si>
  <si>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</si>
  <si>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</si>
  <si>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</si>
  <si>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</si>
  <si>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</si>
  <si>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</si>
  <si>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</si>
  <si>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</si>
  <si>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</si>
  <si>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</si>
  <si>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</si>
  <si>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</si>
  <si>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</si>
  <si>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</si>
  <si>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</si>
  <si>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</si>
  <si>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</si>
  <si>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</si>
  <si>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</si>
  <si>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</si>
  <si>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</si>
  <si>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</si>
  <si>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</si>
  <si>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</si>
  <si>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</si>
  <si>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</si>
  <si>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</si>
  <si>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</si>
  <si>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</si>
  <si>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</si>
  <si>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</si>
  <si>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</si>
  <si>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</si>
  <si>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</si>
  <si>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</si>
  <si>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</si>
  <si>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</si>
  <si>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</si>
  <si>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</si>
  <si>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</si>
  <si>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</si>
  <si>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</si>
  <si>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</si>
  <si>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</si>
  <si>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</si>
  <si>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</si>
  <si>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</si>
  <si>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</si>
  <si>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</si>
  <si>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</si>
  <si>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</si>
  <si>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</si>
  <si>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</si>
  <si>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</si>
  <si>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</si>
  <si>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</si>
  <si>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</si>
  <si>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</si>
  <si>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</si>
  <si>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</si>
  <si>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</si>
  <si>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</si>
  <si>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</si>
  <si>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</si>
  <si>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</si>
  <si>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</si>
  <si>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</si>
  <si>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</si>
  <si>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</si>
  <si>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</si>
  <si>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</si>
  <si>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</si>
  <si>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</si>
  <si>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</si>
  <si>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</si>
  <si>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</si>
  <si>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</si>
  <si>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</si>
  <si>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</si>
  <si>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</si>
  <si>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</si>
  <si>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</si>
  <si>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</si>
  <si>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</si>
  <si>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</si>
  <si>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</si>
  <si>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</si>
  <si>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</si>
  <si>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</si>
  <si>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</si>
  <si>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</si>
  <si>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</si>
  <si>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</si>
  <si>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</si>
  <si>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</si>
  <si>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</si>
  <si>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</si>
  <si>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</si>
  <si>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</si>
  <si>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</si>
  <si>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</si>
  <si>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</si>
  <si>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</si>
  <si>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</si>
  <si>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</si>
  <si>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</si>
  <si>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</si>
  <si>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</si>
  <si>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</si>
  <si>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</si>
  <si>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</si>
  <si>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</si>
  <si>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</si>
  <si>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</si>
  <si>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</si>
  <si>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</si>
  <si>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</si>
  <si>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</si>
  <si>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</si>
  <si>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</si>
  <si>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</si>
  <si>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</si>
  <si>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</si>
  <si>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</si>
  <si>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</si>
  <si>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</si>
  <si>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</si>
  <si>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</si>
  <si>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</si>
  <si>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</si>
  <si>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</si>
  <si>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</si>
  <si>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</si>
  <si>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</si>
  <si>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</si>
  <si>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</si>
  <si>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</si>
  <si>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</si>
  <si>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</si>
  <si>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</si>
  <si>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</si>
  <si>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</si>
  <si>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</si>
  <si>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</si>
  <si>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</si>
  <si>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</si>
  <si>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</si>
  <si>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</si>
  <si>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</si>
  <si>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</si>
  <si>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</si>
  <si>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</si>
  <si>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</si>
  <si>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</si>
  <si>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</si>
  <si>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</si>
  <si>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</si>
  <si>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</si>
  <si>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</si>
  <si>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</si>
  <si>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</si>
  <si>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</si>
  <si>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</si>
  <si>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</si>
  <si>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</si>
  <si>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</si>
  <si>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</si>
  <si>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</si>
  <si>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</si>
  <si>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</si>
  <si>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</si>
  <si>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</si>
  <si>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</si>
  <si>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</si>
  <si>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</si>
  <si>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</si>
  <si>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</si>
  <si>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</si>
  <si>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</si>
  <si>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</si>
  <si>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</si>
  <si>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</si>
  <si>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</si>
  <si>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</si>
  <si>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</si>
  <si>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</si>
  <si>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</si>
  <si>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</si>
  <si>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</si>
  <si>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</si>
  <si>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</si>
  <si>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</si>
  <si>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</si>
  <si>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</si>
  <si>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</si>
  <si>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</si>
  <si>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</si>
  <si>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</si>
  <si>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</si>
  <si>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</si>
  <si>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</si>
  <si>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</si>
  <si>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</si>
  <si>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</si>
  <si>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</si>
  <si>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</si>
  <si>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</si>
  <si>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</si>
  <si>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</si>
  <si>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</si>
  <si>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</si>
  <si>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</si>
  <si>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</si>
  <si>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</si>
  <si>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</si>
  <si>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</si>
  <si>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</si>
  <si>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</si>
  <si>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</si>
  <si>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</si>
  <si>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</si>
  <si>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</si>
  <si>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</si>
  <si>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</si>
  <si>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</si>
  <si>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</si>
  <si>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</si>
  <si>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</si>
  <si>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</si>
  <si>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</si>
  <si>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</si>
  <si>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</si>
  <si>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</si>
  <si>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</si>
  <si>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</si>
  <si>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</si>
  <si>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</si>
  <si>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</si>
  <si>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</si>
  <si>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</si>
  <si>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</si>
  <si>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</si>
  <si>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</si>
  <si>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</si>
  <si>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</si>
  <si>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</si>
  <si>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</si>
  <si>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</si>
  <si>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</si>
  <si>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</si>
  <si>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</si>
  <si>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</si>
  <si>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</si>
  <si>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</si>
  <si>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</si>
  <si>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</si>
  <si>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</si>
  <si>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</si>
  <si>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</si>
  <si>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</si>
  <si>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</si>
  <si>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</si>
  <si>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</si>
  <si>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</si>
  <si>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</si>
  <si>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</si>
  <si>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</si>
  <si>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</si>
  <si>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</si>
  <si>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</si>
  <si>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</si>
  <si>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</si>
  <si>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</si>
  <si>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</si>
  <si>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</si>
  <si>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</si>
  <si>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</si>
  <si>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</si>
  <si>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</si>
  <si>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</si>
  <si>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</si>
  <si>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</si>
  <si>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</si>
  <si>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</si>
  <si>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</si>
  <si>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</si>
  <si>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</si>
  <si>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</si>
  <si>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</si>
  <si>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</si>
  <si>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</si>
  <si>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</si>
  <si>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</si>
  <si>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</si>
  <si>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</si>
  <si>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</si>
  <si>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</si>
  <si>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</si>
  <si>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</si>
  <si>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</si>
  <si>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</si>
  <si>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</si>
  <si>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</si>
  <si>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</si>
  <si>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</si>
  <si>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</si>
  <si>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</si>
  <si>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</si>
  <si>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</si>
  <si>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</si>
  <si>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</si>
  <si>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</si>
  <si>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</si>
  <si>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</si>
  <si>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</si>
  <si>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</si>
  <si>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</si>
  <si>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</si>
  <si>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</si>
  <si>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</si>
  <si>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</si>
  <si>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</si>
  <si>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</si>
  <si>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</si>
  <si>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</si>
  <si>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</si>
  <si>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</si>
  <si>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</si>
  <si>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</si>
  <si>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</si>
  <si>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</si>
  <si>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</si>
  <si>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</si>
  <si>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</si>
  <si>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</si>
  <si>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</si>
  <si>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</si>
  <si>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</si>
  <si>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</si>
  <si>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</si>
  <si>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</si>
  <si>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</si>
  <si>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</si>
  <si>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</si>
  <si>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</si>
  <si>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</si>
  <si>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</si>
  <si>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</si>
  <si>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</si>
  <si>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</si>
  <si>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</si>
  <si>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</si>
  <si>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</si>
  <si>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</si>
  <si>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</si>
  <si>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</si>
  <si>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</si>
  <si>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</si>
  <si>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</si>
  <si>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</si>
  <si>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</si>
  <si>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</si>
  <si>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</si>
  <si>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</si>
  <si>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</si>
  <si>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</si>
  <si>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</si>
  <si>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</si>
  <si>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</si>
  <si>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</si>
  <si>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</si>
  <si>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</si>
  <si>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</si>
  <si>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</si>
  <si>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</si>
  <si>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</si>
  <si>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</si>
  <si>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</si>
  <si>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</si>
  <si>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</si>
  <si>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</si>
  <si>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</si>
  <si>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</si>
  <si>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</si>
  <si>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</si>
  <si>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</si>
  <si>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</si>
  <si>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</si>
  <si>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</si>
  <si>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</si>
  <si>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</si>
  <si>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</si>
  <si>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</si>
  <si>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</si>
  <si>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</si>
  <si>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</si>
  <si>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</si>
  <si>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</si>
  <si>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</si>
  <si>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</si>
  <si>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</si>
  <si>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</si>
  <si>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</si>
  <si>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</si>
  <si>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</si>
  <si>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</si>
  <si>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</si>
  <si>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</si>
  <si>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</si>
  <si>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</si>
  <si>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</si>
  <si>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</si>
  <si>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</si>
  <si>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</si>
  <si>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</si>
  <si>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</si>
  <si>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</si>
  <si>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</si>
  <si>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</si>
  <si>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</si>
  <si>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</si>
  <si>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</si>
  <si>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</si>
  <si>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</si>
  <si>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</si>
  <si>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</si>
  <si>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</si>
  <si>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</si>
  <si>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</si>
  <si>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</si>
  <si>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</si>
  <si>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</si>
  <si>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</si>
  <si>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</si>
  <si>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</si>
  <si>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</si>
  <si>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</si>
  <si>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</si>
  <si>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</si>
  <si>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</si>
  <si>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</si>
  <si>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</si>
  <si>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</si>
  <si>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</si>
  <si>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</si>
  <si>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</si>
  <si>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</si>
  <si>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</si>
  <si>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</si>
  <si>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</si>
  <si>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</si>
  <si>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</si>
  <si>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</si>
  <si>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</si>
  <si>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</si>
  <si>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</si>
  <si>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</si>
  <si>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</si>
  <si>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</si>
  <si>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</si>
  <si>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</si>
  <si>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</si>
  <si>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</si>
  <si>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</si>
  <si>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</si>
  <si>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</si>
  <si>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</si>
  <si>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</si>
  <si>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</si>
  <si>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</si>
  <si>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</si>
  <si>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</si>
  <si>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</si>
  <si>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</si>
  <si>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</si>
  <si>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</si>
  <si>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</si>
  <si>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</si>
  <si>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</si>
  <si>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</si>
  <si>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</si>
  <si>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</si>
  <si>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</si>
  <si>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</si>
  <si>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</si>
  <si>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</si>
  <si>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</si>
  <si>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</si>
  <si>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</si>
  <si>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</si>
  <si>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</si>
  <si>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</si>
  <si>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</si>
  <si>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</si>
  <si>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</si>
  <si>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</si>
  <si>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</si>
  <si>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</si>
  <si>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</si>
  <si>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</si>
  <si>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</si>
  <si>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</si>
  <si>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</si>
  <si>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</si>
  <si>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</si>
  <si>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</si>
  <si>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</si>
  <si>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</si>
  <si>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</si>
  <si>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</si>
  <si>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</si>
  <si>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</si>
  <si>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</si>
  <si>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</si>
  <si>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</si>
  <si>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</si>
  <si>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</si>
  <si>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</si>
  <si>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</si>
  <si>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</si>
  <si>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</si>
  <si>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</si>
  <si>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</si>
  <si>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</si>
  <si>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</si>
  <si>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</si>
  <si>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</si>
  <si>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</si>
  <si>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</si>
  <si>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</si>
  <si>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</si>
  <si>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</si>
  <si>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</si>
  <si>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</si>
  <si>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</si>
  <si>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</si>
  <si>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</si>
  <si>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</si>
  <si>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</si>
  <si>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</si>
  <si>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</si>
  <si>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</si>
  <si>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</si>
  <si>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</si>
  <si>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</si>
  <si>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</si>
  <si>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</si>
  <si>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</si>
  <si>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</si>
  <si>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</si>
  <si>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</si>
  <si>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</si>
  <si>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</si>
  <si>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</si>
  <si>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</si>
  <si>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</si>
  <si>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</si>
  <si>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</si>
  <si>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</si>
  <si>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</si>
  <si>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</si>
  <si>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</si>
  <si>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</si>
  <si>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</si>
  <si>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</si>
  <si>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</si>
  <si>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</si>
  <si>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</si>
  <si>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</si>
  <si>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</si>
  <si>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</si>
  <si>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</si>
  <si>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</si>
  <si>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</si>
  <si>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</si>
  <si>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</si>
  <si>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</si>
  <si>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</si>
  <si>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</si>
  <si>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</si>
  <si>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</si>
  <si>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</si>
  <si>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</si>
  <si>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</si>
  <si>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</si>
  <si>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</si>
  <si>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</si>
  <si>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</si>
  <si>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</si>
  <si>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</si>
  <si>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</si>
  <si>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</si>
  <si>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</si>
  <si>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</si>
  <si>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</si>
  <si>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</si>
  <si>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</si>
  <si>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</si>
  <si>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</si>
  <si>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</si>
  <si>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</si>
  <si>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</si>
  <si>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</si>
  <si>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</si>
  <si>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</si>
  <si>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</si>
  <si>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</si>
  <si>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</si>
  <si>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</si>
  <si>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</si>
  <si>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</si>
  <si>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</si>
  <si>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</si>
  <si>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</si>
  <si>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</si>
  <si>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</si>
  <si>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</si>
  <si>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</si>
  <si>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</si>
  <si>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</si>
  <si>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</si>
  <si>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</si>
  <si>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</si>
  <si>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</si>
  <si>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</si>
  <si>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</si>
  <si>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</si>
  <si>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</si>
  <si>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</si>
  <si>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</si>
  <si>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</si>
  <si>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</si>
  <si>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</si>
  <si>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</si>
  <si>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</si>
  <si>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</si>
  <si>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</si>
  <si>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</si>
  <si>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</si>
  <si>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</si>
  <si>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</si>
  <si>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</si>
  <si>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</si>
  <si>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</si>
  <si>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</si>
  <si>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</si>
  <si>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</si>
  <si>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</si>
  <si>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</si>
  <si>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</si>
  <si>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</si>
  <si>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</si>
  <si>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</si>
  <si>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</si>
  <si>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</si>
  <si>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</si>
  <si>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</si>
  <si>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</si>
  <si>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</si>
  <si>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</si>
  <si>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</si>
  <si>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</si>
  <si>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</si>
  <si>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</si>
  <si>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</si>
  <si>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</si>
  <si>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</si>
  <si>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</si>
  <si>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</si>
  <si>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</si>
  <si>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</si>
  <si>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</si>
  <si>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</si>
  <si>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</si>
  <si>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</si>
  <si>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</si>
  <si>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</si>
  <si>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</si>
  <si>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</si>
  <si>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</si>
  <si>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</si>
  <si>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</si>
  <si>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</si>
  <si>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</si>
  <si>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</si>
  <si>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</si>
  <si>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</si>
  <si>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</si>
  <si>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</si>
  <si>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</si>
  <si>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</si>
  <si>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</si>
  <si>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</si>
  <si>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</si>
  <si>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</si>
  <si>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</si>
  <si>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</si>
  <si>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</si>
  <si>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</si>
  <si>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</si>
  <si>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</si>
  <si>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</si>
  <si>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</si>
  <si>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</si>
  <si>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</si>
  <si>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</si>
  <si>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</si>
  <si>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</si>
  <si>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</si>
  <si>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</si>
  <si>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</si>
  <si>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</si>
  <si>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</si>
  <si>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</si>
  <si>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</si>
  <si>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</si>
  <si>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</si>
  <si>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</si>
  <si>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</si>
  <si>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</si>
  <si>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</si>
  <si>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</si>
  <si>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</si>
  <si>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</si>
  <si>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</si>
  <si>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</si>
  <si>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</si>
  <si>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</si>
  <si>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</si>
  <si>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</si>
  <si>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</si>
  <si>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</si>
  <si>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</si>
  <si>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</si>
  <si>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</si>
  <si>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</si>
  <si>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</si>
  <si>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</si>
  <si>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</si>
  <si>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</si>
  <si>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</si>
  <si>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</si>
  <si>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</si>
  <si>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</si>
  <si>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</si>
  <si>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</si>
  <si>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</si>
  <si>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</si>
  <si>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</si>
  <si>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</si>
  <si>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</si>
  <si>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</si>
  <si>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</si>
  <si>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</si>
  <si>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</si>
  <si>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</si>
  <si>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</si>
  <si>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</si>
  <si>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</si>
  <si>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</si>
  <si>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</si>
  <si>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</si>
  <si>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</si>
  <si>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</si>
  <si>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</si>
  <si>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</si>
  <si>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</si>
  <si>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</si>
  <si>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</si>
  <si>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</si>
  <si>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</si>
  <si>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</si>
  <si>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</si>
  <si>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</si>
  <si>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</si>
  <si>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</si>
  <si>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</si>
  <si>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</si>
  <si>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</si>
  <si>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</si>
  <si>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</si>
  <si>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</si>
  <si>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</si>
  <si>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</si>
  <si>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</si>
  <si>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</si>
  <si>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</si>
  <si>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</si>
  <si>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</si>
  <si>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</si>
  <si>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</si>
  <si>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</si>
  <si>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</si>
  <si>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</si>
  <si>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</si>
  <si>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</si>
  <si>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</si>
  <si>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</si>
  <si>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</si>
  <si>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</si>
  <si>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</si>
  <si>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</si>
  <si>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</si>
  <si>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</si>
  <si>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</si>
  <si>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</si>
  <si>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</si>
  <si>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</si>
  <si>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</si>
  <si>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</si>
  <si>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</si>
  <si>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</si>
  <si>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</si>
  <si>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</si>
  <si>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</si>
  <si>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</si>
  <si>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</si>
  <si>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</si>
  <si>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</si>
  <si>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</si>
  <si>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</si>
  <si>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</si>
  <si>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</si>
  <si>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</si>
  <si>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</si>
  <si>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</si>
  <si>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</si>
  <si>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</si>
  <si>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</si>
  <si>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</si>
  <si>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</si>
  <si>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</si>
  <si>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</si>
  <si>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</si>
  <si>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</si>
  <si>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</si>
  <si>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</si>
  <si>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</si>
  <si>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</si>
  <si>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</si>
  <si>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</si>
  <si>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</si>
  <si>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</si>
  <si>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</si>
  <si>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</si>
  <si>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</si>
  <si>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</si>
  <si>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</si>
  <si>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</si>
  <si>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</si>
  <si>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</si>
  <si>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</si>
  <si>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</si>
  <si>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</si>
  <si>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</si>
  <si>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</si>
  <si>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</si>
  <si>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</si>
  <si>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</si>
  <si>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</si>
  <si>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</si>
  <si>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</si>
  <si>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</si>
  <si>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</si>
  <si>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</si>
  <si>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</si>
  <si>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</si>
  <si>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</si>
  <si>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</si>
  <si>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</si>
  <si>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</si>
  <si>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</si>
  <si>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</si>
  <si>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</si>
  <si>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</si>
  <si>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</si>
  <si>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</si>
  <si>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</si>
  <si>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</si>
  <si>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</si>
  <si>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</si>
  <si>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</si>
  <si>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</si>
  <si>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</si>
  <si>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</si>
  <si>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</si>
  <si>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</si>
  <si>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</si>
  <si>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</si>
  <si>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</si>
  <si>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</si>
  <si>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</si>
  <si>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</si>
  <si>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</si>
  <si>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</si>
  <si>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</si>
  <si>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</si>
  <si>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</si>
  <si>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</si>
  <si>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</si>
  <si>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</si>
  <si>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</si>
  <si>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</si>
  <si>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</si>
  <si>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</si>
  <si>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</si>
  <si>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</si>
  <si>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</si>
  <si>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</si>
  <si>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</si>
  <si>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</si>
  <si>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</si>
  <si>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</si>
  <si>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</si>
  <si>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</si>
  <si>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</si>
  <si>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</si>
  <si>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</si>
  <si>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</si>
  <si>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</si>
  <si>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</si>
  <si>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</si>
  <si>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</si>
  <si>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</si>
  <si>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</si>
  <si>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</si>
  <si>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</si>
  <si>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</si>
  <si>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</si>
  <si>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</si>
  <si>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</si>
  <si>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</si>
  <si>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</si>
  <si>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</si>
  <si>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</si>
  <si>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</si>
  <si>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</si>
  <si>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</si>
  <si>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</si>
  <si>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</si>
  <si>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</si>
  <si>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</si>
  <si>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</si>
  <si>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</si>
  <si>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</si>
  <si>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</si>
  <si>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</si>
  <si>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</si>
  <si>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</si>
  <si>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</si>
  <si>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</si>
  <si>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</si>
  <si>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</si>
  <si>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</si>
  <si>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</si>
  <si>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</si>
  <si>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</si>
  <si>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</si>
  <si>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</si>
  <si>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</si>
  <si>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</si>
  <si>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</si>
  <si>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</si>
  <si>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</si>
  <si>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</si>
  <si>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</si>
  <si>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</si>
  <si>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</si>
  <si>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</si>
  <si>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</si>
  <si>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</si>
  <si>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</si>
  <si>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</si>
  <si>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</si>
  <si>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</si>
  <si>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</si>
  <si>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</si>
  <si>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</si>
  <si>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</si>
  <si>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</si>
  <si>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</si>
  <si>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</si>
  <si>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</si>
  <si>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</si>
  <si>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</si>
  <si>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</si>
  <si>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</si>
  <si>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</si>
  <si>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</si>
  <si>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</si>
  <si>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</si>
  <si>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</si>
  <si>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</si>
  <si>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</si>
  <si>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</si>
  <si>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</si>
  <si>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</si>
  <si>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</si>
  <si>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</si>
  <si>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</si>
  <si>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</si>
  <si>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</si>
  <si>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</si>
  <si>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</si>
  <si>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</si>
  <si>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</si>
  <si>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</si>
  <si>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</si>
  <si>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</si>
  <si>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</si>
  <si>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</si>
  <si>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</si>
  <si>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</si>
  <si>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</si>
  <si>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</si>
  <si>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</si>
  <si>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</si>
  <si>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</si>
  <si>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</si>
  <si>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</si>
  <si>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</si>
  <si>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</si>
  <si>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</si>
  <si>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</si>
  <si>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</si>
  <si>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</si>
  <si>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</si>
  <si>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</si>
  <si>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</si>
  <si>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</si>
  <si>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</si>
  <si>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</si>
  <si>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</si>
  <si>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</si>
  <si>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</si>
  <si>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</si>
  <si>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</si>
  <si>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</si>
  <si>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</si>
  <si>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</si>
  <si>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</si>
  <si>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</si>
  <si>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</si>
  <si>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</si>
  <si>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</si>
  <si>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</si>
  <si>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</si>
  <si>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</si>
  <si>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</si>
  <si>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</si>
  <si>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</si>
  <si>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</si>
  <si>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</si>
  <si>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</si>
  <si>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</si>
  <si>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</si>
  <si>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</si>
  <si>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</si>
  <si>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</si>
  <si>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</si>
  <si>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</si>
  <si>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</si>
  <si>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</si>
  <si>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</si>
  <si>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</si>
  <si>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</si>
  <si>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</si>
  <si>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</si>
  <si>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</si>
  <si>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</si>
  <si>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</si>
  <si>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</si>
  <si>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</si>
  <si>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</si>
  <si>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</si>
  <si>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</si>
  <si>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</si>
  <si>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</si>
  <si>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</si>
  <si>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</si>
  <si>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</si>
  <si>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</si>
  <si>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</si>
  <si>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</si>
  <si>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</si>
  <si>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</si>
  <si>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</si>
  <si>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</si>
  <si>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</si>
  <si>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</si>
  <si>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</si>
  <si>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</si>
  <si>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</si>
  <si>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</si>
  <si>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</si>
  <si>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</si>
  <si>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</si>
  <si>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</si>
  <si>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</si>
  <si>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</si>
  <si>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</si>
  <si>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</si>
  <si>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</si>
  <si>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</si>
  <si>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</si>
  <si>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</si>
  <si>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</si>
  <si>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</si>
  <si>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</si>
  <si>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</si>
  <si>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</si>
  <si>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</si>
  <si>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</si>
  <si>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</si>
  <si>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</si>
  <si>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</si>
  <si>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</si>
  <si>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</si>
  <si>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</si>
  <si>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</si>
  <si>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</si>
  <si>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</si>
  <si>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</si>
  <si>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</si>
  <si>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</si>
  <si>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</si>
  <si>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</si>
  <si>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</si>
  <si>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</si>
  <si>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</si>
  <si>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</si>
  <si>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</si>
  <si>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</si>
  <si>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</si>
  <si>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</si>
  <si>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</si>
  <si>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</si>
  <si>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</si>
  <si>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</si>
  <si>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</si>
  <si>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</si>
  <si>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</si>
  <si>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</si>
  <si>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</si>
  <si>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</si>
  <si>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</si>
  <si>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</si>
  <si>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</si>
  <si>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</si>
  <si>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</si>
  <si>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</si>
  <si>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</si>
  <si>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</si>
  <si>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</si>
  <si>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</si>
  <si>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</si>
  <si>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</si>
  <si>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</si>
  <si>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</si>
  <si>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</si>
  <si>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</si>
  <si>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</si>
  <si>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</si>
  <si>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</si>
  <si>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</si>
  <si>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</si>
  <si>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</si>
  <si>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</si>
  <si>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</si>
  <si>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</si>
  <si>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</si>
  <si>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</si>
  <si>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</si>
  <si>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</si>
  <si>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</si>
  <si>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</si>
  <si>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</si>
  <si>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</si>
  <si>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</si>
  <si>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</si>
  <si>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</si>
  <si>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</si>
  <si>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</si>
  <si>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</si>
  <si>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</si>
  <si>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</si>
  <si>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</si>
  <si>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</si>
  <si>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</si>
  <si>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</si>
  <si>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</si>
  <si>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</si>
  <si>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</si>
  <si>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</si>
  <si>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</si>
  <si>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</si>
  <si>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</si>
  <si>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</si>
  <si>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</si>
  <si>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</si>
  <si>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</si>
  <si>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</si>
  <si>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</si>
  <si>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</si>
  <si>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</si>
  <si>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</si>
  <si>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</si>
  <si>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</si>
  <si>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</si>
  <si>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</si>
  <si>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</si>
  <si>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</si>
  <si>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</si>
  <si>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</si>
  <si>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</si>
  <si>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</si>
  <si>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</si>
  <si>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</si>
  <si>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</si>
  <si>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</si>
  <si>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</si>
  <si>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</si>
  <si>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</si>
  <si>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</si>
  <si>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</si>
  <si>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</si>
  <si>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</si>
  <si>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</si>
  <si>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</si>
  <si>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</si>
  <si>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</si>
  <si>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</si>
  <si>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</si>
  <si>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</si>
  <si>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</si>
  <si>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</si>
  <si>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</si>
  <si>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</si>
  <si>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</si>
  <si>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</si>
  <si>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</si>
  <si>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</si>
  <si>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</si>
  <si>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</si>
  <si>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</si>
  <si>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</si>
  <si>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</si>
  <si>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</si>
  <si>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</si>
  <si>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</si>
  <si>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</si>
  <si>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</si>
  <si>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</si>
  <si>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</si>
  <si>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</si>
  <si>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</si>
  <si>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</si>
  <si>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</si>
  <si>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</si>
  <si>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</si>
  <si>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</si>
  <si>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</si>
  <si>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</si>
  <si>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</si>
  <si>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</si>
  <si>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</si>
  <si>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</si>
  <si>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</si>
  <si>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</si>
  <si>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</si>
  <si>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</si>
  <si>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</si>
  <si>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</si>
  <si>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</si>
  <si>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</si>
  <si>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</si>
  <si>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</si>
  <si>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</si>
  <si>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</si>
  <si>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</si>
  <si>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</si>
  <si>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</si>
  <si>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</si>
  <si>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</si>
  <si>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</si>
  <si>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</si>
  <si>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</si>
  <si>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</si>
  <si>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</si>
  <si>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</si>
  <si>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</si>
  <si>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</si>
  <si>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</si>
  <si>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</si>
  <si>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</si>
  <si>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</si>
  <si>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</si>
  <si>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</si>
  <si>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</si>
  <si>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</si>
  <si>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</si>
  <si>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</si>
  <si>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</si>
  <si>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</si>
  <si>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</si>
  <si>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</si>
  <si>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</si>
  <si>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</si>
  <si>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</si>
  <si>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</si>
  <si>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</si>
  <si>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</si>
  <si>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</si>
  <si>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</si>
  <si>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</si>
  <si>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</si>
  <si>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</si>
  <si>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</si>
  <si>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</si>
  <si>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</si>
  <si>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</si>
  <si>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</si>
  <si>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</si>
  <si>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</si>
  <si>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</si>
  <si>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</si>
  <si>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</si>
  <si>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</si>
  <si>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</si>
  <si>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</si>
  <si>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</si>
  <si>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</si>
  <si>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</si>
  <si>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</si>
  <si>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</si>
  <si>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</si>
  <si>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</si>
  <si>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</si>
  <si>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</si>
  <si>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</si>
  <si>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</si>
  <si>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</si>
  <si>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</si>
  <si>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</si>
  <si>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</si>
  <si>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</si>
  <si>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</si>
  <si>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</si>
  <si>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</si>
  <si>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</si>
  <si>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</si>
  <si>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</si>
  <si>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</si>
  <si>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</si>
  <si>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</si>
  <si>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</si>
  <si>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</si>
  <si>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</si>
  <si>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</si>
  <si>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</si>
  <si>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</si>
  <si>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</si>
  <si>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</si>
  <si>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</si>
  <si>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</si>
  <si>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</si>
  <si>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</si>
  <si>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</si>
  <si>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</si>
  <si>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</si>
  <si>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</si>
  <si>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</si>
  <si>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</si>
  <si>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</si>
  <si>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</si>
  <si>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</si>
  <si>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</si>
  <si>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</si>
  <si>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</si>
  <si>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</si>
  <si>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</si>
  <si>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</si>
  <si>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</si>
  <si>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</si>
  <si>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</si>
  <si>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</si>
  <si>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</si>
  <si>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</si>
  <si>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</si>
  <si>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</si>
  <si>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</si>
  <si>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</si>
  <si>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</si>
  <si>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</si>
  <si>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</si>
  <si>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</si>
  <si>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</si>
  <si>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</si>
  <si>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</si>
  <si>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</si>
  <si>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</si>
  <si>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</si>
  <si>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</si>
  <si>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</si>
  <si>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</si>
  <si>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</si>
  <si>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</si>
  <si>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</si>
  <si>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</si>
  <si>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</si>
  <si>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</si>
  <si>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</si>
  <si>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</si>
  <si>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</si>
  <si>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</si>
  <si>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</si>
  <si>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</si>
  <si>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</si>
  <si>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</si>
  <si>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</si>
  <si>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</si>
  <si>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</si>
  <si>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</si>
  <si>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</si>
  <si>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</si>
  <si>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</si>
  <si>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</si>
  <si>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</si>
  <si>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</si>
  <si>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</si>
  <si>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</si>
  <si>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</si>
  <si>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</si>
  <si>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</si>
  <si>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</si>
  <si>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</si>
  <si>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</si>
  <si>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</si>
  <si>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</si>
  <si>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</si>
  <si>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</si>
  <si>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</si>
  <si>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</si>
  <si>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</si>
  <si>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</si>
  <si>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</si>
  <si>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</si>
  <si>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</si>
  <si>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</si>
  <si>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</si>
  <si>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</si>
  <si>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</si>
  <si>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</si>
  <si>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</si>
  <si>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</si>
  <si>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</si>
  <si>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</si>
  <si>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</si>
  <si>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</si>
  <si>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</si>
  <si>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</si>
  <si>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</si>
  <si>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</si>
  <si>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</si>
  <si>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</si>
  <si>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</si>
  <si>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</si>
  <si>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</si>
  <si>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</si>
  <si>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</si>
  <si>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</si>
  <si>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</si>
  <si>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</si>
  <si>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</si>
  <si>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</si>
  <si>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</si>
  <si>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</si>
  <si>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</si>
  <si>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</si>
  <si>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</si>
  <si>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</si>
  <si>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</si>
  <si>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</si>
  <si>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</si>
  <si>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</si>
  <si>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</si>
  <si>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</si>
  <si>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</si>
  <si>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</si>
  <si>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</si>
  <si>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</si>
  <si>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</si>
  <si>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</si>
  <si>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</si>
  <si>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</si>
  <si>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</si>
  <si>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</si>
  <si>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</si>
  <si>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</si>
  <si>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</si>
  <si>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</si>
  <si>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</si>
  <si>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</si>
  <si>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</si>
  <si>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</si>
  <si>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</si>
  <si>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</si>
  <si>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</si>
  <si>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</si>
  <si>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</si>
  <si>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</si>
  <si>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</si>
  <si>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</si>
  <si>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</si>
  <si>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</si>
  <si>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</si>
  <si>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</si>
  <si>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</si>
  <si>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</si>
  <si>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</si>
  <si>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</si>
  <si>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</si>
  <si>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</si>
  <si>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</si>
  <si>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</si>
  <si>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</si>
  <si>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</si>
  <si>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</si>
  <si>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</si>
  <si>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</si>
  <si>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</si>
  <si>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</si>
  <si>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</si>
  <si>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</si>
  <si>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</si>
  <si>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</si>
  <si>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</si>
  <si>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</si>
  <si>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</si>
  <si>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</si>
  <si>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</si>
  <si>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</si>
  <si>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</si>
  <si>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</si>
  <si>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</si>
  <si>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</si>
  <si>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</si>
  <si>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</si>
  <si>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</si>
  <si>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</si>
  <si>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</si>
  <si>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</si>
  <si>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</si>
  <si>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</si>
  <si>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</si>
  <si>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</si>
  <si>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</si>
  <si>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</si>
  <si>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</si>
  <si>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</si>
  <si>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</si>
  <si>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</si>
  <si>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</si>
  <si>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</si>
  <si>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</si>
  <si>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</si>
  <si>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</si>
  <si>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</si>
  <si>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</si>
  <si>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</si>
  <si>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</si>
  <si>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</si>
  <si>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</si>
  <si>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</si>
  <si>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</si>
  <si>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</si>
  <si>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</si>
  <si>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</si>
  <si>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</si>
  <si>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</si>
  <si>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</si>
  <si>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</si>
  <si>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</si>
  <si>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</si>
  <si>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</si>
  <si>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</si>
  <si>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</si>
  <si>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</si>
  <si>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</si>
  <si>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</si>
  <si>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</si>
  <si>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</si>
  <si>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</si>
  <si>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</si>
  <si>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</si>
  <si>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</si>
  <si>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</si>
  <si>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</si>
  <si>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</si>
  <si>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</si>
  <si>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</si>
  <si>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</si>
  <si>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</si>
  <si>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</si>
  <si>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</si>
  <si>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</si>
  <si>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</si>
  <si>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</si>
  <si>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</si>
  <si>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</si>
  <si>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</si>
  <si>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</si>
  <si>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</si>
  <si>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</si>
  <si>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</si>
  <si>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</si>
  <si>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</si>
  <si>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</si>
  <si>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</si>
  <si>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</si>
  <si>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</si>
  <si>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</si>
  <si>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</si>
  <si>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</si>
  <si>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</si>
  <si>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</si>
  <si>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</si>
  <si>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</si>
  <si>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</si>
  <si>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</si>
  <si>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</si>
  <si>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</si>
  <si>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</si>
  <si>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</si>
  <si>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</si>
  <si>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</si>
  <si>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</si>
  <si>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</si>
  <si>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</si>
  <si>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</si>
  <si>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</si>
  <si>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</si>
  <si>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</si>
  <si>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</si>
  <si>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</si>
  <si>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</si>
  <si>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</si>
  <si>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</si>
  <si>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</si>
  <si>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</si>
  <si>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</si>
  <si>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</si>
  <si>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</si>
  <si>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</si>
  <si>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</si>
  <si>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</si>
  <si>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</si>
  <si>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</si>
  <si>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</si>
  <si>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</si>
  <si>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</si>
  <si>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</si>
  <si>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</si>
  <si>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</si>
  <si>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</si>
  <si>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</si>
  <si>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</si>
  <si>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</si>
  <si>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</si>
  <si>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</si>
  <si>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</si>
  <si>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</si>
  <si>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</si>
  <si>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</si>
  <si>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</si>
  <si>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</si>
  <si>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</si>
  <si>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</si>
  <si>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</si>
  <si>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</si>
  <si>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</si>
  <si>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</si>
  <si>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</si>
  <si>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</si>
  <si>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</si>
  <si>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</si>
  <si>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</si>
  <si>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</si>
  <si>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</si>
  <si>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</si>
  <si>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</si>
  <si>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</si>
  <si>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</si>
  <si>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</si>
  <si>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</si>
  <si>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</si>
  <si>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</si>
  <si>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</si>
  <si>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</si>
  <si>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</si>
  <si>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</si>
  <si>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</si>
  <si>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</si>
  <si>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</si>
  <si>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</si>
  <si>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</si>
  <si>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</si>
  <si>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</si>
  <si>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</si>
  <si>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</si>
  <si>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</si>
  <si>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</si>
  <si>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</si>
  <si>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</si>
  <si>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</si>
  <si>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</si>
  <si>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</si>
  <si>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</si>
  <si>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</si>
  <si>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</si>
  <si>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</si>
  <si>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</si>
  <si>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</si>
  <si>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</si>
  <si>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</si>
  <si>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</si>
  <si>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</si>
  <si>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</si>
  <si>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</si>
  <si>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</si>
  <si>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</si>
  <si>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</si>
  <si>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</si>
  <si>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</si>
  <si>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</si>
  <si>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</si>
  <si>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</si>
  <si>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</si>
  <si>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</si>
  <si>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</si>
  <si>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</si>
  <si>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</si>
  <si>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</si>
  <si>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</si>
  <si>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</si>
  <si>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</si>
  <si>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</si>
  <si>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</si>
  <si>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</si>
  <si>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</si>
  <si>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</si>
  <si>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</si>
  <si>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</si>
  <si>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</si>
  <si>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</si>
  <si>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</si>
  <si>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</si>
  <si>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</si>
  <si>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</si>
  <si>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</si>
  <si>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</si>
  <si>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</si>
  <si>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</si>
  <si>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</si>
  <si>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</si>
  <si>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</si>
  <si>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</si>
  <si>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</si>
  <si>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</si>
  <si>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</si>
  <si>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</si>
  <si>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</si>
  <si>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</si>
  <si>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</si>
  <si>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</si>
  <si>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</si>
  <si>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</si>
  <si>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</si>
  <si>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</si>
  <si>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</si>
  <si>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</si>
  <si>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</si>
  <si>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</si>
  <si>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</si>
  <si>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</si>
  <si>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</si>
  <si>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</si>
  <si>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</si>
  <si>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</si>
  <si>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</si>
  <si>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</si>
  <si>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</si>
  <si>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</si>
  <si>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</si>
  <si>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</si>
  <si>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</si>
  <si>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</si>
  <si>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</si>
  <si>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</si>
  <si>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</si>
  <si>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</si>
  <si>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</si>
  <si>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</si>
  <si>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</si>
  <si>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</si>
  <si>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</si>
  <si>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</si>
  <si>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</si>
  <si>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</si>
  <si>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</si>
  <si>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</si>
  <si>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</si>
  <si>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</si>
  <si>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</si>
  <si>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</si>
  <si>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</si>
  <si>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</si>
  <si>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</si>
  <si>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</si>
  <si>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</si>
  <si>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</si>
  <si>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</si>
  <si>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</si>
  <si>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</si>
  <si>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</si>
  <si>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</si>
  <si>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</si>
  <si>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</si>
  <si>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</si>
  <si>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</si>
  <si>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</si>
  <si>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</si>
  <si>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</si>
  <si>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</si>
  <si>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</si>
  <si>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</si>
  <si>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</si>
  <si>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</si>
  <si>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</si>
  <si>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</si>
  <si>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</si>
  <si>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</si>
  <si>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</si>
  <si>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</si>
  <si>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</si>
  <si>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</si>
  <si>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</si>
  <si>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</si>
  <si>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</si>
  <si>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</si>
  <si>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</si>
  <si>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</si>
  <si>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</si>
  <si>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</si>
  <si>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</si>
  <si>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</si>
  <si>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</si>
  <si>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</si>
  <si>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</si>
  <si>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</si>
  <si>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</si>
  <si>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</si>
  <si>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</si>
  <si>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</si>
  <si>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</si>
  <si>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</si>
  <si>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</si>
  <si>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</si>
  <si>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</si>
  <si>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</si>
  <si>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</si>
  <si>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</si>
  <si>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</si>
  <si>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</si>
  <si>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</si>
  <si>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</si>
  <si>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</si>
  <si>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</si>
  <si>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</si>
  <si>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</si>
  <si>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</si>
  <si>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</si>
  <si>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</si>
  <si>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</si>
  <si>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</si>
  <si>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</si>
  <si>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</si>
  <si>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</si>
  <si>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</si>
  <si>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</si>
  <si>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</si>
  <si>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</si>
  <si>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</si>
  <si>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</si>
  <si>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</si>
  <si>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</si>
  <si>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</si>
  <si>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</si>
  <si>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</si>
  <si>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</si>
  <si>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</si>
  <si>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</si>
  <si>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</si>
  <si>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</si>
  <si>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</si>
  <si>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</si>
  <si>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</si>
  <si>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</si>
  <si>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</si>
  <si>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</si>
  <si>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</si>
  <si>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</si>
  <si>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</si>
  <si>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</si>
  <si>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</si>
  <si>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</si>
  <si>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</si>
  <si>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</si>
  <si>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</si>
  <si>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</si>
  <si>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</si>
  <si>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</si>
  <si>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</si>
  <si>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</si>
  <si>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</si>
  <si>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</si>
  <si>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</si>
  <si>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</si>
  <si>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</si>
  <si>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</si>
  <si>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</si>
  <si>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</si>
  <si>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</si>
  <si>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</si>
  <si>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</si>
  <si>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</si>
  <si>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</si>
  <si>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</si>
  <si>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</si>
  <si>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</si>
  <si>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</si>
  <si>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</si>
  <si>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</si>
  <si>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</si>
  <si>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</si>
  <si>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</si>
  <si>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</si>
  <si>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</si>
  <si>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</si>
  <si>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</si>
  <si>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</si>
  <si>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</si>
  <si>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</si>
  <si>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</si>
  <si>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</si>
  <si>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</si>
  <si>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</si>
  <si>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</si>
  <si>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</si>
  <si>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</si>
  <si>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</si>
  <si>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</si>
  <si>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</si>
  <si>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</si>
  <si>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</si>
  <si>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</si>
  <si>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</si>
  <si>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</si>
  <si>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</si>
  <si>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</si>
  <si>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</si>
  <si>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</si>
  <si>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</si>
  <si>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</si>
  <si>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</si>
  <si>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</si>
  <si>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</si>
  <si>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</si>
  <si>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Greater than 50000</t>
  </si>
  <si>
    <t>45000 to 49999</t>
  </si>
  <si>
    <t>mean</t>
  </si>
  <si>
    <t>median</t>
  </si>
  <si>
    <t>minimum</t>
  </si>
  <si>
    <t>maximum</t>
  </si>
  <si>
    <t>variance</t>
  </si>
  <si>
    <t>std. deviation</t>
  </si>
  <si>
    <t>successful backers count</t>
  </si>
  <si>
    <t>failed backers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</si>
</sst>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9" fontId="0" fillId="0" borderId="0" xfId="0" applyNumberFormat="1"/>
    <xf numFmtId="2" fontId="0" fillId="0" borderId="0" xfId="0" applyNumberFormat="1"/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16" fillId="0" borderId="0" xfId="0" applyNumberFormat="1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5700"/>
      </font>
      <fill>
        <patternFill>
          <bgColor rgb="FFFFEB9C"/>
        </patternFill>
      </fill>
    </dxf>
    <dxf>
      <font>
        <color theme="5"/>
      </font>
      <fill>
        <patternFill>
          <fgColor auto="1"/>
          <bgColor theme="7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/>
      </font>
      <fill>
        <patternFill>
          <bgColor rgb="FFFFC000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/>
      </font>
      <fill>
        <patternFill>
          <fgColor auto="1"/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/>
      </font>
      <fill>
        <patternFill>
          <fgColor auto="1"/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/>
      </font>
      <fill>
        <patternFill>
          <fgColor auto="1"/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05E54"/>
      <color rgb="FFC03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3D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1-484D-B1FD-B94055BF0937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3D3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7D1-484D-B1FD-B94055BF0937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7D1-484D-B1FD-B94055BF0937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7D1-484D-B1FD-B94055BF0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5005327"/>
        <c:axId val="1165002815"/>
      </c:barChart>
      <c:catAx>
        <c:axId val="116500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002815"/>
        <c:crosses val="autoZero"/>
        <c:auto val="1"/>
        <c:lblAlgn val="ctr"/>
        <c:lblOffset val="100"/>
        <c:noMultiLvlLbl val="0"/>
      </c:catAx>
      <c:valAx>
        <c:axId val="116500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00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3D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03D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03D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28-044F-B4AA-85437B41A903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3D3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28-044F-B4AA-85437B41A903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928-044F-B4AA-85437B41A903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928-044F-B4AA-85437B41A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5005327"/>
        <c:axId val="1165002815"/>
      </c:barChart>
      <c:catAx>
        <c:axId val="116500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002815"/>
        <c:crosses val="autoZero"/>
        <c:auto val="1"/>
        <c:lblAlgn val="ctr"/>
        <c:lblOffset val="100"/>
        <c:noMultiLvlLbl val="0"/>
      </c:catAx>
      <c:valAx>
        <c:axId val="116500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00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[CrowdfundingBook.xlsx]Annual Category!PivotTable3</c:name>
    <c:fmtId val="0"/>
  </c:pivotSource>
  <c:chart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'Annual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'Annual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'Annual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6F-C14C-832D-5DBBB23FC40E}"/>
            </c:ext>
          </c:extLst>
        </c:ser>
        <c:ser>
          <c:idx val="1"/>
          <c:order val="1"/>
          <c:tx>
            <c:strRef>
              <c:f>'Annual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'Annual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'Annual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6F-C14C-832D-5DBBB23FC40E}"/>
            </c:ext>
          </c:extLst>
        </c:ser>
        <c:ser>
          <c:idx val="2"/>
          <c:order val="2"/>
          <c:tx>
            <c:strRef>
              <c:f>'Annual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'Annual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'Annual Category'!$D$6:$D$18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6F-C14C-832D-5DBBB23FC40E}"/>
            </c:ext>
          </c:extLst>
        </c:ser>
        <c:ser>
          <c:idx val="3"/>
          <c:order val="3"/>
          <c:tx>
            <c:strRef>
              <c:f>'Annual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'Annual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'Annual Category'!$E$6:$E$18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6F-C14C-832D-5DBBB23FC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146383"/>
        <c:axId val="1165030111"/>
      </c:lineChart>
      <c:catAx>
        <c:axId val="117114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030111"/>
        <c:crosses val="autoZero"/>
        <c:auto val="1"/>
        <c:lblAlgn val="ctr"/>
        <c:lblOffset val="100"/>
        <c:noMultiLvlLbl val="0"/>
      </c:catAx>
      <c:valAx>
        <c:axId val="116503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4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4-2941-B209-558FE516A862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14-2941-B209-558FE516A862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14-2941-B209-558FE516A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804879"/>
        <c:axId val="1188567823"/>
      </c:lineChart>
      <c:catAx>
        <c:axId val="120780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567823"/>
        <c:crosses val="autoZero"/>
        <c:auto val="1"/>
        <c:lblAlgn val="ctr"/>
        <c:lblOffset val="100"/>
        <c:noMultiLvlLbl val="0"/>
      </c:catAx>
      <c:valAx>
        <c:axId val="118856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80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2</xdr:row>
      <xdr:rowOff>50800</xdr:rowOff>
    </xdr:from>
    <xdr:to>
      <xdr:col>12</xdr:col>
      <xdr:colOff>1003300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B9C8F3-BE20-14F3-212B-CB1D8FB3F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3</xdr:row>
      <xdr:rowOff>63500</xdr:rowOff>
    </xdr:from>
    <xdr:to>
      <xdr:col>12</xdr:col>
      <xdr:colOff>1016000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83AF8-DA74-DE43-BA42-E7661B354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3</xdr:row>
      <xdr:rowOff>50800</xdr:rowOff>
    </xdr:from>
    <xdr:to>
      <xdr:col>12</xdr:col>
      <xdr:colOff>723900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AC9CD0-016D-2223-6ECB-1B8E8F2D3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13</xdr:row>
      <xdr:rowOff>88900</xdr:rowOff>
    </xdr:from>
    <xdr:to>
      <xdr:col>12</xdr:col>
      <xdr:colOff>685800</xdr:colOff>
      <xdr:row>34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1649BA-14C1-4FCB-6DCC-29CD3BEBD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Daiutolo" refreshedDate="45008.027892361111" createdVersion="8" refreshedVersion="8" minRefreshableVersion="3" recordCount="1000" xr:uid="{A1598D6E-A428-B645-92A5-39682899AABD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96C197-4266-5A45-9DBA-F3C96CE6DE6E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30057-1AE6-9F44-90F3-83BA97952E25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49F4E-9C4E-D646-9096-8BFB0BF7880F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D19" sqref="D1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5" style="7" customWidth="1"/>
    <col min="8" max="8" width="13" bestFit="1" customWidth="1"/>
    <col min="9" max="9" width="15.83203125" style="5" customWidth="1"/>
    <col min="12" max="13" width="11.1640625" bestFit="1" customWidth="1"/>
    <col min="14" max="14" width="22.33203125" customWidth="1"/>
    <col min="15" max="15" width="22" customWidth="1"/>
    <col min="18" max="18" width="28" bestFit="1" customWidth="1"/>
    <col min="19" max="19" width="18.33203125" customWidth="1"/>
    <col min="20" max="20" width="17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 t="shared" ref="N3:N66" si="1">(((L3/60)/60)/24)+DATE(1970,1,1)</f>
        <v>41870.208333333336</v>
      </c>
      <c r="O3" s="12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 t="shared" si="1"/>
        <v>41595.25</v>
      </c>
      <c r="O4" s="12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 t="shared" si="1"/>
        <v>43688.208333333328</v>
      </c>
      <c r="O5" s="12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 t="shared" si="1"/>
        <v>43485.25</v>
      </c>
      <c r="O6" s="12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 t="shared" si="1"/>
        <v>41149.208333333336</v>
      </c>
      <c r="O7" s="12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 t="shared" si="1"/>
        <v>42991.208333333328</v>
      </c>
      <c r="O8" s="12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 t="shared" si="1"/>
        <v>42229.208333333328</v>
      </c>
      <c r="O9" s="12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1"/>
        <v>40399.208333333336</v>
      </c>
      <c r="O10" s="12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1"/>
        <v>41536.208333333336</v>
      </c>
      <c r="O11" s="12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1"/>
        <v>40404.208333333336</v>
      </c>
      <c r="O12" s="12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1"/>
        <v>40442.208333333336</v>
      </c>
      <c r="O13" s="12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1"/>
        <v>43760.208333333328</v>
      </c>
      <c r="O14" s="12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1"/>
        <v>42532.208333333328</v>
      </c>
      <c r="O15" s="12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1"/>
        <v>40974.25</v>
      </c>
      <c r="O16" s="12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1"/>
        <v>43809.25</v>
      </c>
      <c r="O17" s="12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1"/>
        <v>41661.25</v>
      </c>
      <c r="O18" s="12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1"/>
        <v>40555.25</v>
      </c>
      <c r="O19" s="12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1"/>
        <v>43351.208333333328</v>
      </c>
      <c r="O20" s="12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1"/>
        <v>43528.25</v>
      </c>
      <c r="O21" s="12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1"/>
        <v>41848.208333333336</v>
      </c>
      <c r="O22" s="12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1"/>
        <v>40770.208333333336</v>
      </c>
      <c r="O23" s="12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1"/>
        <v>43193.208333333328</v>
      </c>
      <c r="O24" s="12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1"/>
        <v>43510.25</v>
      </c>
      <c r="O25" s="12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1"/>
        <v>41811.208333333336</v>
      </c>
      <c r="O26" s="12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1"/>
        <v>40681.208333333336</v>
      </c>
      <c r="O27" s="12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1"/>
        <v>43312.208333333328</v>
      </c>
      <c r="O28" s="12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1"/>
        <v>42280.208333333328</v>
      </c>
      <c r="O29" s="12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1"/>
        <v>40218.25</v>
      </c>
      <c r="O30" s="12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1"/>
        <v>43301.208333333328</v>
      </c>
      <c r="O31" s="12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1"/>
        <v>43609.208333333328</v>
      </c>
      <c r="O32" s="12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1"/>
        <v>42374.25</v>
      </c>
      <c r="O33" s="12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1"/>
        <v>43110.25</v>
      </c>
      <c r="O34" s="12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1"/>
        <v>41917.208333333336</v>
      </c>
      <c r="O35" s="12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1"/>
        <v>42817.208333333328</v>
      </c>
      <c r="O36" s="12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1"/>
        <v>43484.25</v>
      </c>
      <c r="O37" s="12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1"/>
        <v>40600.25</v>
      </c>
      <c r="O38" s="12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1"/>
        <v>43744.208333333328</v>
      </c>
      <c r="O39" s="12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1"/>
        <v>40469.208333333336</v>
      </c>
      <c r="O40" s="12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1"/>
        <v>41330.25</v>
      </c>
      <c r="O41" s="12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1"/>
        <v>40334.208333333336</v>
      </c>
      <c r="O42" s="12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1"/>
        <v>41156.208333333336</v>
      </c>
      <c r="O43" s="12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1"/>
        <v>40728.208333333336</v>
      </c>
      <c r="O44" s="12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1"/>
        <v>41844.208333333336</v>
      </c>
      <c r="O45" s="12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1"/>
        <v>43541.208333333328</v>
      </c>
      <c r="O46" s="12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1"/>
        <v>42676.208333333328</v>
      </c>
      <c r="O47" s="12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1"/>
        <v>40367.208333333336</v>
      </c>
      <c r="O48" s="12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1"/>
        <v>41727.208333333336</v>
      </c>
      <c r="O49" s="12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1"/>
        <v>42180.208333333328</v>
      </c>
      <c r="O50" s="12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1"/>
        <v>43758.208333333328</v>
      </c>
      <c r="O51" s="12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1"/>
        <v>41487.208333333336</v>
      </c>
      <c r="O52" s="12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1"/>
        <v>40995.208333333336</v>
      </c>
      <c r="O53" s="12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1"/>
        <v>40436.208333333336</v>
      </c>
      <c r="O54" s="12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1"/>
        <v>41779.208333333336</v>
      </c>
      <c r="O55" s="12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1"/>
        <v>43170.25</v>
      </c>
      <c r="O56" s="12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1"/>
        <v>43311.208333333328</v>
      </c>
      <c r="O57" s="12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1"/>
        <v>42014.25</v>
      </c>
      <c r="O58" s="12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1"/>
        <v>42979.208333333328</v>
      </c>
      <c r="O59" s="12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1"/>
        <v>42268.208333333328</v>
      </c>
      <c r="O60" s="12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1"/>
        <v>42898.208333333328</v>
      </c>
      <c r="O61" s="12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1"/>
        <v>41107.208333333336</v>
      </c>
      <c r="O62" s="12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1"/>
        <v>40595.25</v>
      </c>
      <c r="O63" s="12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1"/>
        <v>42160.208333333328</v>
      </c>
      <c r="O64" s="12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1"/>
        <v>42853.208333333328</v>
      </c>
      <c r="O65" s="12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 t="shared" si="1"/>
        <v>43283.208333333328</v>
      </c>
      <c r="O66" s="12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E67/D67*100</f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 t="shared" ref="N67:N130" si="5">(((L67/60)/60)/24)+DATE(1970,1,1)</f>
        <v>40570.25</v>
      </c>
      <c r="O67" s="12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5"/>
        <v>42102.208333333328</v>
      </c>
      <c r="O68" s="12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5"/>
        <v>40203.25</v>
      </c>
      <c r="O69" s="12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5"/>
        <v>42943.208333333328</v>
      </c>
      <c r="O70" s="12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5"/>
        <v>40531.25</v>
      </c>
      <c r="O71" s="12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5"/>
        <v>40484.208333333336</v>
      </c>
      <c r="O72" s="12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5"/>
        <v>43799.25</v>
      </c>
      <c r="O73" s="12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5"/>
        <v>42186.208333333328</v>
      </c>
      <c r="O74" s="12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5"/>
        <v>42701.25</v>
      </c>
      <c r="O75" s="12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5"/>
        <v>42456.208333333328</v>
      </c>
      <c r="O76" s="12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5"/>
        <v>43296.208333333328</v>
      </c>
      <c r="O77" s="12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5"/>
        <v>42027.25</v>
      </c>
      <c r="O78" s="12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5"/>
        <v>40448.208333333336</v>
      </c>
      <c r="O79" s="12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5"/>
        <v>43206.208333333328</v>
      </c>
      <c r="O80" s="12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5"/>
        <v>43267.208333333328</v>
      </c>
      <c r="O81" s="12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5"/>
        <v>42976.208333333328</v>
      </c>
      <c r="O82" s="12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5"/>
        <v>43062.25</v>
      </c>
      <c r="O83" s="12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5"/>
        <v>43482.25</v>
      </c>
      <c r="O84" s="12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5"/>
        <v>42579.208333333328</v>
      </c>
      <c r="O85" s="12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5"/>
        <v>41118.208333333336</v>
      </c>
      <c r="O86" s="12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5"/>
        <v>40797.208333333336</v>
      </c>
      <c r="O87" s="12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5"/>
        <v>42128.208333333328</v>
      </c>
      <c r="O88" s="12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5"/>
        <v>40610.25</v>
      </c>
      <c r="O89" s="12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5"/>
        <v>42110.208333333328</v>
      </c>
      <c r="O90" s="12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5"/>
        <v>40283.208333333336</v>
      </c>
      <c r="O91" s="12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5"/>
        <v>42425.25</v>
      </c>
      <c r="O92" s="12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5"/>
        <v>42588.208333333328</v>
      </c>
      <c r="O93" s="12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5"/>
        <v>40352.208333333336</v>
      </c>
      <c r="O94" s="12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5"/>
        <v>41202.208333333336</v>
      </c>
      <c r="O95" s="12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5"/>
        <v>43562.208333333328</v>
      </c>
      <c r="O96" s="12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5"/>
        <v>43752.208333333328</v>
      </c>
      <c r="O97" s="12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5"/>
        <v>40612.25</v>
      </c>
      <c r="O98" s="12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5"/>
        <v>42180.208333333328</v>
      </c>
      <c r="O99" s="12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5"/>
        <v>42212.208333333328</v>
      </c>
      <c r="O100" s="12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5"/>
        <v>41968.25</v>
      </c>
      <c r="O101" s="12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5"/>
        <v>40835.208333333336</v>
      </c>
      <c r="O102" s="12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5"/>
        <v>42056.25</v>
      </c>
      <c r="O103" s="12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5"/>
        <v>43234.208333333328</v>
      </c>
      <c r="O104" s="12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5"/>
        <v>40475.208333333336</v>
      </c>
      <c r="O105" s="12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5"/>
        <v>42878.208333333328</v>
      </c>
      <c r="O106" s="12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5"/>
        <v>41366.208333333336</v>
      </c>
      <c r="O107" s="12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5"/>
        <v>43716.208333333328</v>
      </c>
      <c r="O108" s="12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5"/>
        <v>43213.208333333328</v>
      </c>
      <c r="O109" s="12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5"/>
        <v>41005.208333333336</v>
      </c>
      <c r="O110" s="12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5"/>
        <v>41651.25</v>
      </c>
      <c r="O111" s="12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5"/>
        <v>43354.208333333328</v>
      </c>
      <c r="O112" s="12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5"/>
        <v>41174.208333333336</v>
      </c>
      <c r="O113" s="12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5"/>
        <v>41875.208333333336</v>
      </c>
      <c r="O114" s="12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5"/>
        <v>42990.208333333328</v>
      </c>
      <c r="O115" s="12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5"/>
        <v>43564.208333333328</v>
      </c>
      <c r="O116" s="12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5"/>
        <v>43056.25</v>
      </c>
      <c r="O117" s="12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5"/>
        <v>42265.208333333328</v>
      </c>
      <c r="O118" s="12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5"/>
        <v>40808.208333333336</v>
      </c>
      <c r="O119" s="12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5"/>
        <v>41665.25</v>
      </c>
      <c r="O120" s="12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5"/>
        <v>41806.208333333336</v>
      </c>
      <c r="O121" s="12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5"/>
        <v>42111.208333333328</v>
      </c>
      <c r="O122" s="12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5"/>
        <v>41917.208333333336</v>
      </c>
      <c r="O123" s="12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5"/>
        <v>41970.25</v>
      </c>
      <c r="O124" s="12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5"/>
        <v>42332.25</v>
      </c>
      <c r="O125" s="12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5"/>
        <v>43598.208333333328</v>
      </c>
      <c r="O126" s="12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5"/>
        <v>43362.208333333328</v>
      </c>
      <c r="O127" s="12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5"/>
        <v>42596.208333333328</v>
      </c>
      <c r="O128" s="12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5"/>
        <v>40310.208333333336</v>
      </c>
      <c r="O129" s="12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si="5"/>
        <v>40417.208333333336</v>
      </c>
      <c r="O130" s="12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8">E131/D131*100</f>
        <v>3.202693602693603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ref="N131:N194" si="9">(((L131/60)/60)/24)+DATE(1970,1,1)</f>
        <v>42038.25</v>
      </c>
      <c r="O131" s="12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9"/>
        <v>40842.208333333336</v>
      </c>
      <c r="O132" s="12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9"/>
        <v>41607.25</v>
      </c>
      <c r="O133" s="12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9"/>
        <v>43112.25</v>
      </c>
      <c r="O134" s="12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9"/>
        <v>40767.208333333336</v>
      </c>
      <c r="O135" s="12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9"/>
        <v>40713.208333333336</v>
      </c>
      <c r="O136" s="12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9"/>
        <v>41340.25</v>
      </c>
      <c r="O137" s="12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9"/>
        <v>41797.208333333336</v>
      </c>
      <c r="O138" s="12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9"/>
        <v>40457.208333333336</v>
      </c>
      <c r="O139" s="12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9"/>
        <v>41180.208333333336</v>
      </c>
      <c r="O140" s="12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9"/>
        <v>42115.208333333328</v>
      </c>
      <c r="O141" s="12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9"/>
        <v>43156.25</v>
      </c>
      <c r="O142" s="12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9"/>
        <v>42167.208333333328</v>
      </c>
      <c r="O143" s="12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9"/>
        <v>41005.208333333336</v>
      </c>
      <c r="O144" s="12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9"/>
        <v>40357.208333333336</v>
      </c>
      <c r="O145" s="12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9"/>
        <v>43633.208333333328</v>
      </c>
      <c r="O146" s="12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9"/>
        <v>41889.208333333336</v>
      </c>
      <c r="O147" s="12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9"/>
        <v>40855.25</v>
      </c>
      <c r="O148" s="12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9"/>
        <v>42534.208333333328</v>
      </c>
      <c r="O149" s="12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9"/>
        <v>42941.208333333328</v>
      </c>
      <c r="O150" s="12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9"/>
        <v>41275.25</v>
      </c>
      <c r="O151" s="12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9"/>
        <v>43450.25</v>
      </c>
      <c r="O152" s="12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9"/>
        <v>41799.208333333336</v>
      </c>
      <c r="O153" s="12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9"/>
        <v>42783.25</v>
      </c>
      <c r="O154" s="12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9"/>
        <v>41201.208333333336</v>
      </c>
      <c r="O155" s="12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9"/>
        <v>42502.208333333328</v>
      </c>
      <c r="O156" s="12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9"/>
        <v>40262.208333333336</v>
      </c>
      <c r="O157" s="12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9"/>
        <v>43743.208333333328</v>
      </c>
      <c r="O158" s="12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9"/>
        <v>41638.25</v>
      </c>
      <c r="O159" s="12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9"/>
        <v>42346.25</v>
      </c>
      <c r="O160" s="12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9"/>
        <v>43551.208333333328</v>
      </c>
      <c r="O161" s="12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9"/>
        <v>43582.208333333328</v>
      </c>
      <c r="O162" s="12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9"/>
        <v>42270.208333333328</v>
      </c>
      <c r="O163" s="12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9"/>
        <v>43442.25</v>
      </c>
      <c r="O164" s="12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9"/>
        <v>43028.208333333328</v>
      </c>
      <c r="O165" s="12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9"/>
        <v>43016.208333333328</v>
      </c>
      <c r="O166" s="12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9"/>
        <v>42948.208333333328</v>
      </c>
      <c r="O167" s="12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9"/>
        <v>40534.25</v>
      </c>
      <c r="O168" s="12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9"/>
        <v>41435.208333333336</v>
      </c>
      <c r="O169" s="12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9"/>
        <v>43518.25</v>
      </c>
      <c r="O170" s="12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9"/>
        <v>41077.208333333336</v>
      </c>
      <c r="O171" s="12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9"/>
        <v>42950.208333333328</v>
      </c>
      <c r="O172" s="12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9"/>
        <v>41718.208333333336</v>
      </c>
      <c r="O173" s="12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9"/>
        <v>41839.208333333336</v>
      </c>
      <c r="O174" s="12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9"/>
        <v>41412.208333333336</v>
      </c>
      <c r="O175" s="12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9"/>
        <v>42282.208333333328</v>
      </c>
      <c r="O176" s="12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9"/>
        <v>42613.208333333328</v>
      </c>
      <c r="O177" s="12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9"/>
        <v>42616.208333333328</v>
      </c>
      <c r="O178" s="12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9"/>
        <v>40497.25</v>
      </c>
      <c r="O179" s="12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9"/>
        <v>42999.208333333328</v>
      </c>
      <c r="O180" s="12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9"/>
        <v>41350.208333333336</v>
      </c>
      <c r="O181" s="12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9"/>
        <v>40259.208333333336</v>
      </c>
      <c r="O182" s="12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9"/>
        <v>43012.208333333328</v>
      </c>
      <c r="O183" s="12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9"/>
        <v>43631.208333333328</v>
      </c>
      <c r="O184" s="12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9"/>
        <v>40430.208333333336</v>
      </c>
      <c r="O185" s="12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9"/>
        <v>43588.208333333328</v>
      </c>
      <c r="O186" s="12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9"/>
        <v>43233.208333333328</v>
      </c>
      <c r="O187" s="12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9"/>
        <v>41782.208333333336</v>
      </c>
      <c r="O188" s="12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9"/>
        <v>41328.25</v>
      </c>
      <c r="O189" s="12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9"/>
        <v>41975.25</v>
      </c>
      <c r="O190" s="12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9"/>
        <v>42433.25</v>
      </c>
      <c r="O191" s="12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9"/>
        <v>41429.208333333336</v>
      </c>
      <c r="O192" s="12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9"/>
        <v>43536.208333333328</v>
      </c>
      <c r="O193" s="12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si="9"/>
        <v>41817.208333333336</v>
      </c>
      <c r="O194" s="12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2">E195/D195*100</f>
        <v>45.636363636363633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ref="N195:N258" si="13">(((L195/60)/60)/24)+DATE(1970,1,1)</f>
        <v>43198.208333333328</v>
      </c>
      <c r="O195" s="12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2"/>
        <v>122.7605633802817</v>
      </c>
      <c r="G196" t="s">
        <v>20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3"/>
        <v>42261.208333333328</v>
      </c>
      <c r="O196" s="12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2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3"/>
        <v>43310.208333333328</v>
      </c>
      <c r="O197" s="12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3"/>
        <v>42616.208333333328</v>
      </c>
      <c r="O198" s="12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2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3"/>
        <v>42909.208333333328</v>
      </c>
      <c r="O199" s="12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2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3"/>
        <v>40396.208333333336</v>
      </c>
      <c r="O200" s="12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2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3"/>
        <v>42192.208333333328</v>
      </c>
      <c r="O201" s="12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3"/>
        <v>40262.208333333336</v>
      </c>
      <c r="O202" s="12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2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3"/>
        <v>41845.208333333336</v>
      </c>
      <c r="O203" s="12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2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3"/>
        <v>40818.208333333336</v>
      </c>
      <c r="O204" s="12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2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3"/>
        <v>42752.25</v>
      </c>
      <c r="O205" s="12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2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3"/>
        <v>40636.208333333336</v>
      </c>
      <c r="O206" s="12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2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3"/>
        <v>43390.208333333328</v>
      </c>
      <c r="O207" s="12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2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3"/>
        <v>40236.25</v>
      </c>
      <c r="O208" s="12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3"/>
        <v>43340.208333333328</v>
      </c>
      <c r="O209" s="12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2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3"/>
        <v>43048.25</v>
      </c>
      <c r="O210" s="12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2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3"/>
        <v>42496.208333333328</v>
      </c>
      <c r="O211" s="12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2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3"/>
        <v>42797.25</v>
      </c>
      <c r="O212" s="12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2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3"/>
        <v>41513.208333333336</v>
      </c>
      <c r="O213" s="12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2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3"/>
        <v>43814.25</v>
      </c>
      <c r="O214" s="12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2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3"/>
        <v>40488.208333333336</v>
      </c>
      <c r="O215" s="12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2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3"/>
        <v>40409.208333333336</v>
      </c>
      <c r="O216" s="12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2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3"/>
        <v>43509.25</v>
      </c>
      <c r="O217" s="12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2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3"/>
        <v>40869.25</v>
      </c>
      <c r="O218" s="12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2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3"/>
        <v>43583.208333333328</v>
      </c>
      <c r="O219" s="12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2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3"/>
        <v>40858.25</v>
      </c>
      <c r="O220" s="12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2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3"/>
        <v>41137.208333333336</v>
      </c>
      <c r="O221" s="12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2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3"/>
        <v>40725.208333333336</v>
      </c>
      <c r="O222" s="12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2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3"/>
        <v>41081.208333333336</v>
      </c>
      <c r="O223" s="12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2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3"/>
        <v>41914.208333333336</v>
      </c>
      <c r="O224" s="12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2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3"/>
        <v>42445.208333333328</v>
      </c>
      <c r="O225" s="12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2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3"/>
        <v>41906.208333333336</v>
      </c>
      <c r="O226" s="12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2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3"/>
        <v>41762.208333333336</v>
      </c>
      <c r="O227" s="12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2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3"/>
        <v>40276.208333333336</v>
      </c>
      <c r="O228" s="12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2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3"/>
        <v>42139.208333333328</v>
      </c>
      <c r="O229" s="12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2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3"/>
        <v>42613.208333333328</v>
      </c>
      <c r="O230" s="12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2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3"/>
        <v>42887.208333333328</v>
      </c>
      <c r="O231" s="12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2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3"/>
        <v>43805.25</v>
      </c>
      <c r="O232" s="12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2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3"/>
        <v>41415.208333333336</v>
      </c>
      <c r="O233" s="12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2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3"/>
        <v>42576.208333333328</v>
      </c>
      <c r="O234" s="12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2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3"/>
        <v>40706.208333333336</v>
      </c>
      <c r="O235" s="12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2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3"/>
        <v>42969.208333333328</v>
      </c>
      <c r="O236" s="12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2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3"/>
        <v>42779.25</v>
      </c>
      <c r="O237" s="12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2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3"/>
        <v>43641.208333333328</v>
      </c>
      <c r="O238" s="12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2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3"/>
        <v>41754.208333333336</v>
      </c>
      <c r="O239" s="12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2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3"/>
        <v>43083.25</v>
      </c>
      <c r="O240" s="12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2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3"/>
        <v>42245.208333333328</v>
      </c>
      <c r="O241" s="12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2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3"/>
        <v>40396.208333333336</v>
      </c>
      <c r="O242" s="12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2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3"/>
        <v>41742.208333333336</v>
      </c>
      <c r="O243" s="12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2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3"/>
        <v>42865.208333333328</v>
      </c>
      <c r="O244" s="12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2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3"/>
        <v>43163.25</v>
      </c>
      <c r="O245" s="12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2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3"/>
        <v>41834.208333333336</v>
      </c>
      <c r="O246" s="12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2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3"/>
        <v>41736.208333333336</v>
      </c>
      <c r="O247" s="12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2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3"/>
        <v>41491.208333333336</v>
      </c>
      <c r="O248" s="12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2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3"/>
        <v>42726.25</v>
      </c>
      <c r="O249" s="12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2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3"/>
        <v>42004.25</v>
      </c>
      <c r="O250" s="12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2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3"/>
        <v>42006.25</v>
      </c>
      <c r="O251" s="12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3"/>
        <v>40203.25</v>
      </c>
      <c r="O252" s="12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2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3"/>
        <v>41252.25</v>
      </c>
      <c r="O253" s="12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2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3"/>
        <v>41572.208333333336</v>
      </c>
      <c r="O254" s="12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2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3"/>
        <v>40641.208333333336</v>
      </c>
      <c r="O255" s="12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2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3"/>
        <v>42787.25</v>
      </c>
      <c r="O256" s="12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2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3"/>
        <v>40590.25</v>
      </c>
      <c r="O257" s="12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2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si="13"/>
        <v>42393.25</v>
      </c>
      <c r="O258" s="12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6">E259/D259*100</f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ref="N259:N322" si="17">(((L259/60)/60)/24)+DATE(1970,1,1)</f>
        <v>41338.25</v>
      </c>
      <c r="O259" s="12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6"/>
        <v>268.48</v>
      </c>
      <c r="G260" t="s">
        <v>20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7"/>
        <v>42712.25</v>
      </c>
      <c r="O260" s="12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6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7"/>
        <v>41251.25</v>
      </c>
      <c r="O261" s="12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6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7"/>
        <v>41180.208333333336</v>
      </c>
      <c r="O262" s="12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6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7"/>
        <v>40415.208333333336</v>
      </c>
      <c r="O263" s="12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6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7"/>
        <v>40638.208333333336</v>
      </c>
      <c r="O264" s="12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6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7"/>
        <v>40187.25</v>
      </c>
      <c r="O265" s="12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6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7"/>
        <v>41317.25</v>
      </c>
      <c r="O266" s="12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6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7"/>
        <v>42372.25</v>
      </c>
      <c r="O267" s="12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6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7"/>
        <v>41950.25</v>
      </c>
      <c r="O268" s="12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6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7"/>
        <v>41206.208333333336</v>
      </c>
      <c r="O269" s="12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6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7"/>
        <v>41186.208333333336</v>
      </c>
      <c r="O270" s="12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6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7"/>
        <v>43496.25</v>
      </c>
      <c r="O271" s="12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6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7"/>
        <v>40514.25</v>
      </c>
      <c r="O272" s="12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6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7"/>
        <v>42345.25</v>
      </c>
      <c r="O273" s="12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6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7"/>
        <v>43656.208333333328</v>
      </c>
      <c r="O274" s="12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6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7"/>
        <v>42995.208333333328</v>
      </c>
      <c r="O275" s="12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6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7"/>
        <v>43045.25</v>
      </c>
      <c r="O276" s="12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6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7"/>
        <v>43561.208333333328</v>
      </c>
      <c r="O277" s="12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6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7"/>
        <v>41018.208333333336</v>
      </c>
      <c r="O278" s="12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6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7"/>
        <v>40378.208333333336</v>
      </c>
      <c r="O279" s="12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6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7"/>
        <v>41239.25</v>
      </c>
      <c r="O280" s="12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6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7"/>
        <v>43346.208333333328</v>
      </c>
      <c r="O281" s="12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6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7"/>
        <v>43060.25</v>
      </c>
      <c r="O282" s="12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6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7"/>
        <v>40979.25</v>
      </c>
      <c r="O283" s="12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6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7"/>
        <v>42701.25</v>
      </c>
      <c r="O284" s="12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6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7"/>
        <v>42520.208333333328</v>
      </c>
      <c r="O285" s="12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6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7"/>
        <v>41030.208333333336</v>
      </c>
      <c r="O286" s="12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6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7"/>
        <v>42623.208333333328</v>
      </c>
      <c r="O287" s="12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6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7"/>
        <v>42697.25</v>
      </c>
      <c r="O288" s="12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6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7"/>
        <v>42122.208333333328</v>
      </c>
      <c r="O289" s="12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6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7"/>
        <v>40982.208333333336</v>
      </c>
      <c r="O290" s="12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6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7"/>
        <v>42219.208333333328</v>
      </c>
      <c r="O291" s="12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6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7"/>
        <v>41404.208333333336</v>
      </c>
      <c r="O292" s="12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6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7"/>
        <v>40831.208333333336</v>
      </c>
      <c r="O293" s="12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7"/>
        <v>40984.208333333336</v>
      </c>
      <c r="O294" s="12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6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7"/>
        <v>40456.208333333336</v>
      </c>
      <c r="O295" s="12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6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7"/>
        <v>43399.208333333328</v>
      </c>
      <c r="O296" s="12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6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7"/>
        <v>41562.208333333336</v>
      </c>
      <c r="O297" s="12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6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7"/>
        <v>43493.25</v>
      </c>
      <c r="O298" s="12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6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7"/>
        <v>41653.25</v>
      </c>
      <c r="O299" s="12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6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7"/>
        <v>42426.25</v>
      </c>
      <c r="O300" s="12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6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7"/>
        <v>42432.25</v>
      </c>
      <c r="O301" s="12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7"/>
        <v>42977.208333333328</v>
      </c>
      <c r="O302" s="12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6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7"/>
        <v>42061.25</v>
      </c>
      <c r="O303" s="12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6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7"/>
        <v>43345.208333333328</v>
      </c>
      <c r="O304" s="12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6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7"/>
        <v>42376.25</v>
      </c>
      <c r="O305" s="12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6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7"/>
        <v>42589.208333333328</v>
      </c>
      <c r="O306" s="12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6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7"/>
        <v>42448.208333333328</v>
      </c>
      <c r="O307" s="12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6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7"/>
        <v>42930.208333333328</v>
      </c>
      <c r="O308" s="12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6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7"/>
        <v>41066.208333333336</v>
      </c>
      <c r="O309" s="12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6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7"/>
        <v>40651.208333333336</v>
      </c>
      <c r="O310" s="12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7"/>
        <v>40807.208333333336</v>
      </c>
      <c r="O311" s="12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6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7"/>
        <v>40277.208333333336</v>
      </c>
      <c r="O312" s="12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6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7"/>
        <v>40590.25</v>
      </c>
      <c r="O313" s="12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6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7"/>
        <v>41572.208333333336</v>
      </c>
      <c r="O314" s="12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7"/>
        <v>40966.25</v>
      </c>
      <c r="O315" s="12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6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7"/>
        <v>43536.208333333328</v>
      </c>
      <c r="O316" s="12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6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7"/>
        <v>41783.208333333336</v>
      </c>
      <c r="O317" s="12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6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7"/>
        <v>43788.25</v>
      </c>
      <c r="O318" s="12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7"/>
        <v>42869.208333333328</v>
      </c>
      <c r="O319" s="12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6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7"/>
        <v>41684.25</v>
      </c>
      <c r="O320" s="12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6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7"/>
        <v>40402.208333333336</v>
      </c>
      <c r="O321" s="12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6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si="17"/>
        <v>40673.208333333336</v>
      </c>
      <c r="O322" s="12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20">E323/D323*100</f>
        <v>94.144366197183089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ref="N323:N386" si="21">(((L323/60)/60)/24)+DATE(1970,1,1)</f>
        <v>40634.208333333336</v>
      </c>
      <c r="O323" s="12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0"/>
        <v>166.56234096692114</v>
      </c>
      <c r="G324" t="s">
        <v>20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21"/>
        <v>40507.25</v>
      </c>
      <c r="O324" s="12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0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21"/>
        <v>41725.208333333336</v>
      </c>
      <c r="O325" s="12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0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21"/>
        <v>42176.208333333328</v>
      </c>
      <c r="O326" s="12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0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21"/>
        <v>43267.208333333328</v>
      </c>
      <c r="O327" s="12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0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21"/>
        <v>42364.25</v>
      </c>
      <c r="O328" s="12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0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21"/>
        <v>43705.208333333328</v>
      </c>
      <c r="O329" s="12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0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21"/>
        <v>43434.25</v>
      </c>
      <c r="O330" s="12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0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21"/>
        <v>42716.25</v>
      </c>
      <c r="O331" s="12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0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21"/>
        <v>43077.25</v>
      </c>
      <c r="O332" s="12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0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21"/>
        <v>40896.25</v>
      </c>
      <c r="O333" s="12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0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21"/>
        <v>41361.208333333336</v>
      </c>
      <c r="O334" s="12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0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21"/>
        <v>43424.25</v>
      </c>
      <c r="O335" s="12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0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21"/>
        <v>43110.25</v>
      </c>
      <c r="O336" s="12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0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21"/>
        <v>43784.25</v>
      </c>
      <c r="O337" s="12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0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21"/>
        <v>40527.25</v>
      </c>
      <c r="O338" s="12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0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21"/>
        <v>43780.25</v>
      </c>
      <c r="O339" s="12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0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21"/>
        <v>40821.208333333336</v>
      </c>
      <c r="O340" s="12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0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21"/>
        <v>42949.208333333328</v>
      </c>
      <c r="O341" s="12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0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21"/>
        <v>40889.25</v>
      </c>
      <c r="O342" s="12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0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21"/>
        <v>42244.208333333328</v>
      </c>
      <c r="O343" s="12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0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21"/>
        <v>41475.208333333336</v>
      </c>
      <c r="O344" s="12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0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21"/>
        <v>41597.25</v>
      </c>
      <c r="O345" s="12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0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21"/>
        <v>43122.25</v>
      </c>
      <c r="O346" s="12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0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21"/>
        <v>42194.208333333328</v>
      </c>
      <c r="O347" s="12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21"/>
        <v>42971.208333333328</v>
      </c>
      <c r="O348" s="12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0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21"/>
        <v>42046.25</v>
      </c>
      <c r="O349" s="12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0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21"/>
        <v>42782.25</v>
      </c>
      <c r="O350" s="12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0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21"/>
        <v>42930.208333333328</v>
      </c>
      <c r="O351" s="12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21"/>
        <v>42144.208333333328</v>
      </c>
      <c r="O352" s="12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0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21"/>
        <v>42240.208333333328</v>
      </c>
      <c r="O353" s="12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0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21"/>
        <v>42315.25</v>
      </c>
      <c r="O354" s="12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0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21"/>
        <v>43651.208333333328</v>
      </c>
      <c r="O355" s="12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21"/>
        <v>41520.208333333336</v>
      </c>
      <c r="O356" s="12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0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21"/>
        <v>42757.25</v>
      </c>
      <c r="O357" s="12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0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21"/>
        <v>40922.25</v>
      </c>
      <c r="O358" s="12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0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21"/>
        <v>42250.208333333328</v>
      </c>
      <c r="O359" s="12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0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21"/>
        <v>43322.208333333328</v>
      </c>
      <c r="O360" s="12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0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21"/>
        <v>40782.208333333336</v>
      </c>
      <c r="O361" s="12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0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21"/>
        <v>40544.25</v>
      </c>
      <c r="O362" s="12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0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21"/>
        <v>43015.208333333328</v>
      </c>
      <c r="O363" s="12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0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21"/>
        <v>40570.25</v>
      </c>
      <c r="O364" s="12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0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21"/>
        <v>40904.25</v>
      </c>
      <c r="O365" s="12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0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21"/>
        <v>43164.25</v>
      </c>
      <c r="O366" s="12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0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21"/>
        <v>42733.25</v>
      </c>
      <c r="O367" s="12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0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21"/>
        <v>40546.25</v>
      </c>
      <c r="O368" s="12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0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21"/>
        <v>41930.208333333336</v>
      </c>
      <c r="O369" s="12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0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21"/>
        <v>40464.208333333336</v>
      </c>
      <c r="O370" s="12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0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21"/>
        <v>41308.25</v>
      </c>
      <c r="O371" s="12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0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21"/>
        <v>43570.208333333328</v>
      </c>
      <c r="O372" s="12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0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21"/>
        <v>42043.25</v>
      </c>
      <c r="O373" s="12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0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21"/>
        <v>42012.25</v>
      </c>
      <c r="O374" s="12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0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21"/>
        <v>42964.208333333328</v>
      </c>
      <c r="O375" s="12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0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21"/>
        <v>43476.25</v>
      </c>
      <c r="O376" s="12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21"/>
        <v>42293.208333333328</v>
      </c>
      <c r="O377" s="12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0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21"/>
        <v>41826.208333333336</v>
      </c>
      <c r="O378" s="12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0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21"/>
        <v>43760.208333333328</v>
      </c>
      <c r="O379" s="12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0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21"/>
        <v>43241.208333333328</v>
      </c>
      <c r="O380" s="12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0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21"/>
        <v>40843.208333333336</v>
      </c>
      <c r="O381" s="12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0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21"/>
        <v>41448.208333333336</v>
      </c>
      <c r="O382" s="12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0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21"/>
        <v>42163.208333333328</v>
      </c>
      <c r="O383" s="12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0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21"/>
        <v>43024.208333333328</v>
      </c>
      <c r="O384" s="12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0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21"/>
        <v>43509.25</v>
      </c>
      <c r="O385" s="12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0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si="21"/>
        <v>42776.25</v>
      </c>
      <c r="O386" s="12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4">E387/D387*100</f>
        <v>146.16709511568124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ref="N387:N450" si="25">(((L387/60)/60)/24)+DATE(1970,1,1)</f>
        <v>43553.208333333328</v>
      </c>
      <c r="O387" s="12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4"/>
        <v>76.42361623616236</v>
      </c>
      <c r="G388" t="s">
        <v>14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5"/>
        <v>40355.208333333336</v>
      </c>
      <c r="O388" s="12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4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5"/>
        <v>41072.208333333336</v>
      </c>
      <c r="O389" s="12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4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5"/>
        <v>40912.25</v>
      </c>
      <c r="O390" s="12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4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5"/>
        <v>40479.208333333336</v>
      </c>
      <c r="O391" s="12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5"/>
        <v>41530.208333333336</v>
      </c>
      <c r="O392" s="12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4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5"/>
        <v>41653.25</v>
      </c>
      <c r="O393" s="12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4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5"/>
        <v>40549.25</v>
      </c>
      <c r="O394" s="12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4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5"/>
        <v>42933.208333333328</v>
      </c>
      <c r="O395" s="12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4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5"/>
        <v>41484.208333333336</v>
      </c>
      <c r="O396" s="12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4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5"/>
        <v>40885.25</v>
      </c>
      <c r="O397" s="12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4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5"/>
        <v>43378.208333333328</v>
      </c>
      <c r="O398" s="12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4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5"/>
        <v>41417.208333333336</v>
      </c>
      <c r="O399" s="12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4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5"/>
        <v>43228.208333333328</v>
      </c>
      <c r="O400" s="12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4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5"/>
        <v>40576.25</v>
      </c>
      <c r="O401" s="12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5"/>
        <v>41502.208333333336</v>
      </c>
      <c r="O402" s="12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4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5"/>
        <v>43765.208333333328</v>
      </c>
      <c r="O403" s="12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5"/>
        <v>40914.25</v>
      </c>
      <c r="O404" s="12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4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5"/>
        <v>40310.208333333336</v>
      </c>
      <c r="O405" s="12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4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5"/>
        <v>43053.25</v>
      </c>
      <c r="O406" s="12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4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5"/>
        <v>43255.208333333328</v>
      </c>
      <c r="O407" s="12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4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5"/>
        <v>41304.25</v>
      </c>
      <c r="O408" s="12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5"/>
        <v>43751.208333333328</v>
      </c>
      <c r="O409" s="12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4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5"/>
        <v>42541.208333333328</v>
      </c>
      <c r="O410" s="12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4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5"/>
        <v>42843.208333333328</v>
      </c>
      <c r="O411" s="12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4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5"/>
        <v>42122.208333333328</v>
      </c>
      <c r="O412" s="12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4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5"/>
        <v>42884.208333333328</v>
      </c>
      <c r="O413" s="12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4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5"/>
        <v>41642.25</v>
      </c>
      <c r="O414" s="12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4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5"/>
        <v>43431.25</v>
      </c>
      <c r="O415" s="12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4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5"/>
        <v>40288.208333333336</v>
      </c>
      <c r="O416" s="12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4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5"/>
        <v>40921.25</v>
      </c>
      <c r="O417" s="12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4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5"/>
        <v>40560.25</v>
      </c>
      <c r="O418" s="12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4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5"/>
        <v>43407.208333333328</v>
      </c>
      <c r="O419" s="12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4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5"/>
        <v>41035.208333333336</v>
      </c>
      <c r="O420" s="12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4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5"/>
        <v>40899.25</v>
      </c>
      <c r="O421" s="12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4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5"/>
        <v>42911.208333333328</v>
      </c>
      <c r="O422" s="12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4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5"/>
        <v>42915.208333333328</v>
      </c>
      <c r="O423" s="12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4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5"/>
        <v>40285.208333333336</v>
      </c>
      <c r="O424" s="12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4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5"/>
        <v>40808.208333333336</v>
      </c>
      <c r="O425" s="12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4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5"/>
        <v>43208.208333333328</v>
      </c>
      <c r="O426" s="12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4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5"/>
        <v>42213.208333333328</v>
      </c>
      <c r="O427" s="12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4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5"/>
        <v>41332.25</v>
      </c>
      <c r="O428" s="12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4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5"/>
        <v>41895.208333333336</v>
      </c>
      <c r="O429" s="12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4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5"/>
        <v>40585.25</v>
      </c>
      <c r="O430" s="12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4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5"/>
        <v>41680.25</v>
      </c>
      <c r="O431" s="12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4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5"/>
        <v>43737.208333333328</v>
      </c>
      <c r="O432" s="12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4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5"/>
        <v>43273.208333333328</v>
      </c>
      <c r="O433" s="12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4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5"/>
        <v>41761.208333333336</v>
      </c>
      <c r="O434" s="12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4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5"/>
        <v>41603.25</v>
      </c>
      <c r="O435" s="12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5"/>
        <v>42705.25</v>
      </c>
      <c r="O436" s="12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4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5"/>
        <v>41988.25</v>
      </c>
      <c r="O437" s="12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4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5"/>
        <v>43575.208333333328</v>
      </c>
      <c r="O438" s="12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4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5"/>
        <v>42260.208333333328</v>
      </c>
      <c r="O439" s="12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4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5"/>
        <v>41337.25</v>
      </c>
      <c r="O440" s="12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4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5"/>
        <v>42680.208333333328</v>
      </c>
      <c r="O441" s="12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4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5"/>
        <v>42916.208333333328</v>
      </c>
      <c r="O442" s="12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5"/>
        <v>41025.208333333336</v>
      </c>
      <c r="O443" s="12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4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5"/>
        <v>42980.208333333328</v>
      </c>
      <c r="O444" s="12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4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5"/>
        <v>40451.208333333336</v>
      </c>
      <c r="O445" s="12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4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5"/>
        <v>40748.208333333336</v>
      </c>
      <c r="O446" s="12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4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5"/>
        <v>40515.25</v>
      </c>
      <c r="O447" s="12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4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5"/>
        <v>41261.25</v>
      </c>
      <c r="O448" s="12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5"/>
        <v>43088.25</v>
      </c>
      <c r="O449" s="12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4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si="25"/>
        <v>41378.208333333336</v>
      </c>
      <c r="O450" s="12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8">E451/D451*100</f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ref="N451:N514" si="29">(((L451/60)/60)/24)+DATE(1970,1,1)</f>
        <v>43530.25</v>
      </c>
      <c r="O451" s="12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8"/>
        <v>4</v>
      </c>
      <c r="G452" t="s">
        <v>14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29"/>
        <v>43394.208333333328</v>
      </c>
      <c r="O452" s="12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8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29"/>
        <v>42935.208333333328</v>
      </c>
      <c r="O453" s="12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8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29"/>
        <v>40365.208333333336</v>
      </c>
      <c r="O454" s="12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8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29"/>
        <v>42705.25</v>
      </c>
      <c r="O455" s="12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8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29"/>
        <v>41568.208333333336</v>
      </c>
      <c r="O456" s="12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8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29"/>
        <v>40809.208333333336</v>
      </c>
      <c r="O457" s="12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8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29"/>
        <v>43141.25</v>
      </c>
      <c r="O458" s="12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8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29"/>
        <v>42657.208333333328</v>
      </c>
      <c r="O459" s="12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8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29"/>
        <v>40265.208333333336</v>
      </c>
      <c r="O460" s="12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8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29"/>
        <v>42001.25</v>
      </c>
      <c r="O461" s="12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29"/>
        <v>40399.208333333336</v>
      </c>
      <c r="O462" s="12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8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29"/>
        <v>41757.208333333336</v>
      </c>
      <c r="O463" s="12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8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29"/>
        <v>41304.25</v>
      </c>
      <c r="O464" s="12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8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29"/>
        <v>41639.25</v>
      </c>
      <c r="O465" s="12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8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29"/>
        <v>43142.25</v>
      </c>
      <c r="O466" s="12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8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29"/>
        <v>43127.25</v>
      </c>
      <c r="O467" s="12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29"/>
        <v>41409.208333333336</v>
      </c>
      <c r="O468" s="12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8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29"/>
        <v>42331.25</v>
      </c>
      <c r="O469" s="12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29"/>
        <v>43569.208333333328</v>
      </c>
      <c r="O470" s="12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8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29"/>
        <v>42142.208333333328</v>
      </c>
      <c r="O471" s="12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8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29"/>
        <v>42716.25</v>
      </c>
      <c r="O472" s="12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29"/>
        <v>41031.208333333336</v>
      </c>
      <c r="O473" s="12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8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29"/>
        <v>43535.208333333328</v>
      </c>
      <c r="O474" s="12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8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29"/>
        <v>43277.208333333328</v>
      </c>
      <c r="O475" s="12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8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29"/>
        <v>41989.25</v>
      </c>
      <c r="O476" s="12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8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29"/>
        <v>41450.208333333336</v>
      </c>
      <c r="O477" s="12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8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29"/>
        <v>43322.208333333328</v>
      </c>
      <c r="O478" s="12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8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29"/>
        <v>40720.208333333336</v>
      </c>
      <c r="O479" s="12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8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29"/>
        <v>42072.208333333328</v>
      </c>
      <c r="O480" s="12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8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29"/>
        <v>42945.208333333328</v>
      </c>
      <c r="O481" s="12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8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29"/>
        <v>40248.25</v>
      </c>
      <c r="O482" s="12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8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29"/>
        <v>41913.208333333336</v>
      </c>
      <c r="O483" s="12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8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29"/>
        <v>40963.25</v>
      </c>
      <c r="O484" s="12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8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29"/>
        <v>43811.25</v>
      </c>
      <c r="O485" s="12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8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29"/>
        <v>41855.208333333336</v>
      </c>
      <c r="O486" s="12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8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29"/>
        <v>43626.208333333328</v>
      </c>
      <c r="O487" s="12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8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29"/>
        <v>43168.25</v>
      </c>
      <c r="O488" s="12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8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29"/>
        <v>42845.208333333328</v>
      </c>
      <c r="O489" s="12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8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29"/>
        <v>42403.25</v>
      </c>
      <c r="O490" s="12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8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29"/>
        <v>40406.208333333336</v>
      </c>
      <c r="O491" s="12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8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29"/>
        <v>43786.25</v>
      </c>
      <c r="O492" s="12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8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29"/>
        <v>41456.208333333336</v>
      </c>
      <c r="O493" s="12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8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29"/>
        <v>40336.208333333336</v>
      </c>
      <c r="O494" s="12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8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29"/>
        <v>43645.208333333328</v>
      </c>
      <c r="O495" s="12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8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29"/>
        <v>40990.208333333336</v>
      </c>
      <c r="O496" s="12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8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29"/>
        <v>41800.208333333336</v>
      </c>
      <c r="O497" s="12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8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29"/>
        <v>42876.208333333328</v>
      </c>
      <c r="O498" s="12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8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29"/>
        <v>42724.25</v>
      </c>
      <c r="O499" s="12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8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29"/>
        <v>42005.25</v>
      </c>
      <c r="O500" s="12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8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29"/>
        <v>42444.208333333328</v>
      </c>
      <c r="O501" s="12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29"/>
        <v>41395.208333333336</v>
      </c>
      <c r="O502" s="12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8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29"/>
        <v>41345.208333333336</v>
      </c>
      <c r="O503" s="12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8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29"/>
        <v>41117.208333333336</v>
      </c>
      <c r="O504" s="12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8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29"/>
        <v>42186.208333333328</v>
      </c>
      <c r="O505" s="12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8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29"/>
        <v>42142.208333333328</v>
      </c>
      <c r="O506" s="12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8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29"/>
        <v>41341.25</v>
      </c>
      <c r="O507" s="12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8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29"/>
        <v>43062.25</v>
      </c>
      <c r="O508" s="12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8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29"/>
        <v>41373.208333333336</v>
      </c>
      <c r="O509" s="12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8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29"/>
        <v>43310.208333333328</v>
      </c>
      <c r="O510" s="12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29"/>
        <v>41034.208333333336</v>
      </c>
      <c r="O511" s="12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8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29"/>
        <v>43251.208333333328</v>
      </c>
      <c r="O512" s="12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8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29"/>
        <v>43671.208333333328</v>
      </c>
      <c r="O513" s="12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8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si="29"/>
        <v>41825.208333333336</v>
      </c>
      <c r="O514" s="12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32">E515/D515*100</f>
        <v>39.277108433734945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ref="N515:N578" si="33">(((L515/60)/60)/24)+DATE(1970,1,1)</f>
        <v>40430.208333333336</v>
      </c>
      <c r="O515" s="12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2"/>
        <v>22.439077144917089</v>
      </c>
      <c r="G516" t="s">
        <v>74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33"/>
        <v>41614.25</v>
      </c>
      <c r="O516" s="12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2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33"/>
        <v>40900.25</v>
      </c>
      <c r="O517" s="12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2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33"/>
        <v>40396.208333333336</v>
      </c>
      <c r="O518" s="12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2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33"/>
        <v>42860.208333333328</v>
      </c>
      <c r="O519" s="12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33"/>
        <v>43154.25</v>
      </c>
      <c r="O520" s="12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2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33"/>
        <v>42012.25</v>
      </c>
      <c r="O521" s="12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2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33"/>
        <v>43574.208333333328</v>
      </c>
      <c r="O522" s="12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2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33"/>
        <v>42605.208333333328</v>
      </c>
      <c r="O523" s="12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2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33"/>
        <v>41093.208333333336</v>
      </c>
      <c r="O524" s="12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2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33"/>
        <v>40241.25</v>
      </c>
      <c r="O525" s="12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2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33"/>
        <v>40294.208333333336</v>
      </c>
      <c r="O526" s="12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2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33"/>
        <v>40505.25</v>
      </c>
      <c r="O527" s="12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2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33"/>
        <v>42364.25</v>
      </c>
      <c r="O528" s="12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33"/>
        <v>42405.25</v>
      </c>
      <c r="O529" s="12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2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33"/>
        <v>41601.25</v>
      </c>
      <c r="O530" s="12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2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33"/>
        <v>41769.208333333336</v>
      </c>
      <c r="O531" s="12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2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33"/>
        <v>40421.208333333336</v>
      </c>
      <c r="O532" s="12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2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33"/>
        <v>41589.25</v>
      </c>
      <c r="O533" s="12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2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33"/>
        <v>43125.25</v>
      </c>
      <c r="O534" s="12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2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33"/>
        <v>41479.208333333336</v>
      </c>
      <c r="O535" s="12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2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33"/>
        <v>43329.208333333328</v>
      </c>
      <c r="O536" s="12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2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33"/>
        <v>43259.208333333328</v>
      </c>
      <c r="O537" s="12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2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33"/>
        <v>40414.208333333336</v>
      </c>
      <c r="O538" s="12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2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33"/>
        <v>43342.208333333328</v>
      </c>
      <c r="O539" s="12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2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33"/>
        <v>41539.208333333336</v>
      </c>
      <c r="O540" s="12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2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33"/>
        <v>43647.208333333328</v>
      </c>
      <c r="O541" s="12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2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33"/>
        <v>43225.208333333328</v>
      </c>
      <c r="O542" s="12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2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33"/>
        <v>42165.208333333328</v>
      </c>
      <c r="O543" s="12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2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33"/>
        <v>42391.25</v>
      </c>
      <c r="O544" s="12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2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33"/>
        <v>41528.208333333336</v>
      </c>
      <c r="O545" s="12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2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33"/>
        <v>42377.25</v>
      </c>
      <c r="O546" s="12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2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33"/>
        <v>43824.25</v>
      </c>
      <c r="O547" s="12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2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33"/>
        <v>43360.208333333328</v>
      </c>
      <c r="O548" s="12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33"/>
        <v>42029.25</v>
      </c>
      <c r="O549" s="12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2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33"/>
        <v>42461.208333333328</v>
      </c>
      <c r="O550" s="12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2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33"/>
        <v>41422.208333333336</v>
      </c>
      <c r="O551" s="12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33"/>
        <v>40968.25</v>
      </c>
      <c r="O552" s="12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2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33"/>
        <v>41993.25</v>
      </c>
      <c r="O553" s="12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2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33"/>
        <v>42700.25</v>
      </c>
      <c r="O554" s="12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2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33"/>
        <v>40545.25</v>
      </c>
      <c r="O555" s="12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2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33"/>
        <v>42723.25</v>
      </c>
      <c r="O556" s="12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2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33"/>
        <v>41731.208333333336</v>
      </c>
      <c r="O557" s="12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2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33"/>
        <v>40792.208333333336</v>
      </c>
      <c r="O558" s="12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2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33"/>
        <v>42279.208333333328</v>
      </c>
      <c r="O559" s="12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2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33"/>
        <v>42424.25</v>
      </c>
      <c r="O560" s="12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2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33"/>
        <v>42584.208333333328</v>
      </c>
      <c r="O561" s="12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2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33"/>
        <v>40865.25</v>
      </c>
      <c r="O562" s="12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2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33"/>
        <v>40833.208333333336</v>
      </c>
      <c r="O563" s="12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2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33"/>
        <v>43536.208333333328</v>
      </c>
      <c r="O564" s="12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2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33"/>
        <v>43417.25</v>
      </c>
      <c r="O565" s="12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2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33"/>
        <v>42078.208333333328</v>
      </c>
      <c r="O566" s="12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2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33"/>
        <v>40862.25</v>
      </c>
      <c r="O567" s="12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2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33"/>
        <v>42424.25</v>
      </c>
      <c r="O568" s="12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2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33"/>
        <v>41830.208333333336</v>
      </c>
      <c r="O569" s="12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2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33"/>
        <v>40374.208333333336</v>
      </c>
      <c r="O570" s="12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2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33"/>
        <v>40554.25</v>
      </c>
      <c r="O571" s="12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2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33"/>
        <v>41993.25</v>
      </c>
      <c r="O572" s="12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2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33"/>
        <v>42174.208333333328</v>
      </c>
      <c r="O573" s="12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2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33"/>
        <v>42275.208333333328</v>
      </c>
      <c r="O574" s="12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2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33"/>
        <v>41761.208333333336</v>
      </c>
      <c r="O575" s="12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2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33"/>
        <v>43806.25</v>
      </c>
      <c r="O576" s="12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2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33"/>
        <v>41779.208333333336</v>
      </c>
      <c r="O577" s="12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2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si="33"/>
        <v>43040.208333333328</v>
      </c>
      <c r="O578" s="12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36">E579/D579*100</f>
        <v>18.853658536585368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ref="N579:N642" si="37">(((L579/60)/60)/24)+DATE(1970,1,1)</f>
        <v>40613.25</v>
      </c>
      <c r="O579" s="12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6"/>
        <v>16.754404145077721</v>
      </c>
      <c r="G580" t="s">
        <v>14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37"/>
        <v>40878.25</v>
      </c>
      <c r="O580" s="12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6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37"/>
        <v>40762.208333333336</v>
      </c>
      <c r="O581" s="12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6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37"/>
        <v>41696.25</v>
      </c>
      <c r="O582" s="12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6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37"/>
        <v>40662.208333333336</v>
      </c>
      <c r="O583" s="12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6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37"/>
        <v>42165.208333333328</v>
      </c>
      <c r="O584" s="12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6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37"/>
        <v>40959.25</v>
      </c>
      <c r="O585" s="12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6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37"/>
        <v>41024.208333333336</v>
      </c>
      <c r="O586" s="12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6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37"/>
        <v>40255.208333333336</v>
      </c>
      <c r="O587" s="12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6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37"/>
        <v>40499.25</v>
      </c>
      <c r="O588" s="12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6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37"/>
        <v>43484.25</v>
      </c>
      <c r="O589" s="12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6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37"/>
        <v>40262.208333333336</v>
      </c>
      <c r="O590" s="12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6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37"/>
        <v>42190.208333333328</v>
      </c>
      <c r="O591" s="12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6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37"/>
        <v>41994.25</v>
      </c>
      <c r="O592" s="12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6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37"/>
        <v>40373.208333333336</v>
      </c>
      <c r="O593" s="12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6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37"/>
        <v>41789.208333333336</v>
      </c>
      <c r="O594" s="12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6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37"/>
        <v>41724.208333333336</v>
      </c>
      <c r="O595" s="12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6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37"/>
        <v>42548.208333333328</v>
      </c>
      <c r="O596" s="12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6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37"/>
        <v>40253.208333333336</v>
      </c>
      <c r="O597" s="12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6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37"/>
        <v>42434.25</v>
      </c>
      <c r="O598" s="12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6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37"/>
        <v>43786.25</v>
      </c>
      <c r="O599" s="12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6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37"/>
        <v>40344.208333333336</v>
      </c>
      <c r="O600" s="12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6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37"/>
        <v>42047.25</v>
      </c>
      <c r="O601" s="12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37"/>
        <v>41485.208333333336</v>
      </c>
      <c r="O602" s="12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6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37"/>
        <v>41789.208333333336</v>
      </c>
      <c r="O603" s="12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6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37"/>
        <v>42160.208333333328</v>
      </c>
      <c r="O604" s="12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6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37"/>
        <v>43573.208333333328</v>
      </c>
      <c r="O605" s="12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6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37"/>
        <v>40565.25</v>
      </c>
      <c r="O606" s="12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6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37"/>
        <v>42280.208333333328</v>
      </c>
      <c r="O607" s="12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6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37"/>
        <v>42436.25</v>
      </c>
      <c r="O608" s="12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6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37"/>
        <v>41721.208333333336</v>
      </c>
      <c r="O609" s="12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6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37"/>
        <v>43530.25</v>
      </c>
      <c r="O610" s="12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6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37"/>
        <v>43481.25</v>
      </c>
      <c r="O611" s="12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6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37"/>
        <v>41259.25</v>
      </c>
      <c r="O612" s="12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6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37"/>
        <v>41480.208333333336</v>
      </c>
      <c r="O613" s="12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6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37"/>
        <v>40474.208333333336</v>
      </c>
      <c r="O614" s="12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37"/>
        <v>42973.208333333328</v>
      </c>
      <c r="O615" s="12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6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37"/>
        <v>42746.25</v>
      </c>
      <c r="O616" s="12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6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37"/>
        <v>42489.208333333328</v>
      </c>
      <c r="O617" s="12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6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37"/>
        <v>41537.208333333336</v>
      </c>
      <c r="O618" s="12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6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37"/>
        <v>41794.208333333336</v>
      </c>
      <c r="O619" s="12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6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37"/>
        <v>41396.208333333336</v>
      </c>
      <c r="O620" s="12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6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37"/>
        <v>40669.208333333336</v>
      </c>
      <c r="O621" s="12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6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37"/>
        <v>42559.208333333328</v>
      </c>
      <c r="O622" s="12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6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37"/>
        <v>42626.208333333328</v>
      </c>
      <c r="O623" s="12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6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37"/>
        <v>43205.208333333328</v>
      </c>
      <c r="O624" s="12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6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37"/>
        <v>42201.208333333328</v>
      </c>
      <c r="O625" s="12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6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37"/>
        <v>42029.25</v>
      </c>
      <c r="O626" s="12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6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37"/>
        <v>43857.25</v>
      </c>
      <c r="O627" s="12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6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37"/>
        <v>40449.208333333336</v>
      </c>
      <c r="O628" s="12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6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37"/>
        <v>40345.208333333336</v>
      </c>
      <c r="O629" s="12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6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37"/>
        <v>40455.208333333336</v>
      </c>
      <c r="O630" s="12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6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37"/>
        <v>42557.208333333328</v>
      </c>
      <c r="O631" s="12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6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37"/>
        <v>43586.208333333328</v>
      </c>
      <c r="O632" s="12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6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37"/>
        <v>43550.208333333328</v>
      </c>
      <c r="O633" s="12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6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37"/>
        <v>41945.208333333336</v>
      </c>
      <c r="O634" s="12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6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37"/>
        <v>42315.25</v>
      </c>
      <c r="O635" s="12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6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37"/>
        <v>42819.208333333328</v>
      </c>
      <c r="O636" s="12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6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37"/>
        <v>41314.25</v>
      </c>
      <c r="O637" s="12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6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37"/>
        <v>40926.25</v>
      </c>
      <c r="O638" s="12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6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37"/>
        <v>42688.25</v>
      </c>
      <c r="O639" s="12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6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37"/>
        <v>40386.208333333336</v>
      </c>
      <c r="O640" s="12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6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37"/>
        <v>43309.208333333328</v>
      </c>
      <c r="O641" s="12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6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si="37"/>
        <v>42387.25</v>
      </c>
      <c r="O642" s="12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40">E643/D643*100</f>
        <v>119.96808510638297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ref="N643:N706" si="41">(((L643/60)/60)/24)+DATE(1970,1,1)</f>
        <v>42786.25</v>
      </c>
      <c r="O643" s="12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40"/>
        <v>145.45652173913044</v>
      </c>
      <c r="G644" t="s">
        <v>20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41"/>
        <v>43451.25</v>
      </c>
      <c r="O644" s="12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0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41"/>
        <v>42795.25</v>
      </c>
      <c r="O645" s="12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41"/>
        <v>43452.25</v>
      </c>
      <c r="O646" s="12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0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41"/>
        <v>43369.208333333328</v>
      </c>
      <c r="O647" s="12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0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41"/>
        <v>41346.208333333336</v>
      </c>
      <c r="O648" s="12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41"/>
        <v>43199.208333333328</v>
      </c>
      <c r="O649" s="12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0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41"/>
        <v>42922.208333333328</v>
      </c>
      <c r="O650" s="12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0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41"/>
        <v>40471.208333333336</v>
      </c>
      <c r="O651" s="12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41"/>
        <v>41828.208333333336</v>
      </c>
      <c r="O652" s="12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0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41"/>
        <v>41692.25</v>
      </c>
      <c r="O653" s="12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0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41"/>
        <v>42587.208333333328</v>
      </c>
      <c r="O654" s="12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0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41"/>
        <v>42468.208333333328</v>
      </c>
      <c r="O655" s="12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0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41"/>
        <v>42240.208333333328</v>
      </c>
      <c r="O656" s="12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0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41"/>
        <v>42796.25</v>
      </c>
      <c r="O657" s="12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0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41"/>
        <v>43097.25</v>
      </c>
      <c r="O658" s="12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0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41"/>
        <v>43096.25</v>
      </c>
      <c r="O659" s="12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0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41"/>
        <v>42246.208333333328</v>
      </c>
      <c r="O660" s="12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0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41"/>
        <v>40570.25</v>
      </c>
      <c r="O661" s="12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0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41"/>
        <v>42237.208333333328</v>
      </c>
      <c r="O662" s="12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0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41"/>
        <v>40996.208333333336</v>
      </c>
      <c r="O663" s="12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0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41"/>
        <v>43443.25</v>
      </c>
      <c r="O664" s="12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0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41"/>
        <v>40458.208333333336</v>
      </c>
      <c r="O665" s="12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0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41"/>
        <v>40959.25</v>
      </c>
      <c r="O666" s="12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0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41"/>
        <v>40733.208333333336</v>
      </c>
      <c r="O667" s="12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41"/>
        <v>41516.208333333336</v>
      </c>
      <c r="O668" s="12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0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41"/>
        <v>41892.208333333336</v>
      </c>
      <c r="O669" s="12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0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41"/>
        <v>41122.208333333336</v>
      </c>
      <c r="O670" s="12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0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41"/>
        <v>42912.208333333328</v>
      </c>
      <c r="O671" s="12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0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41"/>
        <v>42425.25</v>
      </c>
      <c r="O672" s="12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0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41"/>
        <v>40390.208333333336</v>
      </c>
      <c r="O673" s="12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0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41"/>
        <v>43180.208333333328</v>
      </c>
      <c r="O674" s="12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0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41"/>
        <v>42475.208333333328</v>
      </c>
      <c r="O675" s="12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0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41"/>
        <v>40774.208333333336</v>
      </c>
      <c r="O676" s="12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0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41"/>
        <v>43719.208333333328</v>
      </c>
      <c r="O677" s="12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0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41"/>
        <v>41178.208333333336</v>
      </c>
      <c r="O678" s="12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0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41"/>
        <v>42561.208333333328</v>
      </c>
      <c r="O679" s="12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0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41"/>
        <v>43484.25</v>
      </c>
      <c r="O680" s="12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0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41"/>
        <v>43756.208333333328</v>
      </c>
      <c r="O681" s="12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0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41"/>
        <v>43813.25</v>
      </c>
      <c r="O682" s="12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0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41"/>
        <v>40898.25</v>
      </c>
      <c r="O683" s="12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0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41"/>
        <v>41619.25</v>
      </c>
      <c r="O684" s="12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0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41"/>
        <v>43359.208333333328</v>
      </c>
      <c r="O685" s="12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0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41"/>
        <v>40358.208333333336</v>
      </c>
      <c r="O686" s="12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0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41"/>
        <v>42239.208333333328</v>
      </c>
      <c r="O687" s="12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0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41"/>
        <v>43186.208333333328</v>
      </c>
      <c r="O688" s="12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41"/>
        <v>42806.25</v>
      </c>
      <c r="O689" s="12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0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41"/>
        <v>43475.25</v>
      </c>
      <c r="O690" s="12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0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41"/>
        <v>41576.208333333336</v>
      </c>
      <c r="O691" s="12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0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41"/>
        <v>40874.25</v>
      </c>
      <c r="O692" s="12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0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41"/>
        <v>41185.208333333336</v>
      </c>
      <c r="O693" s="12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0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41"/>
        <v>43655.208333333328</v>
      </c>
      <c r="O694" s="12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0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41"/>
        <v>43025.208333333328</v>
      </c>
      <c r="O695" s="12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0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41"/>
        <v>43066.25</v>
      </c>
      <c r="O696" s="12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0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41"/>
        <v>42322.25</v>
      </c>
      <c r="O697" s="12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0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41"/>
        <v>42114.208333333328</v>
      </c>
      <c r="O698" s="12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0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41"/>
        <v>43190.208333333328</v>
      </c>
      <c r="O699" s="12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0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41"/>
        <v>40871.25</v>
      </c>
      <c r="O700" s="12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0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41"/>
        <v>43641.208333333328</v>
      </c>
      <c r="O701" s="12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41"/>
        <v>40203.25</v>
      </c>
      <c r="O702" s="12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0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41"/>
        <v>40629.208333333336</v>
      </c>
      <c r="O703" s="12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0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41"/>
        <v>41477.208333333336</v>
      </c>
      <c r="O704" s="12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0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41"/>
        <v>41020.208333333336</v>
      </c>
      <c r="O705" s="12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0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si="41"/>
        <v>42555.208333333328</v>
      </c>
      <c r="O706" s="12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44">E707/D707*100</f>
        <v>99.026517383618156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ref="N707:N770" si="45">(((L707/60)/60)/24)+DATE(1970,1,1)</f>
        <v>41619.25</v>
      </c>
      <c r="O707" s="12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4"/>
        <v>127.84686346863469</v>
      </c>
      <c r="G708" t="s">
        <v>20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45"/>
        <v>43471.25</v>
      </c>
      <c r="O708" s="12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4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45"/>
        <v>43442.25</v>
      </c>
      <c r="O709" s="12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4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45"/>
        <v>42877.208333333328</v>
      </c>
      <c r="O710" s="12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4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45"/>
        <v>41018.208333333336</v>
      </c>
      <c r="O711" s="12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4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45"/>
        <v>43295.208333333328</v>
      </c>
      <c r="O712" s="12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45"/>
        <v>42393.25</v>
      </c>
      <c r="O713" s="12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4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45"/>
        <v>42559.208333333328</v>
      </c>
      <c r="O714" s="12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4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45"/>
        <v>42604.208333333328</v>
      </c>
      <c r="O715" s="12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4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45"/>
        <v>41870.208333333336</v>
      </c>
      <c r="O716" s="12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4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45"/>
        <v>40397.208333333336</v>
      </c>
      <c r="O717" s="12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4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45"/>
        <v>41465.208333333336</v>
      </c>
      <c r="O718" s="12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4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45"/>
        <v>40777.208333333336</v>
      </c>
      <c r="O719" s="12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4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45"/>
        <v>41442.208333333336</v>
      </c>
      <c r="O720" s="12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45"/>
        <v>41058.208333333336</v>
      </c>
      <c r="O721" s="12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4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45"/>
        <v>43152.25</v>
      </c>
      <c r="O722" s="12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4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45"/>
        <v>43194.208333333328</v>
      </c>
      <c r="O723" s="12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4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45"/>
        <v>43045.25</v>
      </c>
      <c r="O724" s="12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4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45"/>
        <v>42431.25</v>
      </c>
      <c r="O725" s="12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4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45"/>
        <v>41934.208333333336</v>
      </c>
      <c r="O726" s="12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4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45"/>
        <v>41958.25</v>
      </c>
      <c r="O727" s="12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4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45"/>
        <v>40476.208333333336</v>
      </c>
      <c r="O728" s="12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45"/>
        <v>43485.25</v>
      </c>
      <c r="O729" s="12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45"/>
        <v>42515.208333333328</v>
      </c>
      <c r="O730" s="12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4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45"/>
        <v>41309.25</v>
      </c>
      <c r="O731" s="12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4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45"/>
        <v>42147.208333333328</v>
      </c>
      <c r="O732" s="12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4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45"/>
        <v>42939.208333333328</v>
      </c>
      <c r="O733" s="12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4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45"/>
        <v>42816.208333333328</v>
      </c>
      <c r="O734" s="12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4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45"/>
        <v>41844.208333333336</v>
      </c>
      <c r="O735" s="12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4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45"/>
        <v>42763.25</v>
      </c>
      <c r="O736" s="12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4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45"/>
        <v>42459.208333333328</v>
      </c>
      <c r="O737" s="12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4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45"/>
        <v>42055.25</v>
      </c>
      <c r="O738" s="12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4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45"/>
        <v>42685.25</v>
      </c>
      <c r="O739" s="12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45"/>
        <v>41959.25</v>
      </c>
      <c r="O740" s="12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45"/>
        <v>41089.208333333336</v>
      </c>
      <c r="O741" s="12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45"/>
        <v>42769.25</v>
      </c>
      <c r="O742" s="12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4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45"/>
        <v>40321.208333333336</v>
      </c>
      <c r="O743" s="12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4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45"/>
        <v>40197.25</v>
      </c>
      <c r="O744" s="12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4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45"/>
        <v>42298.208333333328</v>
      </c>
      <c r="O745" s="12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45"/>
        <v>43322.208333333328</v>
      </c>
      <c r="O746" s="12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45"/>
        <v>40328.208333333336</v>
      </c>
      <c r="O747" s="12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45"/>
        <v>40825.208333333336</v>
      </c>
      <c r="O748" s="12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45"/>
        <v>40423.208333333336</v>
      </c>
      <c r="O749" s="12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4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45"/>
        <v>40238.25</v>
      </c>
      <c r="O750" s="12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4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45"/>
        <v>41920.208333333336</v>
      </c>
      <c r="O751" s="12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45"/>
        <v>40360.208333333336</v>
      </c>
      <c r="O752" s="12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4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45"/>
        <v>42446.208333333328</v>
      </c>
      <c r="O753" s="12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4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45"/>
        <v>40395.208333333336</v>
      </c>
      <c r="O754" s="12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4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45"/>
        <v>40321.208333333336</v>
      </c>
      <c r="O755" s="12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4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45"/>
        <v>41210.208333333336</v>
      </c>
      <c r="O756" s="12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4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45"/>
        <v>43096.25</v>
      </c>
      <c r="O757" s="12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4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45"/>
        <v>42024.25</v>
      </c>
      <c r="O758" s="12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4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45"/>
        <v>40675.208333333336</v>
      </c>
      <c r="O759" s="12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4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45"/>
        <v>41936.208333333336</v>
      </c>
      <c r="O760" s="12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4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45"/>
        <v>43136.25</v>
      </c>
      <c r="O761" s="12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4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45"/>
        <v>43678.208333333328</v>
      </c>
      <c r="O762" s="12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4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45"/>
        <v>42938.208333333328</v>
      </c>
      <c r="O763" s="12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45"/>
        <v>41241.25</v>
      </c>
      <c r="O764" s="12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4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45"/>
        <v>41037.208333333336</v>
      </c>
      <c r="O765" s="12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4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45"/>
        <v>40676.208333333336</v>
      </c>
      <c r="O766" s="12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4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45"/>
        <v>42840.208333333328</v>
      </c>
      <c r="O767" s="12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4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45"/>
        <v>43362.208333333328</v>
      </c>
      <c r="O768" s="12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4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45"/>
        <v>42283.208333333328</v>
      </c>
      <c r="O769" s="12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4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si="45"/>
        <v>41619.25</v>
      </c>
      <c r="O770" s="12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48">E771/D771*100</f>
        <v>86.867834394904463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ref="N771:N834" si="49">(((L771/60)/60)/24)+DATE(1970,1,1)</f>
        <v>41501.208333333336</v>
      </c>
      <c r="O771" s="12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8"/>
        <v>270.74418604651163</v>
      </c>
      <c r="G772" t="s">
        <v>20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49"/>
        <v>41743.208333333336</v>
      </c>
      <c r="O772" s="12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49"/>
        <v>43491.25</v>
      </c>
      <c r="O773" s="12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48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49"/>
        <v>43505.25</v>
      </c>
      <c r="O774" s="12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48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49"/>
        <v>42838.208333333328</v>
      </c>
      <c r="O775" s="12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48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49"/>
        <v>42513.208333333328</v>
      </c>
      <c r="O776" s="12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49"/>
        <v>41949.25</v>
      </c>
      <c r="O777" s="12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48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49"/>
        <v>43650.208333333328</v>
      </c>
      <c r="O778" s="12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48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49"/>
        <v>40809.208333333336</v>
      </c>
      <c r="O779" s="12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48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49"/>
        <v>40768.208333333336</v>
      </c>
      <c r="O780" s="12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48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49"/>
        <v>42230.208333333328</v>
      </c>
      <c r="O781" s="12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48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49"/>
        <v>42573.208333333328</v>
      </c>
      <c r="O782" s="12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48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49"/>
        <v>40482.208333333336</v>
      </c>
      <c r="O783" s="12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48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49"/>
        <v>40603.25</v>
      </c>
      <c r="O784" s="12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48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49"/>
        <v>41625.25</v>
      </c>
      <c r="O785" s="12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48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49"/>
        <v>42435.25</v>
      </c>
      <c r="O786" s="12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48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49"/>
        <v>43582.208333333328</v>
      </c>
      <c r="O787" s="12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48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49"/>
        <v>43186.208333333328</v>
      </c>
      <c r="O788" s="12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48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49"/>
        <v>40684.208333333336</v>
      </c>
      <c r="O789" s="12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48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49"/>
        <v>41202.208333333336</v>
      </c>
      <c r="O790" s="12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48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49"/>
        <v>41786.208333333336</v>
      </c>
      <c r="O791" s="12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48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49"/>
        <v>40223.25</v>
      </c>
      <c r="O792" s="12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49"/>
        <v>42715.25</v>
      </c>
      <c r="O793" s="12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49"/>
        <v>41451.208333333336</v>
      </c>
      <c r="O794" s="12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48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49"/>
        <v>41450.208333333336</v>
      </c>
      <c r="O795" s="12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48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49"/>
        <v>43091.25</v>
      </c>
      <c r="O796" s="12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48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49"/>
        <v>42675.208333333328</v>
      </c>
      <c r="O797" s="12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48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49"/>
        <v>41859.208333333336</v>
      </c>
      <c r="O798" s="12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48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49"/>
        <v>43464.25</v>
      </c>
      <c r="O799" s="12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48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49"/>
        <v>41060.208333333336</v>
      </c>
      <c r="O800" s="12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48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49"/>
        <v>42399.25</v>
      </c>
      <c r="O801" s="12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49"/>
        <v>42167.208333333328</v>
      </c>
      <c r="O802" s="12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48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49"/>
        <v>43830.25</v>
      </c>
      <c r="O803" s="12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48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49"/>
        <v>43650.208333333328</v>
      </c>
      <c r="O804" s="12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49"/>
        <v>43492.25</v>
      </c>
      <c r="O805" s="12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48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49"/>
        <v>43102.25</v>
      </c>
      <c r="O806" s="12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48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49"/>
        <v>41958.25</v>
      </c>
      <c r="O807" s="12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48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49"/>
        <v>40973.25</v>
      </c>
      <c r="O808" s="12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49"/>
        <v>43753.208333333328</v>
      </c>
      <c r="O809" s="12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48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49"/>
        <v>42507.208333333328</v>
      </c>
      <c r="O810" s="12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49"/>
        <v>41135.208333333336</v>
      </c>
      <c r="O811" s="12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48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49"/>
        <v>43067.25</v>
      </c>
      <c r="O812" s="12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48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49"/>
        <v>42378.25</v>
      </c>
      <c r="O813" s="12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49"/>
        <v>43206.208333333328</v>
      </c>
      <c r="O814" s="12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48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49"/>
        <v>41148.208333333336</v>
      </c>
      <c r="O815" s="12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48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49"/>
        <v>42517.208333333328</v>
      </c>
      <c r="O816" s="12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48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49"/>
        <v>43068.25</v>
      </c>
      <c r="O817" s="12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48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49"/>
        <v>41680.25</v>
      </c>
      <c r="O818" s="12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48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49"/>
        <v>43589.208333333328</v>
      </c>
      <c r="O819" s="12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48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49"/>
        <v>43486.25</v>
      </c>
      <c r="O820" s="12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48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49"/>
        <v>41237.25</v>
      </c>
      <c r="O821" s="12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48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49"/>
        <v>43310.208333333328</v>
      </c>
      <c r="O822" s="12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48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49"/>
        <v>42794.25</v>
      </c>
      <c r="O823" s="12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48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49"/>
        <v>41698.25</v>
      </c>
      <c r="O824" s="12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48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49"/>
        <v>41892.208333333336</v>
      </c>
      <c r="O825" s="12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48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49"/>
        <v>40348.208333333336</v>
      </c>
      <c r="O826" s="12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48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49"/>
        <v>42941.208333333328</v>
      </c>
      <c r="O827" s="12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48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49"/>
        <v>40525.25</v>
      </c>
      <c r="O828" s="12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48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49"/>
        <v>40666.208333333336</v>
      </c>
      <c r="O829" s="12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49"/>
        <v>43340.208333333328</v>
      </c>
      <c r="O830" s="12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48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49"/>
        <v>42164.208333333328</v>
      </c>
      <c r="O831" s="12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48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49"/>
        <v>43103.25</v>
      </c>
      <c r="O832" s="12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48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49"/>
        <v>40994.208333333336</v>
      </c>
      <c r="O833" s="12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48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si="49"/>
        <v>42299.208333333328</v>
      </c>
      <c r="O834" s="12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52">E835/D835*100</f>
        <v>157.69117647058823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ref="N835:N898" si="53">(((L835/60)/60)/24)+DATE(1970,1,1)</f>
        <v>40588.25</v>
      </c>
      <c r="O835" s="12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2"/>
        <v>153.8082191780822</v>
      </c>
      <c r="G836" t="s">
        <v>20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53"/>
        <v>41448.208333333336</v>
      </c>
      <c r="O836" s="12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2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53"/>
        <v>42063.25</v>
      </c>
      <c r="O837" s="12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2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53"/>
        <v>40214.25</v>
      </c>
      <c r="O838" s="12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2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53"/>
        <v>40629.208333333336</v>
      </c>
      <c r="O839" s="12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2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53"/>
        <v>43370.208333333328</v>
      </c>
      <c r="O840" s="12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2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53"/>
        <v>41715.208333333336</v>
      </c>
      <c r="O841" s="12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2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53"/>
        <v>41836.208333333336</v>
      </c>
      <c r="O842" s="12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2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53"/>
        <v>42419.25</v>
      </c>
      <c r="O843" s="12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2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53"/>
        <v>43266.208333333328</v>
      </c>
      <c r="O844" s="12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2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53"/>
        <v>43338.208333333328</v>
      </c>
      <c r="O845" s="12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2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53"/>
        <v>40930.25</v>
      </c>
      <c r="O846" s="12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2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53"/>
        <v>43235.208333333328</v>
      </c>
      <c r="O847" s="12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2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53"/>
        <v>43302.208333333328</v>
      </c>
      <c r="O848" s="12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2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53"/>
        <v>43107.25</v>
      </c>
      <c r="O849" s="12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2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53"/>
        <v>40341.208333333336</v>
      </c>
      <c r="O850" s="12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2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53"/>
        <v>40948.25</v>
      </c>
      <c r="O851" s="12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53"/>
        <v>40866.25</v>
      </c>
      <c r="O852" s="12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2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53"/>
        <v>41031.208333333336</v>
      </c>
      <c r="O853" s="12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2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53"/>
        <v>40740.208333333336</v>
      </c>
      <c r="O854" s="12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2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53"/>
        <v>40714.208333333336</v>
      </c>
      <c r="O855" s="12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2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53"/>
        <v>43787.25</v>
      </c>
      <c r="O856" s="12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53"/>
        <v>40712.208333333336</v>
      </c>
      <c r="O857" s="12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2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53"/>
        <v>41023.208333333336</v>
      </c>
      <c r="O858" s="12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2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53"/>
        <v>40944.25</v>
      </c>
      <c r="O859" s="12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2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53"/>
        <v>43211.208333333328</v>
      </c>
      <c r="O860" s="12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2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53"/>
        <v>41334.25</v>
      </c>
      <c r="O861" s="12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2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53"/>
        <v>43515.25</v>
      </c>
      <c r="O862" s="12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2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53"/>
        <v>40258.208333333336</v>
      </c>
      <c r="O863" s="12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2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53"/>
        <v>40756.208333333336</v>
      </c>
      <c r="O864" s="12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2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53"/>
        <v>42172.208333333328</v>
      </c>
      <c r="O865" s="12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53"/>
        <v>42601.208333333328</v>
      </c>
      <c r="O866" s="12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2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53"/>
        <v>41897.208333333336</v>
      </c>
      <c r="O867" s="12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2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53"/>
        <v>40671.208333333336</v>
      </c>
      <c r="O868" s="12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53"/>
        <v>43382.208333333328</v>
      </c>
      <c r="O869" s="12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2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53"/>
        <v>41559.208333333336</v>
      </c>
      <c r="O870" s="12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2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53"/>
        <v>40350.208333333336</v>
      </c>
      <c r="O871" s="12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2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53"/>
        <v>42240.208333333328</v>
      </c>
      <c r="O872" s="12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2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53"/>
        <v>43040.208333333328</v>
      </c>
      <c r="O873" s="12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2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53"/>
        <v>43346.208333333328</v>
      </c>
      <c r="O874" s="12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2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53"/>
        <v>41647.25</v>
      </c>
      <c r="O875" s="12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2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53"/>
        <v>40291.208333333336</v>
      </c>
      <c r="O876" s="12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2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53"/>
        <v>40556.25</v>
      </c>
      <c r="O877" s="12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2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53"/>
        <v>43624.208333333328</v>
      </c>
      <c r="O878" s="12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2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53"/>
        <v>42577.208333333328</v>
      </c>
      <c r="O879" s="12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2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53"/>
        <v>43845.25</v>
      </c>
      <c r="O880" s="12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2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53"/>
        <v>42788.25</v>
      </c>
      <c r="O881" s="12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2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53"/>
        <v>43667.208333333328</v>
      </c>
      <c r="O882" s="12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2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53"/>
        <v>42194.208333333328</v>
      </c>
      <c r="O883" s="12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53"/>
        <v>42025.25</v>
      </c>
      <c r="O884" s="12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2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53"/>
        <v>40323.208333333336</v>
      </c>
      <c r="O885" s="12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2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53"/>
        <v>41763.208333333336</v>
      </c>
      <c r="O886" s="12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2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53"/>
        <v>40335.208333333336</v>
      </c>
      <c r="O887" s="12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2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53"/>
        <v>40416.208333333336</v>
      </c>
      <c r="O888" s="12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2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53"/>
        <v>42202.208333333328</v>
      </c>
      <c r="O889" s="12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2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53"/>
        <v>42836.208333333328</v>
      </c>
      <c r="O890" s="12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2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53"/>
        <v>41710.208333333336</v>
      </c>
      <c r="O891" s="12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2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53"/>
        <v>43640.208333333328</v>
      </c>
      <c r="O892" s="12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2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53"/>
        <v>40880.25</v>
      </c>
      <c r="O893" s="12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2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53"/>
        <v>40319.208333333336</v>
      </c>
      <c r="O894" s="12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2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53"/>
        <v>42170.208333333328</v>
      </c>
      <c r="O895" s="12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2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53"/>
        <v>41466.208333333336</v>
      </c>
      <c r="O896" s="12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2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53"/>
        <v>43134.25</v>
      </c>
      <c r="O897" s="12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2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si="53"/>
        <v>40738.208333333336</v>
      </c>
      <c r="O898" s="12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56">E899/D899*100</f>
        <v>27.693181818181817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ref="N899:N962" si="57">(((L899/60)/60)/24)+DATE(1970,1,1)</f>
        <v>43583.208333333328</v>
      </c>
      <c r="O899" s="12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6"/>
        <v>52.479620323841424</v>
      </c>
      <c r="G900" t="s">
        <v>14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57"/>
        <v>43815.25</v>
      </c>
      <c r="O900" s="12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6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57"/>
        <v>41554.208333333336</v>
      </c>
      <c r="O901" s="12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57"/>
        <v>41901.208333333336</v>
      </c>
      <c r="O902" s="12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6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57"/>
        <v>43298.208333333328</v>
      </c>
      <c r="O903" s="12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6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57"/>
        <v>42399.25</v>
      </c>
      <c r="O904" s="12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6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57"/>
        <v>41034.208333333336</v>
      </c>
      <c r="O905" s="12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6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57"/>
        <v>41186.208333333336</v>
      </c>
      <c r="O906" s="12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6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57"/>
        <v>41536.208333333336</v>
      </c>
      <c r="O907" s="12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6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57"/>
        <v>42868.208333333328</v>
      </c>
      <c r="O908" s="12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6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57"/>
        <v>40660.208333333336</v>
      </c>
      <c r="O909" s="12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6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57"/>
        <v>41031.208333333336</v>
      </c>
      <c r="O910" s="12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6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57"/>
        <v>43255.208333333328</v>
      </c>
      <c r="O911" s="12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6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57"/>
        <v>42026.25</v>
      </c>
      <c r="O912" s="12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6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57"/>
        <v>43717.208333333328</v>
      </c>
      <c r="O913" s="12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57"/>
        <v>41157.208333333336</v>
      </c>
      <c r="O914" s="12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6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57"/>
        <v>43597.208333333328</v>
      </c>
      <c r="O915" s="12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6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57"/>
        <v>41490.208333333336</v>
      </c>
      <c r="O916" s="12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6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57"/>
        <v>42976.208333333328</v>
      </c>
      <c r="O917" s="12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6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57"/>
        <v>41991.25</v>
      </c>
      <c r="O918" s="12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6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57"/>
        <v>40722.208333333336</v>
      </c>
      <c r="O919" s="12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6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57"/>
        <v>41117.208333333336</v>
      </c>
      <c r="O920" s="12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6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57"/>
        <v>43022.208333333328</v>
      </c>
      <c r="O921" s="12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6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57"/>
        <v>43503.25</v>
      </c>
      <c r="O922" s="12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6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57"/>
        <v>40951.25</v>
      </c>
      <c r="O923" s="12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57"/>
        <v>43443.25</v>
      </c>
      <c r="O924" s="12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57"/>
        <v>40373.208333333336</v>
      </c>
      <c r="O925" s="12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6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57"/>
        <v>43769.208333333328</v>
      </c>
      <c r="O926" s="12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6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57"/>
        <v>43000.208333333328</v>
      </c>
      <c r="O927" s="12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6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57"/>
        <v>42502.208333333328</v>
      </c>
      <c r="O928" s="12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6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57"/>
        <v>41102.208333333336</v>
      </c>
      <c r="O929" s="12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6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57"/>
        <v>41637.25</v>
      </c>
      <c r="O930" s="12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6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57"/>
        <v>42858.208333333328</v>
      </c>
      <c r="O931" s="12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6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57"/>
        <v>42060.25</v>
      </c>
      <c r="O932" s="12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6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57"/>
        <v>41818.208333333336</v>
      </c>
      <c r="O933" s="12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6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57"/>
        <v>41709.208333333336</v>
      </c>
      <c r="O934" s="12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6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57"/>
        <v>41372.208333333336</v>
      </c>
      <c r="O935" s="12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6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57"/>
        <v>42422.25</v>
      </c>
      <c r="O936" s="12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6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57"/>
        <v>42209.208333333328</v>
      </c>
      <c r="O937" s="12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6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57"/>
        <v>43668.208333333328</v>
      </c>
      <c r="O938" s="12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6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57"/>
        <v>42334.25</v>
      </c>
      <c r="O939" s="12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6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57"/>
        <v>43263.208333333328</v>
      </c>
      <c r="O940" s="12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6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57"/>
        <v>40670.208333333336</v>
      </c>
      <c r="O941" s="12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6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57"/>
        <v>41244.25</v>
      </c>
      <c r="O942" s="12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6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57"/>
        <v>40552.25</v>
      </c>
      <c r="O943" s="12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6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57"/>
        <v>40568.25</v>
      </c>
      <c r="O944" s="12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6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57"/>
        <v>41906.208333333336</v>
      </c>
      <c r="O945" s="12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6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57"/>
        <v>42776.25</v>
      </c>
      <c r="O946" s="12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6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57"/>
        <v>41004.208333333336</v>
      </c>
      <c r="O947" s="12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6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57"/>
        <v>40710.208333333336</v>
      </c>
      <c r="O948" s="12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6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57"/>
        <v>41908.208333333336</v>
      </c>
      <c r="O949" s="12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6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57"/>
        <v>41985.25</v>
      </c>
      <c r="O950" s="12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6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57"/>
        <v>42112.208333333328</v>
      </c>
      <c r="O951" s="12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57"/>
        <v>43571.208333333328</v>
      </c>
      <c r="O952" s="12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6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57"/>
        <v>42730.25</v>
      </c>
      <c r="O953" s="12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6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57"/>
        <v>42591.208333333328</v>
      </c>
      <c r="O954" s="12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57"/>
        <v>42358.25</v>
      </c>
      <c r="O955" s="12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6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57"/>
        <v>41174.208333333336</v>
      </c>
      <c r="O956" s="12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57"/>
        <v>41238.25</v>
      </c>
      <c r="O957" s="12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6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57"/>
        <v>42360.25</v>
      </c>
      <c r="O958" s="12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6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57"/>
        <v>40955.25</v>
      </c>
      <c r="O959" s="12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6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57"/>
        <v>40350.208333333336</v>
      </c>
      <c r="O960" s="12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6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57"/>
        <v>40357.208333333336</v>
      </c>
      <c r="O961" s="12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6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si="57"/>
        <v>42408.25</v>
      </c>
      <c r="O962" s="12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60">E963/D963*100</f>
        <v>119.29824561403508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ref="N963:N1001" si="61">(((L963/60)/60)/24)+DATE(1970,1,1)</f>
        <v>40591.25</v>
      </c>
      <c r="O963" s="12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60"/>
        <v>296.02777777777777</v>
      </c>
      <c r="G964" t="s">
        <v>20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61"/>
        <v>41592.25</v>
      </c>
      <c r="O964" s="12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0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61"/>
        <v>40607.25</v>
      </c>
      <c r="O965" s="12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0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61"/>
        <v>42135.208333333328</v>
      </c>
      <c r="O966" s="12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0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61"/>
        <v>40203.25</v>
      </c>
      <c r="O967" s="12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0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61"/>
        <v>42901.208333333328</v>
      </c>
      <c r="O968" s="12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0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61"/>
        <v>41005.208333333336</v>
      </c>
      <c r="O969" s="12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0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61"/>
        <v>40544.25</v>
      </c>
      <c r="O970" s="12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0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61"/>
        <v>43821.25</v>
      </c>
      <c r="O971" s="12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0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61"/>
        <v>40672.208333333336</v>
      </c>
      <c r="O972" s="12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0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61"/>
        <v>41555.208333333336</v>
      </c>
      <c r="O973" s="12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0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61"/>
        <v>41792.208333333336</v>
      </c>
      <c r="O974" s="12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0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61"/>
        <v>40522.25</v>
      </c>
      <c r="O975" s="12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0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61"/>
        <v>41412.208333333336</v>
      </c>
      <c r="O976" s="12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0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61"/>
        <v>42337.25</v>
      </c>
      <c r="O977" s="12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0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61"/>
        <v>40571.25</v>
      </c>
      <c r="O978" s="12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0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61"/>
        <v>43138.25</v>
      </c>
      <c r="O979" s="12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0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61"/>
        <v>42686.25</v>
      </c>
      <c r="O980" s="12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0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61"/>
        <v>42078.208333333328</v>
      </c>
      <c r="O981" s="12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0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61"/>
        <v>42307.208333333328</v>
      </c>
      <c r="O982" s="12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0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61"/>
        <v>43094.25</v>
      </c>
      <c r="O983" s="12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0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61"/>
        <v>40743.208333333336</v>
      </c>
      <c r="O984" s="12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0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61"/>
        <v>43681.208333333328</v>
      </c>
      <c r="O985" s="12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0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61"/>
        <v>43716.208333333328</v>
      </c>
      <c r="O986" s="12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0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61"/>
        <v>41614.25</v>
      </c>
      <c r="O987" s="12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0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61"/>
        <v>40638.208333333336</v>
      </c>
      <c r="O988" s="12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0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61"/>
        <v>42852.208333333328</v>
      </c>
      <c r="O989" s="12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0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61"/>
        <v>42686.25</v>
      </c>
      <c r="O990" s="12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0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61"/>
        <v>43571.208333333328</v>
      </c>
      <c r="O991" s="12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0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61"/>
        <v>42432.25</v>
      </c>
      <c r="O992" s="12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0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61"/>
        <v>41907.208333333336</v>
      </c>
      <c r="O993" s="12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0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61"/>
        <v>43227.208333333328</v>
      </c>
      <c r="O994" s="12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61"/>
        <v>42362.25</v>
      </c>
      <c r="O995" s="12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0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61"/>
        <v>41929.208333333336</v>
      </c>
      <c r="O996" s="12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0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61"/>
        <v>43408.208333333328</v>
      </c>
      <c r="O997" s="12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0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61"/>
        <v>41276.25</v>
      </c>
      <c r="O998" s="12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0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61"/>
        <v>41659.25</v>
      </c>
      <c r="O999" s="12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0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61"/>
        <v>40220.25</v>
      </c>
      <c r="O1000" s="12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0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61"/>
        <v>42550.208333333328</v>
      </c>
      <c r="O1001" s="12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G1:G9 G21:G1048576 G11:G19">
    <cfRule type="containsText" dxfId="10" priority="7" operator="containsText" text="successful">
      <formula>NOT(ISERROR(SEARCH("successful",G1)))</formula>
    </cfRule>
    <cfRule type="containsText" dxfId="9" priority="8" operator="containsText" text="failed">
      <formula>NOT(ISERROR(SEARCH("failed",G1)))</formula>
    </cfRule>
  </conditionalFormatting>
  <conditionalFormatting sqref="G1:G1048576">
    <cfRule type="containsText" dxfId="8" priority="2" operator="containsText" text="live">
      <formula>NOT(ISERROR(SEARCH("live",G1)))</formula>
    </cfRule>
    <cfRule type="containsText" dxfId="7" priority="3" operator="containsText" text="canceled">
      <formula>NOT(ISERROR(SEARCH("canceled",G1)))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5E54"/>
        <color rgb="FF92D050"/>
        <color theme="4" tint="0.39997558519241921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4A03-6014-764F-9D17-D1420EE9B1DF}">
  <dimension ref="A1:F14"/>
  <sheetViews>
    <sheetView workbookViewId="0">
      <selection sqref="A1:B1 A3:F14"/>
      <pivotSelection pane="bottomRight" showHeader="1" click="1" r:id="rId1">
        <pivotArea type="all" dataOnly="0" outline="0" fieldPosition="0"/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3" bestFit="1" customWidth="1"/>
    <col min="8" max="8" width="23.5" bestFit="1" customWidth="1"/>
    <col min="9" max="9" width="17.6640625" bestFit="1" customWidth="1"/>
    <col min="10" max="10" width="8.1640625" bestFit="1" customWidth="1"/>
    <col min="11" max="11" width="10.6640625" bestFit="1" customWidth="1"/>
    <col min="12" max="12" width="10.5" bestFit="1" customWidth="1"/>
    <col min="13" max="13" width="15.1640625" bestFit="1" customWidth="1"/>
    <col min="14" max="14" width="12.83203125" bestFit="1" customWidth="1"/>
    <col min="15" max="15" width="16.83203125" bestFit="1" customWidth="1"/>
    <col min="16" max="16" width="14.33203125" bestFit="1" customWidth="1"/>
    <col min="17" max="17" width="12" bestFit="1" customWidth="1"/>
    <col min="18" max="18" width="16" bestFit="1" customWidth="1"/>
    <col min="19" max="19" width="14" bestFit="1" customWidth="1"/>
    <col min="20" max="20" width="14.1640625" bestFit="1" customWidth="1"/>
    <col min="21" max="21" width="24.83203125" bestFit="1" customWidth="1"/>
    <col min="22" max="22" width="24.5" bestFit="1" customWidth="1"/>
    <col min="23" max="23" width="13.1640625" bestFit="1" customWidth="1"/>
    <col min="24" max="24" width="19.5" bestFit="1" customWidth="1"/>
    <col min="25" max="25" width="21.6640625" bestFit="1" customWidth="1"/>
    <col min="26" max="26" width="22" bestFit="1" customWidth="1"/>
    <col min="27" max="27" width="10.5" bestFit="1" customWidth="1"/>
    <col min="28" max="28" width="11.6640625" bestFit="1" customWidth="1"/>
    <col min="29" max="29" width="19.33203125" bestFit="1" customWidth="1"/>
    <col min="30" max="30" width="11.33203125" bestFit="1" customWidth="1"/>
    <col min="31" max="31" width="23.83203125" bestFit="1" customWidth="1"/>
    <col min="32" max="32" width="14.1640625" bestFit="1" customWidth="1"/>
    <col min="33" max="33" width="9.6640625" bestFit="1" customWidth="1"/>
    <col min="34" max="34" width="11.83203125" bestFit="1" customWidth="1"/>
    <col min="35" max="35" width="25.33203125" bestFit="1" customWidth="1"/>
    <col min="36" max="36" width="9" bestFit="1" customWidth="1"/>
    <col min="37" max="37" width="12.83203125" bestFit="1" customWidth="1"/>
    <col min="38" max="38" width="12" bestFit="1" customWidth="1"/>
    <col min="39" max="39" width="21.5" bestFit="1" customWidth="1"/>
    <col min="40" max="40" width="23" bestFit="1" customWidth="1"/>
    <col min="41" max="41" width="23.6640625" bestFit="1" customWidth="1"/>
    <col min="42" max="42" width="7.5" bestFit="1" customWidth="1"/>
    <col min="43" max="43" width="10" bestFit="1" customWidth="1"/>
    <col min="44" max="44" width="9.5" bestFit="1" customWidth="1"/>
    <col min="45" max="45" width="14.83203125" bestFit="1" customWidth="1"/>
    <col min="46" max="46" width="22" bestFit="1" customWidth="1"/>
    <col min="47" max="47" width="15.1640625" bestFit="1" customWidth="1"/>
    <col min="48" max="48" width="9.83203125" bestFit="1" customWidth="1"/>
    <col min="49" max="49" width="10.33203125" bestFit="1" customWidth="1"/>
    <col min="50" max="50" width="11.1640625" bestFit="1" customWidth="1"/>
    <col min="51" max="51" width="13" bestFit="1" customWidth="1"/>
    <col min="52" max="52" width="11.1640625" bestFit="1" customWidth="1"/>
    <col min="53" max="53" width="11.33203125" bestFit="1" customWidth="1"/>
    <col min="54" max="54" width="26.33203125" bestFit="1" customWidth="1"/>
    <col min="55" max="55" width="11.6640625" bestFit="1" customWidth="1"/>
    <col min="56" max="56" width="20.5" bestFit="1" customWidth="1"/>
    <col min="57" max="57" width="7.6640625" bestFit="1" customWidth="1"/>
    <col min="58" max="58" width="24.33203125" bestFit="1" customWidth="1"/>
    <col min="59" max="59" width="19" bestFit="1" customWidth="1"/>
    <col min="60" max="60" width="25.33203125" bestFit="1" customWidth="1"/>
    <col min="61" max="61" width="15.5" bestFit="1" customWidth="1"/>
    <col min="62" max="62" width="25.6640625" bestFit="1" customWidth="1"/>
    <col min="63" max="63" width="11.1640625" bestFit="1" customWidth="1"/>
    <col min="64" max="64" width="12.33203125" bestFit="1" customWidth="1"/>
    <col min="65" max="65" width="15.33203125" bestFit="1" customWidth="1"/>
    <col min="66" max="66" width="10.5" bestFit="1" customWidth="1"/>
    <col min="67" max="67" width="20.6640625" bestFit="1" customWidth="1"/>
    <col min="68" max="68" width="21.5" bestFit="1" customWidth="1"/>
    <col min="69" max="69" width="13" bestFit="1" customWidth="1"/>
    <col min="70" max="70" width="27.5" bestFit="1" customWidth="1"/>
    <col min="71" max="71" width="10.5" bestFit="1" customWidth="1"/>
    <col min="72" max="72" width="7.83203125" bestFit="1" customWidth="1"/>
    <col min="73" max="73" width="20.5" bestFit="1" customWidth="1"/>
    <col min="74" max="74" width="20.83203125" bestFit="1" customWidth="1"/>
    <col min="75" max="75" width="24.33203125" bestFit="1" customWidth="1"/>
    <col min="76" max="76" width="22.5" bestFit="1" customWidth="1"/>
    <col min="77" max="77" width="23.5" bestFit="1" customWidth="1"/>
    <col min="78" max="78" width="8.83203125" bestFit="1" customWidth="1"/>
    <col min="79" max="79" width="13" bestFit="1" customWidth="1"/>
    <col min="80" max="80" width="21.5" bestFit="1" customWidth="1"/>
    <col min="81" max="81" width="24.83203125" bestFit="1" customWidth="1"/>
    <col min="82" max="82" width="23.6640625" bestFit="1" customWidth="1"/>
    <col min="83" max="83" width="9" bestFit="1" customWidth="1"/>
    <col min="84" max="84" width="24.6640625" bestFit="1" customWidth="1"/>
    <col min="85" max="85" width="21.83203125" bestFit="1" customWidth="1"/>
    <col min="86" max="86" width="9.33203125" bestFit="1" customWidth="1"/>
    <col min="87" max="87" width="23.33203125" bestFit="1" customWidth="1"/>
    <col min="88" max="88" width="9.6640625" bestFit="1" customWidth="1"/>
    <col min="89" max="89" width="14" bestFit="1" customWidth="1"/>
    <col min="90" max="90" width="15.6640625" bestFit="1" customWidth="1"/>
    <col min="91" max="91" width="22.5" bestFit="1" customWidth="1"/>
    <col min="92" max="92" width="14.33203125" bestFit="1" customWidth="1"/>
    <col min="93" max="93" width="12" bestFit="1" customWidth="1"/>
    <col min="94" max="94" width="9.33203125" bestFit="1" customWidth="1"/>
    <col min="95" max="95" width="9.5" bestFit="1" customWidth="1"/>
    <col min="96" max="96" width="12.5" bestFit="1" customWidth="1"/>
    <col min="97" max="97" width="13.1640625" bestFit="1" customWidth="1"/>
    <col min="98" max="98" width="12.6640625" bestFit="1" customWidth="1"/>
    <col min="99" max="99" width="12.1640625" bestFit="1" customWidth="1"/>
    <col min="100" max="100" width="12.5" bestFit="1" customWidth="1"/>
    <col min="101" max="101" width="11.1640625" bestFit="1" customWidth="1"/>
    <col min="102" max="102" width="11.33203125" bestFit="1" customWidth="1"/>
    <col min="103" max="103" width="14.5" bestFit="1" customWidth="1"/>
    <col min="104" max="104" width="24.1640625" bestFit="1" customWidth="1"/>
    <col min="105" max="105" width="23.5" bestFit="1" customWidth="1"/>
    <col min="106" max="106" width="21.83203125" bestFit="1" customWidth="1"/>
    <col min="107" max="107" width="21.5" bestFit="1" customWidth="1"/>
    <col min="108" max="109" width="11.33203125" bestFit="1" customWidth="1"/>
    <col min="110" max="110" width="10" bestFit="1" customWidth="1"/>
    <col min="111" max="111" width="13.1640625" bestFit="1" customWidth="1"/>
    <col min="112" max="112" width="12.33203125" bestFit="1" customWidth="1"/>
    <col min="113" max="113" width="12.6640625" bestFit="1" customWidth="1"/>
    <col min="114" max="114" width="14.1640625" bestFit="1" customWidth="1"/>
    <col min="115" max="115" width="9.33203125" bestFit="1" customWidth="1"/>
    <col min="116" max="116" width="10.33203125" bestFit="1" customWidth="1"/>
    <col min="117" max="117" width="23.6640625" bestFit="1" customWidth="1"/>
    <col min="118" max="118" width="10.5" bestFit="1" customWidth="1"/>
    <col min="119" max="119" width="25.1640625" bestFit="1" customWidth="1"/>
    <col min="120" max="120" width="11.33203125" bestFit="1" customWidth="1"/>
    <col min="121" max="121" width="11.5" bestFit="1" customWidth="1"/>
    <col min="122" max="122" width="27.6640625" bestFit="1" customWidth="1"/>
    <col min="123" max="123" width="22.5" bestFit="1" customWidth="1"/>
    <col min="124" max="124" width="14.5" bestFit="1" customWidth="1"/>
    <col min="125" max="125" width="25" bestFit="1" customWidth="1"/>
    <col min="126" max="126" width="26.1640625" bestFit="1" customWidth="1"/>
    <col min="127" max="127" width="27.33203125" bestFit="1" customWidth="1"/>
    <col min="128" max="128" width="10" bestFit="1" customWidth="1"/>
    <col min="129" max="129" width="16.83203125" bestFit="1" customWidth="1"/>
    <col min="130" max="130" width="21.83203125" bestFit="1" customWidth="1"/>
    <col min="131" max="131" width="15.1640625" bestFit="1" customWidth="1"/>
    <col min="132" max="132" width="10" bestFit="1" customWidth="1"/>
    <col min="133" max="133" width="13.6640625" bestFit="1" customWidth="1"/>
    <col min="134" max="134" width="19.5" bestFit="1" customWidth="1"/>
    <col min="135" max="135" width="8.1640625" bestFit="1" customWidth="1"/>
    <col min="137" max="137" width="12.5" bestFit="1" customWidth="1"/>
    <col min="138" max="138" width="27.5" bestFit="1" customWidth="1"/>
    <col min="139" max="139" width="13.5" bestFit="1" customWidth="1"/>
    <col min="140" max="140" width="10" bestFit="1" customWidth="1"/>
    <col min="141" max="141" width="14.33203125" bestFit="1" customWidth="1"/>
    <col min="142" max="142" width="23.1640625" bestFit="1" customWidth="1"/>
    <col min="143" max="143" width="22.33203125" bestFit="1" customWidth="1"/>
    <col min="144" max="144" width="21.1640625" bestFit="1" customWidth="1"/>
    <col min="145" max="145" width="23.6640625" bestFit="1" customWidth="1"/>
    <col min="146" max="146" width="22.83203125" bestFit="1" customWidth="1"/>
    <col min="147" max="147" width="13.1640625" bestFit="1" customWidth="1"/>
    <col min="148" max="148" width="11" bestFit="1" customWidth="1"/>
    <col min="149" max="149" width="14.1640625" bestFit="1" customWidth="1"/>
    <col min="150" max="150" width="13.1640625" bestFit="1" customWidth="1"/>
    <col min="152" max="152" width="8.1640625" bestFit="1" customWidth="1"/>
    <col min="153" max="153" width="13.33203125" bestFit="1" customWidth="1"/>
    <col min="154" max="154" width="11.6640625" bestFit="1" customWidth="1"/>
    <col min="155" max="155" width="11" bestFit="1" customWidth="1"/>
    <col min="156" max="156" width="27.33203125" bestFit="1" customWidth="1"/>
    <col min="157" max="157" width="22.1640625" bestFit="1" customWidth="1"/>
    <col min="158" max="158" width="14.33203125" bestFit="1" customWidth="1"/>
    <col min="159" max="159" width="11.83203125" bestFit="1" customWidth="1"/>
    <col min="160" max="160" width="23.6640625" bestFit="1" customWidth="1"/>
    <col min="161" max="161" width="10.6640625" bestFit="1" customWidth="1"/>
    <col min="162" max="162" width="14.6640625" bestFit="1" customWidth="1"/>
    <col min="163" max="163" width="7.83203125" bestFit="1" customWidth="1"/>
    <col min="164" max="164" width="27.1640625" bestFit="1" customWidth="1"/>
    <col min="165" max="165" width="21.6640625" bestFit="1" customWidth="1"/>
    <col min="166" max="166" width="22.33203125" bestFit="1" customWidth="1"/>
    <col min="167" max="167" width="19.5" bestFit="1" customWidth="1"/>
    <col min="168" max="168" width="9.1640625" bestFit="1" customWidth="1"/>
    <col min="169" max="169" width="9.5" bestFit="1" customWidth="1"/>
    <col min="170" max="170" width="9.6640625" bestFit="1" customWidth="1"/>
    <col min="171" max="171" width="15.1640625" bestFit="1" customWidth="1"/>
    <col min="172" max="172" width="14.5" bestFit="1" customWidth="1"/>
    <col min="173" max="173" width="8.33203125" bestFit="1" customWidth="1"/>
    <col min="174" max="174" width="9.83203125" bestFit="1" customWidth="1"/>
    <col min="175" max="175" width="9.5" bestFit="1" customWidth="1"/>
    <col min="176" max="176" width="9.6640625" bestFit="1" customWidth="1"/>
    <col min="177" max="177" width="10" bestFit="1" customWidth="1"/>
    <col min="178" max="178" width="23.83203125" bestFit="1" customWidth="1"/>
    <col min="180" max="180" width="13.6640625" bestFit="1" customWidth="1"/>
    <col min="181" max="181" width="22.5" bestFit="1" customWidth="1"/>
    <col min="182" max="182" width="9.6640625" bestFit="1" customWidth="1"/>
    <col min="183" max="183" width="7.33203125" bestFit="1" customWidth="1"/>
    <col min="184" max="184" width="18.6640625" bestFit="1" customWidth="1"/>
    <col min="185" max="185" width="14.5" bestFit="1" customWidth="1"/>
    <col min="186" max="186" width="7.6640625" bestFit="1" customWidth="1"/>
    <col min="187" max="187" width="9.83203125" bestFit="1" customWidth="1"/>
    <col min="188" max="188" width="18.6640625" bestFit="1" customWidth="1"/>
    <col min="189" max="189" width="14.33203125" bestFit="1" customWidth="1"/>
    <col min="190" max="190" width="12.6640625" bestFit="1" customWidth="1"/>
    <col min="191" max="191" width="15.6640625" bestFit="1" customWidth="1"/>
    <col min="192" max="192" width="11.1640625" bestFit="1" customWidth="1"/>
    <col min="193" max="193" width="11" bestFit="1" customWidth="1"/>
    <col min="194" max="194" width="20.6640625" bestFit="1" customWidth="1"/>
    <col min="196" max="196" width="24.5" bestFit="1" customWidth="1"/>
    <col min="197" max="197" width="13.6640625" bestFit="1" customWidth="1"/>
    <col min="198" max="198" width="9" bestFit="1" customWidth="1"/>
    <col min="199" max="199" width="8.83203125" bestFit="1" customWidth="1"/>
    <col min="200" max="200" width="10.6640625" bestFit="1" customWidth="1"/>
    <col min="201" max="201" width="13.1640625" bestFit="1" customWidth="1"/>
    <col min="202" max="202" width="14" bestFit="1" customWidth="1"/>
    <col min="203" max="204" width="13" bestFit="1" customWidth="1"/>
    <col min="205" max="205" width="14.6640625" bestFit="1" customWidth="1"/>
    <col min="206" max="206" width="11.33203125" bestFit="1" customWidth="1"/>
    <col min="207" max="207" width="17" bestFit="1" customWidth="1"/>
    <col min="208" max="208" width="23.33203125" bestFit="1" customWidth="1"/>
    <col min="209" max="209" width="13.33203125" bestFit="1" customWidth="1"/>
    <col min="210" max="210" width="12.6640625" bestFit="1" customWidth="1"/>
    <col min="211" max="211" width="23.6640625" bestFit="1" customWidth="1"/>
    <col min="212" max="212" width="19.5" bestFit="1" customWidth="1"/>
    <col min="213" max="213" width="9.83203125" bestFit="1" customWidth="1"/>
    <col min="214" max="214" width="14.83203125" bestFit="1" customWidth="1"/>
    <col min="215" max="215" width="15.33203125" bestFit="1" customWidth="1"/>
    <col min="217" max="217" width="9.6640625" bestFit="1" customWidth="1"/>
    <col min="218" max="218" width="20.6640625" bestFit="1" customWidth="1"/>
    <col min="219" max="219" width="17" bestFit="1" customWidth="1"/>
    <col min="220" max="220" width="24.33203125" bestFit="1" customWidth="1"/>
    <col min="221" max="221" width="11" bestFit="1" customWidth="1"/>
    <col min="222" max="222" width="9.5" bestFit="1" customWidth="1"/>
    <col min="223" max="223" width="25.5" bestFit="1" customWidth="1"/>
    <col min="224" max="224" width="22.1640625" bestFit="1" customWidth="1"/>
    <col min="225" max="225" width="8" bestFit="1" customWidth="1"/>
    <col min="226" max="226" width="11.33203125" bestFit="1" customWidth="1"/>
    <col min="227" max="227" width="13" bestFit="1" customWidth="1"/>
    <col min="228" max="228" width="13.5" bestFit="1" customWidth="1"/>
    <col min="229" max="229" width="23.33203125" bestFit="1" customWidth="1"/>
    <col min="230" max="230" width="9.83203125" bestFit="1" customWidth="1"/>
    <col min="231" max="231" width="17.1640625" bestFit="1" customWidth="1"/>
    <col min="232" max="232" width="14.33203125" bestFit="1" customWidth="1"/>
    <col min="233" max="233" width="13.83203125" bestFit="1" customWidth="1"/>
    <col min="234" max="234" width="12.83203125" bestFit="1" customWidth="1"/>
    <col min="235" max="235" width="11.5" bestFit="1" customWidth="1"/>
    <col min="236" max="236" width="11.1640625" bestFit="1" customWidth="1"/>
    <col min="237" max="237" width="12.83203125" bestFit="1" customWidth="1"/>
    <col min="238" max="238" width="14.33203125" bestFit="1" customWidth="1"/>
    <col min="239" max="239" width="12" bestFit="1" customWidth="1"/>
    <col min="240" max="240" width="23.6640625" bestFit="1" customWidth="1"/>
    <col min="241" max="241" width="25.33203125" bestFit="1" customWidth="1"/>
    <col min="242" max="242" width="9" bestFit="1" customWidth="1"/>
    <col min="243" max="243" width="12" bestFit="1" customWidth="1"/>
    <col min="244" max="244" width="11.33203125" bestFit="1" customWidth="1"/>
    <col min="245" max="245" width="23.33203125" bestFit="1" customWidth="1"/>
    <col min="246" max="246" width="23.5" bestFit="1" customWidth="1"/>
    <col min="247" max="247" width="14.83203125" bestFit="1" customWidth="1"/>
    <col min="248" max="248" width="12.6640625" bestFit="1" customWidth="1"/>
    <col min="249" max="249" width="13.5" bestFit="1" customWidth="1"/>
    <col min="250" max="250" width="27.1640625" bestFit="1" customWidth="1"/>
    <col min="251" max="251" width="9.5" bestFit="1" customWidth="1"/>
    <col min="252" max="252" width="13.6640625" bestFit="1" customWidth="1"/>
    <col min="253" max="253" width="22.83203125" bestFit="1" customWidth="1"/>
    <col min="254" max="254" width="15.5" bestFit="1" customWidth="1"/>
    <col min="255" max="255" width="10.33203125" bestFit="1" customWidth="1"/>
    <col min="256" max="256" width="9.33203125" bestFit="1" customWidth="1"/>
    <col min="257" max="257" width="8" bestFit="1" customWidth="1"/>
    <col min="258" max="258" width="12.33203125" bestFit="1" customWidth="1"/>
    <col min="259" max="259" width="9.6640625" bestFit="1" customWidth="1"/>
    <col min="260" max="260" width="7.1640625" bestFit="1" customWidth="1"/>
    <col min="261" max="261" width="9.6640625" bestFit="1" customWidth="1"/>
    <col min="262" max="262" width="12.1640625" bestFit="1" customWidth="1"/>
    <col min="263" max="263" width="10.6640625" bestFit="1" customWidth="1"/>
    <col min="264" max="264" width="22.6640625" bestFit="1" customWidth="1"/>
    <col min="265" max="265" width="25.5" bestFit="1" customWidth="1"/>
    <col min="266" max="266" width="16.83203125" bestFit="1" customWidth="1"/>
    <col min="267" max="267" width="14.6640625" bestFit="1" customWidth="1"/>
    <col min="268" max="268" width="19.5" bestFit="1" customWidth="1"/>
    <col min="270" max="270" width="11.1640625" bestFit="1" customWidth="1"/>
    <col min="271" max="271" width="13" bestFit="1" customWidth="1"/>
    <col min="272" max="272" width="25.83203125" bestFit="1" customWidth="1"/>
    <col min="273" max="273" width="12" bestFit="1" customWidth="1"/>
    <col min="274" max="274" width="9.33203125" bestFit="1" customWidth="1"/>
    <col min="275" max="275" width="9.5" bestFit="1" customWidth="1"/>
    <col min="276" max="276" width="9.83203125" bestFit="1" customWidth="1"/>
    <col min="277" max="277" width="25.1640625" bestFit="1" customWidth="1"/>
    <col min="278" max="278" width="21.83203125" bestFit="1" customWidth="1"/>
    <col min="279" max="279" width="13.33203125" bestFit="1" customWidth="1"/>
    <col min="280" max="280" width="10.6640625" bestFit="1" customWidth="1"/>
    <col min="281" max="281" width="25" bestFit="1" customWidth="1"/>
    <col min="282" max="282" width="14.6640625" bestFit="1" customWidth="1"/>
    <col min="283" max="283" width="11.33203125" bestFit="1" customWidth="1"/>
    <col min="284" max="284" width="12.1640625" bestFit="1" customWidth="1"/>
    <col min="285" max="285" width="9.33203125" bestFit="1" customWidth="1"/>
    <col min="286" max="286" width="21" bestFit="1" customWidth="1"/>
    <col min="287" max="287" width="16.5" bestFit="1" customWidth="1"/>
    <col min="289" max="289" width="11" bestFit="1" customWidth="1"/>
    <col min="290" max="290" width="20.1640625" bestFit="1" customWidth="1"/>
    <col min="291" max="291" width="24.1640625" bestFit="1" customWidth="1"/>
    <col min="292" max="292" width="13" bestFit="1" customWidth="1"/>
    <col min="293" max="293" width="10.1640625" bestFit="1" customWidth="1"/>
    <col min="294" max="294" width="22.5" bestFit="1" customWidth="1"/>
    <col min="295" max="295" width="14.83203125" bestFit="1" customWidth="1"/>
    <col min="296" max="296" width="16.83203125" bestFit="1" customWidth="1"/>
    <col min="297" max="297" width="15.83203125" bestFit="1" customWidth="1"/>
    <col min="298" max="298" width="13.83203125" bestFit="1" customWidth="1"/>
    <col min="299" max="299" width="14.33203125" bestFit="1" customWidth="1"/>
    <col min="300" max="300" width="27.5" bestFit="1" customWidth="1"/>
    <col min="301" max="301" width="10.5" bestFit="1" customWidth="1"/>
    <col min="302" max="302" width="25.5" bestFit="1" customWidth="1"/>
    <col min="303" max="303" width="10.5" bestFit="1" customWidth="1"/>
    <col min="304" max="304" width="11.83203125" bestFit="1" customWidth="1"/>
    <col min="305" max="305" width="9.1640625" bestFit="1" customWidth="1"/>
    <col min="306" max="306" width="10.1640625" bestFit="1" customWidth="1"/>
    <col min="307" max="307" width="22.6640625" bestFit="1" customWidth="1"/>
    <col min="308" max="308" width="21.1640625" bestFit="1" customWidth="1"/>
    <col min="309" max="309" width="20.6640625" bestFit="1" customWidth="1"/>
    <col min="310" max="310" width="13.6640625" bestFit="1" customWidth="1"/>
    <col min="311" max="311" width="23.33203125" bestFit="1" customWidth="1"/>
    <col min="312" max="312" width="9.1640625" bestFit="1" customWidth="1"/>
    <col min="313" max="313" width="14.5" bestFit="1" customWidth="1"/>
    <col min="314" max="314" width="24.83203125" bestFit="1" customWidth="1"/>
    <col min="315" max="315" width="13.5" bestFit="1" customWidth="1"/>
    <col min="317" max="317" width="22.83203125" bestFit="1" customWidth="1"/>
    <col min="318" max="319" width="12.33203125" bestFit="1" customWidth="1"/>
    <col min="320" max="320" width="23.6640625" bestFit="1" customWidth="1"/>
    <col min="321" max="321" width="22.1640625" bestFit="1" customWidth="1"/>
    <col min="322" max="322" width="25.6640625" bestFit="1" customWidth="1"/>
    <col min="323" max="323" width="22" bestFit="1" customWidth="1"/>
    <col min="324" max="324" width="12.83203125" bestFit="1" customWidth="1"/>
    <col min="325" max="325" width="13.1640625" bestFit="1" customWidth="1"/>
    <col min="326" max="326" width="10.1640625" bestFit="1" customWidth="1"/>
    <col min="327" max="327" width="12.1640625" bestFit="1" customWidth="1"/>
    <col min="328" max="328" width="11.83203125" bestFit="1" customWidth="1"/>
    <col min="329" max="329" width="15.1640625" bestFit="1" customWidth="1"/>
    <col min="330" max="330" width="12.33203125" bestFit="1" customWidth="1"/>
    <col min="331" max="331" width="12.1640625" bestFit="1" customWidth="1"/>
    <col min="332" max="332" width="16.5" bestFit="1" customWidth="1"/>
    <col min="333" max="333" width="11.6640625" bestFit="1" customWidth="1"/>
    <col min="334" max="334" width="9" bestFit="1" customWidth="1"/>
    <col min="335" max="335" width="12.6640625" bestFit="1" customWidth="1"/>
    <col min="336" max="336" width="13.83203125" bestFit="1" customWidth="1"/>
    <col min="337" max="337" width="11.1640625" bestFit="1" customWidth="1"/>
    <col min="338" max="338" width="19.6640625" bestFit="1" customWidth="1"/>
    <col min="339" max="339" width="24.33203125" bestFit="1" customWidth="1"/>
    <col min="340" max="340" width="24" bestFit="1" customWidth="1"/>
    <col min="341" max="341" width="15" bestFit="1" customWidth="1"/>
    <col min="342" max="342" width="28.1640625" bestFit="1" customWidth="1"/>
    <col min="343" max="343" width="10.6640625" bestFit="1" customWidth="1"/>
    <col min="344" max="344" width="10.5" bestFit="1" customWidth="1"/>
    <col min="345" max="345" width="24" bestFit="1" customWidth="1"/>
    <col min="346" max="346" width="11.83203125" bestFit="1" customWidth="1"/>
    <col min="347" max="347" width="10.6640625" bestFit="1" customWidth="1"/>
    <col min="348" max="348" width="15.33203125" bestFit="1" customWidth="1"/>
    <col min="349" max="349" width="12.33203125" bestFit="1" customWidth="1"/>
    <col min="350" max="350" width="13" bestFit="1" customWidth="1"/>
    <col min="351" max="351" width="24.33203125" bestFit="1" customWidth="1"/>
    <col min="353" max="353" width="10.6640625" bestFit="1" customWidth="1"/>
    <col min="354" max="354" width="15.5" bestFit="1" customWidth="1"/>
    <col min="355" max="355" width="12.83203125" bestFit="1" customWidth="1"/>
    <col min="356" max="356" width="16.83203125" bestFit="1" customWidth="1"/>
    <col min="357" max="357" width="19.83203125" bestFit="1" customWidth="1"/>
    <col min="358" max="358" width="26.1640625" bestFit="1" customWidth="1"/>
    <col min="359" max="359" width="27.83203125" bestFit="1" customWidth="1"/>
    <col min="360" max="360" width="13.83203125" bestFit="1" customWidth="1"/>
    <col min="361" max="361" width="23.33203125" bestFit="1" customWidth="1"/>
    <col min="362" max="362" width="13.1640625" bestFit="1" customWidth="1"/>
    <col min="363" max="363" width="19.5" bestFit="1" customWidth="1"/>
    <col min="364" max="364" width="23.33203125" bestFit="1" customWidth="1"/>
    <col min="365" max="365" width="23.6640625" bestFit="1" customWidth="1"/>
    <col min="366" max="366" width="20" bestFit="1" customWidth="1"/>
    <col min="367" max="367" width="20.83203125" bestFit="1" customWidth="1"/>
    <col min="368" max="368" width="8.6640625" bestFit="1" customWidth="1"/>
    <col min="369" max="369" width="6.5" bestFit="1" customWidth="1"/>
    <col min="370" max="370" width="9.1640625" bestFit="1" customWidth="1"/>
    <col min="371" max="371" width="19.6640625" bestFit="1" customWidth="1"/>
    <col min="372" max="372" width="21.6640625" bestFit="1" customWidth="1"/>
    <col min="373" max="373" width="15.6640625" bestFit="1" customWidth="1"/>
    <col min="374" max="374" width="12" bestFit="1" customWidth="1"/>
    <col min="375" max="375" width="9.5" bestFit="1" customWidth="1"/>
    <col min="376" max="376" width="22.1640625" bestFit="1" customWidth="1"/>
    <col min="377" max="377" width="24" bestFit="1" customWidth="1"/>
    <col min="379" max="379" width="23" bestFit="1" customWidth="1"/>
    <col min="380" max="380" width="23.33203125" bestFit="1" customWidth="1"/>
    <col min="381" max="381" width="16.5" bestFit="1" customWidth="1"/>
    <col min="382" max="382" width="23.6640625" bestFit="1" customWidth="1"/>
    <col min="383" max="383" width="24.33203125" bestFit="1" customWidth="1"/>
    <col min="384" max="384" width="10.6640625" bestFit="1" customWidth="1"/>
    <col min="385" max="385" width="15" bestFit="1" customWidth="1"/>
    <col min="386" max="386" width="24" bestFit="1" customWidth="1"/>
    <col min="387" max="387" width="14.83203125" bestFit="1" customWidth="1"/>
    <col min="388" max="388" width="22.1640625" bestFit="1" customWidth="1"/>
    <col min="389" max="389" width="16" bestFit="1" customWidth="1"/>
    <col min="390" max="390" width="14.33203125" bestFit="1" customWidth="1"/>
    <col min="391" max="391" width="26.83203125" bestFit="1" customWidth="1"/>
    <col min="392" max="392" width="8" bestFit="1" customWidth="1"/>
    <col min="393" max="393" width="12" bestFit="1" customWidth="1"/>
    <col min="394" max="394" width="10.1640625" bestFit="1" customWidth="1"/>
    <col min="395" max="395" width="27.1640625" bestFit="1" customWidth="1"/>
    <col min="396" max="396" width="22" bestFit="1" customWidth="1"/>
    <col min="397" max="397" width="10.6640625" bestFit="1" customWidth="1"/>
    <col min="398" max="398" width="8.33203125" bestFit="1" customWidth="1"/>
    <col min="399" max="399" width="20.6640625" bestFit="1" customWidth="1"/>
    <col min="400" max="400" width="12.33203125" bestFit="1" customWidth="1"/>
    <col min="401" max="401" width="23" bestFit="1" customWidth="1"/>
    <col min="402" max="402" width="10.33203125" bestFit="1" customWidth="1"/>
    <col min="403" max="403" width="10.6640625" bestFit="1" customWidth="1"/>
    <col min="405" max="405" width="13.5" bestFit="1" customWidth="1"/>
    <col min="406" max="406" width="12.83203125" bestFit="1" customWidth="1"/>
    <col min="407" max="407" width="23.33203125" bestFit="1" customWidth="1"/>
    <col min="408" max="408" width="13.6640625" bestFit="1" customWidth="1"/>
    <col min="409" max="409" width="9.83203125" bestFit="1" customWidth="1"/>
    <col min="410" max="410" width="12.6640625" bestFit="1" customWidth="1"/>
    <col min="411" max="411" width="13" bestFit="1" customWidth="1"/>
    <col min="412" max="412" width="9" bestFit="1" customWidth="1"/>
    <col min="413" max="413" width="12.83203125" bestFit="1" customWidth="1"/>
    <col min="414" max="414" width="13.1640625" bestFit="1" customWidth="1"/>
    <col min="415" max="415" width="10.5" bestFit="1" customWidth="1"/>
    <col min="417" max="417" width="16.33203125" bestFit="1" customWidth="1"/>
    <col min="418" max="418" width="13.1640625" bestFit="1" customWidth="1"/>
    <col min="419" max="419" width="11.1640625" bestFit="1" customWidth="1"/>
    <col min="420" max="420" width="15" bestFit="1" customWidth="1"/>
    <col min="421" max="421" width="12.1640625" bestFit="1" customWidth="1"/>
    <col min="422" max="422" width="28.1640625" bestFit="1" customWidth="1"/>
    <col min="423" max="423" width="26.6640625" bestFit="1" customWidth="1"/>
    <col min="424" max="424" width="24.5" bestFit="1" customWidth="1"/>
    <col min="425" max="425" width="28.33203125" bestFit="1" customWidth="1"/>
    <col min="426" max="426" width="23.6640625" bestFit="1" customWidth="1"/>
    <col min="427" max="427" width="9" bestFit="1" customWidth="1"/>
    <col min="428" max="428" width="13.83203125" bestFit="1" customWidth="1"/>
    <col min="429" max="429" width="11.83203125" bestFit="1" customWidth="1"/>
    <col min="430" max="430" width="11.6640625" bestFit="1" customWidth="1"/>
    <col min="431" max="431" width="11.5" bestFit="1" customWidth="1"/>
    <col min="432" max="432" width="10.5" bestFit="1" customWidth="1"/>
    <col min="433" max="433" width="12.6640625" bestFit="1" customWidth="1"/>
    <col min="434" max="434" width="20.1640625" bestFit="1" customWidth="1"/>
    <col min="435" max="435" width="25" bestFit="1" customWidth="1"/>
    <col min="436" max="436" width="21.5" bestFit="1" customWidth="1"/>
    <col min="437" max="437" width="22.33203125" bestFit="1" customWidth="1"/>
    <col min="438" max="438" width="12.6640625" bestFit="1" customWidth="1"/>
    <col min="439" max="439" width="13" bestFit="1" customWidth="1"/>
    <col min="440" max="440" width="12.1640625" bestFit="1" customWidth="1"/>
    <col min="441" max="441" width="23.1640625" bestFit="1" customWidth="1"/>
    <col min="442" max="442" width="9.83203125" bestFit="1" customWidth="1"/>
    <col min="443" max="443" width="9" bestFit="1" customWidth="1"/>
    <col min="444" max="444" width="20.33203125" bestFit="1" customWidth="1"/>
    <col min="445" max="445" width="22" bestFit="1" customWidth="1"/>
    <col min="446" max="446" width="24.6640625" bestFit="1" customWidth="1"/>
    <col min="447" max="447" width="8.6640625" bestFit="1" customWidth="1"/>
    <col min="448" max="448" width="10.5" bestFit="1" customWidth="1"/>
    <col min="449" max="449" width="13.83203125" bestFit="1" customWidth="1"/>
    <col min="450" max="450" width="7.5" bestFit="1" customWidth="1"/>
    <col min="451" max="451" width="8.6640625" bestFit="1" customWidth="1"/>
    <col min="452" max="452" width="7.6640625" bestFit="1" customWidth="1"/>
    <col min="453" max="453" width="8" bestFit="1" customWidth="1"/>
    <col min="454" max="454" width="7.83203125" bestFit="1" customWidth="1"/>
    <col min="456" max="456" width="11.83203125" bestFit="1" customWidth="1"/>
    <col min="457" max="457" width="23.33203125" bestFit="1" customWidth="1"/>
    <col min="458" max="458" width="11.6640625" bestFit="1" customWidth="1"/>
    <col min="459" max="459" width="12.83203125" bestFit="1" customWidth="1"/>
    <col min="460" max="460" width="13" bestFit="1" customWidth="1"/>
    <col min="461" max="461" width="8.5" bestFit="1" customWidth="1"/>
    <col min="462" max="462" width="12.83203125" bestFit="1" customWidth="1"/>
    <col min="463" max="463" width="12.1640625" bestFit="1" customWidth="1"/>
    <col min="464" max="464" width="9.5" bestFit="1" customWidth="1"/>
    <col min="465" max="465" width="11.1640625" bestFit="1" customWidth="1"/>
    <col min="466" max="466" width="22.1640625" bestFit="1" customWidth="1"/>
    <col min="467" max="467" width="12.1640625" bestFit="1" customWidth="1"/>
    <col min="468" max="468" width="11.33203125" bestFit="1" customWidth="1"/>
    <col min="469" max="469" width="14.5" bestFit="1" customWidth="1"/>
    <col min="470" max="470" width="15.1640625" bestFit="1" customWidth="1"/>
    <col min="471" max="472" width="18.5" bestFit="1" customWidth="1"/>
    <col min="473" max="473" width="13.5" bestFit="1" customWidth="1"/>
    <col min="474" max="474" width="11.83203125" bestFit="1" customWidth="1"/>
    <col min="475" max="475" width="7.1640625" bestFit="1" customWidth="1"/>
    <col min="476" max="476" width="7.33203125" bestFit="1" customWidth="1"/>
    <col min="477" max="477" width="8.6640625" bestFit="1" customWidth="1"/>
    <col min="478" max="478" width="18.1640625" bestFit="1" customWidth="1"/>
    <col min="479" max="479" width="21.1640625" bestFit="1" customWidth="1"/>
    <col min="480" max="480" width="14.6640625" bestFit="1" customWidth="1"/>
    <col min="481" max="481" width="12.1640625" bestFit="1" customWidth="1"/>
    <col min="482" max="482" width="26.1640625" bestFit="1" customWidth="1"/>
    <col min="483" max="483" width="13.6640625" bestFit="1" customWidth="1"/>
    <col min="484" max="484" width="13.83203125" bestFit="1" customWidth="1"/>
    <col min="485" max="485" width="21.5" bestFit="1" customWidth="1"/>
    <col min="486" max="486" width="8.33203125" bestFit="1" customWidth="1"/>
    <col min="487" max="487" width="11.1640625" bestFit="1" customWidth="1"/>
    <col min="488" max="488" width="22.6640625" bestFit="1" customWidth="1"/>
    <col min="489" max="489" width="11.33203125" bestFit="1" customWidth="1"/>
    <col min="490" max="490" width="13.5" bestFit="1" customWidth="1"/>
    <col min="491" max="491" width="11.6640625" bestFit="1" customWidth="1"/>
    <col min="492" max="492" width="23.33203125" bestFit="1" customWidth="1"/>
    <col min="493" max="493" width="13.6640625" bestFit="1" customWidth="1"/>
    <col min="494" max="494" width="8.6640625" bestFit="1" customWidth="1"/>
    <col min="495" max="495" width="10.1640625" bestFit="1" customWidth="1"/>
    <col min="496" max="496" width="23.33203125" bestFit="1" customWidth="1"/>
    <col min="497" max="497" width="21.1640625" bestFit="1" customWidth="1"/>
    <col min="498" max="498" width="12.6640625" bestFit="1" customWidth="1"/>
    <col min="499" max="499" width="22.33203125" bestFit="1" customWidth="1"/>
    <col min="500" max="500" width="12.33203125" bestFit="1" customWidth="1"/>
    <col min="501" max="501" width="19.83203125" bestFit="1" customWidth="1"/>
    <col min="502" max="502" width="12" bestFit="1" customWidth="1"/>
    <col min="503" max="503" width="10.6640625" bestFit="1" customWidth="1"/>
    <col min="504" max="504" width="20.83203125" bestFit="1" customWidth="1"/>
    <col min="505" max="505" width="10" bestFit="1" customWidth="1"/>
    <col min="506" max="506" width="8.83203125" bestFit="1" customWidth="1"/>
    <col min="507" max="507" width="8.6640625" bestFit="1" customWidth="1"/>
    <col min="508" max="508" width="9" bestFit="1" customWidth="1"/>
    <col min="509" max="509" width="9.83203125" bestFit="1" customWidth="1"/>
    <col min="510" max="510" width="8.6640625" bestFit="1" customWidth="1"/>
    <col min="511" max="511" width="24.33203125" bestFit="1" customWidth="1"/>
    <col min="512" max="512" width="18.33203125" bestFit="1" customWidth="1"/>
    <col min="513" max="513" width="18.6640625" bestFit="1" customWidth="1"/>
    <col min="514" max="514" width="16.83203125" bestFit="1" customWidth="1"/>
    <col min="515" max="515" width="9.33203125" bestFit="1" customWidth="1"/>
    <col min="516" max="516" width="12.5" bestFit="1" customWidth="1"/>
    <col min="517" max="517" width="14.1640625" bestFit="1" customWidth="1"/>
    <col min="518" max="518" width="11.1640625" bestFit="1" customWidth="1"/>
    <col min="519" max="519" width="12.5" bestFit="1" customWidth="1"/>
    <col min="520" max="520" width="14.5" bestFit="1" customWidth="1"/>
    <col min="521" max="521" width="23.83203125" bestFit="1" customWidth="1"/>
    <col min="522" max="522" width="20.1640625" bestFit="1" customWidth="1"/>
    <col min="523" max="523" width="23.5" bestFit="1" customWidth="1"/>
    <col min="524" max="524" width="22.33203125" bestFit="1" customWidth="1"/>
    <col min="525" max="525" width="21.1640625" bestFit="1" customWidth="1"/>
    <col min="526" max="526" width="22.6640625" bestFit="1" customWidth="1"/>
    <col min="527" max="527" width="11.33203125" bestFit="1" customWidth="1"/>
    <col min="528" max="528" width="11.6640625" bestFit="1" customWidth="1"/>
    <col min="529" max="529" width="11.5" bestFit="1" customWidth="1"/>
    <col min="530" max="530" width="11.83203125" bestFit="1" customWidth="1"/>
    <col min="531" max="531" width="15.6640625" bestFit="1" customWidth="1"/>
    <col min="532" max="532" width="14.33203125" bestFit="1" customWidth="1"/>
    <col min="533" max="533" width="23.6640625" bestFit="1" customWidth="1"/>
    <col min="534" max="534" width="25.1640625" bestFit="1" customWidth="1"/>
    <col min="535" max="535" width="13.83203125" bestFit="1" customWidth="1"/>
    <col min="536" max="536" width="12.1640625" bestFit="1" customWidth="1"/>
    <col min="537" max="537" width="19.33203125" bestFit="1" customWidth="1"/>
    <col min="538" max="538" width="15.6640625" bestFit="1" customWidth="1"/>
    <col min="539" max="539" width="21.6640625" bestFit="1" customWidth="1"/>
    <col min="540" max="540" width="12.6640625" bestFit="1" customWidth="1"/>
    <col min="541" max="541" width="15.33203125" bestFit="1" customWidth="1"/>
    <col min="542" max="542" width="8.83203125" bestFit="1" customWidth="1"/>
    <col min="543" max="543" width="11.1640625" bestFit="1" customWidth="1"/>
    <col min="544" max="544" width="10" bestFit="1" customWidth="1"/>
    <col min="545" max="545" width="10.6640625" bestFit="1" customWidth="1"/>
    <col min="547" max="547" width="9.5" bestFit="1" customWidth="1"/>
    <col min="548" max="548" width="25.83203125" bestFit="1" customWidth="1"/>
    <col min="549" max="549" width="12.1640625" bestFit="1" customWidth="1"/>
    <col min="550" max="550" width="10.1640625" bestFit="1" customWidth="1"/>
    <col min="551" max="551" width="17" bestFit="1" customWidth="1"/>
    <col min="552" max="552" width="14.33203125" bestFit="1" customWidth="1"/>
    <col min="553" max="553" width="23.5" bestFit="1" customWidth="1"/>
    <col min="554" max="554" width="14.6640625" bestFit="1" customWidth="1"/>
    <col min="555" max="555" width="27.33203125" bestFit="1" customWidth="1"/>
    <col min="556" max="556" width="11.33203125" bestFit="1" customWidth="1"/>
    <col min="557" max="557" width="12" bestFit="1" customWidth="1"/>
    <col min="558" max="558" width="19.33203125" bestFit="1" customWidth="1"/>
    <col min="559" max="559" width="27" bestFit="1" customWidth="1"/>
    <col min="560" max="560" width="13.5" bestFit="1" customWidth="1"/>
    <col min="561" max="561" width="9" bestFit="1" customWidth="1"/>
    <col min="562" max="562" width="13.6640625" bestFit="1" customWidth="1"/>
    <col min="565" max="565" width="11.1640625" bestFit="1" customWidth="1"/>
    <col min="566" max="566" width="21.83203125" bestFit="1" customWidth="1"/>
    <col min="567" max="567" width="10.6640625" bestFit="1" customWidth="1"/>
    <col min="568" max="568" width="9" bestFit="1" customWidth="1"/>
    <col min="569" max="569" width="20.5" bestFit="1" customWidth="1"/>
    <col min="570" max="570" width="21" bestFit="1" customWidth="1"/>
    <col min="571" max="571" width="23.5" bestFit="1" customWidth="1"/>
    <col min="572" max="572" width="26.83203125" bestFit="1" customWidth="1"/>
    <col min="573" max="573" width="15.6640625" bestFit="1" customWidth="1"/>
    <col min="574" max="574" width="11.33203125" bestFit="1" customWidth="1"/>
    <col min="575" max="575" width="17.83203125" bestFit="1" customWidth="1"/>
    <col min="576" max="576" width="29.1640625" bestFit="1" customWidth="1"/>
    <col min="577" max="577" width="12" bestFit="1" customWidth="1"/>
    <col min="578" max="578" width="21.5" bestFit="1" customWidth="1"/>
    <col min="579" max="579" width="24.33203125" bestFit="1" customWidth="1"/>
    <col min="580" max="580" width="12.5" bestFit="1" customWidth="1"/>
    <col min="581" max="581" width="21.1640625" bestFit="1" customWidth="1"/>
    <col min="582" max="582" width="13.33203125" bestFit="1" customWidth="1"/>
    <col min="583" max="583" width="15.83203125" bestFit="1" customWidth="1"/>
    <col min="584" max="584" width="14.33203125" bestFit="1" customWidth="1"/>
    <col min="585" max="585" width="10.5" bestFit="1" customWidth="1"/>
    <col min="586" max="586" width="13.5" bestFit="1" customWidth="1"/>
    <col min="587" max="587" width="14.1640625" bestFit="1" customWidth="1"/>
    <col min="588" max="588" width="15.5" bestFit="1" customWidth="1"/>
    <col min="589" max="589" width="14.33203125" bestFit="1" customWidth="1"/>
    <col min="590" max="590" width="12" bestFit="1" customWidth="1"/>
    <col min="591" max="591" width="18.1640625" bestFit="1" customWidth="1"/>
    <col min="592" max="592" width="10.5" bestFit="1" customWidth="1"/>
    <col min="593" max="593" width="23.83203125" bestFit="1" customWidth="1"/>
    <col min="594" max="594" width="11.5" bestFit="1" customWidth="1"/>
    <col min="595" max="595" width="13.5" bestFit="1" customWidth="1"/>
    <col min="596" max="596" width="13" bestFit="1" customWidth="1"/>
    <col min="597" max="597" width="11.6640625" bestFit="1" customWidth="1"/>
    <col min="598" max="598" width="23.33203125" bestFit="1" customWidth="1"/>
    <col min="599" max="599" width="14.83203125" bestFit="1" customWidth="1"/>
    <col min="600" max="600" width="20.33203125" bestFit="1" customWidth="1"/>
    <col min="601" max="601" width="16" bestFit="1" customWidth="1"/>
    <col min="602" max="602" width="10.6640625" bestFit="1" customWidth="1"/>
    <col min="604" max="604" width="13.5" bestFit="1" customWidth="1"/>
    <col min="605" max="605" width="11.1640625" bestFit="1" customWidth="1"/>
    <col min="606" max="606" width="10.1640625" bestFit="1" customWidth="1"/>
    <col min="607" max="607" width="9.5" bestFit="1" customWidth="1"/>
    <col min="608" max="608" width="15.6640625" bestFit="1" customWidth="1"/>
    <col min="609" max="609" width="13" bestFit="1" customWidth="1"/>
    <col min="610" max="610" width="23.6640625" bestFit="1" customWidth="1"/>
    <col min="611" max="611" width="15.33203125" bestFit="1" customWidth="1"/>
    <col min="612" max="612" width="10.33203125" bestFit="1" customWidth="1"/>
    <col min="613" max="613" width="10.1640625" bestFit="1" customWidth="1"/>
    <col min="614" max="614" width="8.83203125" bestFit="1" customWidth="1"/>
    <col min="615" max="615" width="11.83203125" bestFit="1" customWidth="1"/>
    <col min="616" max="616" width="22.83203125" bestFit="1" customWidth="1"/>
    <col min="617" max="617" width="9.1640625" bestFit="1" customWidth="1"/>
    <col min="618" max="618" width="10.6640625" bestFit="1" customWidth="1"/>
    <col min="619" max="619" width="14" bestFit="1" customWidth="1"/>
    <col min="620" max="620" width="14.5" bestFit="1" customWidth="1"/>
    <col min="621" max="621" width="13.33203125" bestFit="1" customWidth="1"/>
    <col min="622" max="622" width="9" bestFit="1" customWidth="1"/>
    <col min="623" max="623" width="10.6640625" bestFit="1" customWidth="1"/>
    <col min="624" max="624" width="21.83203125" bestFit="1" customWidth="1"/>
    <col min="625" max="625" width="12" bestFit="1" customWidth="1"/>
    <col min="626" max="626" width="10" bestFit="1" customWidth="1"/>
    <col min="627" max="627" width="8" bestFit="1" customWidth="1"/>
    <col min="628" max="628" width="12.1640625" bestFit="1" customWidth="1"/>
    <col min="629" max="629" width="24.33203125" bestFit="1" customWidth="1"/>
    <col min="630" max="630" width="24.83203125" bestFit="1" customWidth="1"/>
    <col min="631" max="631" width="23.5" bestFit="1" customWidth="1"/>
    <col min="632" max="632" width="9.33203125" bestFit="1" customWidth="1"/>
    <col min="633" max="633" width="23" bestFit="1" customWidth="1"/>
    <col min="634" max="634" width="24.1640625" bestFit="1" customWidth="1"/>
    <col min="635" max="635" width="24.83203125" bestFit="1" customWidth="1"/>
    <col min="636" max="636" width="12.33203125" bestFit="1" customWidth="1"/>
    <col min="637" max="637" width="18.33203125" bestFit="1" customWidth="1"/>
    <col min="638" max="638" width="9.83203125" bestFit="1" customWidth="1"/>
    <col min="639" max="639" width="10" bestFit="1" customWidth="1"/>
    <col min="640" max="640" width="13.5" bestFit="1" customWidth="1"/>
    <col min="641" max="641" width="12" bestFit="1" customWidth="1"/>
    <col min="642" max="642" width="9.6640625" bestFit="1" customWidth="1"/>
    <col min="643" max="643" width="9.83203125" bestFit="1" customWidth="1"/>
    <col min="644" max="644" width="12.5" bestFit="1" customWidth="1"/>
    <col min="645" max="645" width="21.83203125" bestFit="1" customWidth="1"/>
    <col min="646" max="646" width="16.33203125" bestFit="1" customWidth="1"/>
    <col min="647" max="647" width="24.6640625" bestFit="1" customWidth="1"/>
    <col min="648" max="648" width="24" bestFit="1" customWidth="1"/>
    <col min="649" max="649" width="21" bestFit="1" customWidth="1"/>
    <col min="650" max="650" width="21.1640625" bestFit="1" customWidth="1"/>
    <col min="651" max="651" width="11.1640625" bestFit="1" customWidth="1"/>
    <col min="652" max="652" width="9" bestFit="1" customWidth="1"/>
    <col min="653" max="653" width="10.33203125" bestFit="1" customWidth="1"/>
    <col min="654" max="654" width="22.5" bestFit="1" customWidth="1"/>
    <col min="655" max="655" width="21.1640625" bestFit="1" customWidth="1"/>
    <col min="656" max="656" width="24.1640625" bestFit="1" customWidth="1"/>
    <col min="657" max="657" width="17.83203125" bestFit="1" customWidth="1"/>
    <col min="658" max="658" width="13.33203125" bestFit="1" customWidth="1"/>
    <col min="659" max="659" width="8.83203125" bestFit="1" customWidth="1"/>
    <col min="660" max="660" width="12.6640625" bestFit="1" customWidth="1"/>
    <col min="661" max="661" width="16.33203125" bestFit="1" customWidth="1"/>
    <col min="662" max="662" width="17.33203125" bestFit="1" customWidth="1"/>
    <col min="663" max="663" width="11.33203125" bestFit="1" customWidth="1"/>
    <col min="664" max="664" width="11.6640625" bestFit="1" customWidth="1"/>
    <col min="665" max="665" width="27.1640625" bestFit="1" customWidth="1"/>
    <col min="666" max="666" width="27.83203125" bestFit="1" customWidth="1"/>
    <col min="667" max="667" width="19.33203125" bestFit="1" customWidth="1"/>
    <col min="668" max="668" width="13.6640625" bestFit="1" customWidth="1"/>
    <col min="669" max="669" width="12.1640625" bestFit="1" customWidth="1"/>
    <col min="670" max="671" width="9.6640625" bestFit="1" customWidth="1"/>
    <col min="672" max="672" width="12.83203125" bestFit="1" customWidth="1"/>
    <col min="673" max="673" width="11.33203125" bestFit="1" customWidth="1"/>
    <col min="674" max="674" width="23.1640625" bestFit="1" customWidth="1"/>
    <col min="675" max="675" width="14.5" bestFit="1" customWidth="1"/>
    <col min="676" max="676" width="23.1640625" bestFit="1" customWidth="1"/>
    <col min="677" max="677" width="8.33203125" bestFit="1" customWidth="1"/>
    <col min="678" max="678" width="13" bestFit="1" customWidth="1"/>
    <col min="679" max="679" width="14" bestFit="1" customWidth="1"/>
    <col min="680" max="680" width="8.33203125" bestFit="1" customWidth="1"/>
    <col min="681" max="681" width="21.5" bestFit="1" customWidth="1"/>
    <col min="682" max="682" width="13.5" bestFit="1" customWidth="1"/>
    <col min="683" max="683" width="11.1640625" bestFit="1" customWidth="1"/>
    <col min="684" max="684" width="15.83203125" bestFit="1" customWidth="1"/>
    <col min="685" max="685" width="13.83203125" bestFit="1" customWidth="1"/>
    <col min="686" max="686" width="25" bestFit="1" customWidth="1"/>
    <col min="687" max="687" width="14.6640625" bestFit="1" customWidth="1"/>
    <col min="688" max="688" width="14.1640625" bestFit="1" customWidth="1"/>
    <col min="689" max="689" width="23.1640625" bestFit="1" customWidth="1"/>
    <col min="690" max="690" width="15.6640625" bestFit="1" customWidth="1"/>
    <col min="691" max="691" width="20" bestFit="1" customWidth="1"/>
    <col min="692" max="692" width="12" bestFit="1" customWidth="1"/>
    <col min="693" max="693" width="30.1640625" bestFit="1" customWidth="1"/>
    <col min="694" max="694" width="8.83203125" bestFit="1" customWidth="1"/>
    <col min="695" max="695" width="14.83203125" bestFit="1" customWidth="1"/>
    <col min="696" max="696" width="19.6640625" bestFit="1" customWidth="1"/>
    <col min="697" max="697" width="23.6640625" bestFit="1" customWidth="1"/>
    <col min="698" max="698" width="9.5" bestFit="1" customWidth="1"/>
    <col min="699" max="699" width="10.6640625" bestFit="1" customWidth="1"/>
    <col min="700" max="700" width="19.6640625" bestFit="1" customWidth="1"/>
    <col min="701" max="701" width="13.5" bestFit="1" customWidth="1"/>
    <col min="702" max="702" width="26.83203125" bestFit="1" customWidth="1"/>
    <col min="703" max="703" width="13" bestFit="1" customWidth="1"/>
    <col min="704" max="704" width="30.83203125" bestFit="1" customWidth="1"/>
    <col min="705" max="705" width="11.1640625" bestFit="1" customWidth="1"/>
    <col min="706" max="706" width="23.6640625" bestFit="1" customWidth="1"/>
    <col min="707" max="707" width="9.1640625" bestFit="1" customWidth="1"/>
    <col min="708" max="708" width="13.6640625" bestFit="1" customWidth="1"/>
    <col min="709" max="709" width="15.5" bestFit="1" customWidth="1"/>
    <col min="710" max="710" width="13.1640625" bestFit="1" customWidth="1"/>
    <col min="711" max="711" width="15.33203125" bestFit="1" customWidth="1"/>
    <col min="712" max="712" width="13" bestFit="1" customWidth="1"/>
    <col min="713" max="713" width="25.6640625" bestFit="1" customWidth="1"/>
    <col min="714" max="714" width="14.1640625" bestFit="1" customWidth="1"/>
    <col min="715" max="715" width="13.5" bestFit="1" customWidth="1"/>
    <col min="716" max="716" width="28.33203125" bestFit="1" customWidth="1"/>
    <col min="717" max="717" width="9.6640625" bestFit="1" customWidth="1"/>
    <col min="718" max="718" width="13.5" bestFit="1" customWidth="1"/>
    <col min="719" max="719" width="22.6640625" bestFit="1" customWidth="1"/>
    <col min="720" max="720" width="12.6640625" bestFit="1" customWidth="1"/>
    <col min="721" max="721" width="15.33203125" bestFit="1" customWidth="1"/>
    <col min="722" max="722" width="16.33203125" bestFit="1" customWidth="1"/>
    <col min="723" max="723" width="18" bestFit="1" customWidth="1"/>
    <col min="724" max="724" width="17.6640625" bestFit="1" customWidth="1"/>
    <col min="725" max="725" width="14.1640625" bestFit="1" customWidth="1"/>
    <col min="726" max="726" width="14.33203125" bestFit="1" customWidth="1"/>
    <col min="727" max="727" width="27.5" bestFit="1" customWidth="1"/>
    <col min="728" max="728" width="25.83203125" bestFit="1" customWidth="1"/>
    <col min="729" max="729" width="27.6640625" bestFit="1" customWidth="1"/>
    <col min="730" max="730" width="25.1640625" bestFit="1" customWidth="1"/>
    <col min="731" max="731" width="24" bestFit="1" customWidth="1"/>
    <col min="732" max="732" width="23.83203125" bestFit="1" customWidth="1"/>
    <col min="733" max="733" width="15.5" bestFit="1" customWidth="1"/>
    <col min="734" max="734" width="15.6640625" bestFit="1" customWidth="1"/>
    <col min="735" max="735" width="10.6640625" bestFit="1" customWidth="1"/>
    <col min="736" max="736" width="25.1640625" bestFit="1" customWidth="1"/>
    <col min="737" max="737" width="12.83203125" bestFit="1" customWidth="1"/>
    <col min="738" max="738" width="10.5" bestFit="1" customWidth="1"/>
    <col min="739" max="739" width="9.83203125" bestFit="1" customWidth="1"/>
    <col min="740" max="740" width="10.5" bestFit="1" customWidth="1"/>
    <col min="741" max="741" width="19.6640625" bestFit="1" customWidth="1"/>
    <col min="742" max="742" width="11.33203125" bestFit="1" customWidth="1"/>
    <col min="743" max="743" width="11.6640625" bestFit="1" customWidth="1"/>
    <col min="744" max="744" width="7.6640625" bestFit="1" customWidth="1"/>
    <col min="745" max="745" width="22.5" bestFit="1" customWidth="1"/>
    <col min="746" max="746" width="12" bestFit="1" customWidth="1"/>
    <col min="747" max="747" width="17.83203125" bestFit="1" customWidth="1"/>
    <col min="748" max="748" width="14.33203125" bestFit="1" customWidth="1"/>
    <col min="749" max="749" width="19.83203125" bestFit="1" customWidth="1"/>
    <col min="750" max="750" width="14" bestFit="1" customWidth="1"/>
    <col min="751" max="751" width="12.5" bestFit="1" customWidth="1"/>
    <col min="752" max="752" width="11" bestFit="1" customWidth="1"/>
    <col min="754" max="755" width="14.83203125" bestFit="1" customWidth="1"/>
    <col min="756" max="756" width="24.5" bestFit="1" customWidth="1"/>
    <col min="757" max="757" width="23.5" bestFit="1" customWidth="1"/>
    <col min="759" max="759" width="12.5" bestFit="1" customWidth="1"/>
    <col min="760" max="760" width="25.5" bestFit="1" customWidth="1"/>
    <col min="761" max="761" width="14.1640625" bestFit="1" customWidth="1"/>
    <col min="762" max="762" width="14.83203125" bestFit="1" customWidth="1"/>
    <col min="763" max="763" width="14.5" bestFit="1" customWidth="1"/>
    <col min="764" max="764" width="12.1640625" bestFit="1" customWidth="1"/>
    <col min="765" max="765" width="12.33203125" bestFit="1" customWidth="1"/>
    <col min="766" max="766" width="19.33203125" bestFit="1" customWidth="1"/>
    <col min="767" max="767" width="23.83203125" bestFit="1" customWidth="1"/>
    <col min="768" max="768" width="24.6640625" bestFit="1" customWidth="1"/>
    <col min="769" max="769" width="14.1640625" bestFit="1" customWidth="1"/>
    <col min="770" max="770" width="11.6640625" bestFit="1" customWidth="1"/>
    <col min="771" max="771" width="25.6640625" bestFit="1" customWidth="1"/>
    <col min="772" max="772" width="14.33203125" bestFit="1" customWidth="1"/>
    <col min="773" max="773" width="15.6640625" bestFit="1" customWidth="1"/>
    <col min="774" max="774" width="12.33203125" bestFit="1" customWidth="1"/>
    <col min="775" max="775" width="9.83203125" bestFit="1" customWidth="1"/>
    <col min="776" max="776" width="21.83203125" bestFit="1" customWidth="1"/>
    <col min="777" max="777" width="24" bestFit="1" customWidth="1"/>
    <col min="778" max="778" width="27" bestFit="1" customWidth="1"/>
    <col min="779" max="779" width="13.33203125" bestFit="1" customWidth="1"/>
    <col min="780" max="780" width="11.1640625" bestFit="1" customWidth="1"/>
    <col min="781" max="781" width="13.5" bestFit="1" customWidth="1"/>
    <col min="782" max="782" width="8.6640625" bestFit="1" customWidth="1"/>
    <col min="783" max="783" width="24.83203125" bestFit="1" customWidth="1"/>
    <col min="784" max="784" width="13" bestFit="1" customWidth="1"/>
    <col min="785" max="785" width="22" bestFit="1" customWidth="1"/>
    <col min="786" max="787" width="17.1640625" bestFit="1" customWidth="1"/>
    <col min="788" max="788" width="10.5" bestFit="1" customWidth="1"/>
    <col min="789" max="789" width="11.83203125" bestFit="1" customWidth="1"/>
    <col min="790" max="790" width="10.6640625" bestFit="1" customWidth="1"/>
    <col min="791" max="791" width="13" bestFit="1" customWidth="1"/>
    <col min="792" max="792" width="13.83203125" bestFit="1" customWidth="1"/>
    <col min="793" max="793" width="11.5" bestFit="1" customWidth="1"/>
    <col min="794" max="794" width="12" bestFit="1" customWidth="1"/>
    <col min="795" max="795" width="14.1640625" bestFit="1" customWidth="1"/>
    <col min="796" max="796" width="10.6640625" bestFit="1" customWidth="1"/>
    <col min="797" max="797" width="9.5" bestFit="1" customWidth="1"/>
    <col min="798" max="798" width="12.6640625" bestFit="1" customWidth="1"/>
    <col min="799" max="799" width="11.1640625" bestFit="1" customWidth="1"/>
    <col min="800" max="800" width="13.83203125" bestFit="1" customWidth="1"/>
    <col min="801" max="801" width="11.5" bestFit="1" customWidth="1"/>
    <col min="802" max="802" width="12.6640625" bestFit="1" customWidth="1"/>
    <col min="803" max="803" width="13" bestFit="1" customWidth="1"/>
    <col min="804" max="804" width="12.1640625" bestFit="1" customWidth="1"/>
    <col min="805" max="805" width="12.33203125" bestFit="1" customWidth="1"/>
    <col min="806" max="806" width="10.33203125" bestFit="1" customWidth="1"/>
    <col min="807" max="807" width="13.33203125" bestFit="1" customWidth="1"/>
    <col min="808" max="808" width="11.5" bestFit="1" customWidth="1"/>
    <col min="809" max="809" width="12.1640625" bestFit="1" customWidth="1"/>
    <col min="810" max="810" width="13.33203125" bestFit="1" customWidth="1"/>
    <col min="811" max="811" width="21.1640625" bestFit="1" customWidth="1"/>
    <col min="812" max="812" width="24" bestFit="1" customWidth="1"/>
    <col min="813" max="813" width="19.83203125" bestFit="1" customWidth="1"/>
    <col min="814" max="814" width="23.1640625" bestFit="1" customWidth="1"/>
    <col min="815" max="815" width="23.6640625" bestFit="1" customWidth="1"/>
    <col min="816" max="816" width="22.33203125" bestFit="1" customWidth="1"/>
    <col min="817" max="817" width="11.6640625" bestFit="1" customWidth="1"/>
    <col min="818" max="818" width="8" bestFit="1" customWidth="1"/>
    <col min="819" max="819" width="12.33203125" bestFit="1" customWidth="1"/>
    <col min="820" max="820" width="11.6640625" bestFit="1" customWidth="1"/>
    <col min="821" max="821" width="22.83203125" bestFit="1" customWidth="1"/>
    <col min="822" max="822" width="13" bestFit="1" customWidth="1"/>
    <col min="823" max="823" width="13.83203125" bestFit="1" customWidth="1"/>
    <col min="824" max="824" width="25" bestFit="1" customWidth="1"/>
    <col min="825" max="825" width="24.83203125" bestFit="1" customWidth="1"/>
    <col min="826" max="826" width="10.5" bestFit="1" customWidth="1"/>
    <col min="827" max="827" width="13" bestFit="1" customWidth="1"/>
    <col min="828" max="828" width="19" bestFit="1" customWidth="1"/>
    <col min="829" max="829" width="15.5" bestFit="1" customWidth="1"/>
    <col min="830" max="830" width="10.5" bestFit="1" customWidth="1"/>
    <col min="832" max="832" width="15.5" bestFit="1" customWidth="1"/>
    <col min="833" max="833" width="9.1640625" bestFit="1" customWidth="1"/>
    <col min="834" max="834" width="12.1640625" bestFit="1" customWidth="1"/>
    <col min="835" max="835" width="14.83203125" bestFit="1" customWidth="1"/>
    <col min="836" max="836" width="13.1640625" bestFit="1" customWidth="1"/>
    <col min="837" max="837" width="22.5" bestFit="1" customWidth="1"/>
    <col min="838" max="838" width="12.33203125" bestFit="1" customWidth="1"/>
    <col min="839" max="839" width="25.6640625" bestFit="1" customWidth="1"/>
    <col min="840" max="840" width="9.83203125" bestFit="1" customWidth="1"/>
    <col min="841" max="841" width="23.1640625" bestFit="1" customWidth="1"/>
    <col min="842" max="842" width="24.33203125" bestFit="1" customWidth="1"/>
    <col min="843" max="843" width="21.6640625" bestFit="1" customWidth="1"/>
    <col min="844" max="844" width="24" bestFit="1" customWidth="1"/>
    <col min="845" max="845" width="19" bestFit="1" customWidth="1"/>
    <col min="846" max="846" width="9.1640625" bestFit="1" customWidth="1"/>
    <col min="847" max="847" width="9.6640625" bestFit="1" customWidth="1"/>
    <col min="848" max="848" width="11.6640625" bestFit="1" customWidth="1"/>
    <col min="849" max="849" width="25" bestFit="1" customWidth="1"/>
    <col min="850" max="850" width="27.1640625" bestFit="1" customWidth="1"/>
    <col min="851" max="851" width="23.83203125" bestFit="1" customWidth="1"/>
    <col min="852" max="852" width="21.6640625" bestFit="1" customWidth="1"/>
    <col min="853" max="853" width="12" bestFit="1" customWidth="1"/>
    <col min="854" max="854" width="15.5" bestFit="1" customWidth="1"/>
    <col min="855" max="855" width="10.6640625" bestFit="1" customWidth="1"/>
    <col min="856" max="856" width="13" bestFit="1" customWidth="1"/>
    <col min="857" max="857" width="16" bestFit="1" customWidth="1"/>
    <col min="858" max="858" width="24" bestFit="1" customWidth="1"/>
    <col min="859" max="859" width="24.83203125" bestFit="1" customWidth="1"/>
    <col min="860" max="860" width="12.83203125" bestFit="1" customWidth="1"/>
    <col min="861" max="861" width="15" bestFit="1" customWidth="1"/>
    <col min="862" max="862" width="16.83203125" bestFit="1" customWidth="1"/>
    <col min="863" max="863" width="22.83203125" bestFit="1" customWidth="1"/>
    <col min="864" max="864" width="12.5" bestFit="1" customWidth="1"/>
    <col min="865" max="865" width="8" bestFit="1" customWidth="1"/>
    <col min="866" max="866" width="20.83203125" bestFit="1" customWidth="1"/>
    <col min="867" max="867" width="19.83203125" bestFit="1" customWidth="1"/>
    <col min="868" max="868" width="24.5" bestFit="1" customWidth="1"/>
    <col min="869" max="869" width="22.33203125" bestFit="1" customWidth="1"/>
    <col min="870" max="870" width="11.83203125" bestFit="1" customWidth="1"/>
    <col min="871" max="871" width="12.5" bestFit="1" customWidth="1"/>
    <col min="872" max="872" width="22.5" bestFit="1" customWidth="1"/>
    <col min="873" max="873" width="21.6640625" bestFit="1" customWidth="1"/>
    <col min="874" max="874" width="22.1640625" bestFit="1" customWidth="1"/>
    <col min="875" max="875" width="25.6640625" bestFit="1" customWidth="1"/>
    <col min="876" max="876" width="9.6640625" bestFit="1" customWidth="1"/>
    <col min="877" max="877" width="24.6640625" bestFit="1" customWidth="1"/>
    <col min="878" max="878" width="11.5" bestFit="1" customWidth="1"/>
    <col min="879" max="879" width="14.83203125" bestFit="1" customWidth="1"/>
    <col min="880" max="880" width="28.5" bestFit="1" customWidth="1"/>
    <col min="881" max="881" width="12.33203125" bestFit="1" customWidth="1"/>
    <col min="882" max="882" width="10.5" bestFit="1" customWidth="1"/>
    <col min="883" max="883" width="23" bestFit="1" customWidth="1"/>
    <col min="885" max="885" width="23.6640625" bestFit="1" customWidth="1"/>
    <col min="886" max="886" width="22.6640625" bestFit="1" customWidth="1"/>
    <col min="888" max="888" width="20.1640625" bestFit="1" customWidth="1"/>
    <col min="889" max="889" width="22.83203125" bestFit="1" customWidth="1"/>
    <col min="890" max="890" width="30" bestFit="1" customWidth="1"/>
    <col min="891" max="891" width="10.6640625" bestFit="1" customWidth="1"/>
    <col min="892" max="892" width="10.1640625" bestFit="1" customWidth="1"/>
    <col min="893" max="893" width="13" bestFit="1" customWidth="1"/>
    <col min="894" max="894" width="25.1640625" bestFit="1" customWidth="1"/>
    <col min="895" max="895" width="24.83203125" bestFit="1" customWidth="1"/>
    <col min="896" max="896" width="11" bestFit="1" customWidth="1"/>
    <col min="897" max="897" width="12" bestFit="1" customWidth="1"/>
    <col min="898" max="898" width="9.6640625" bestFit="1" customWidth="1"/>
    <col min="899" max="899" width="13.33203125" bestFit="1" customWidth="1"/>
    <col min="900" max="900" width="14.83203125" bestFit="1" customWidth="1"/>
    <col min="901" max="901" width="21.83203125" bestFit="1" customWidth="1"/>
    <col min="902" max="902" width="23.33203125" bestFit="1" customWidth="1"/>
    <col min="903" max="903" width="19" bestFit="1" customWidth="1"/>
    <col min="904" max="904" width="9" bestFit="1" customWidth="1"/>
    <col min="905" max="905" width="22.5" bestFit="1" customWidth="1"/>
    <col min="906" max="906" width="10.5" bestFit="1" customWidth="1"/>
    <col min="907" max="907" width="10.33203125" bestFit="1" customWidth="1"/>
    <col min="908" max="909" width="15" bestFit="1" customWidth="1"/>
    <col min="910" max="910" width="11" bestFit="1" customWidth="1"/>
    <col min="911" max="911" width="14.83203125" bestFit="1" customWidth="1"/>
    <col min="912" max="912" width="11.6640625" bestFit="1" customWidth="1"/>
    <col min="913" max="913" width="10.6640625" bestFit="1" customWidth="1"/>
    <col min="914" max="914" width="15.5" bestFit="1" customWidth="1"/>
    <col min="915" max="916" width="11.5" bestFit="1" customWidth="1"/>
    <col min="917" max="917" width="9.5" bestFit="1" customWidth="1"/>
    <col min="918" max="918" width="9.1640625" bestFit="1" customWidth="1"/>
    <col min="919" max="919" width="13.5" bestFit="1" customWidth="1"/>
    <col min="920" max="920" width="12.6640625" bestFit="1" customWidth="1"/>
    <col min="921" max="921" width="27.1640625" bestFit="1" customWidth="1"/>
    <col min="922" max="922" width="9.33203125" bestFit="1" customWidth="1"/>
    <col min="923" max="923" width="12.33203125" bestFit="1" customWidth="1"/>
    <col min="924" max="924" width="13" bestFit="1" customWidth="1"/>
    <col min="925" max="925" width="22.5" bestFit="1" customWidth="1"/>
    <col min="926" max="926" width="22" bestFit="1" customWidth="1"/>
    <col min="927" max="927" width="26.1640625" bestFit="1" customWidth="1"/>
    <col min="928" max="928" width="29.5" bestFit="1" customWidth="1"/>
    <col min="929" max="929" width="22.1640625" bestFit="1" customWidth="1"/>
    <col min="930" max="930" width="24.83203125" bestFit="1" customWidth="1"/>
    <col min="932" max="932" width="16.5" bestFit="1" customWidth="1"/>
    <col min="933" max="933" width="11.33203125" bestFit="1" customWidth="1"/>
    <col min="934" max="934" width="11.6640625" bestFit="1" customWidth="1"/>
    <col min="935" max="935" width="13.6640625" bestFit="1" customWidth="1"/>
    <col min="936" max="936" width="16" bestFit="1" customWidth="1"/>
    <col min="937" max="937" width="14.6640625" bestFit="1" customWidth="1"/>
    <col min="938" max="938" width="14.33203125" bestFit="1" customWidth="1"/>
    <col min="939" max="939" width="26.33203125" bestFit="1" customWidth="1"/>
    <col min="940" max="940" width="28.1640625" bestFit="1" customWidth="1"/>
    <col min="941" max="941" width="24.6640625" bestFit="1" customWidth="1"/>
    <col min="942" max="942" width="25.33203125" bestFit="1" customWidth="1"/>
    <col min="943" max="943" width="24.83203125" bestFit="1" customWidth="1"/>
    <col min="944" max="944" width="23.33203125" bestFit="1" customWidth="1"/>
    <col min="945" max="945" width="13.6640625" bestFit="1" customWidth="1"/>
    <col min="946" max="946" width="14.6640625" bestFit="1" customWidth="1"/>
    <col min="947" max="947" width="12.33203125" bestFit="1" customWidth="1"/>
    <col min="948" max="948" width="9.83203125" bestFit="1" customWidth="1"/>
    <col min="949" max="949" width="22" bestFit="1" customWidth="1"/>
    <col min="950" max="950" width="22.33203125" bestFit="1" customWidth="1"/>
    <col min="951" max="951" width="27.5" bestFit="1" customWidth="1"/>
    <col min="952" max="952" width="23.5" bestFit="1" customWidth="1"/>
    <col min="953" max="953" width="13.1640625" bestFit="1" customWidth="1"/>
    <col min="954" max="954" width="23.33203125" bestFit="1" customWidth="1"/>
    <col min="955" max="955" width="12.6640625" bestFit="1" customWidth="1"/>
    <col min="956" max="956" width="8.83203125" bestFit="1" customWidth="1"/>
    <col min="957" max="957" width="22.33203125" bestFit="1" customWidth="1"/>
    <col min="958" max="958" width="9.6640625" bestFit="1" customWidth="1"/>
    <col min="959" max="959" width="11.6640625" bestFit="1" customWidth="1"/>
    <col min="960" max="960" width="10" bestFit="1" customWidth="1"/>
    <col min="961" max="961" width="13" bestFit="1" customWidth="1"/>
    <col min="962" max="962" width="25.33203125" bestFit="1" customWidth="1"/>
    <col min="963" max="963" width="20.1640625" bestFit="1" customWidth="1"/>
    <col min="964" max="964" width="21.5" bestFit="1" customWidth="1"/>
    <col min="965" max="965" width="20.6640625" bestFit="1" customWidth="1"/>
    <col min="966" max="966" width="13" bestFit="1" customWidth="1"/>
    <col min="967" max="967" width="9.1640625" bestFit="1" customWidth="1"/>
    <col min="968" max="968" width="18.1640625" bestFit="1" customWidth="1"/>
    <col min="969" max="969" width="14" bestFit="1" customWidth="1"/>
    <col min="970" max="970" width="9.33203125" bestFit="1" customWidth="1"/>
    <col min="971" max="971" width="9.5" bestFit="1" customWidth="1"/>
    <col min="972" max="972" width="23.5" bestFit="1" customWidth="1"/>
    <col min="973" max="973" width="19.1640625" bestFit="1" customWidth="1"/>
    <col min="974" max="974" width="23.6640625" bestFit="1" customWidth="1"/>
    <col min="975" max="975" width="11" bestFit="1" customWidth="1"/>
  </cols>
  <sheetData>
    <row r="1" spans="1:6" x14ac:dyDescent="0.2">
      <c r="A1" s="9" t="s">
        <v>6</v>
      </c>
      <c r="B1" t="s">
        <v>2033</v>
      </c>
    </row>
    <row r="3" spans="1:6" x14ac:dyDescent="0.2">
      <c r="A3" s="9" t="s">
        <v>2034</v>
      </c>
      <c r="B3" s="9" t="s">
        <v>2035</v>
      </c>
    </row>
    <row r="4" spans="1:6" x14ac:dyDescent="0.2">
      <c r="A4" s="9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">
      <c r="A5" s="11" t="s">
        <v>2038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">
      <c r="A6" s="11" t="s">
        <v>2039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">
      <c r="A7" s="11" t="s">
        <v>2040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">
      <c r="A8" s="11" t="s">
        <v>2041</v>
      </c>
      <c r="B8" s="10"/>
      <c r="C8" s="10"/>
      <c r="D8" s="10"/>
      <c r="E8" s="10">
        <v>4</v>
      </c>
      <c r="F8" s="10">
        <v>4</v>
      </c>
    </row>
    <row r="9" spans="1:6" x14ac:dyDescent="0.2">
      <c r="A9" s="11" t="s">
        <v>2042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">
      <c r="A10" s="11" t="s">
        <v>2043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">
      <c r="A11" s="11" t="s">
        <v>2044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">
      <c r="A12" s="11" t="s">
        <v>2045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">
      <c r="A13" s="11" t="s">
        <v>2046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">
      <c r="A14" s="11" t="s">
        <v>2036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1F82-1485-6747-9286-F054CDF1129A}">
  <dimension ref="A1:F30"/>
  <sheetViews>
    <sheetView workbookViewId="0">
      <selection activeCell="I34" sqref="I3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3" bestFit="1" customWidth="1"/>
    <col min="8" max="8" width="23.5" bestFit="1" customWidth="1"/>
    <col min="9" max="9" width="17.6640625" bestFit="1" customWidth="1"/>
    <col min="10" max="10" width="8.1640625" bestFit="1" customWidth="1"/>
    <col min="11" max="11" width="10.6640625" bestFit="1" customWidth="1"/>
    <col min="12" max="12" width="10.5" bestFit="1" customWidth="1"/>
    <col min="13" max="13" width="15.1640625" bestFit="1" customWidth="1"/>
    <col min="14" max="14" width="12.83203125" bestFit="1" customWidth="1"/>
    <col min="15" max="15" width="16.83203125" bestFit="1" customWidth="1"/>
    <col min="16" max="16" width="14.33203125" bestFit="1" customWidth="1"/>
    <col min="17" max="17" width="12" bestFit="1" customWidth="1"/>
    <col min="18" max="18" width="16" bestFit="1" customWidth="1"/>
    <col min="19" max="19" width="14" bestFit="1" customWidth="1"/>
    <col min="20" max="20" width="14.1640625" bestFit="1" customWidth="1"/>
    <col min="21" max="21" width="24.83203125" bestFit="1" customWidth="1"/>
    <col min="22" max="22" width="24.5" bestFit="1" customWidth="1"/>
    <col min="23" max="23" width="13.1640625" bestFit="1" customWidth="1"/>
    <col min="24" max="24" width="19.5" bestFit="1" customWidth="1"/>
    <col min="25" max="25" width="21.6640625" bestFit="1" customWidth="1"/>
    <col min="26" max="26" width="22" bestFit="1" customWidth="1"/>
    <col min="27" max="27" width="10.5" bestFit="1" customWidth="1"/>
    <col min="28" max="28" width="11.6640625" bestFit="1" customWidth="1"/>
    <col min="29" max="29" width="19.33203125" bestFit="1" customWidth="1"/>
    <col min="30" max="30" width="11.33203125" bestFit="1" customWidth="1"/>
    <col min="31" max="31" width="23.83203125" bestFit="1" customWidth="1"/>
    <col min="32" max="32" width="14.1640625" bestFit="1" customWidth="1"/>
    <col min="33" max="33" width="9.6640625" bestFit="1" customWidth="1"/>
    <col min="34" max="34" width="11.83203125" bestFit="1" customWidth="1"/>
    <col min="35" max="35" width="25.33203125" bestFit="1" customWidth="1"/>
    <col min="36" max="36" width="9" bestFit="1" customWidth="1"/>
    <col min="37" max="37" width="12.83203125" bestFit="1" customWidth="1"/>
    <col min="38" max="38" width="12" bestFit="1" customWidth="1"/>
    <col min="39" max="39" width="21.5" bestFit="1" customWidth="1"/>
    <col min="40" max="40" width="23" bestFit="1" customWidth="1"/>
    <col min="41" max="41" width="23.6640625" bestFit="1" customWidth="1"/>
    <col min="42" max="42" width="7.5" bestFit="1" customWidth="1"/>
    <col min="43" max="43" width="10" bestFit="1" customWidth="1"/>
    <col min="44" max="44" width="9.5" bestFit="1" customWidth="1"/>
    <col min="45" max="45" width="14.83203125" bestFit="1" customWidth="1"/>
    <col min="46" max="46" width="22" bestFit="1" customWidth="1"/>
    <col min="47" max="47" width="15.1640625" bestFit="1" customWidth="1"/>
    <col min="48" max="48" width="9.83203125" bestFit="1" customWidth="1"/>
    <col min="49" max="49" width="10.33203125" bestFit="1" customWidth="1"/>
    <col min="50" max="50" width="11.1640625" bestFit="1" customWidth="1"/>
    <col min="51" max="51" width="13" bestFit="1" customWidth="1"/>
    <col min="52" max="52" width="11.1640625" bestFit="1" customWidth="1"/>
    <col min="53" max="53" width="11.33203125" bestFit="1" customWidth="1"/>
    <col min="54" max="54" width="26.33203125" bestFit="1" customWidth="1"/>
    <col min="55" max="55" width="11.6640625" bestFit="1" customWidth="1"/>
    <col min="56" max="56" width="20.5" bestFit="1" customWidth="1"/>
    <col min="57" max="57" width="7.6640625" bestFit="1" customWidth="1"/>
    <col min="58" max="58" width="24.33203125" bestFit="1" customWidth="1"/>
    <col min="59" max="59" width="19" bestFit="1" customWidth="1"/>
    <col min="60" max="60" width="25.33203125" bestFit="1" customWidth="1"/>
    <col min="61" max="61" width="15.5" bestFit="1" customWidth="1"/>
    <col min="62" max="62" width="25.6640625" bestFit="1" customWidth="1"/>
    <col min="63" max="63" width="11.1640625" bestFit="1" customWidth="1"/>
    <col min="64" max="64" width="12.33203125" bestFit="1" customWidth="1"/>
    <col min="65" max="65" width="15.33203125" bestFit="1" customWidth="1"/>
    <col min="66" max="66" width="10.5" bestFit="1" customWidth="1"/>
    <col min="67" max="67" width="20.6640625" bestFit="1" customWidth="1"/>
    <col min="68" max="68" width="21.5" bestFit="1" customWidth="1"/>
    <col min="69" max="69" width="13" bestFit="1" customWidth="1"/>
    <col min="70" max="70" width="27.5" bestFit="1" customWidth="1"/>
    <col min="71" max="71" width="10.5" bestFit="1" customWidth="1"/>
    <col min="72" max="72" width="7.83203125" bestFit="1" customWidth="1"/>
    <col min="73" max="73" width="20.5" bestFit="1" customWidth="1"/>
    <col min="74" max="74" width="20.83203125" bestFit="1" customWidth="1"/>
    <col min="75" max="75" width="24.33203125" bestFit="1" customWidth="1"/>
    <col min="76" max="76" width="22.5" bestFit="1" customWidth="1"/>
    <col min="77" max="77" width="23.5" bestFit="1" customWidth="1"/>
    <col min="78" max="78" width="8.83203125" bestFit="1" customWidth="1"/>
    <col min="79" max="79" width="13" bestFit="1" customWidth="1"/>
    <col min="80" max="80" width="21.5" bestFit="1" customWidth="1"/>
    <col min="81" max="81" width="24.83203125" bestFit="1" customWidth="1"/>
    <col min="82" max="82" width="23.6640625" bestFit="1" customWidth="1"/>
    <col min="83" max="83" width="9" bestFit="1" customWidth="1"/>
    <col min="84" max="84" width="24.6640625" bestFit="1" customWidth="1"/>
    <col min="85" max="85" width="21.83203125" bestFit="1" customWidth="1"/>
    <col min="86" max="86" width="9.33203125" bestFit="1" customWidth="1"/>
    <col min="87" max="87" width="23.33203125" bestFit="1" customWidth="1"/>
    <col min="88" max="88" width="9.6640625" bestFit="1" customWidth="1"/>
    <col min="89" max="89" width="14" bestFit="1" customWidth="1"/>
    <col min="90" max="90" width="15.6640625" bestFit="1" customWidth="1"/>
    <col min="91" max="91" width="22.5" bestFit="1" customWidth="1"/>
    <col min="92" max="92" width="14.33203125" bestFit="1" customWidth="1"/>
    <col min="93" max="93" width="12" bestFit="1" customWidth="1"/>
    <col min="94" max="94" width="9.33203125" bestFit="1" customWidth="1"/>
    <col min="95" max="95" width="9.5" bestFit="1" customWidth="1"/>
    <col min="96" max="96" width="12.5" bestFit="1" customWidth="1"/>
    <col min="97" max="97" width="13.1640625" bestFit="1" customWidth="1"/>
    <col min="98" max="98" width="12.6640625" bestFit="1" customWidth="1"/>
    <col min="99" max="99" width="12.1640625" bestFit="1" customWidth="1"/>
    <col min="100" max="100" width="12.5" bestFit="1" customWidth="1"/>
    <col min="101" max="101" width="11.1640625" bestFit="1" customWidth="1"/>
    <col min="102" max="102" width="11.33203125" bestFit="1" customWidth="1"/>
    <col min="103" max="103" width="14.5" bestFit="1" customWidth="1"/>
    <col min="104" max="104" width="24.1640625" bestFit="1" customWidth="1"/>
    <col min="105" max="105" width="23.5" bestFit="1" customWidth="1"/>
    <col min="106" max="106" width="21.83203125" bestFit="1" customWidth="1"/>
    <col min="107" max="107" width="21.5" bestFit="1" customWidth="1"/>
    <col min="108" max="109" width="11.33203125" bestFit="1" customWidth="1"/>
    <col min="110" max="110" width="10" bestFit="1" customWidth="1"/>
    <col min="111" max="111" width="13.1640625" bestFit="1" customWidth="1"/>
    <col min="112" max="112" width="12.33203125" bestFit="1" customWidth="1"/>
    <col min="113" max="113" width="12.6640625" bestFit="1" customWidth="1"/>
    <col min="114" max="114" width="14.1640625" bestFit="1" customWidth="1"/>
    <col min="115" max="115" width="9.33203125" bestFit="1" customWidth="1"/>
    <col min="116" max="116" width="10.33203125" bestFit="1" customWidth="1"/>
    <col min="117" max="117" width="23.6640625" bestFit="1" customWidth="1"/>
    <col min="118" max="118" width="10.5" bestFit="1" customWidth="1"/>
    <col min="119" max="119" width="25.1640625" bestFit="1" customWidth="1"/>
    <col min="120" max="120" width="11.33203125" bestFit="1" customWidth="1"/>
    <col min="121" max="121" width="11.5" bestFit="1" customWidth="1"/>
    <col min="122" max="122" width="27.6640625" bestFit="1" customWidth="1"/>
    <col min="123" max="123" width="22.5" bestFit="1" customWidth="1"/>
    <col min="124" max="124" width="14.5" bestFit="1" customWidth="1"/>
    <col min="125" max="125" width="25" bestFit="1" customWidth="1"/>
    <col min="126" max="126" width="26.1640625" bestFit="1" customWidth="1"/>
    <col min="127" max="127" width="27.33203125" bestFit="1" customWidth="1"/>
    <col min="128" max="128" width="10" bestFit="1" customWidth="1"/>
    <col min="129" max="129" width="16.83203125" bestFit="1" customWidth="1"/>
    <col min="130" max="130" width="21.83203125" bestFit="1" customWidth="1"/>
    <col min="131" max="131" width="15.1640625" bestFit="1" customWidth="1"/>
    <col min="132" max="132" width="10" bestFit="1" customWidth="1"/>
    <col min="133" max="133" width="13.6640625" bestFit="1" customWidth="1"/>
    <col min="134" max="134" width="19.5" bestFit="1" customWidth="1"/>
    <col min="135" max="135" width="8.1640625" bestFit="1" customWidth="1"/>
    <col min="137" max="137" width="12.5" bestFit="1" customWidth="1"/>
    <col min="138" max="138" width="27.5" bestFit="1" customWidth="1"/>
    <col min="139" max="139" width="13.5" bestFit="1" customWidth="1"/>
    <col min="140" max="140" width="10" bestFit="1" customWidth="1"/>
    <col min="141" max="141" width="14.33203125" bestFit="1" customWidth="1"/>
    <col min="142" max="142" width="23.1640625" bestFit="1" customWidth="1"/>
    <col min="143" max="143" width="22.33203125" bestFit="1" customWidth="1"/>
    <col min="144" max="144" width="21.1640625" bestFit="1" customWidth="1"/>
    <col min="145" max="145" width="23.6640625" bestFit="1" customWidth="1"/>
    <col min="146" max="146" width="22.83203125" bestFit="1" customWidth="1"/>
    <col min="147" max="147" width="13.1640625" bestFit="1" customWidth="1"/>
    <col min="148" max="148" width="11" bestFit="1" customWidth="1"/>
    <col min="149" max="149" width="14.1640625" bestFit="1" customWidth="1"/>
    <col min="150" max="150" width="13.1640625" bestFit="1" customWidth="1"/>
    <col min="152" max="152" width="8.1640625" bestFit="1" customWidth="1"/>
    <col min="153" max="153" width="13.33203125" bestFit="1" customWidth="1"/>
    <col min="154" max="154" width="11.6640625" bestFit="1" customWidth="1"/>
    <col min="155" max="155" width="11" bestFit="1" customWidth="1"/>
    <col min="156" max="156" width="27.33203125" bestFit="1" customWidth="1"/>
    <col min="157" max="157" width="22.1640625" bestFit="1" customWidth="1"/>
    <col min="158" max="158" width="14.33203125" bestFit="1" customWidth="1"/>
    <col min="159" max="159" width="11.83203125" bestFit="1" customWidth="1"/>
    <col min="160" max="160" width="23.6640625" bestFit="1" customWidth="1"/>
    <col min="161" max="161" width="10.6640625" bestFit="1" customWidth="1"/>
    <col min="162" max="162" width="14.6640625" bestFit="1" customWidth="1"/>
    <col min="163" max="163" width="7.83203125" bestFit="1" customWidth="1"/>
    <col min="164" max="164" width="27.1640625" bestFit="1" customWidth="1"/>
    <col min="165" max="165" width="21.6640625" bestFit="1" customWidth="1"/>
    <col min="166" max="166" width="22.33203125" bestFit="1" customWidth="1"/>
    <col min="167" max="167" width="19.5" bestFit="1" customWidth="1"/>
    <col min="168" max="168" width="9.1640625" bestFit="1" customWidth="1"/>
    <col min="169" max="169" width="9.5" bestFit="1" customWidth="1"/>
    <col min="170" max="170" width="9.6640625" bestFit="1" customWidth="1"/>
    <col min="171" max="171" width="15.1640625" bestFit="1" customWidth="1"/>
    <col min="172" max="172" width="14.5" bestFit="1" customWidth="1"/>
    <col min="173" max="173" width="8.33203125" bestFit="1" customWidth="1"/>
    <col min="174" max="174" width="9.83203125" bestFit="1" customWidth="1"/>
    <col min="175" max="175" width="9.5" bestFit="1" customWidth="1"/>
    <col min="176" max="176" width="9.6640625" bestFit="1" customWidth="1"/>
    <col min="177" max="177" width="10" bestFit="1" customWidth="1"/>
    <col min="178" max="178" width="23.83203125" bestFit="1" customWidth="1"/>
    <col min="180" max="180" width="13.6640625" bestFit="1" customWidth="1"/>
    <col min="181" max="181" width="22.5" bestFit="1" customWidth="1"/>
    <col min="182" max="182" width="9.6640625" bestFit="1" customWidth="1"/>
    <col min="183" max="183" width="7.33203125" bestFit="1" customWidth="1"/>
    <col min="184" max="184" width="18.6640625" bestFit="1" customWidth="1"/>
    <col min="185" max="185" width="14.5" bestFit="1" customWidth="1"/>
    <col min="186" max="186" width="7.6640625" bestFit="1" customWidth="1"/>
    <col min="187" max="187" width="9.83203125" bestFit="1" customWidth="1"/>
    <col min="188" max="188" width="18.6640625" bestFit="1" customWidth="1"/>
    <col min="189" max="189" width="14.33203125" bestFit="1" customWidth="1"/>
    <col min="190" max="190" width="12.6640625" bestFit="1" customWidth="1"/>
    <col min="191" max="191" width="15.6640625" bestFit="1" customWidth="1"/>
    <col min="192" max="192" width="11.1640625" bestFit="1" customWidth="1"/>
    <col min="193" max="193" width="11" bestFit="1" customWidth="1"/>
    <col min="194" max="194" width="20.6640625" bestFit="1" customWidth="1"/>
    <col min="196" max="196" width="24.5" bestFit="1" customWidth="1"/>
    <col min="197" max="197" width="13.6640625" bestFit="1" customWidth="1"/>
    <col min="198" max="198" width="9" bestFit="1" customWidth="1"/>
    <col min="199" max="199" width="8.83203125" bestFit="1" customWidth="1"/>
    <col min="200" max="200" width="10.6640625" bestFit="1" customWidth="1"/>
    <col min="201" max="201" width="13.1640625" bestFit="1" customWidth="1"/>
    <col min="202" max="202" width="14" bestFit="1" customWidth="1"/>
    <col min="203" max="204" width="13" bestFit="1" customWidth="1"/>
    <col min="205" max="205" width="14.6640625" bestFit="1" customWidth="1"/>
    <col min="206" max="206" width="11.33203125" bestFit="1" customWidth="1"/>
    <col min="207" max="207" width="17" bestFit="1" customWidth="1"/>
    <col min="208" max="208" width="23.33203125" bestFit="1" customWidth="1"/>
    <col min="209" max="209" width="13.33203125" bestFit="1" customWidth="1"/>
    <col min="210" max="210" width="12.6640625" bestFit="1" customWidth="1"/>
    <col min="211" max="211" width="23.6640625" bestFit="1" customWidth="1"/>
    <col min="212" max="212" width="19.5" bestFit="1" customWidth="1"/>
    <col min="213" max="213" width="9.83203125" bestFit="1" customWidth="1"/>
    <col min="214" max="214" width="14.83203125" bestFit="1" customWidth="1"/>
    <col min="215" max="215" width="15.33203125" bestFit="1" customWidth="1"/>
    <col min="217" max="217" width="9.6640625" bestFit="1" customWidth="1"/>
    <col min="218" max="218" width="20.6640625" bestFit="1" customWidth="1"/>
    <col min="219" max="219" width="17" bestFit="1" customWidth="1"/>
    <col min="220" max="220" width="24.33203125" bestFit="1" customWidth="1"/>
    <col min="221" max="221" width="11" bestFit="1" customWidth="1"/>
    <col min="222" max="222" width="9.5" bestFit="1" customWidth="1"/>
    <col min="223" max="223" width="25.5" bestFit="1" customWidth="1"/>
    <col min="224" max="224" width="22.1640625" bestFit="1" customWidth="1"/>
    <col min="225" max="225" width="8" bestFit="1" customWidth="1"/>
    <col min="226" max="226" width="11.33203125" bestFit="1" customWidth="1"/>
    <col min="227" max="227" width="13" bestFit="1" customWidth="1"/>
    <col min="228" max="228" width="13.5" bestFit="1" customWidth="1"/>
    <col min="229" max="229" width="23.33203125" bestFit="1" customWidth="1"/>
    <col min="230" max="230" width="9.83203125" bestFit="1" customWidth="1"/>
    <col min="231" max="231" width="17.1640625" bestFit="1" customWidth="1"/>
    <col min="232" max="232" width="14.33203125" bestFit="1" customWidth="1"/>
    <col min="233" max="233" width="13.83203125" bestFit="1" customWidth="1"/>
    <col min="234" max="234" width="12.83203125" bestFit="1" customWidth="1"/>
    <col min="235" max="235" width="11.5" bestFit="1" customWidth="1"/>
    <col min="236" max="236" width="11.1640625" bestFit="1" customWidth="1"/>
    <col min="237" max="237" width="12.83203125" bestFit="1" customWidth="1"/>
    <col min="238" max="238" width="14.33203125" bestFit="1" customWidth="1"/>
    <col min="239" max="239" width="12" bestFit="1" customWidth="1"/>
    <col min="240" max="240" width="23.6640625" bestFit="1" customWidth="1"/>
    <col min="241" max="241" width="25.33203125" bestFit="1" customWidth="1"/>
    <col min="242" max="242" width="9" bestFit="1" customWidth="1"/>
    <col min="243" max="243" width="12" bestFit="1" customWidth="1"/>
    <col min="244" max="244" width="11.33203125" bestFit="1" customWidth="1"/>
    <col min="245" max="245" width="23.33203125" bestFit="1" customWidth="1"/>
    <col min="246" max="246" width="23.5" bestFit="1" customWidth="1"/>
    <col min="247" max="247" width="14.83203125" bestFit="1" customWidth="1"/>
    <col min="248" max="248" width="12.6640625" bestFit="1" customWidth="1"/>
    <col min="249" max="249" width="13.5" bestFit="1" customWidth="1"/>
    <col min="250" max="250" width="27.1640625" bestFit="1" customWidth="1"/>
    <col min="251" max="251" width="9.5" bestFit="1" customWidth="1"/>
    <col min="252" max="252" width="13.6640625" bestFit="1" customWidth="1"/>
    <col min="253" max="253" width="22.83203125" bestFit="1" customWidth="1"/>
    <col min="254" max="254" width="15.5" bestFit="1" customWidth="1"/>
    <col min="255" max="255" width="10.33203125" bestFit="1" customWidth="1"/>
    <col min="256" max="256" width="9.33203125" bestFit="1" customWidth="1"/>
    <col min="257" max="257" width="8" bestFit="1" customWidth="1"/>
    <col min="258" max="258" width="12.33203125" bestFit="1" customWidth="1"/>
    <col min="259" max="259" width="9.6640625" bestFit="1" customWidth="1"/>
    <col min="260" max="260" width="7.1640625" bestFit="1" customWidth="1"/>
    <col min="261" max="261" width="9.6640625" bestFit="1" customWidth="1"/>
    <col min="262" max="262" width="12.1640625" bestFit="1" customWidth="1"/>
    <col min="263" max="263" width="10.6640625" bestFit="1" customWidth="1"/>
    <col min="264" max="264" width="22.6640625" bestFit="1" customWidth="1"/>
    <col min="265" max="265" width="25.5" bestFit="1" customWidth="1"/>
    <col min="266" max="266" width="16.83203125" bestFit="1" customWidth="1"/>
    <col min="267" max="267" width="14.6640625" bestFit="1" customWidth="1"/>
    <col min="268" max="268" width="19.5" bestFit="1" customWidth="1"/>
    <col min="270" max="270" width="11.1640625" bestFit="1" customWidth="1"/>
    <col min="271" max="271" width="13" bestFit="1" customWidth="1"/>
    <col min="272" max="272" width="25.83203125" bestFit="1" customWidth="1"/>
    <col min="273" max="273" width="12" bestFit="1" customWidth="1"/>
    <col min="274" max="274" width="9.33203125" bestFit="1" customWidth="1"/>
    <col min="275" max="275" width="9.5" bestFit="1" customWidth="1"/>
    <col min="276" max="276" width="9.83203125" bestFit="1" customWidth="1"/>
    <col min="277" max="277" width="25.1640625" bestFit="1" customWidth="1"/>
    <col min="278" max="278" width="21.83203125" bestFit="1" customWidth="1"/>
    <col min="279" max="279" width="13.33203125" bestFit="1" customWidth="1"/>
    <col min="280" max="280" width="10.6640625" bestFit="1" customWidth="1"/>
    <col min="281" max="281" width="25" bestFit="1" customWidth="1"/>
    <col min="282" max="282" width="14.6640625" bestFit="1" customWidth="1"/>
    <col min="283" max="283" width="11.33203125" bestFit="1" customWidth="1"/>
    <col min="284" max="284" width="12.1640625" bestFit="1" customWidth="1"/>
    <col min="285" max="285" width="9.33203125" bestFit="1" customWidth="1"/>
    <col min="286" max="286" width="21" bestFit="1" customWidth="1"/>
    <col min="287" max="287" width="16.5" bestFit="1" customWidth="1"/>
    <col min="289" max="289" width="11" bestFit="1" customWidth="1"/>
    <col min="290" max="290" width="20.1640625" bestFit="1" customWidth="1"/>
    <col min="291" max="291" width="24.1640625" bestFit="1" customWidth="1"/>
    <col min="292" max="292" width="13" bestFit="1" customWidth="1"/>
    <col min="293" max="293" width="10.1640625" bestFit="1" customWidth="1"/>
    <col min="294" max="294" width="22.5" bestFit="1" customWidth="1"/>
    <col min="295" max="295" width="14.83203125" bestFit="1" customWidth="1"/>
    <col min="296" max="296" width="16.83203125" bestFit="1" customWidth="1"/>
    <col min="297" max="297" width="15.83203125" bestFit="1" customWidth="1"/>
    <col min="298" max="298" width="13.83203125" bestFit="1" customWidth="1"/>
    <col min="299" max="299" width="14.33203125" bestFit="1" customWidth="1"/>
    <col min="300" max="300" width="27.5" bestFit="1" customWidth="1"/>
    <col min="301" max="301" width="10.5" bestFit="1" customWidth="1"/>
    <col min="302" max="302" width="25.5" bestFit="1" customWidth="1"/>
    <col min="303" max="303" width="10.5" bestFit="1" customWidth="1"/>
    <col min="304" max="304" width="11.83203125" bestFit="1" customWidth="1"/>
    <col min="305" max="305" width="9.1640625" bestFit="1" customWidth="1"/>
    <col min="306" max="306" width="10.1640625" bestFit="1" customWidth="1"/>
    <col min="307" max="307" width="22.6640625" bestFit="1" customWidth="1"/>
    <col min="308" max="308" width="21.1640625" bestFit="1" customWidth="1"/>
    <col min="309" max="309" width="20.6640625" bestFit="1" customWidth="1"/>
    <col min="310" max="310" width="13.6640625" bestFit="1" customWidth="1"/>
    <col min="311" max="311" width="23.33203125" bestFit="1" customWidth="1"/>
    <col min="312" max="312" width="9.1640625" bestFit="1" customWidth="1"/>
    <col min="313" max="313" width="14.5" bestFit="1" customWidth="1"/>
    <col min="314" max="314" width="24.83203125" bestFit="1" customWidth="1"/>
    <col min="315" max="315" width="13.5" bestFit="1" customWidth="1"/>
    <col min="317" max="317" width="22.83203125" bestFit="1" customWidth="1"/>
    <col min="318" max="319" width="12.33203125" bestFit="1" customWidth="1"/>
    <col min="320" max="320" width="23.6640625" bestFit="1" customWidth="1"/>
    <col min="321" max="321" width="22.1640625" bestFit="1" customWidth="1"/>
    <col min="322" max="322" width="25.6640625" bestFit="1" customWidth="1"/>
    <col min="323" max="323" width="22" bestFit="1" customWidth="1"/>
    <col min="324" max="324" width="12.83203125" bestFit="1" customWidth="1"/>
    <col min="325" max="325" width="13.1640625" bestFit="1" customWidth="1"/>
    <col min="326" max="326" width="10.1640625" bestFit="1" customWidth="1"/>
    <col min="327" max="327" width="12.1640625" bestFit="1" customWidth="1"/>
    <col min="328" max="328" width="11.83203125" bestFit="1" customWidth="1"/>
    <col min="329" max="329" width="15.1640625" bestFit="1" customWidth="1"/>
    <col min="330" max="330" width="12.33203125" bestFit="1" customWidth="1"/>
    <col min="331" max="331" width="12.1640625" bestFit="1" customWidth="1"/>
    <col min="332" max="332" width="16.5" bestFit="1" customWidth="1"/>
    <col min="333" max="333" width="11.6640625" bestFit="1" customWidth="1"/>
    <col min="334" max="334" width="9" bestFit="1" customWidth="1"/>
    <col min="335" max="335" width="12.6640625" bestFit="1" customWidth="1"/>
    <col min="336" max="336" width="13.83203125" bestFit="1" customWidth="1"/>
    <col min="337" max="337" width="11.1640625" bestFit="1" customWidth="1"/>
    <col min="338" max="338" width="19.6640625" bestFit="1" customWidth="1"/>
    <col min="339" max="339" width="24.33203125" bestFit="1" customWidth="1"/>
    <col min="340" max="340" width="24" bestFit="1" customWidth="1"/>
    <col min="341" max="341" width="15" bestFit="1" customWidth="1"/>
    <col min="342" max="342" width="28.1640625" bestFit="1" customWidth="1"/>
    <col min="343" max="343" width="10.6640625" bestFit="1" customWidth="1"/>
    <col min="344" max="344" width="10.5" bestFit="1" customWidth="1"/>
    <col min="345" max="345" width="24" bestFit="1" customWidth="1"/>
    <col min="346" max="346" width="11.83203125" bestFit="1" customWidth="1"/>
    <col min="347" max="347" width="10.6640625" bestFit="1" customWidth="1"/>
    <col min="348" max="348" width="15.33203125" bestFit="1" customWidth="1"/>
    <col min="349" max="349" width="12.33203125" bestFit="1" customWidth="1"/>
    <col min="350" max="350" width="13" bestFit="1" customWidth="1"/>
    <col min="351" max="351" width="24.33203125" bestFit="1" customWidth="1"/>
    <col min="353" max="353" width="10.6640625" bestFit="1" customWidth="1"/>
    <col min="354" max="354" width="15.5" bestFit="1" customWidth="1"/>
    <col min="355" max="355" width="12.83203125" bestFit="1" customWidth="1"/>
    <col min="356" max="356" width="16.83203125" bestFit="1" customWidth="1"/>
    <col min="357" max="357" width="19.83203125" bestFit="1" customWidth="1"/>
    <col min="358" max="358" width="26.1640625" bestFit="1" customWidth="1"/>
    <col min="359" max="359" width="27.83203125" bestFit="1" customWidth="1"/>
    <col min="360" max="360" width="13.83203125" bestFit="1" customWidth="1"/>
    <col min="361" max="361" width="23.33203125" bestFit="1" customWidth="1"/>
    <col min="362" max="362" width="13.1640625" bestFit="1" customWidth="1"/>
    <col min="363" max="363" width="19.5" bestFit="1" customWidth="1"/>
    <col min="364" max="364" width="23.33203125" bestFit="1" customWidth="1"/>
    <col min="365" max="365" width="23.6640625" bestFit="1" customWidth="1"/>
    <col min="366" max="366" width="20" bestFit="1" customWidth="1"/>
    <col min="367" max="367" width="20.83203125" bestFit="1" customWidth="1"/>
    <col min="368" max="368" width="8.6640625" bestFit="1" customWidth="1"/>
    <col min="369" max="369" width="6.5" bestFit="1" customWidth="1"/>
    <col min="370" max="370" width="9.1640625" bestFit="1" customWidth="1"/>
    <col min="371" max="371" width="19.6640625" bestFit="1" customWidth="1"/>
    <col min="372" max="372" width="21.6640625" bestFit="1" customWidth="1"/>
    <col min="373" max="373" width="15.6640625" bestFit="1" customWidth="1"/>
    <col min="374" max="374" width="12" bestFit="1" customWidth="1"/>
    <col min="375" max="375" width="9.5" bestFit="1" customWidth="1"/>
    <col min="376" max="376" width="22.1640625" bestFit="1" customWidth="1"/>
    <col min="377" max="377" width="24" bestFit="1" customWidth="1"/>
    <col min="379" max="379" width="23" bestFit="1" customWidth="1"/>
    <col min="380" max="380" width="23.33203125" bestFit="1" customWidth="1"/>
    <col min="381" max="381" width="16.5" bestFit="1" customWidth="1"/>
    <col min="382" max="382" width="23.6640625" bestFit="1" customWidth="1"/>
    <col min="383" max="383" width="24.33203125" bestFit="1" customWidth="1"/>
    <col min="384" max="384" width="10.6640625" bestFit="1" customWidth="1"/>
    <col min="385" max="385" width="15" bestFit="1" customWidth="1"/>
    <col min="386" max="386" width="24" bestFit="1" customWidth="1"/>
    <col min="387" max="387" width="14.83203125" bestFit="1" customWidth="1"/>
    <col min="388" max="388" width="22.1640625" bestFit="1" customWidth="1"/>
    <col min="389" max="389" width="16" bestFit="1" customWidth="1"/>
    <col min="390" max="390" width="14.33203125" bestFit="1" customWidth="1"/>
    <col min="391" max="391" width="26.83203125" bestFit="1" customWidth="1"/>
    <col min="392" max="392" width="8" bestFit="1" customWidth="1"/>
    <col min="393" max="393" width="12" bestFit="1" customWidth="1"/>
    <col min="394" max="394" width="10.1640625" bestFit="1" customWidth="1"/>
    <col min="395" max="395" width="27.1640625" bestFit="1" customWidth="1"/>
    <col min="396" max="396" width="22" bestFit="1" customWidth="1"/>
    <col min="397" max="397" width="10.6640625" bestFit="1" customWidth="1"/>
    <col min="398" max="398" width="8.33203125" bestFit="1" customWidth="1"/>
    <col min="399" max="399" width="20.6640625" bestFit="1" customWidth="1"/>
    <col min="400" max="400" width="12.33203125" bestFit="1" customWidth="1"/>
    <col min="401" max="401" width="23" bestFit="1" customWidth="1"/>
    <col min="402" max="402" width="10.33203125" bestFit="1" customWidth="1"/>
    <col min="403" max="403" width="10.6640625" bestFit="1" customWidth="1"/>
    <col min="405" max="405" width="13.5" bestFit="1" customWidth="1"/>
    <col min="406" max="406" width="12.83203125" bestFit="1" customWidth="1"/>
    <col min="407" max="407" width="23.33203125" bestFit="1" customWidth="1"/>
    <col min="408" max="408" width="13.6640625" bestFit="1" customWidth="1"/>
    <col min="409" max="409" width="9.83203125" bestFit="1" customWidth="1"/>
    <col min="410" max="410" width="12.6640625" bestFit="1" customWidth="1"/>
    <col min="411" max="411" width="13" bestFit="1" customWidth="1"/>
    <col min="412" max="412" width="9" bestFit="1" customWidth="1"/>
    <col min="413" max="413" width="12.83203125" bestFit="1" customWidth="1"/>
    <col min="414" max="414" width="13.1640625" bestFit="1" customWidth="1"/>
    <col min="415" max="415" width="10.5" bestFit="1" customWidth="1"/>
    <col min="417" max="417" width="16.33203125" bestFit="1" customWidth="1"/>
    <col min="418" max="418" width="13.1640625" bestFit="1" customWidth="1"/>
    <col min="419" max="419" width="11.1640625" bestFit="1" customWidth="1"/>
    <col min="420" max="420" width="15" bestFit="1" customWidth="1"/>
    <col min="421" max="421" width="12.1640625" bestFit="1" customWidth="1"/>
    <col min="422" max="422" width="28.1640625" bestFit="1" customWidth="1"/>
    <col min="423" max="423" width="26.6640625" bestFit="1" customWidth="1"/>
    <col min="424" max="424" width="24.5" bestFit="1" customWidth="1"/>
    <col min="425" max="425" width="28.33203125" bestFit="1" customWidth="1"/>
    <col min="426" max="426" width="23.6640625" bestFit="1" customWidth="1"/>
    <col min="427" max="427" width="9" bestFit="1" customWidth="1"/>
    <col min="428" max="428" width="13.83203125" bestFit="1" customWidth="1"/>
    <col min="429" max="429" width="11.83203125" bestFit="1" customWidth="1"/>
    <col min="430" max="430" width="11.6640625" bestFit="1" customWidth="1"/>
    <col min="431" max="431" width="11.5" bestFit="1" customWidth="1"/>
    <col min="432" max="432" width="10.5" bestFit="1" customWidth="1"/>
    <col min="433" max="433" width="12.6640625" bestFit="1" customWidth="1"/>
    <col min="434" max="434" width="20.1640625" bestFit="1" customWidth="1"/>
    <col min="435" max="435" width="25" bestFit="1" customWidth="1"/>
    <col min="436" max="436" width="21.5" bestFit="1" customWidth="1"/>
    <col min="437" max="437" width="22.33203125" bestFit="1" customWidth="1"/>
    <col min="438" max="438" width="12.6640625" bestFit="1" customWidth="1"/>
    <col min="439" max="439" width="13" bestFit="1" customWidth="1"/>
    <col min="440" max="440" width="12.1640625" bestFit="1" customWidth="1"/>
    <col min="441" max="441" width="23.1640625" bestFit="1" customWidth="1"/>
    <col min="442" max="442" width="9.83203125" bestFit="1" customWidth="1"/>
    <col min="443" max="443" width="9" bestFit="1" customWidth="1"/>
    <col min="444" max="444" width="20.33203125" bestFit="1" customWidth="1"/>
    <col min="445" max="445" width="22" bestFit="1" customWidth="1"/>
    <col min="446" max="446" width="24.6640625" bestFit="1" customWidth="1"/>
    <col min="447" max="447" width="8.6640625" bestFit="1" customWidth="1"/>
    <col min="448" max="448" width="10.5" bestFit="1" customWidth="1"/>
    <col min="449" max="449" width="13.83203125" bestFit="1" customWidth="1"/>
    <col min="450" max="450" width="7.5" bestFit="1" customWidth="1"/>
    <col min="451" max="451" width="8.6640625" bestFit="1" customWidth="1"/>
    <col min="452" max="452" width="7.6640625" bestFit="1" customWidth="1"/>
    <col min="453" max="453" width="8" bestFit="1" customWidth="1"/>
    <col min="454" max="454" width="7.83203125" bestFit="1" customWidth="1"/>
    <col min="456" max="456" width="11.83203125" bestFit="1" customWidth="1"/>
    <col min="457" max="457" width="23.33203125" bestFit="1" customWidth="1"/>
    <col min="458" max="458" width="11.6640625" bestFit="1" customWidth="1"/>
    <col min="459" max="459" width="12.83203125" bestFit="1" customWidth="1"/>
    <col min="460" max="460" width="13" bestFit="1" customWidth="1"/>
    <col min="461" max="461" width="8.5" bestFit="1" customWidth="1"/>
    <col min="462" max="462" width="12.83203125" bestFit="1" customWidth="1"/>
    <col min="463" max="463" width="12.1640625" bestFit="1" customWidth="1"/>
    <col min="464" max="464" width="9.5" bestFit="1" customWidth="1"/>
    <col min="465" max="465" width="11.1640625" bestFit="1" customWidth="1"/>
    <col min="466" max="466" width="22.1640625" bestFit="1" customWidth="1"/>
    <col min="467" max="467" width="12.1640625" bestFit="1" customWidth="1"/>
    <col min="468" max="468" width="11.33203125" bestFit="1" customWidth="1"/>
    <col min="469" max="469" width="14.5" bestFit="1" customWidth="1"/>
    <col min="470" max="470" width="15.1640625" bestFit="1" customWidth="1"/>
    <col min="471" max="472" width="18.5" bestFit="1" customWidth="1"/>
    <col min="473" max="473" width="13.5" bestFit="1" customWidth="1"/>
    <col min="474" max="474" width="11.83203125" bestFit="1" customWidth="1"/>
    <col min="475" max="475" width="7.1640625" bestFit="1" customWidth="1"/>
    <col min="476" max="476" width="7.33203125" bestFit="1" customWidth="1"/>
    <col min="477" max="477" width="8.6640625" bestFit="1" customWidth="1"/>
    <col min="478" max="478" width="18.1640625" bestFit="1" customWidth="1"/>
    <col min="479" max="479" width="21.1640625" bestFit="1" customWidth="1"/>
    <col min="480" max="480" width="14.6640625" bestFit="1" customWidth="1"/>
    <col min="481" max="481" width="12.1640625" bestFit="1" customWidth="1"/>
    <col min="482" max="482" width="26.1640625" bestFit="1" customWidth="1"/>
    <col min="483" max="483" width="13.6640625" bestFit="1" customWidth="1"/>
    <col min="484" max="484" width="13.83203125" bestFit="1" customWidth="1"/>
    <col min="485" max="485" width="21.5" bestFit="1" customWidth="1"/>
    <col min="486" max="486" width="8.33203125" bestFit="1" customWidth="1"/>
    <col min="487" max="487" width="11.1640625" bestFit="1" customWidth="1"/>
    <col min="488" max="488" width="22.6640625" bestFit="1" customWidth="1"/>
    <col min="489" max="489" width="11.33203125" bestFit="1" customWidth="1"/>
    <col min="490" max="490" width="13.5" bestFit="1" customWidth="1"/>
    <col min="491" max="491" width="11.6640625" bestFit="1" customWidth="1"/>
    <col min="492" max="492" width="23.33203125" bestFit="1" customWidth="1"/>
    <col min="493" max="493" width="13.6640625" bestFit="1" customWidth="1"/>
    <col min="494" max="494" width="8.6640625" bestFit="1" customWidth="1"/>
    <col min="495" max="495" width="10.1640625" bestFit="1" customWidth="1"/>
    <col min="496" max="496" width="23.33203125" bestFit="1" customWidth="1"/>
    <col min="497" max="497" width="21.1640625" bestFit="1" customWidth="1"/>
    <col min="498" max="498" width="12.6640625" bestFit="1" customWidth="1"/>
    <col min="499" max="499" width="22.33203125" bestFit="1" customWidth="1"/>
    <col min="500" max="500" width="12.33203125" bestFit="1" customWidth="1"/>
    <col min="501" max="501" width="19.83203125" bestFit="1" customWidth="1"/>
    <col min="502" max="502" width="12" bestFit="1" customWidth="1"/>
    <col min="503" max="503" width="10.6640625" bestFit="1" customWidth="1"/>
    <col min="504" max="504" width="20.83203125" bestFit="1" customWidth="1"/>
    <col min="505" max="505" width="10" bestFit="1" customWidth="1"/>
    <col min="506" max="506" width="8.83203125" bestFit="1" customWidth="1"/>
    <col min="507" max="507" width="8.6640625" bestFit="1" customWidth="1"/>
    <col min="508" max="508" width="9" bestFit="1" customWidth="1"/>
    <col min="509" max="509" width="9.83203125" bestFit="1" customWidth="1"/>
    <col min="510" max="510" width="8.6640625" bestFit="1" customWidth="1"/>
    <col min="511" max="511" width="24.33203125" bestFit="1" customWidth="1"/>
    <col min="512" max="512" width="18.33203125" bestFit="1" customWidth="1"/>
    <col min="513" max="513" width="18.6640625" bestFit="1" customWidth="1"/>
    <col min="514" max="514" width="16.83203125" bestFit="1" customWidth="1"/>
    <col min="515" max="515" width="9.33203125" bestFit="1" customWidth="1"/>
    <col min="516" max="516" width="12.5" bestFit="1" customWidth="1"/>
    <col min="517" max="517" width="14.1640625" bestFit="1" customWidth="1"/>
    <col min="518" max="518" width="11.1640625" bestFit="1" customWidth="1"/>
    <col min="519" max="519" width="12.5" bestFit="1" customWidth="1"/>
    <col min="520" max="520" width="14.5" bestFit="1" customWidth="1"/>
    <col min="521" max="521" width="23.83203125" bestFit="1" customWidth="1"/>
    <col min="522" max="522" width="20.1640625" bestFit="1" customWidth="1"/>
    <col min="523" max="523" width="23.5" bestFit="1" customWidth="1"/>
    <col min="524" max="524" width="22.33203125" bestFit="1" customWidth="1"/>
    <col min="525" max="525" width="21.1640625" bestFit="1" customWidth="1"/>
    <col min="526" max="526" width="22.6640625" bestFit="1" customWidth="1"/>
    <col min="527" max="527" width="11.33203125" bestFit="1" customWidth="1"/>
    <col min="528" max="528" width="11.6640625" bestFit="1" customWidth="1"/>
    <col min="529" max="529" width="11.5" bestFit="1" customWidth="1"/>
    <col min="530" max="530" width="11.83203125" bestFit="1" customWidth="1"/>
    <col min="531" max="531" width="15.6640625" bestFit="1" customWidth="1"/>
    <col min="532" max="532" width="14.33203125" bestFit="1" customWidth="1"/>
    <col min="533" max="533" width="23.6640625" bestFit="1" customWidth="1"/>
    <col min="534" max="534" width="25.1640625" bestFit="1" customWidth="1"/>
    <col min="535" max="535" width="13.83203125" bestFit="1" customWidth="1"/>
    <col min="536" max="536" width="12.1640625" bestFit="1" customWidth="1"/>
    <col min="537" max="537" width="19.33203125" bestFit="1" customWidth="1"/>
    <col min="538" max="538" width="15.6640625" bestFit="1" customWidth="1"/>
    <col min="539" max="539" width="21.6640625" bestFit="1" customWidth="1"/>
    <col min="540" max="540" width="12.6640625" bestFit="1" customWidth="1"/>
    <col min="541" max="541" width="15.33203125" bestFit="1" customWidth="1"/>
    <col min="542" max="542" width="8.83203125" bestFit="1" customWidth="1"/>
    <col min="543" max="543" width="11.1640625" bestFit="1" customWidth="1"/>
    <col min="544" max="544" width="10" bestFit="1" customWidth="1"/>
    <col min="545" max="545" width="10.6640625" bestFit="1" customWidth="1"/>
    <col min="547" max="547" width="9.5" bestFit="1" customWidth="1"/>
    <col min="548" max="548" width="25.83203125" bestFit="1" customWidth="1"/>
    <col min="549" max="549" width="12.1640625" bestFit="1" customWidth="1"/>
    <col min="550" max="550" width="10.1640625" bestFit="1" customWidth="1"/>
    <col min="551" max="551" width="17" bestFit="1" customWidth="1"/>
    <col min="552" max="552" width="14.33203125" bestFit="1" customWidth="1"/>
    <col min="553" max="553" width="23.5" bestFit="1" customWidth="1"/>
    <col min="554" max="554" width="14.6640625" bestFit="1" customWidth="1"/>
    <col min="555" max="555" width="27.33203125" bestFit="1" customWidth="1"/>
    <col min="556" max="556" width="11.33203125" bestFit="1" customWidth="1"/>
    <col min="557" max="557" width="12" bestFit="1" customWidth="1"/>
    <col min="558" max="558" width="19.33203125" bestFit="1" customWidth="1"/>
    <col min="559" max="559" width="27" bestFit="1" customWidth="1"/>
    <col min="560" max="560" width="13.5" bestFit="1" customWidth="1"/>
    <col min="561" max="561" width="9" bestFit="1" customWidth="1"/>
    <col min="562" max="562" width="13.6640625" bestFit="1" customWidth="1"/>
    <col min="565" max="565" width="11.1640625" bestFit="1" customWidth="1"/>
    <col min="566" max="566" width="21.83203125" bestFit="1" customWidth="1"/>
    <col min="567" max="567" width="10.6640625" bestFit="1" customWidth="1"/>
    <col min="568" max="568" width="9" bestFit="1" customWidth="1"/>
    <col min="569" max="569" width="20.5" bestFit="1" customWidth="1"/>
    <col min="570" max="570" width="21" bestFit="1" customWidth="1"/>
    <col min="571" max="571" width="23.5" bestFit="1" customWidth="1"/>
    <col min="572" max="572" width="26.83203125" bestFit="1" customWidth="1"/>
    <col min="573" max="573" width="15.6640625" bestFit="1" customWidth="1"/>
    <col min="574" max="574" width="11.33203125" bestFit="1" customWidth="1"/>
    <col min="575" max="575" width="17.83203125" bestFit="1" customWidth="1"/>
    <col min="576" max="576" width="29.1640625" bestFit="1" customWidth="1"/>
    <col min="577" max="577" width="12" bestFit="1" customWidth="1"/>
    <col min="578" max="578" width="21.5" bestFit="1" customWidth="1"/>
    <col min="579" max="579" width="24.33203125" bestFit="1" customWidth="1"/>
    <col min="580" max="580" width="12.5" bestFit="1" customWidth="1"/>
    <col min="581" max="581" width="21.1640625" bestFit="1" customWidth="1"/>
    <col min="582" max="582" width="13.33203125" bestFit="1" customWidth="1"/>
    <col min="583" max="583" width="15.83203125" bestFit="1" customWidth="1"/>
    <col min="584" max="584" width="14.33203125" bestFit="1" customWidth="1"/>
    <col min="585" max="585" width="10.5" bestFit="1" customWidth="1"/>
    <col min="586" max="586" width="13.5" bestFit="1" customWidth="1"/>
    <col min="587" max="587" width="14.1640625" bestFit="1" customWidth="1"/>
    <col min="588" max="588" width="15.5" bestFit="1" customWidth="1"/>
    <col min="589" max="589" width="14.33203125" bestFit="1" customWidth="1"/>
    <col min="590" max="590" width="12" bestFit="1" customWidth="1"/>
    <col min="591" max="591" width="18.1640625" bestFit="1" customWidth="1"/>
    <col min="592" max="592" width="10.5" bestFit="1" customWidth="1"/>
    <col min="593" max="593" width="23.83203125" bestFit="1" customWidth="1"/>
    <col min="594" max="594" width="11.5" bestFit="1" customWidth="1"/>
    <col min="595" max="595" width="13.5" bestFit="1" customWidth="1"/>
    <col min="596" max="596" width="13" bestFit="1" customWidth="1"/>
    <col min="597" max="597" width="11.6640625" bestFit="1" customWidth="1"/>
    <col min="598" max="598" width="23.33203125" bestFit="1" customWidth="1"/>
    <col min="599" max="599" width="14.83203125" bestFit="1" customWidth="1"/>
    <col min="600" max="600" width="20.33203125" bestFit="1" customWidth="1"/>
    <col min="601" max="601" width="16" bestFit="1" customWidth="1"/>
    <col min="602" max="602" width="10.6640625" bestFit="1" customWidth="1"/>
    <col min="604" max="604" width="13.5" bestFit="1" customWidth="1"/>
    <col min="605" max="605" width="11.1640625" bestFit="1" customWidth="1"/>
    <col min="606" max="606" width="10.1640625" bestFit="1" customWidth="1"/>
    <col min="607" max="607" width="9.5" bestFit="1" customWidth="1"/>
    <col min="608" max="608" width="15.6640625" bestFit="1" customWidth="1"/>
    <col min="609" max="609" width="13" bestFit="1" customWidth="1"/>
    <col min="610" max="610" width="23.6640625" bestFit="1" customWidth="1"/>
    <col min="611" max="611" width="15.33203125" bestFit="1" customWidth="1"/>
    <col min="612" max="612" width="10.33203125" bestFit="1" customWidth="1"/>
    <col min="613" max="613" width="10.1640625" bestFit="1" customWidth="1"/>
    <col min="614" max="614" width="8.83203125" bestFit="1" customWidth="1"/>
    <col min="615" max="615" width="11.83203125" bestFit="1" customWidth="1"/>
    <col min="616" max="616" width="22.83203125" bestFit="1" customWidth="1"/>
    <col min="617" max="617" width="9.1640625" bestFit="1" customWidth="1"/>
    <col min="618" max="618" width="10.6640625" bestFit="1" customWidth="1"/>
    <col min="619" max="619" width="14" bestFit="1" customWidth="1"/>
    <col min="620" max="620" width="14.5" bestFit="1" customWidth="1"/>
    <col min="621" max="621" width="13.33203125" bestFit="1" customWidth="1"/>
    <col min="622" max="622" width="9" bestFit="1" customWidth="1"/>
    <col min="623" max="623" width="10.6640625" bestFit="1" customWidth="1"/>
    <col min="624" max="624" width="21.83203125" bestFit="1" customWidth="1"/>
    <col min="625" max="625" width="12" bestFit="1" customWidth="1"/>
    <col min="626" max="626" width="10" bestFit="1" customWidth="1"/>
    <col min="627" max="627" width="8" bestFit="1" customWidth="1"/>
    <col min="628" max="628" width="12.1640625" bestFit="1" customWidth="1"/>
    <col min="629" max="629" width="24.33203125" bestFit="1" customWidth="1"/>
    <col min="630" max="630" width="24.83203125" bestFit="1" customWidth="1"/>
    <col min="631" max="631" width="23.5" bestFit="1" customWidth="1"/>
    <col min="632" max="632" width="9.33203125" bestFit="1" customWidth="1"/>
    <col min="633" max="633" width="23" bestFit="1" customWidth="1"/>
    <col min="634" max="634" width="24.1640625" bestFit="1" customWidth="1"/>
    <col min="635" max="635" width="24.83203125" bestFit="1" customWidth="1"/>
    <col min="636" max="636" width="12.33203125" bestFit="1" customWidth="1"/>
    <col min="637" max="637" width="18.33203125" bestFit="1" customWidth="1"/>
    <col min="638" max="638" width="9.83203125" bestFit="1" customWidth="1"/>
    <col min="639" max="639" width="10" bestFit="1" customWidth="1"/>
    <col min="640" max="640" width="13.5" bestFit="1" customWidth="1"/>
    <col min="641" max="641" width="12" bestFit="1" customWidth="1"/>
    <col min="642" max="642" width="9.6640625" bestFit="1" customWidth="1"/>
    <col min="643" max="643" width="9.83203125" bestFit="1" customWidth="1"/>
    <col min="644" max="644" width="12.5" bestFit="1" customWidth="1"/>
    <col min="645" max="645" width="21.83203125" bestFit="1" customWidth="1"/>
    <col min="646" max="646" width="16.33203125" bestFit="1" customWidth="1"/>
    <col min="647" max="647" width="24.6640625" bestFit="1" customWidth="1"/>
    <col min="648" max="648" width="24" bestFit="1" customWidth="1"/>
    <col min="649" max="649" width="21" bestFit="1" customWidth="1"/>
    <col min="650" max="650" width="21.1640625" bestFit="1" customWidth="1"/>
    <col min="651" max="651" width="11.1640625" bestFit="1" customWidth="1"/>
    <col min="652" max="652" width="9" bestFit="1" customWidth="1"/>
    <col min="653" max="653" width="10.33203125" bestFit="1" customWidth="1"/>
    <col min="654" max="654" width="22.5" bestFit="1" customWidth="1"/>
    <col min="655" max="655" width="21.1640625" bestFit="1" customWidth="1"/>
    <col min="656" max="656" width="24.1640625" bestFit="1" customWidth="1"/>
    <col min="657" max="657" width="17.83203125" bestFit="1" customWidth="1"/>
    <col min="658" max="658" width="13.33203125" bestFit="1" customWidth="1"/>
    <col min="659" max="659" width="8.83203125" bestFit="1" customWidth="1"/>
    <col min="660" max="660" width="12.6640625" bestFit="1" customWidth="1"/>
    <col min="661" max="661" width="16.33203125" bestFit="1" customWidth="1"/>
    <col min="662" max="662" width="17.33203125" bestFit="1" customWidth="1"/>
    <col min="663" max="663" width="11.33203125" bestFit="1" customWidth="1"/>
    <col min="664" max="664" width="11.6640625" bestFit="1" customWidth="1"/>
    <col min="665" max="665" width="27.1640625" bestFit="1" customWidth="1"/>
    <col min="666" max="666" width="27.83203125" bestFit="1" customWidth="1"/>
    <col min="667" max="667" width="19.33203125" bestFit="1" customWidth="1"/>
    <col min="668" max="668" width="13.6640625" bestFit="1" customWidth="1"/>
    <col min="669" max="669" width="12.1640625" bestFit="1" customWidth="1"/>
    <col min="670" max="671" width="9.6640625" bestFit="1" customWidth="1"/>
    <col min="672" max="672" width="12.83203125" bestFit="1" customWidth="1"/>
    <col min="673" max="673" width="11.33203125" bestFit="1" customWidth="1"/>
    <col min="674" max="674" width="23.1640625" bestFit="1" customWidth="1"/>
    <col min="675" max="675" width="14.5" bestFit="1" customWidth="1"/>
    <col min="676" max="676" width="23.1640625" bestFit="1" customWidth="1"/>
    <col min="677" max="677" width="8.33203125" bestFit="1" customWidth="1"/>
    <col min="678" max="678" width="13" bestFit="1" customWidth="1"/>
    <col min="679" max="679" width="14" bestFit="1" customWidth="1"/>
    <col min="680" max="680" width="8.33203125" bestFit="1" customWidth="1"/>
    <col min="681" max="681" width="21.5" bestFit="1" customWidth="1"/>
    <col min="682" max="682" width="13.5" bestFit="1" customWidth="1"/>
    <col min="683" max="683" width="11.1640625" bestFit="1" customWidth="1"/>
    <col min="684" max="684" width="15.83203125" bestFit="1" customWidth="1"/>
    <col min="685" max="685" width="13.83203125" bestFit="1" customWidth="1"/>
    <col min="686" max="686" width="25" bestFit="1" customWidth="1"/>
    <col min="687" max="687" width="14.6640625" bestFit="1" customWidth="1"/>
    <col min="688" max="688" width="14.1640625" bestFit="1" customWidth="1"/>
    <col min="689" max="689" width="23.1640625" bestFit="1" customWidth="1"/>
    <col min="690" max="690" width="15.6640625" bestFit="1" customWidth="1"/>
    <col min="691" max="691" width="20" bestFit="1" customWidth="1"/>
    <col min="692" max="692" width="12" bestFit="1" customWidth="1"/>
    <col min="693" max="693" width="30.1640625" bestFit="1" customWidth="1"/>
    <col min="694" max="694" width="8.83203125" bestFit="1" customWidth="1"/>
    <col min="695" max="695" width="14.83203125" bestFit="1" customWidth="1"/>
    <col min="696" max="696" width="19.6640625" bestFit="1" customWidth="1"/>
    <col min="697" max="697" width="23.6640625" bestFit="1" customWidth="1"/>
    <col min="698" max="698" width="9.5" bestFit="1" customWidth="1"/>
    <col min="699" max="699" width="10.6640625" bestFit="1" customWidth="1"/>
    <col min="700" max="700" width="19.6640625" bestFit="1" customWidth="1"/>
    <col min="701" max="701" width="13.5" bestFit="1" customWidth="1"/>
    <col min="702" max="702" width="26.83203125" bestFit="1" customWidth="1"/>
    <col min="703" max="703" width="13" bestFit="1" customWidth="1"/>
    <col min="704" max="704" width="30.83203125" bestFit="1" customWidth="1"/>
    <col min="705" max="705" width="11.1640625" bestFit="1" customWidth="1"/>
    <col min="706" max="706" width="23.6640625" bestFit="1" customWidth="1"/>
    <col min="707" max="707" width="9.1640625" bestFit="1" customWidth="1"/>
    <col min="708" max="708" width="13.6640625" bestFit="1" customWidth="1"/>
    <col min="709" max="709" width="15.5" bestFit="1" customWidth="1"/>
    <col min="710" max="710" width="13.1640625" bestFit="1" customWidth="1"/>
    <col min="711" max="711" width="15.33203125" bestFit="1" customWidth="1"/>
    <col min="712" max="712" width="13" bestFit="1" customWidth="1"/>
    <col min="713" max="713" width="25.6640625" bestFit="1" customWidth="1"/>
    <col min="714" max="714" width="14.1640625" bestFit="1" customWidth="1"/>
    <col min="715" max="715" width="13.5" bestFit="1" customWidth="1"/>
    <col min="716" max="716" width="28.33203125" bestFit="1" customWidth="1"/>
    <col min="717" max="717" width="9.6640625" bestFit="1" customWidth="1"/>
    <col min="718" max="718" width="13.5" bestFit="1" customWidth="1"/>
    <col min="719" max="719" width="22.6640625" bestFit="1" customWidth="1"/>
    <col min="720" max="720" width="12.6640625" bestFit="1" customWidth="1"/>
    <col min="721" max="721" width="15.33203125" bestFit="1" customWidth="1"/>
    <col min="722" max="722" width="16.33203125" bestFit="1" customWidth="1"/>
    <col min="723" max="723" width="18" bestFit="1" customWidth="1"/>
    <col min="724" max="724" width="17.6640625" bestFit="1" customWidth="1"/>
    <col min="725" max="725" width="14.1640625" bestFit="1" customWidth="1"/>
    <col min="726" max="726" width="14.33203125" bestFit="1" customWidth="1"/>
    <col min="727" max="727" width="27.5" bestFit="1" customWidth="1"/>
    <col min="728" max="728" width="25.83203125" bestFit="1" customWidth="1"/>
    <col min="729" max="729" width="27.6640625" bestFit="1" customWidth="1"/>
    <col min="730" max="730" width="25.1640625" bestFit="1" customWidth="1"/>
    <col min="731" max="731" width="24" bestFit="1" customWidth="1"/>
    <col min="732" max="732" width="23.83203125" bestFit="1" customWidth="1"/>
    <col min="733" max="733" width="15.5" bestFit="1" customWidth="1"/>
    <col min="734" max="734" width="15.6640625" bestFit="1" customWidth="1"/>
    <col min="735" max="735" width="10.6640625" bestFit="1" customWidth="1"/>
    <col min="736" max="736" width="25.1640625" bestFit="1" customWidth="1"/>
    <col min="737" max="737" width="12.83203125" bestFit="1" customWidth="1"/>
    <col min="738" max="738" width="10.5" bestFit="1" customWidth="1"/>
    <col min="739" max="739" width="9.83203125" bestFit="1" customWidth="1"/>
    <col min="740" max="740" width="10.5" bestFit="1" customWidth="1"/>
    <col min="741" max="741" width="19.6640625" bestFit="1" customWidth="1"/>
    <col min="742" max="742" width="11.33203125" bestFit="1" customWidth="1"/>
    <col min="743" max="743" width="11.6640625" bestFit="1" customWidth="1"/>
    <col min="744" max="744" width="7.6640625" bestFit="1" customWidth="1"/>
    <col min="745" max="745" width="22.5" bestFit="1" customWidth="1"/>
    <col min="746" max="746" width="12" bestFit="1" customWidth="1"/>
    <col min="747" max="747" width="17.83203125" bestFit="1" customWidth="1"/>
    <col min="748" max="748" width="14.33203125" bestFit="1" customWidth="1"/>
    <col min="749" max="749" width="19.83203125" bestFit="1" customWidth="1"/>
    <col min="750" max="750" width="14" bestFit="1" customWidth="1"/>
    <col min="751" max="751" width="12.5" bestFit="1" customWidth="1"/>
    <col min="752" max="752" width="11" bestFit="1" customWidth="1"/>
    <col min="754" max="755" width="14.83203125" bestFit="1" customWidth="1"/>
    <col min="756" max="756" width="24.5" bestFit="1" customWidth="1"/>
    <col min="757" max="757" width="23.5" bestFit="1" customWidth="1"/>
    <col min="759" max="759" width="12.5" bestFit="1" customWidth="1"/>
    <col min="760" max="760" width="25.5" bestFit="1" customWidth="1"/>
    <col min="761" max="761" width="14.1640625" bestFit="1" customWidth="1"/>
    <col min="762" max="762" width="14.83203125" bestFit="1" customWidth="1"/>
    <col min="763" max="763" width="14.5" bestFit="1" customWidth="1"/>
    <col min="764" max="764" width="12.1640625" bestFit="1" customWidth="1"/>
    <col min="765" max="765" width="12.33203125" bestFit="1" customWidth="1"/>
    <col min="766" max="766" width="19.33203125" bestFit="1" customWidth="1"/>
    <col min="767" max="767" width="23.83203125" bestFit="1" customWidth="1"/>
    <col min="768" max="768" width="24.6640625" bestFit="1" customWidth="1"/>
    <col min="769" max="769" width="14.1640625" bestFit="1" customWidth="1"/>
    <col min="770" max="770" width="11.6640625" bestFit="1" customWidth="1"/>
    <col min="771" max="771" width="25.6640625" bestFit="1" customWidth="1"/>
    <col min="772" max="772" width="14.33203125" bestFit="1" customWidth="1"/>
    <col min="773" max="773" width="15.6640625" bestFit="1" customWidth="1"/>
    <col min="774" max="774" width="12.33203125" bestFit="1" customWidth="1"/>
    <col min="775" max="775" width="9.83203125" bestFit="1" customWidth="1"/>
    <col min="776" max="776" width="21.83203125" bestFit="1" customWidth="1"/>
    <col min="777" max="777" width="24" bestFit="1" customWidth="1"/>
    <col min="778" max="778" width="27" bestFit="1" customWidth="1"/>
    <col min="779" max="779" width="13.33203125" bestFit="1" customWidth="1"/>
    <col min="780" max="780" width="11.1640625" bestFit="1" customWidth="1"/>
    <col min="781" max="781" width="13.5" bestFit="1" customWidth="1"/>
    <col min="782" max="782" width="8.6640625" bestFit="1" customWidth="1"/>
    <col min="783" max="783" width="24.83203125" bestFit="1" customWidth="1"/>
    <col min="784" max="784" width="13" bestFit="1" customWidth="1"/>
    <col min="785" max="785" width="22" bestFit="1" customWidth="1"/>
    <col min="786" max="787" width="17.1640625" bestFit="1" customWidth="1"/>
    <col min="788" max="788" width="10.5" bestFit="1" customWidth="1"/>
    <col min="789" max="789" width="11.83203125" bestFit="1" customWidth="1"/>
    <col min="790" max="790" width="10.6640625" bestFit="1" customWidth="1"/>
    <col min="791" max="791" width="13" bestFit="1" customWidth="1"/>
    <col min="792" max="792" width="13.83203125" bestFit="1" customWidth="1"/>
    <col min="793" max="793" width="11.5" bestFit="1" customWidth="1"/>
    <col min="794" max="794" width="12" bestFit="1" customWidth="1"/>
    <col min="795" max="795" width="14.1640625" bestFit="1" customWidth="1"/>
    <col min="796" max="796" width="10.6640625" bestFit="1" customWidth="1"/>
    <col min="797" max="797" width="9.5" bestFit="1" customWidth="1"/>
    <col min="798" max="798" width="12.6640625" bestFit="1" customWidth="1"/>
    <col min="799" max="799" width="11.1640625" bestFit="1" customWidth="1"/>
    <col min="800" max="800" width="13.83203125" bestFit="1" customWidth="1"/>
    <col min="801" max="801" width="11.5" bestFit="1" customWidth="1"/>
    <col min="802" max="802" width="12.6640625" bestFit="1" customWidth="1"/>
    <col min="803" max="803" width="13" bestFit="1" customWidth="1"/>
    <col min="804" max="804" width="12.1640625" bestFit="1" customWidth="1"/>
    <col min="805" max="805" width="12.33203125" bestFit="1" customWidth="1"/>
    <col min="806" max="806" width="10.33203125" bestFit="1" customWidth="1"/>
    <col min="807" max="807" width="13.33203125" bestFit="1" customWidth="1"/>
    <col min="808" max="808" width="11.5" bestFit="1" customWidth="1"/>
    <col min="809" max="809" width="12.1640625" bestFit="1" customWidth="1"/>
    <col min="810" max="810" width="13.33203125" bestFit="1" customWidth="1"/>
    <col min="811" max="811" width="21.1640625" bestFit="1" customWidth="1"/>
    <col min="812" max="812" width="24" bestFit="1" customWidth="1"/>
    <col min="813" max="813" width="19.83203125" bestFit="1" customWidth="1"/>
    <col min="814" max="814" width="23.1640625" bestFit="1" customWidth="1"/>
    <col min="815" max="815" width="23.6640625" bestFit="1" customWidth="1"/>
    <col min="816" max="816" width="22.33203125" bestFit="1" customWidth="1"/>
    <col min="817" max="817" width="11.6640625" bestFit="1" customWidth="1"/>
    <col min="818" max="818" width="8" bestFit="1" customWidth="1"/>
    <col min="819" max="819" width="12.33203125" bestFit="1" customWidth="1"/>
    <col min="820" max="820" width="11.6640625" bestFit="1" customWidth="1"/>
    <col min="821" max="821" width="22.83203125" bestFit="1" customWidth="1"/>
    <col min="822" max="822" width="13" bestFit="1" customWidth="1"/>
    <col min="823" max="823" width="13.83203125" bestFit="1" customWidth="1"/>
    <col min="824" max="824" width="25" bestFit="1" customWidth="1"/>
    <col min="825" max="825" width="24.83203125" bestFit="1" customWidth="1"/>
    <col min="826" max="826" width="10.5" bestFit="1" customWidth="1"/>
    <col min="827" max="827" width="13" bestFit="1" customWidth="1"/>
    <col min="828" max="828" width="19" bestFit="1" customWidth="1"/>
    <col min="829" max="829" width="15.5" bestFit="1" customWidth="1"/>
    <col min="830" max="830" width="10.5" bestFit="1" customWidth="1"/>
    <col min="832" max="832" width="15.5" bestFit="1" customWidth="1"/>
    <col min="833" max="833" width="9.1640625" bestFit="1" customWidth="1"/>
    <col min="834" max="834" width="12.1640625" bestFit="1" customWidth="1"/>
    <col min="835" max="835" width="14.83203125" bestFit="1" customWidth="1"/>
    <col min="836" max="836" width="13.1640625" bestFit="1" customWidth="1"/>
    <col min="837" max="837" width="22.5" bestFit="1" customWidth="1"/>
    <col min="838" max="838" width="12.33203125" bestFit="1" customWidth="1"/>
    <col min="839" max="839" width="25.6640625" bestFit="1" customWidth="1"/>
    <col min="840" max="840" width="9.83203125" bestFit="1" customWidth="1"/>
    <col min="841" max="841" width="23.1640625" bestFit="1" customWidth="1"/>
    <col min="842" max="842" width="24.33203125" bestFit="1" customWidth="1"/>
    <col min="843" max="843" width="21.6640625" bestFit="1" customWidth="1"/>
    <col min="844" max="844" width="24" bestFit="1" customWidth="1"/>
    <col min="845" max="845" width="19" bestFit="1" customWidth="1"/>
    <col min="846" max="846" width="9.1640625" bestFit="1" customWidth="1"/>
    <col min="847" max="847" width="9.6640625" bestFit="1" customWidth="1"/>
    <col min="848" max="848" width="11.6640625" bestFit="1" customWidth="1"/>
    <col min="849" max="849" width="25" bestFit="1" customWidth="1"/>
    <col min="850" max="850" width="27.1640625" bestFit="1" customWidth="1"/>
    <col min="851" max="851" width="23.83203125" bestFit="1" customWidth="1"/>
    <col min="852" max="852" width="21.6640625" bestFit="1" customWidth="1"/>
    <col min="853" max="853" width="12" bestFit="1" customWidth="1"/>
    <col min="854" max="854" width="15.5" bestFit="1" customWidth="1"/>
    <col min="855" max="855" width="10.6640625" bestFit="1" customWidth="1"/>
    <col min="856" max="856" width="13" bestFit="1" customWidth="1"/>
    <col min="857" max="857" width="16" bestFit="1" customWidth="1"/>
    <col min="858" max="858" width="24" bestFit="1" customWidth="1"/>
    <col min="859" max="859" width="24.83203125" bestFit="1" customWidth="1"/>
    <col min="860" max="860" width="12.83203125" bestFit="1" customWidth="1"/>
    <col min="861" max="861" width="15" bestFit="1" customWidth="1"/>
    <col min="862" max="862" width="16.83203125" bestFit="1" customWidth="1"/>
    <col min="863" max="863" width="22.83203125" bestFit="1" customWidth="1"/>
    <col min="864" max="864" width="12.5" bestFit="1" customWidth="1"/>
    <col min="865" max="865" width="8" bestFit="1" customWidth="1"/>
    <col min="866" max="866" width="20.83203125" bestFit="1" customWidth="1"/>
    <col min="867" max="867" width="19.83203125" bestFit="1" customWidth="1"/>
    <col min="868" max="868" width="24.5" bestFit="1" customWidth="1"/>
    <col min="869" max="869" width="22.33203125" bestFit="1" customWidth="1"/>
    <col min="870" max="870" width="11.83203125" bestFit="1" customWidth="1"/>
    <col min="871" max="871" width="12.5" bestFit="1" customWidth="1"/>
    <col min="872" max="872" width="22.5" bestFit="1" customWidth="1"/>
    <col min="873" max="873" width="21.6640625" bestFit="1" customWidth="1"/>
    <col min="874" max="874" width="22.1640625" bestFit="1" customWidth="1"/>
    <col min="875" max="875" width="25.6640625" bestFit="1" customWidth="1"/>
    <col min="876" max="876" width="9.6640625" bestFit="1" customWidth="1"/>
    <col min="877" max="877" width="24.6640625" bestFit="1" customWidth="1"/>
    <col min="878" max="878" width="11.5" bestFit="1" customWidth="1"/>
    <col min="879" max="879" width="14.83203125" bestFit="1" customWidth="1"/>
    <col min="880" max="880" width="28.5" bestFit="1" customWidth="1"/>
    <col min="881" max="881" width="12.33203125" bestFit="1" customWidth="1"/>
    <col min="882" max="882" width="10.5" bestFit="1" customWidth="1"/>
    <col min="883" max="883" width="23" bestFit="1" customWidth="1"/>
    <col min="885" max="885" width="23.6640625" bestFit="1" customWidth="1"/>
    <col min="886" max="886" width="22.6640625" bestFit="1" customWidth="1"/>
    <col min="888" max="888" width="20.1640625" bestFit="1" customWidth="1"/>
    <col min="889" max="889" width="22.83203125" bestFit="1" customWidth="1"/>
    <col min="890" max="890" width="30" bestFit="1" customWidth="1"/>
    <col min="891" max="891" width="10.6640625" bestFit="1" customWidth="1"/>
    <col min="892" max="892" width="10.1640625" bestFit="1" customWidth="1"/>
    <col min="893" max="893" width="13" bestFit="1" customWidth="1"/>
    <col min="894" max="894" width="25.1640625" bestFit="1" customWidth="1"/>
    <col min="895" max="895" width="24.83203125" bestFit="1" customWidth="1"/>
    <col min="896" max="896" width="11" bestFit="1" customWidth="1"/>
    <col min="897" max="897" width="12" bestFit="1" customWidth="1"/>
    <col min="898" max="898" width="9.6640625" bestFit="1" customWidth="1"/>
    <col min="899" max="899" width="13.33203125" bestFit="1" customWidth="1"/>
    <col min="900" max="900" width="14.83203125" bestFit="1" customWidth="1"/>
    <col min="901" max="901" width="21.83203125" bestFit="1" customWidth="1"/>
    <col min="902" max="902" width="23.33203125" bestFit="1" customWidth="1"/>
    <col min="903" max="903" width="19" bestFit="1" customWidth="1"/>
    <col min="904" max="904" width="9" bestFit="1" customWidth="1"/>
    <col min="905" max="905" width="22.5" bestFit="1" customWidth="1"/>
    <col min="906" max="906" width="10.5" bestFit="1" customWidth="1"/>
    <col min="907" max="907" width="10.33203125" bestFit="1" customWidth="1"/>
    <col min="908" max="909" width="15" bestFit="1" customWidth="1"/>
    <col min="910" max="910" width="11" bestFit="1" customWidth="1"/>
    <col min="911" max="911" width="14.83203125" bestFit="1" customWidth="1"/>
    <col min="912" max="912" width="11.6640625" bestFit="1" customWidth="1"/>
    <col min="913" max="913" width="10.6640625" bestFit="1" customWidth="1"/>
    <col min="914" max="914" width="15.5" bestFit="1" customWidth="1"/>
    <col min="915" max="916" width="11.5" bestFit="1" customWidth="1"/>
    <col min="917" max="917" width="9.5" bestFit="1" customWidth="1"/>
    <col min="918" max="918" width="9.1640625" bestFit="1" customWidth="1"/>
    <col min="919" max="919" width="13.5" bestFit="1" customWidth="1"/>
    <col min="920" max="920" width="12.6640625" bestFit="1" customWidth="1"/>
    <col min="921" max="921" width="27.1640625" bestFit="1" customWidth="1"/>
    <col min="922" max="922" width="9.33203125" bestFit="1" customWidth="1"/>
    <col min="923" max="923" width="12.33203125" bestFit="1" customWidth="1"/>
    <col min="924" max="924" width="13" bestFit="1" customWidth="1"/>
    <col min="925" max="925" width="22.5" bestFit="1" customWidth="1"/>
    <col min="926" max="926" width="22" bestFit="1" customWidth="1"/>
    <col min="927" max="927" width="26.1640625" bestFit="1" customWidth="1"/>
    <col min="928" max="928" width="29.5" bestFit="1" customWidth="1"/>
    <col min="929" max="929" width="22.1640625" bestFit="1" customWidth="1"/>
    <col min="930" max="930" width="24.83203125" bestFit="1" customWidth="1"/>
    <col min="932" max="932" width="16.5" bestFit="1" customWidth="1"/>
    <col min="933" max="933" width="11.33203125" bestFit="1" customWidth="1"/>
    <col min="934" max="934" width="11.6640625" bestFit="1" customWidth="1"/>
    <col min="935" max="935" width="13.6640625" bestFit="1" customWidth="1"/>
    <col min="936" max="936" width="16" bestFit="1" customWidth="1"/>
    <col min="937" max="937" width="14.6640625" bestFit="1" customWidth="1"/>
    <col min="938" max="938" width="14.33203125" bestFit="1" customWidth="1"/>
    <col min="939" max="939" width="26.33203125" bestFit="1" customWidth="1"/>
    <col min="940" max="940" width="28.1640625" bestFit="1" customWidth="1"/>
    <col min="941" max="941" width="24.6640625" bestFit="1" customWidth="1"/>
    <col min="942" max="942" width="25.33203125" bestFit="1" customWidth="1"/>
    <col min="943" max="943" width="24.83203125" bestFit="1" customWidth="1"/>
    <col min="944" max="944" width="23.33203125" bestFit="1" customWidth="1"/>
    <col min="945" max="945" width="13.6640625" bestFit="1" customWidth="1"/>
    <col min="946" max="946" width="14.6640625" bestFit="1" customWidth="1"/>
    <col min="947" max="947" width="12.33203125" bestFit="1" customWidth="1"/>
    <col min="948" max="948" width="9.83203125" bestFit="1" customWidth="1"/>
    <col min="949" max="949" width="22" bestFit="1" customWidth="1"/>
    <col min="950" max="950" width="22.33203125" bestFit="1" customWidth="1"/>
    <col min="951" max="951" width="27.5" bestFit="1" customWidth="1"/>
    <col min="952" max="952" width="23.5" bestFit="1" customWidth="1"/>
    <col min="953" max="953" width="13.1640625" bestFit="1" customWidth="1"/>
    <col min="954" max="954" width="23.33203125" bestFit="1" customWidth="1"/>
    <col min="955" max="955" width="12.6640625" bestFit="1" customWidth="1"/>
    <col min="956" max="956" width="8.83203125" bestFit="1" customWidth="1"/>
    <col min="957" max="957" width="22.33203125" bestFit="1" customWidth="1"/>
    <col min="958" max="958" width="9.6640625" bestFit="1" customWidth="1"/>
    <col min="959" max="959" width="11.6640625" bestFit="1" customWidth="1"/>
    <col min="960" max="960" width="10" bestFit="1" customWidth="1"/>
    <col min="961" max="961" width="13" bestFit="1" customWidth="1"/>
    <col min="962" max="962" width="25.33203125" bestFit="1" customWidth="1"/>
    <col min="963" max="963" width="20.1640625" bestFit="1" customWidth="1"/>
    <col min="964" max="964" width="21.5" bestFit="1" customWidth="1"/>
    <col min="965" max="965" width="20.6640625" bestFit="1" customWidth="1"/>
    <col min="966" max="966" width="13" bestFit="1" customWidth="1"/>
    <col min="967" max="967" width="9.1640625" bestFit="1" customWidth="1"/>
    <col min="968" max="968" width="18.1640625" bestFit="1" customWidth="1"/>
    <col min="969" max="969" width="14" bestFit="1" customWidth="1"/>
    <col min="970" max="970" width="9.33203125" bestFit="1" customWidth="1"/>
    <col min="971" max="971" width="9.5" bestFit="1" customWidth="1"/>
    <col min="972" max="972" width="23.5" bestFit="1" customWidth="1"/>
    <col min="973" max="973" width="19.1640625" bestFit="1" customWidth="1"/>
    <col min="974" max="974" width="23.6640625" bestFit="1" customWidth="1"/>
    <col min="975" max="975" width="11" bestFit="1" customWidth="1"/>
  </cols>
  <sheetData>
    <row r="1" spans="1:6" x14ac:dyDescent="0.2">
      <c r="A1" s="9" t="s">
        <v>6</v>
      </c>
      <c r="B1" t="s">
        <v>2033</v>
      </c>
    </row>
    <row r="2" spans="1:6" x14ac:dyDescent="0.2">
      <c r="A2" s="9" t="s">
        <v>2031</v>
      </c>
      <c r="B2" t="s">
        <v>2033</v>
      </c>
    </row>
    <row r="4" spans="1:6" x14ac:dyDescent="0.2">
      <c r="A4" s="9" t="s">
        <v>2034</v>
      </c>
      <c r="B4" s="9" t="s">
        <v>2035</v>
      </c>
    </row>
    <row r="5" spans="1:6" x14ac:dyDescent="0.2">
      <c r="A5" s="9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11" t="s">
        <v>2047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2">
      <c r="A7" s="11" t="s">
        <v>2048</v>
      </c>
      <c r="B7" s="10"/>
      <c r="C7" s="10"/>
      <c r="D7" s="10"/>
      <c r="E7" s="10">
        <v>4</v>
      </c>
      <c r="F7" s="10">
        <v>4</v>
      </c>
    </row>
    <row r="8" spans="1:6" x14ac:dyDescent="0.2">
      <c r="A8" s="11" t="s">
        <v>2049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2">
      <c r="A9" s="11" t="s">
        <v>2050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2">
      <c r="A10" s="11" t="s">
        <v>2051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2">
      <c r="A11" s="11" t="s">
        <v>2052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2">
      <c r="A12" s="11" t="s">
        <v>2053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2">
      <c r="A13" s="11" t="s">
        <v>2054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2">
      <c r="A14" s="11" t="s">
        <v>2055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2">
      <c r="A15" s="11" t="s">
        <v>2056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2">
      <c r="A16" s="11" t="s">
        <v>2057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">
      <c r="A17" s="11" t="s">
        <v>2058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">
      <c r="A18" s="11" t="s">
        <v>2059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">
      <c r="A19" s="11" t="s">
        <v>2060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">
      <c r="A20" s="11" t="s">
        <v>2061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">
      <c r="A21" s="11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">
      <c r="A22" s="11" t="s">
        <v>2063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">
      <c r="A23" s="11" t="s">
        <v>2064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">
      <c r="A24" s="11" t="s">
        <v>2065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">
      <c r="A25" s="11" t="s">
        <v>2066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">
      <c r="A26" s="11" t="s">
        <v>2067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">
      <c r="A27" s="11" t="s">
        <v>2068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">
      <c r="A28" s="11" t="s">
        <v>2069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">
      <c r="A29" s="11" t="s">
        <v>2070</v>
      </c>
      <c r="B29" s="10"/>
      <c r="C29" s="10"/>
      <c r="D29" s="10"/>
      <c r="E29" s="10">
        <v>3</v>
      </c>
      <c r="F29" s="10">
        <v>3</v>
      </c>
    </row>
    <row r="30" spans="1:6" x14ac:dyDescent="0.2">
      <c r="A30" s="11" t="s">
        <v>2036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C639-DA28-E649-8625-9FF658F18059}">
  <dimension ref="A1:F18"/>
  <sheetViews>
    <sheetView workbookViewId="0">
      <selection activeCell="H27" sqref="H2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2031</v>
      </c>
      <c r="B1" t="s">
        <v>2033</v>
      </c>
    </row>
    <row r="2" spans="1:6" x14ac:dyDescent="0.2">
      <c r="A2" s="9" t="s">
        <v>2085</v>
      </c>
      <c r="B2" t="s">
        <v>2033</v>
      </c>
    </row>
    <row r="4" spans="1:6" x14ac:dyDescent="0.2">
      <c r="A4" s="9" t="s">
        <v>2034</v>
      </c>
      <c r="B4" s="9" t="s">
        <v>2035</v>
      </c>
    </row>
    <row r="5" spans="1:6" x14ac:dyDescent="0.2">
      <c r="A5" s="9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13" t="s">
        <v>2073</v>
      </c>
      <c r="B6" s="10">
        <v>6</v>
      </c>
      <c r="C6" s="10">
        <v>36</v>
      </c>
      <c r="D6" s="10">
        <v>1</v>
      </c>
      <c r="E6" s="10">
        <v>49</v>
      </c>
      <c r="F6" s="10">
        <v>92</v>
      </c>
    </row>
    <row r="7" spans="1:6" x14ac:dyDescent="0.2">
      <c r="A7" s="13" t="s">
        <v>2074</v>
      </c>
      <c r="B7" s="10">
        <v>7</v>
      </c>
      <c r="C7" s="10">
        <v>28</v>
      </c>
      <c r="D7" s="10"/>
      <c r="E7" s="10">
        <v>44</v>
      </c>
      <c r="F7" s="10">
        <v>79</v>
      </c>
    </row>
    <row r="8" spans="1:6" x14ac:dyDescent="0.2">
      <c r="A8" s="13" t="s">
        <v>2075</v>
      </c>
      <c r="B8" s="10">
        <v>4</v>
      </c>
      <c r="C8" s="10">
        <v>33</v>
      </c>
      <c r="D8" s="10"/>
      <c r="E8" s="10">
        <v>49</v>
      </c>
      <c r="F8" s="10">
        <v>86</v>
      </c>
    </row>
    <row r="9" spans="1:6" x14ac:dyDescent="0.2">
      <c r="A9" s="13" t="s">
        <v>2076</v>
      </c>
      <c r="B9" s="10">
        <v>1</v>
      </c>
      <c r="C9" s="10">
        <v>30</v>
      </c>
      <c r="D9" s="10">
        <v>1</v>
      </c>
      <c r="E9" s="10">
        <v>46</v>
      </c>
      <c r="F9" s="10">
        <v>78</v>
      </c>
    </row>
    <row r="10" spans="1:6" x14ac:dyDescent="0.2">
      <c r="A10" s="13" t="s">
        <v>2077</v>
      </c>
      <c r="B10" s="10">
        <v>3</v>
      </c>
      <c r="C10" s="10">
        <v>35</v>
      </c>
      <c r="D10" s="10">
        <v>2</v>
      </c>
      <c r="E10" s="10">
        <v>46</v>
      </c>
      <c r="F10" s="10">
        <v>86</v>
      </c>
    </row>
    <row r="11" spans="1:6" x14ac:dyDescent="0.2">
      <c r="A11" s="13" t="s">
        <v>2078</v>
      </c>
      <c r="B11" s="10">
        <v>3</v>
      </c>
      <c r="C11" s="10">
        <v>28</v>
      </c>
      <c r="D11" s="10">
        <v>1</v>
      </c>
      <c r="E11" s="10">
        <v>55</v>
      </c>
      <c r="F11" s="10">
        <v>87</v>
      </c>
    </row>
    <row r="12" spans="1:6" x14ac:dyDescent="0.2">
      <c r="A12" s="13" t="s">
        <v>2079</v>
      </c>
      <c r="B12" s="10">
        <v>4</v>
      </c>
      <c r="C12" s="10">
        <v>31</v>
      </c>
      <c r="D12" s="10">
        <v>1</v>
      </c>
      <c r="E12" s="10">
        <v>58</v>
      </c>
      <c r="F12" s="10">
        <v>94</v>
      </c>
    </row>
    <row r="13" spans="1:6" x14ac:dyDescent="0.2">
      <c r="A13" s="13" t="s">
        <v>2080</v>
      </c>
      <c r="B13" s="10">
        <v>8</v>
      </c>
      <c r="C13" s="10">
        <v>35</v>
      </c>
      <c r="D13" s="10">
        <v>1</v>
      </c>
      <c r="E13" s="10">
        <v>41</v>
      </c>
      <c r="F13" s="10">
        <v>85</v>
      </c>
    </row>
    <row r="14" spans="1:6" x14ac:dyDescent="0.2">
      <c r="A14" s="13" t="s">
        <v>2081</v>
      </c>
      <c r="B14" s="10">
        <v>5</v>
      </c>
      <c r="C14" s="10">
        <v>23</v>
      </c>
      <c r="D14" s="10"/>
      <c r="E14" s="10">
        <v>45</v>
      </c>
      <c r="F14" s="10">
        <v>73</v>
      </c>
    </row>
    <row r="15" spans="1:6" x14ac:dyDescent="0.2">
      <c r="A15" s="13" t="s">
        <v>2082</v>
      </c>
      <c r="B15" s="10">
        <v>6</v>
      </c>
      <c r="C15" s="10">
        <v>26</v>
      </c>
      <c r="D15" s="10">
        <v>1</v>
      </c>
      <c r="E15" s="10">
        <v>45</v>
      </c>
      <c r="F15" s="10">
        <v>78</v>
      </c>
    </row>
    <row r="16" spans="1:6" x14ac:dyDescent="0.2">
      <c r="A16" s="13" t="s">
        <v>2083</v>
      </c>
      <c r="B16" s="10">
        <v>3</v>
      </c>
      <c r="C16" s="10">
        <v>27</v>
      </c>
      <c r="D16" s="10">
        <v>3</v>
      </c>
      <c r="E16" s="10">
        <v>45</v>
      </c>
      <c r="F16" s="10">
        <v>78</v>
      </c>
    </row>
    <row r="17" spans="1:6" x14ac:dyDescent="0.2">
      <c r="A17" s="13" t="s">
        <v>2084</v>
      </c>
      <c r="B17" s="10">
        <v>7</v>
      </c>
      <c r="C17" s="10">
        <v>32</v>
      </c>
      <c r="D17" s="10">
        <v>3</v>
      </c>
      <c r="E17" s="10">
        <v>42</v>
      </c>
      <c r="F17" s="10">
        <v>84</v>
      </c>
    </row>
    <row r="18" spans="1:6" x14ac:dyDescent="0.2">
      <c r="A18" s="13" t="s">
        <v>2036</v>
      </c>
      <c r="B18" s="10">
        <v>57</v>
      </c>
      <c r="C18" s="10">
        <v>364</v>
      </c>
      <c r="D18" s="10">
        <v>14</v>
      </c>
      <c r="E18" s="10">
        <v>565</v>
      </c>
      <c r="F18" s="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5843-077A-7E46-973E-4F9B18DD502C}">
  <dimension ref="A1:H13"/>
  <sheetViews>
    <sheetView workbookViewId="0">
      <selection activeCell="C7" sqref="C7"/>
    </sheetView>
  </sheetViews>
  <sheetFormatPr baseColWidth="10" defaultRowHeight="16" x14ac:dyDescent="0.2"/>
  <cols>
    <col min="1" max="1" width="17.3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16" bestFit="1" customWidth="1"/>
    <col min="7" max="7" width="15.83203125" style="16" bestFit="1" customWidth="1"/>
    <col min="8" max="8" width="18.33203125" style="16" bestFit="1" customWidth="1"/>
  </cols>
  <sheetData>
    <row r="1" spans="1:8" x14ac:dyDescent="0.2">
      <c r="A1" s="14" t="s">
        <v>2086</v>
      </c>
      <c r="B1" s="14" t="s">
        <v>2087</v>
      </c>
      <c r="C1" s="14" t="s">
        <v>2088</v>
      </c>
      <c r="D1" s="14" t="s">
        <v>2089</v>
      </c>
      <c r="E1" s="14" t="s">
        <v>2090</v>
      </c>
      <c r="F1" s="15" t="s">
        <v>2091</v>
      </c>
      <c r="G1" s="15" t="s">
        <v>2092</v>
      </c>
      <c r="H1" s="15" t="s">
        <v>2093</v>
      </c>
    </row>
    <row r="2" spans="1:8" x14ac:dyDescent="0.2">
      <c r="A2" t="s">
        <v>2094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SUM(B2:D2)</f>
        <v>51</v>
      </c>
      <c r="F2" s="16">
        <f>B2/E2</f>
        <v>0.58823529411764708</v>
      </c>
      <c r="G2" s="16">
        <f>C2/E2</f>
        <v>0.39215686274509803</v>
      </c>
      <c r="H2" s="16">
        <f>D2/E2</f>
        <v>1.9607843137254902E-2</v>
      </c>
    </row>
    <row r="3" spans="1:8" x14ac:dyDescent="0.2">
      <c r="A3" t="s">
        <v>2095</v>
      </c>
      <c r="B3">
        <f>COUNTIFS(Crowdfunding!D2:D1001, "&gt;=1000", Crowdfunding!D2:D1001, "&lt;=4999", Crowdfunding!G2:G1001, "successful")</f>
        <v>191</v>
      </c>
      <c r="C3">
        <f>COUNTIFS(Crowdfunding!D2:D1001, "&gt;=1000", Crowdfunding!D2:D1001, "&lt;=4999", Crowdfunding!G2:G1001, "failed")</f>
        <v>38</v>
      </c>
      <c r="D3">
        <f>COUNTIFS(Crowdfunding!D2:D1001, "&gt;=1000", Crowdfunding!D2:D1001, "&lt;=4999", Crowdfunding!G2:G1001, "canceled")</f>
        <v>2</v>
      </c>
      <c r="E3">
        <f t="shared" ref="E3:E13" si="0">SUM(B3:D3)</f>
        <v>231</v>
      </c>
      <c r="F3" s="16">
        <f t="shared" ref="F3:F13" si="1">B3/E3</f>
        <v>0.82683982683982682</v>
      </c>
      <c r="G3" s="16">
        <f t="shared" ref="G3:G13" si="2">C3/E3</f>
        <v>0.16450216450216451</v>
      </c>
      <c r="H3" s="16">
        <f t="shared" ref="H3:H13" si="3">D3/E3</f>
        <v>8.658008658008658E-3</v>
      </c>
    </row>
    <row r="4" spans="1:8" x14ac:dyDescent="0.2">
      <c r="A4" t="s">
        <v>2096</v>
      </c>
      <c r="B4">
        <f>COUNTIFS(Crowdfunding!D2:D1001, "&gt;=5000", Crowdfunding!D2:D1001, "&lt;=9999", Crowdfunding!G2:G1001, "successful")</f>
        <v>164</v>
      </c>
      <c r="C4">
        <f>COUNTIFS(Crowdfunding!D2:D1001, "&gt;=5000", Crowdfunding!D2:D1001, "&lt;=9999", Crowdfunding!G2:G1001, "failed")</f>
        <v>126</v>
      </c>
      <c r="D4">
        <f>COUNTIFS(Crowdfunding!D2:D1001, "&gt;=5000", Crowdfunding!D2:D1001, "&lt;=9999", Crowdfunding!G2:G1001, "canceled")</f>
        <v>25</v>
      </c>
      <c r="E4">
        <f t="shared" si="0"/>
        <v>315</v>
      </c>
      <c r="F4" s="16">
        <f t="shared" si="1"/>
        <v>0.52063492063492067</v>
      </c>
      <c r="G4" s="16">
        <f t="shared" si="2"/>
        <v>0.4</v>
      </c>
      <c r="H4" s="16">
        <f t="shared" si="3"/>
        <v>7.9365079365079361E-2</v>
      </c>
    </row>
    <row r="5" spans="1:8" x14ac:dyDescent="0.2">
      <c r="A5" t="s">
        <v>2097</v>
      </c>
      <c r="B5">
        <f>COUNTIFS(Crowdfunding!D2:D1001, "&gt;=10000", Crowdfunding!D2:D1001, "&lt;=14999", Crowdfunding!G2:G1001, "successful")</f>
        <v>4</v>
      </c>
      <c r="C5">
        <f>COUNTIFS(Crowdfunding!D2:D1001, "&gt;=10000", Crowdfunding!D2:D1001, "&lt;=14999", Crowdfunding!G2:G1001, "failed")</f>
        <v>5</v>
      </c>
      <c r="D5">
        <f>COUNTIFS(Crowdfunding!D2:D1001, "&gt;=10000", Crowdfunding!D2:D1001, "&lt;=14999", Crowdfunding!G2:G1001, "canceled")</f>
        <v>0</v>
      </c>
      <c r="E5">
        <f t="shared" si="0"/>
        <v>9</v>
      </c>
      <c r="F5" s="16">
        <f t="shared" si="1"/>
        <v>0.44444444444444442</v>
      </c>
      <c r="G5" s="16">
        <f t="shared" si="2"/>
        <v>0.55555555555555558</v>
      </c>
      <c r="H5" s="16">
        <f t="shared" si="3"/>
        <v>0</v>
      </c>
    </row>
    <row r="6" spans="1:8" x14ac:dyDescent="0.2">
      <c r="A6" t="s">
        <v>2098</v>
      </c>
      <c r="B6">
        <f>COUNTIFS(Crowdfunding!D2:D1001, "&gt;=15000", Crowdfunding!D2:D1001, "&lt;=19999", Crowdfunding!G2:G1001, "successful")</f>
        <v>10</v>
      </c>
      <c r="C6">
        <f>COUNTIFS(Crowdfunding!D2:D1001, "&gt;=15000", Crowdfunding!D2:D1001, "&lt;=19999", Crowdfunding!G2:G1001, "failed")</f>
        <v>0</v>
      </c>
      <c r="D6">
        <f>COUNTIFS(Crowdfunding!D2:D1001, "&gt;=15000", Crowdfunding!D2:D1001, "&lt;=19999", Crowdfunding!G2:G1001, "canceled")</f>
        <v>0</v>
      </c>
      <c r="E6">
        <f t="shared" si="0"/>
        <v>10</v>
      </c>
      <c r="F6" s="16">
        <f t="shared" si="1"/>
        <v>1</v>
      </c>
      <c r="G6" s="16">
        <f t="shared" si="2"/>
        <v>0</v>
      </c>
      <c r="H6" s="16">
        <f t="shared" si="3"/>
        <v>0</v>
      </c>
    </row>
    <row r="7" spans="1:8" x14ac:dyDescent="0.2">
      <c r="A7" t="s">
        <v>2099</v>
      </c>
      <c r="B7">
        <f>COUNTIFS(Crowdfunding!D2:D1001, "&gt;=20000", Crowdfunding!D2:D1001, "&lt;=24999", Crowdfunding!G2:G1001, "successful")</f>
        <v>7</v>
      </c>
      <c r="C7">
        <f>COUNTIFS(Crowdfunding!D2:D1001, "&gt;=20000", Crowdfunding!D2:D1001, "&lt;=24999", Crowdfunding!G2:G1001, "failed")</f>
        <v>0</v>
      </c>
      <c r="D7">
        <f>COUNTIFS(Crowdfunding!D2:D1001, "&gt;=20000", Crowdfunding!D2:D1001, "&lt;=24999", Crowdfunding!G2:G1001, "canceled")</f>
        <v>0</v>
      </c>
      <c r="E7">
        <f t="shared" si="0"/>
        <v>7</v>
      </c>
      <c r="F7" s="16">
        <f t="shared" si="1"/>
        <v>1</v>
      </c>
      <c r="G7" s="16">
        <f t="shared" si="2"/>
        <v>0</v>
      </c>
      <c r="H7" s="16">
        <f t="shared" si="3"/>
        <v>0</v>
      </c>
    </row>
    <row r="8" spans="1:8" x14ac:dyDescent="0.2">
      <c r="A8" t="s">
        <v>2100</v>
      </c>
      <c r="B8">
        <f>COUNTIFS(Crowdfunding!D2:D1001, "&gt;=25000", Crowdfunding!D2:D1001, "&lt;=29999", Crowdfunding!G2:G1001, "successful")</f>
        <v>11</v>
      </c>
      <c r="C8">
        <f>COUNTIFS(Crowdfunding!D2:D1001, "&gt;=25000", Crowdfunding!D2:D1001, "&lt;=29999", Crowdfunding!G2:G1001, "failed")</f>
        <v>3</v>
      </c>
      <c r="D8">
        <f>COUNTIFS(Crowdfunding!D2:D1001, "&gt;=25000", Crowdfunding!D2:D1001, "&lt;=29999", Crowdfunding!G2:G1001, "canceled")</f>
        <v>0</v>
      </c>
      <c r="E8">
        <f t="shared" si="0"/>
        <v>14</v>
      </c>
      <c r="F8" s="16">
        <f t="shared" si="1"/>
        <v>0.7857142857142857</v>
      </c>
      <c r="G8" s="16">
        <f t="shared" si="2"/>
        <v>0.21428571428571427</v>
      </c>
      <c r="H8" s="16">
        <f t="shared" si="3"/>
        <v>0</v>
      </c>
    </row>
    <row r="9" spans="1:8" x14ac:dyDescent="0.2">
      <c r="A9" t="s">
        <v>2101</v>
      </c>
      <c r="B9">
        <f>COUNTIFS(Crowdfunding!D2:D1001, "&gt;=30000", Crowdfunding!D2:D1001, "&lt;=34999", Crowdfunding!G2:G1001, "successful")</f>
        <v>7</v>
      </c>
      <c r="C9">
        <f>COUNTIFS(Crowdfunding!D2:D1001, "&gt;=30000", Crowdfunding!D2:D1001, "&lt;=34999", Crowdfunding!G2:G1001, "failed")</f>
        <v>0</v>
      </c>
      <c r="D9">
        <f>COUNTIFS(Crowdfunding!D2:D1001, "&gt;=30000", Crowdfunding!D2:D1001, "&lt;=34999", Crowdfunding!G2:G1001, "canceled")</f>
        <v>0</v>
      </c>
      <c r="E9">
        <f t="shared" si="0"/>
        <v>7</v>
      </c>
      <c r="F9" s="16">
        <f t="shared" si="1"/>
        <v>1</v>
      </c>
      <c r="G9" s="16">
        <f t="shared" si="2"/>
        <v>0</v>
      </c>
      <c r="H9" s="16">
        <f t="shared" si="3"/>
        <v>0</v>
      </c>
    </row>
    <row r="10" spans="1:8" x14ac:dyDescent="0.2">
      <c r="A10" t="s">
        <v>2102</v>
      </c>
      <c r="B10">
        <f>COUNTIFS(Crowdfunding!D2:D1001, "&gt;=35000", Crowdfunding!D2:D1001, "&lt;=39999", Crowdfunding!G2:G1001, "successful")</f>
        <v>8</v>
      </c>
      <c r="C10">
        <f>COUNTIFS(Crowdfunding!D2:D1001, "&gt;=35000", Crowdfunding!D2:D1001, "&lt;=39999", Crowdfunding!G2:G1001, "failed")</f>
        <v>3</v>
      </c>
      <c r="D10">
        <f>COUNTIFS(Crowdfunding!D2:D1001, "&gt;=35000", Crowdfunding!D2:D1001, "&lt;=39999", Crowdfunding!G2:G1001, "canceled")</f>
        <v>1</v>
      </c>
      <c r="E10">
        <f t="shared" si="0"/>
        <v>12</v>
      </c>
      <c r="F10" s="16">
        <f t="shared" si="1"/>
        <v>0.66666666666666663</v>
      </c>
      <c r="G10" s="16">
        <f t="shared" si="2"/>
        <v>0.25</v>
      </c>
      <c r="H10" s="16">
        <f t="shared" si="3"/>
        <v>8.3333333333333329E-2</v>
      </c>
    </row>
    <row r="11" spans="1:8" x14ac:dyDescent="0.2">
      <c r="A11" t="s">
        <v>2103</v>
      </c>
      <c r="B11">
        <f>COUNTIFS(Crowdfunding!D2:D1001, "&gt;=40000", Crowdfunding!D2:D1001, "&lt;=44999", Crowdfunding!G2:G1001, "successful")</f>
        <v>11</v>
      </c>
      <c r="C11">
        <f>COUNTIFS(Crowdfunding!D2:D1001, "&gt;=40000", Crowdfunding!D2:D1001, "&lt;=44999", Crowdfunding!G2:G1001, "failed")</f>
        <v>3</v>
      </c>
      <c r="D11">
        <f>COUNTIFS(Crowdfunding!D2:D1001, "&gt;=40000", Crowdfunding!D2:D1001, "&lt;=44999", Crowdfunding!G2:G1001, "canceled")</f>
        <v>0</v>
      </c>
      <c r="E11">
        <f t="shared" si="0"/>
        <v>14</v>
      </c>
      <c r="F11" s="16">
        <f t="shared" si="1"/>
        <v>0.7857142857142857</v>
      </c>
      <c r="G11" s="16">
        <f t="shared" si="2"/>
        <v>0.21428571428571427</v>
      </c>
      <c r="H11" s="16">
        <f t="shared" si="3"/>
        <v>0</v>
      </c>
    </row>
    <row r="12" spans="1:8" x14ac:dyDescent="0.2">
      <c r="A12" t="s">
        <v>2105</v>
      </c>
      <c r="B12">
        <f>COUNTIFS(Crowdfunding!D2:D1001, "&gt;=45000", Crowdfunding!D2:D1001, "&lt;=49999", Crowdfunding!G2:G1001, "successful")</f>
        <v>8</v>
      </c>
      <c r="C12">
        <f>COUNTIFS(Crowdfunding!D2:D1001, "&gt;=45000", Crowdfunding!D2:D1001, "&lt;=49999", Crowdfunding!G2:G1001, "failed")</f>
        <v>3</v>
      </c>
      <c r="D12">
        <f>COUNTIFS(Crowdfunding!D2:D1001, "&gt;=45000", Crowdfunding!D2:D1001, "&lt;=49999", Crowdfunding!G2:G1001, "canceled")</f>
        <v>0</v>
      </c>
      <c r="E12">
        <f t="shared" si="0"/>
        <v>11</v>
      </c>
      <c r="F12" s="16">
        <f t="shared" si="1"/>
        <v>0.72727272727272729</v>
      </c>
      <c r="G12" s="16">
        <f t="shared" si="2"/>
        <v>0.27272727272727271</v>
      </c>
      <c r="H12" s="16">
        <f t="shared" si="3"/>
        <v>0</v>
      </c>
    </row>
    <row r="13" spans="1:8" x14ac:dyDescent="0.2">
      <c r="A13" t="s">
        <v>2104</v>
      </c>
      <c r="B13">
        <f>COUNTIFS(Crowdfunding!D2:D1001, "&gt;50000", Crowdfunding!G2:G1001, "successful")</f>
        <v>114</v>
      </c>
      <c r="C13">
        <f>COUNTIFS(Crowdfunding!D2:D1001, "&gt;50000", Crowdfunding!G2:G1001, "failed")</f>
        <v>163</v>
      </c>
      <c r="D13">
        <f>COUNTIFS(Crowdfunding!D2:D1001, "&gt;50000", Crowdfunding!G2:G1001, "canceled")</f>
        <v>28</v>
      </c>
      <c r="E13">
        <f t="shared" si="0"/>
        <v>305</v>
      </c>
      <c r="F13" s="16">
        <f t="shared" si="1"/>
        <v>0.3737704918032787</v>
      </c>
      <c r="G13" s="16">
        <f t="shared" si="2"/>
        <v>0.53442622950819674</v>
      </c>
      <c r="H13" s="16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C4E8-BFE0-0142-8D16-CA522C0D6C3E}">
  <dimension ref="A1:I566"/>
  <sheetViews>
    <sheetView tabSelected="1" workbookViewId="0">
      <selection activeCell="G10" sqref="G10"/>
    </sheetView>
  </sheetViews>
  <sheetFormatPr baseColWidth="10" defaultRowHeight="16" x14ac:dyDescent="0.2"/>
  <cols>
    <col min="2" max="2" width="12.83203125" bestFit="1" customWidth="1"/>
    <col min="5" max="5" width="12.83203125" bestFit="1" customWidth="1"/>
    <col min="7" max="7" width="11.83203125" customWidth="1"/>
    <col min="8" max="8" width="21.6640625" bestFit="1" customWidth="1"/>
    <col min="9" max="9" width="17.83203125" bestFit="1" customWidth="1"/>
  </cols>
  <sheetData>
    <row r="1" spans="1:9" x14ac:dyDescent="0.2">
      <c r="A1" s="14" t="s">
        <v>4</v>
      </c>
      <c r="B1" s="14" t="s">
        <v>5</v>
      </c>
      <c r="C1" s="14"/>
      <c r="D1" s="14" t="s">
        <v>4</v>
      </c>
      <c r="E1" s="14" t="s">
        <v>5</v>
      </c>
      <c r="F1" s="14"/>
      <c r="G1" s="14"/>
      <c r="H1" s="14" t="s">
        <v>2112</v>
      </c>
      <c r="I1" s="14" t="s">
        <v>2113</v>
      </c>
    </row>
    <row r="2" spans="1:9" x14ac:dyDescent="0.2">
      <c r="A2" t="s">
        <v>20</v>
      </c>
      <c r="B2">
        <v>158</v>
      </c>
      <c r="D2" t="s">
        <v>14</v>
      </c>
      <c r="E2">
        <v>0</v>
      </c>
      <c r="G2" s="14" t="s">
        <v>2106</v>
      </c>
      <c r="H2" s="4">
        <f>AVERAGE(B2:B566)</f>
        <v>851.14690265486729</v>
      </c>
      <c r="I2" s="5">
        <f>AVERAGE(E2:E566)</f>
        <v>585.61538461538464</v>
      </c>
    </row>
    <row r="3" spans="1:9" x14ac:dyDescent="0.2">
      <c r="A3" t="s">
        <v>20</v>
      </c>
      <c r="B3">
        <v>1425</v>
      </c>
      <c r="D3" t="s">
        <v>14</v>
      </c>
      <c r="E3">
        <v>24</v>
      </c>
      <c r="G3" s="14" t="s">
        <v>2107</v>
      </c>
      <c r="H3" s="10">
        <f>MEDIAN(B2:B566)</f>
        <v>201</v>
      </c>
      <c r="I3">
        <f>MEDIAN(E2:E566)</f>
        <v>114.5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s="14" t="s">
        <v>2108</v>
      </c>
      <c r="H4" s="10">
        <f>MIN(B2:B566)</f>
        <v>16</v>
      </c>
      <c r="I4">
        <f>MIN(E2:E566)</f>
        <v>0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s="14" t="s">
        <v>2109</v>
      </c>
      <c r="H5" s="10">
        <f>MAX(B2:B566)</f>
        <v>7295</v>
      </c>
      <c r="I5">
        <f>MAX(E2:E566)</f>
        <v>6080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s="14" t="s">
        <v>2110</v>
      </c>
      <c r="H6" s="10">
        <f>_xlfn.VAR.S(B2:B566)</f>
        <v>1606216.5936295739</v>
      </c>
      <c r="I6" s="5">
        <f>_xlfn.VAR.S(E2:E566)</f>
        <v>924113.45496927318</v>
      </c>
    </row>
    <row r="7" spans="1:9" x14ac:dyDescent="0.2">
      <c r="A7" t="s">
        <v>20</v>
      </c>
      <c r="B7">
        <v>98</v>
      </c>
      <c r="D7" t="s">
        <v>14</v>
      </c>
      <c r="E7">
        <v>27</v>
      </c>
      <c r="G7" s="14" t="s">
        <v>2111</v>
      </c>
      <c r="H7" s="5">
        <f>_xlfn.STDEV.S(B2:B566)</f>
        <v>1267.366006183523</v>
      </c>
      <c r="I7" s="5">
        <f>_xlfn.STDEV.S(E2:E566)</f>
        <v>961.30819978260524</v>
      </c>
    </row>
    <row r="8" spans="1:9" x14ac:dyDescent="0.2">
      <c r="A8" t="s">
        <v>20</v>
      </c>
      <c r="B8">
        <v>100</v>
      </c>
      <c r="D8" t="s">
        <v>14</v>
      </c>
      <c r="E8">
        <v>55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ntainsText" dxfId="18" priority="7" operator="containsText" text="successful">
      <formula>NOT(ISERROR(SEARCH("successful",A2)))</formula>
    </cfRule>
    <cfRule type="containsText" dxfId="17" priority="8" operator="containsText" text="failed">
      <formula>NOT(ISERROR(SEARCH("failed",A2)))</formula>
    </cfRule>
  </conditionalFormatting>
  <conditionalFormatting sqref="A2:A566">
    <cfRule type="containsText" dxfId="16" priority="5" operator="containsText" text="live">
      <formula>NOT(ISERROR(SEARCH("live",A2)))</formula>
    </cfRule>
    <cfRule type="containsText" dxfId="15" priority="6" operator="containsText" text="canceled">
      <formula>NOT(ISERROR(SEARCH("canceled",A2)))</formula>
    </cfRule>
  </conditionalFormatting>
  <conditionalFormatting sqref="D2:D365">
    <cfRule type="containsText" dxfId="14" priority="3" operator="containsText" text="successful">
      <formula>NOT(ISERROR(SEARCH("successful",D2)))</formula>
    </cfRule>
    <cfRule type="containsText" dxfId="13" priority="4" operator="containsText" text="failed">
      <formula>NOT(ISERROR(SEARCH("failed",D2)))</formula>
    </cfRule>
  </conditionalFormatting>
  <conditionalFormatting sqref="D2:D365">
    <cfRule type="containsText" dxfId="12" priority="1" operator="containsText" text="live">
      <formula>NOT(ISERROR(SEARCH("live",D2)))</formula>
    </cfRule>
    <cfRule type="containsText" dxfId="11" priority="2" operator="containsText" text="canceled">
      <formula>NOT(ISERROR(SEARCH("canceled",D2)))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Sub-Category</vt:lpstr>
      <vt:lpstr>Annual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Jack Daiutolo</cp:lastModifiedBy>
  <dcterms:created xsi:type="dcterms:W3CDTF">2021-09-29T18:52:28Z</dcterms:created>
  <dcterms:modified xsi:type="dcterms:W3CDTF">2023-03-23T18:13:09Z</dcterms:modified>
</cp:coreProperties>
</file>