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hidePivotFieldList="1"/>
  <mc:AlternateContent xmlns:mc="http://schemas.openxmlformats.org/markup-compatibility/2006">
    <mc:Choice Requires="x15">
      <x15ac:absPath xmlns:x15ac="http://schemas.microsoft.com/office/spreadsheetml/2010/11/ac" url="C:\Users\Ben Gardiner\src\nmfta-telematics_security_requirements\"/>
    </mc:Choice>
  </mc:AlternateContent>
  <xr:revisionPtr revIDLastSave="0" documentId="13_ncr:1_{6ADF230B-C7F4-4029-A9D9-D4EEDE0FE196}" xr6:coauthVersionLast="46" xr6:coauthVersionMax="46" xr10:uidLastSave="{00000000-0000-0000-0000-000000000000}"/>
  <bookViews>
    <workbookView xWindow="8595" yWindow="-21600" windowWidth="54885" windowHeight="21000" xr2:uid="{00000000-000D-0000-FFFF-FFFF00000000}"/>
  </bookViews>
  <sheets>
    <sheet name="Matrix" sheetId="1" r:id="rId1"/>
    <sheet name="Printable Matrix" sheetId="2" r:id="rId2"/>
    <sheet name="Supplier Questionnaires" sheetId="15" r:id="rId3"/>
    <sheet name="Appendix I - CyberReq Short (2" sheetId="14" state="hidden" r:id="rId4"/>
  </sheets>
  <definedNames>
    <definedName name="_xlnm._FilterDatabase" localSheetId="3" hidden="1">'Appendix I - CyberReq Short (2'!$H$4:$H$62</definedName>
    <definedName name="_xlnm._FilterDatabase" localSheetId="0" hidden="1">Matrix!$A$1:$M$72</definedName>
    <definedName name="_xlnm.Print_Titles" localSheetId="3">'Appendix I - CyberReq Short (2'!$4:$5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72" i="1" l="1"/>
  <c r="A71" i="1"/>
  <c r="A70" i="1"/>
  <c r="A69" i="1"/>
  <c r="A68" i="1"/>
  <c r="A67" i="1"/>
  <c r="A66" i="1"/>
  <c r="A65" i="1"/>
  <c r="A64" i="1"/>
  <c r="A63" i="1"/>
  <c r="A62" i="1"/>
  <c r="A61" i="1"/>
  <c r="A60" i="1"/>
  <c r="A59" i="1"/>
  <c r="A58" i="1"/>
  <c r="A57" i="1"/>
  <c r="A56" i="1"/>
  <c r="A55" i="1"/>
  <c r="A54" i="1"/>
  <c r="A53" i="1"/>
  <c r="A52" i="1"/>
  <c r="A51" i="1"/>
  <c r="A50" i="1"/>
  <c r="A49" i="1"/>
  <c r="A48" i="1"/>
  <c r="A47" i="1"/>
  <c r="A46" i="1"/>
  <c r="A45" i="1"/>
  <c r="A44" i="1"/>
  <c r="A43" i="1"/>
  <c r="A42" i="1"/>
  <c r="A41" i="1"/>
  <c r="A40" i="1"/>
  <c r="A39" i="1"/>
  <c r="A38" i="1"/>
  <c r="A37" i="1"/>
  <c r="A36" i="1"/>
  <c r="A35" i="1"/>
  <c r="B279" i="15"/>
  <c r="B299" i="15"/>
  <c r="B286" i="15"/>
  <c r="C279" i="15"/>
  <c r="C299" i="15"/>
  <c r="C286" i="15"/>
  <c r="D299" i="15"/>
  <c r="B206" i="15"/>
  <c r="B223" i="15"/>
  <c r="B211" i="15"/>
  <c r="C206" i="15"/>
  <c r="C223" i="15"/>
  <c r="C211" i="15"/>
  <c r="D223" i="15"/>
  <c r="B126" i="15"/>
  <c r="B148" i="15"/>
  <c r="B132" i="15"/>
  <c r="C126" i="15"/>
  <c r="C148" i="15"/>
  <c r="C132" i="15"/>
  <c r="D148" i="15"/>
  <c r="C46" i="15"/>
  <c r="C50" i="15"/>
  <c r="B46" i="15"/>
  <c r="B50" i="15"/>
  <c r="B51" i="15"/>
  <c r="C51" i="15"/>
  <c r="H252" i="2"/>
  <c r="A252" i="2" s="1" a="1"/>
  <c r="A252" i="2" s="1"/>
  <c r="H251" i="2"/>
  <c r="A251" i="2"/>
  <c r="H250" i="2"/>
  <c r="A250" i="2" s="1" a="1"/>
  <c r="A250" i="2" s="1"/>
  <c r="H249" i="2"/>
  <c r="A249" i="2"/>
  <c r="H248" i="2"/>
  <c r="A248" i="2" s="1" a="1"/>
  <c r="A248" i="2" s="1"/>
  <c r="H247" i="2"/>
  <c r="A247" i="2"/>
  <c r="H246" i="2"/>
  <c r="A246" i="2" s="1" a="1"/>
  <c r="A246" i="2" s="1"/>
  <c r="H245" i="2"/>
  <c r="A245" i="2"/>
  <c r="H244" i="2"/>
  <c r="C244" i="2" s="1" a="1"/>
  <c r="C244" i="2" s="1"/>
  <c r="G243" i="2"/>
  <c r="E243" i="2"/>
  <c r="C243" i="2"/>
  <c r="A243" i="2"/>
  <c r="H263" i="2"/>
  <c r="A263" i="2" s="1" a="1"/>
  <c r="A263" i="2" s="1"/>
  <c r="H262" i="2"/>
  <c r="A262" i="2"/>
  <c r="H261" i="2"/>
  <c r="A261" i="2" s="1" a="1"/>
  <c r="A261" i="2" s="1"/>
  <c r="H260" i="2"/>
  <c r="A260" i="2"/>
  <c r="H259" i="2"/>
  <c r="A259" i="2" s="1" a="1"/>
  <c r="A259" i="2" s="1"/>
  <c r="H258" i="2"/>
  <c r="A258" i="2"/>
  <c r="H257" i="2"/>
  <c r="A257" i="2" s="1" a="1"/>
  <c r="A257" i="2" s="1"/>
  <c r="H256" i="2"/>
  <c r="A256" i="2"/>
  <c r="H255" i="2"/>
  <c r="E255" i="2" s="1" a="1"/>
  <c r="E255" i="2" s="1"/>
  <c r="G254" i="2"/>
  <c r="E254" i="2"/>
  <c r="C254" i="2"/>
  <c r="A254" i="2"/>
  <c r="H274" i="2"/>
  <c r="A274" i="2" s="1" a="1"/>
  <c r="A274" i="2" s="1"/>
  <c r="H273" i="2"/>
  <c r="A273" i="2"/>
  <c r="H272" i="2"/>
  <c r="A272" i="2" s="1" a="1"/>
  <c r="A272" i="2" s="1"/>
  <c r="H271" i="2"/>
  <c r="A271" i="2"/>
  <c r="H270" i="2"/>
  <c r="A270" i="2" s="1" a="1"/>
  <c r="A270" i="2" s="1"/>
  <c r="H269" i="2"/>
  <c r="A269" i="2"/>
  <c r="H268" i="2"/>
  <c r="A268" i="2" s="1" a="1"/>
  <c r="A268" i="2" s="1"/>
  <c r="H267" i="2"/>
  <c r="A267" i="2"/>
  <c r="H266" i="2"/>
  <c r="G266" i="2" s="1" a="1"/>
  <c r="G266" i="2" s="1"/>
  <c r="G265" i="2"/>
  <c r="E265" i="2"/>
  <c r="C265" i="2"/>
  <c r="A265" i="2"/>
  <c r="I26" i="1"/>
  <c r="I25" i="1"/>
  <c r="I24" i="1"/>
  <c r="C255" i="2" l="1" a="1"/>
  <c r="C255" i="2" s="1"/>
  <c r="E244" i="2" a="1"/>
  <c r="E244" i="2" s="1"/>
  <c r="C266" i="2" a="1"/>
  <c r="C266" i="2" s="1"/>
  <c r="E266" i="2" a="1"/>
  <c r="E266" i="2" s="1"/>
  <c r="G255" i="2" a="1"/>
  <c r="G255" i="2" s="1"/>
  <c r="G244" i="2" a="1"/>
  <c r="G244" i="2" s="1"/>
  <c r="H384" i="2"/>
  <c r="A384" i="2" s="1" a="1"/>
  <c r="A384" i="2" s="1"/>
  <c r="H383" i="2"/>
  <c r="A383" i="2"/>
  <c r="H382" i="2"/>
  <c r="A382" i="2" s="1" a="1"/>
  <c r="A382" i="2" s="1"/>
  <c r="H381" i="2"/>
  <c r="A381" i="2"/>
  <c r="H380" i="2"/>
  <c r="A380" i="2" s="1" a="1"/>
  <c r="A380" i="2" s="1"/>
  <c r="H379" i="2"/>
  <c r="A379" i="2"/>
  <c r="H378" i="2"/>
  <c r="A378" i="2" s="1" a="1"/>
  <c r="A378" i="2" s="1"/>
  <c r="H377" i="2"/>
  <c r="A377" i="2"/>
  <c r="H376" i="2"/>
  <c r="E376" i="2" s="1" a="1"/>
  <c r="E376" i="2" s="1"/>
  <c r="G375" i="2"/>
  <c r="E375" i="2"/>
  <c r="C375" i="2"/>
  <c r="A375" i="2"/>
  <c r="C376" i="2" l="1" a="1"/>
  <c r="C376" i="2" s="1"/>
  <c r="G376" i="2" a="1"/>
  <c r="G376" i="2" s="1"/>
  <c r="B122" i="15" l="1"/>
  <c r="C122" i="15"/>
  <c r="B203" i="15"/>
  <c r="C203" i="15"/>
  <c r="B275" i="15"/>
  <c r="C275" i="15"/>
  <c r="B41" i="15"/>
  <c r="C41" i="15"/>
  <c r="H120" i="2"/>
  <c r="A120" i="2" s="1" a="1"/>
  <c r="A120" i="2" s="1"/>
  <c r="H119" i="2"/>
  <c r="A119" i="2"/>
  <c r="H118" i="2"/>
  <c r="A118" i="2" s="1" a="1"/>
  <c r="A118" i="2" s="1"/>
  <c r="H117" i="2"/>
  <c r="A117" i="2"/>
  <c r="H116" i="2"/>
  <c r="A116" i="2" s="1" a="1"/>
  <c r="A116" i="2" s="1"/>
  <c r="H115" i="2"/>
  <c r="A115" i="2"/>
  <c r="H114" i="2"/>
  <c r="A114" i="2" s="1" a="1"/>
  <c r="A114" i="2" s="1"/>
  <c r="H113" i="2"/>
  <c r="A113" i="2"/>
  <c r="H112" i="2"/>
  <c r="G112" i="2" s="1" a="1"/>
  <c r="G112" i="2" s="1"/>
  <c r="G111" i="2"/>
  <c r="E111" i="2"/>
  <c r="C111" i="2"/>
  <c r="A111" i="2"/>
  <c r="I12" i="1"/>
  <c r="E112" i="2" l="1" a="1"/>
  <c r="E112" i="2" s="1"/>
  <c r="C112" i="2" a="1"/>
  <c r="C112" i="2" s="1"/>
  <c r="D292" i="15"/>
  <c r="D293" i="15"/>
  <c r="D294" i="15"/>
  <c r="D295" i="15"/>
  <c r="D296" i="15"/>
  <c r="D297" i="15"/>
  <c r="D298" i="15"/>
  <c r="D300" i="15"/>
  <c r="C254" i="15"/>
  <c r="C255" i="15"/>
  <c r="C292" i="15"/>
  <c r="C230" i="15"/>
  <c r="C256" i="15"/>
  <c r="C257" i="15"/>
  <c r="C258" i="15"/>
  <c r="C293" i="15"/>
  <c r="C294" i="15"/>
  <c r="C295" i="15"/>
  <c r="C296" i="15"/>
  <c r="C259" i="15"/>
  <c r="C297" i="15"/>
  <c r="C298" i="15"/>
  <c r="C231" i="15"/>
  <c r="C232" i="15"/>
  <c r="C260" i="15"/>
  <c r="C300" i="15"/>
  <c r="C261" i="15"/>
  <c r="C233" i="15"/>
  <c r="C262" i="15"/>
  <c r="C234" i="15"/>
  <c r="C239" i="15"/>
  <c r="C263" i="15"/>
  <c r="C282" i="15"/>
  <c r="C264" i="15"/>
  <c r="C265" i="15"/>
  <c r="C240" i="15"/>
  <c r="C247" i="15"/>
  <c r="C248" i="15"/>
  <c r="C266" i="15"/>
  <c r="C245" i="15"/>
  <c r="C235" i="15"/>
  <c r="C251" i="15"/>
  <c r="C283" i="15"/>
  <c r="C241" i="15"/>
  <c r="C252" i="15"/>
  <c r="C238" i="15"/>
  <c r="C276" i="15"/>
  <c r="C249" i="15"/>
  <c r="C243" i="15"/>
  <c r="C291" i="15"/>
  <c r="C236" i="15"/>
  <c r="C267" i="15"/>
  <c r="C288" i="15"/>
  <c r="C237" i="15"/>
  <c r="C268" i="15"/>
  <c r="C269" i="15"/>
  <c r="C244" i="15"/>
  <c r="C280" i="15"/>
  <c r="C281" i="15"/>
  <c r="C277" i="15"/>
  <c r="C287" i="15"/>
  <c r="C289" i="15"/>
  <c r="C290" i="15"/>
  <c r="C246" i="15"/>
  <c r="C253" i="15"/>
  <c r="C250" i="15"/>
  <c r="C285" i="15"/>
  <c r="C274" i="15"/>
  <c r="C242" i="15"/>
  <c r="C270" i="15"/>
  <c r="C284" i="15"/>
  <c r="C271" i="15"/>
  <c r="C272" i="15"/>
  <c r="C273" i="15"/>
  <c r="C278" i="15"/>
  <c r="B254" i="15"/>
  <c r="B255" i="15"/>
  <c r="B292" i="15"/>
  <c r="B230" i="15"/>
  <c r="B256" i="15"/>
  <c r="B257" i="15"/>
  <c r="B258" i="15"/>
  <c r="B293" i="15"/>
  <c r="B294" i="15"/>
  <c r="B295" i="15"/>
  <c r="B296" i="15"/>
  <c r="B259" i="15"/>
  <c r="B297" i="15"/>
  <c r="B298" i="15"/>
  <c r="B231" i="15"/>
  <c r="B232" i="15"/>
  <c r="B260" i="15"/>
  <c r="B300" i="15"/>
  <c r="B261" i="15"/>
  <c r="B233" i="15"/>
  <c r="B262" i="15"/>
  <c r="B234" i="15"/>
  <c r="B239" i="15"/>
  <c r="B263" i="15"/>
  <c r="B282" i="15"/>
  <c r="B264" i="15"/>
  <c r="B265" i="15"/>
  <c r="B240" i="15"/>
  <c r="B247" i="15"/>
  <c r="B248" i="15"/>
  <c r="B266" i="15"/>
  <c r="B245" i="15"/>
  <c r="B235" i="15"/>
  <c r="B251" i="15"/>
  <c r="B283" i="15"/>
  <c r="B241" i="15"/>
  <c r="B252" i="15"/>
  <c r="B238" i="15"/>
  <c r="B276" i="15"/>
  <c r="B249" i="15"/>
  <c r="B243" i="15"/>
  <c r="B291" i="15"/>
  <c r="B236" i="15"/>
  <c r="B267" i="15"/>
  <c r="B288" i="15"/>
  <c r="B237" i="15"/>
  <c r="B268" i="15"/>
  <c r="B269" i="15"/>
  <c r="B244" i="15"/>
  <c r="B280" i="15"/>
  <c r="B281" i="15"/>
  <c r="B277" i="15"/>
  <c r="B287" i="15"/>
  <c r="B289" i="15"/>
  <c r="B290" i="15"/>
  <c r="B246" i="15"/>
  <c r="B253" i="15"/>
  <c r="B250" i="15"/>
  <c r="B285" i="15"/>
  <c r="B274" i="15"/>
  <c r="B242" i="15"/>
  <c r="B270" i="15"/>
  <c r="B284" i="15"/>
  <c r="B271" i="15"/>
  <c r="B272" i="15"/>
  <c r="B273" i="15"/>
  <c r="B278" i="15"/>
  <c r="D219" i="15"/>
  <c r="D184" i="15"/>
  <c r="D220" i="15"/>
  <c r="D221" i="15"/>
  <c r="D222" i="15"/>
  <c r="D224" i="15"/>
  <c r="D225" i="15"/>
  <c r="C219" i="15"/>
  <c r="C177" i="15"/>
  <c r="C155" i="15"/>
  <c r="C156" i="15"/>
  <c r="C178" i="15"/>
  <c r="C179" i="15"/>
  <c r="C180" i="15"/>
  <c r="C181" i="15"/>
  <c r="C182" i="15"/>
  <c r="C183" i="15"/>
  <c r="C184" i="15"/>
  <c r="C220" i="15"/>
  <c r="C185" i="15"/>
  <c r="C186" i="15"/>
  <c r="C157" i="15"/>
  <c r="C158" i="15"/>
  <c r="C187" i="15"/>
  <c r="C188" i="15"/>
  <c r="C189" i="15"/>
  <c r="C159" i="15"/>
  <c r="C190" i="15"/>
  <c r="C221" i="15"/>
  <c r="C222" i="15"/>
  <c r="C224" i="15"/>
  <c r="C225" i="15"/>
  <c r="C214" i="15"/>
  <c r="C215" i="15"/>
  <c r="C216" i="15"/>
  <c r="C169" i="15"/>
  <c r="C170" i="15"/>
  <c r="C191" i="15"/>
  <c r="C164" i="15"/>
  <c r="C160" i="15"/>
  <c r="C175" i="15"/>
  <c r="C207" i="15"/>
  <c r="C161" i="15"/>
  <c r="C198" i="15"/>
  <c r="C166" i="15"/>
  <c r="C171" i="15"/>
  <c r="C172" i="15"/>
  <c r="C218" i="15"/>
  <c r="C168" i="15"/>
  <c r="C167" i="15"/>
  <c r="C192" i="15"/>
  <c r="C213" i="15"/>
  <c r="C212" i="15"/>
  <c r="C193" i="15"/>
  <c r="C194" i="15"/>
  <c r="C162" i="15"/>
  <c r="C176" i="15"/>
  <c r="C174" i="15"/>
  <c r="C201" i="15"/>
  <c r="C173" i="15"/>
  <c r="C163" i="15"/>
  <c r="C209" i="15"/>
  <c r="C165" i="15"/>
  <c r="C199" i="15"/>
  <c r="C204" i="15"/>
  <c r="C210" i="15"/>
  <c r="C202" i="15"/>
  <c r="C217" i="15"/>
  <c r="C195" i="15"/>
  <c r="C208" i="15"/>
  <c r="C196" i="15"/>
  <c r="C197" i="15"/>
  <c r="C200" i="15"/>
  <c r="C205" i="15"/>
  <c r="B219" i="15"/>
  <c r="B177" i="15"/>
  <c r="B155" i="15"/>
  <c r="B156" i="15"/>
  <c r="B178" i="15"/>
  <c r="B179" i="15"/>
  <c r="B180" i="15"/>
  <c r="B181" i="15"/>
  <c r="B182" i="15"/>
  <c r="B183" i="15"/>
  <c r="B184" i="15"/>
  <c r="B220" i="15"/>
  <c r="B185" i="15"/>
  <c r="B186" i="15"/>
  <c r="B157" i="15"/>
  <c r="B158" i="15"/>
  <c r="B187" i="15"/>
  <c r="B188" i="15"/>
  <c r="B189" i="15"/>
  <c r="B159" i="15"/>
  <c r="B190" i="15"/>
  <c r="B221" i="15"/>
  <c r="B222" i="15"/>
  <c r="B224" i="15"/>
  <c r="B225" i="15"/>
  <c r="B214" i="15"/>
  <c r="B215" i="15"/>
  <c r="B216" i="15"/>
  <c r="B169" i="15"/>
  <c r="B170" i="15"/>
  <c r="B191" i="15"/>
  <c r="B164" i="15"/>
  <c r="B160" i="15"/>
  <c r="B175" i="15"/>
  <c r="B207" i="15"/>
  <c r="B161" i="15"/>
  <c r="B198" i="15"/>
  <c r="B166" i="15"/>
  <c r="B171" i="15"/>
  <c r="B172" i="15"/>
  <c r="B218" i="15"/>
  <c r="B168" i="15"/>
  <c r="B167" i="15"/>
  <c r="B192" i="15"/>
  <c r="B213" i="15"/>
  <c r="B212" i="15"/>
  <c r="B193" i="15"/>
  <c r="B194" i="15"/>
  <c r="B162" i="15"/>
  <c r="B176" i="15"/>
  <c r="B174" i="15"/>
  <c r="B201" i="15"/>
  <c r="B173" i="15"/>
  <c r="B163" i="15"/>
  <c r="B209" i="15"/>
  <c r="B165" i="15"/>
  <c r="B199" i="15"/>
  <c r="B204" i="15"/>
  <c r="B210" i="15"/>
  <c r="B202" i="15"/>
  <c r="B217" i="15"/>
  <c r="B195" i="15"/>
  <c r="B208" i="15"/>
  <c r="B196" i="15"/>
  <c r="B197" i="15"/>
  <c r="B200" i="15"/>
  <c r="B205" i="15"/>
  <c r="D142" i="15"/>
  <c r="D107" i="15"/>
  <c r="D143" i="15"/>
  <c r="D144" i="15"/>
  <c r="D145" i="15"/>
  <c r="D146" i="15"/>
  <c r="D147" i="15"/>
  <c r="D149" i="15"/>
  <c r="D150" i="15"/>
  <c r="C142" i="15"/>
  <c r="C100" i="15"/>
  <c r="C80" i="15"/>
  <c r="C81" i="15"/>
  <c r="C101" i="15"/>
  <c r="C102" i="15"/>
  <c r="C103" i="15"/>
  <c r="C104" i="15"/>
  <c r="C105" i="15"/>
  <c r="C106" i="15"/>
  <c r="C107" i="15"/>
  <c r="C143" i="15"/>
  <c r="C108" i="15"/>
  <c r="C109" i="15"/>
  <c r="C82" i="15"/>
  <c r="C83" i="15"/>
  <c r="C110" i="15"/>
  <c r="C111" i="15"/>
  <c r="C112" i="15"/>
  <c r="C84" i="15"/>
  <c r="C113" i="15"/>
  <c r="C144" i="15"/>
  <c r="C145" i="15"/>
  <c r="C146" i="15"/>
  <c r="C147" i="15"/>
  <c r="C134" i="15"/>
  <c r="C135" i="15"/>
  <c r="C136" i="15"/>
  <c r="C93" i="15"/>
  <c r="C94" i="15"/>
  <c r="C114" i="15"/>
  <c r="C90" i="15"/>
  <c r="C85" i="15"/>
  <c r="C98" i="15"/>
  <c r="C128" i="15"/>
  <c r="C86" i="15"/>
  <c r="C117" i="15"/>
  <c r="C92" i="15"/>
  <c r="C97" i="15"/>
  <c r="C125" i="15"/>
  <c r="C141" i="15"/>
  <c r="C89" i="15"/>
  <c r="C149" i="15"/>
  <c r="C150" i="15"/>
  <c r="C123" i="15"/>
  <c r="C133" i="15"/>
  <c r="C137" i="15"/>
  <c r="C138" i="15"/>
  <c r="C87" i="15"/>
  <c r="C99" i="15"/>
  <c r="C96" i="15"/>
  <c r="C120" i="15"/>
  <c r="C95" i="15"/>
  <c r="C88" i="15"/>
  <c r="C130" i="15"/>
  <c r="C91" i="15"/>
  <c r="C118" i="15"/>
  <c r="C127" i="15"/>
  <c r="C131" i="15"/>
  <c r="C121" i="15"/>
  <c r="C139" i="15"/>
  <c r="C140" i="15"/>
  <c r="C129" i="15"/>
  <c r="C115" i="15"/>
  <c r="C116" i="15"/>
  <c r="C119" i="15"/>
  <c r="C124" i="15"/>
  <c r="B142" i="15"/>
  <c r="B100" i="15"/>
  <c r="B80" i="15"/>
  <c r="B81" i="15"/>
  <c r="B101" i="15"/>
  <c r="B102" i="15"/>
  <c r="B103" i="15"/>
  <c r="B104" i="15"/>
  <c r="B105" i="15"/>
  <c r="B106" i="15"/>
  <c r="B107" i="15"/>
  <c r="B143" i="15"/>
  <c r="B108" i="15"/>
  <c r="B109" i="15"/>
  <c r="B82" i="15"/>
  <c r="B83" i="15"/>
  <c r="B110" i="15"/>
  <c r="B111" i="15"/>
  <c r="B112" i="15"/>
  <c r="B84" i="15"/>
  <c r="B113" i="15"/>
  <c r="B144" i="15"/>
  <c r="B145" i="15"/>
  <c r="B146" i="15"/>
  <c r="B147" i="15"/>
  <c r="B134" i="15"/>
  <c r="B135" i="15"/>
  <c r="B136" i="15"/>
  <c r="B93" i="15"/>
  <c r="B94" i="15"/>
  <c r="B114" i="15"/>
  <c r="B90" i="15"/>
  <c r="B85" i="15"/>
  <c r="B98" i="15"/>
  <c r="B128" i="15"/>
  <c r="B86" i="15"/>
  <c r="B117" i="15"/>
  <c r="B92" i="15"/>
  <c r="B97" i="15"/>
  <c r="B125" i="15"/>
  <c r="B141" i="15"/>
  <c r="B89" i="15"/>
  <c r="B149" i="15"/>
  <c r="B150" i="15"/>
  <c r="B123" i="15"/>
  <c r="B133" i="15"/>
  <c r="B137" i="15"/>
  <c r="B138" i="15"/>
  <c r="B87" i="15"/>
  <c r="B99" i="15"/>
  <c r="B96" i="15"/>
  <c r="B120" i="15"/>
  <c r="B95" i="15"/>
  <c r="B88" i="15"/>
  <c r="B130" i="15"/>
  <c r="B91" i="15"/>
  <c r="B118" i="15"/>
  <c r="B127" i="15"/>
  <c r="B131" i="15"/>
  <c r="B121" i="15"/>
  <c r="B139" i="15"/>
  <c r="B140" i="15"/>
  <c r="B129" i="15"/>
  <c r="B115" i="15"/>
  <c r="B116" i="15"/>
  <c r="B119" i="15"/>
  <c r="B124" i="15"/>
  <c r="D62" i="15"/>
  <c r="D63" i="15"/>
  <c r="D64" i="15"/>
  <c r="D65" i="15"/>
  <c r="D66" i="15"/>
  <c r="D67" i="15"/>
  <c r="D68" i="15"/>
  <c r="D69" i="15"/>
  <c r="D70" i="15"/>
  <c r="D71" i="15"/>
  <c r="D72" i="15"/>
  <c r="D73" i="15"/>
  <c r="D74" i="15"/>
  <c r="D61" i="15"/>
  <c r="D75" i="15"/>
  <c r="C62" i="15"/>
  <c r="C21" i="15"/>
  <c r="C63" i="15"/>
  <c r="C5" i="15"/>
  <c r="C22" i="15"/>
  <c r="C23" i="15"/>
  <c r="C24" i="15"/>
  <c r="C64" i="15"/>
  <c r="C65" i="15"/>
  <c r="C66" i="15"/>
  <c r="C67" i="15"/>
  <c r="C68" i="15"/>
  <c r="C25" i="15"/>
  <c r="C69" i="15"/>
  <c r="C6" i="15"/>
  <c r="C7" i="15"/>
  <c r="C26" i="15"/>
  <c r="C70" i="15"/>
  <c r="C27" i="15"/>
  <c r="C8" i="15"/>
  <c r="C28" i="15"/>
  <c r="C71" i="15"/>
  <c r="C72" i="15"/>
  <c r="C73" i="15"/>
  <c r="C74" i="15"/>
  <c r="C54" i="15"/>
  <c r="C55" i="15"/>
  <c r="C56" i="15"/>
  <c r="C16" i="15"/>
  <c r="C17" i="15"/>
  <c r="C29" i="15"/>
  <c r="C12" i="15"/>
  <c r="C9" i="15"/>
  <c r="C20" i="15"/>
  <c r="C47" i="15"/>
  <c r="C10" i="15"/>
  <c r="C36" i="15"/>
  <c r="C15" i="15"/>
  <c r="C42" i="15"/>
  <c r="C18" i="15"/>
  <c r="C61" i="15"/>
  <c r="C75" i="15"/>
  <c r="C14" i="15"/>
  <c r="C30" i="15"/>
  <c r="C53" i="15"/>
  <c r="C52" i="15"/>
  <c r="C31" i="15"/>
  <c r="C32" i="15"/>
  <c r="C11" i="15"/>
  <c r="C37" i="15"/>
  <c r="C44" i="15"/>
  <c r="C43" i="15"/>
  <c r="C19" i="15"/>
  <c r="C57" i="15"/>
  <c r="C60" i="15"/>
  <c r="C13" i="15"/>
  <c r="C38" i="15"/>
  <c r="C45" i="15"/>
  <c r="C49" i="15"/>
  <c r="C39" i="15"/>
  <c r="C58" i="15"/>
  <c r="C59" i="15"/>
  <c r="C48" i="15"/>
  <c r="C33" i="15"/>
  <c r="C34" i="15"/>
  <c r="C35" i="15"/>
  <c r="C40" i="15"/>
  <c r="B62" i="15"/>
  <c r="B21" i="15"/>
  <c r="B63" i="15"/>
  <c r="B5" i="15"/>
  <c r="B22" i="15"/>
  <c r="B23" i="15"/>
  <c r="B24" i="15"/>
  <c r="B64" i="15"/>
  <c r="B65" i="15"/>
  <c r="B66" i="15"/>
  <c r="B67" i="15"/>
  <c r="B68" i="15"/>
  <c r="B25" i="15"/>
  <c r="B69" i="15"/>
  <c r="B6" i="15"/>
  <c r="B7" i="15"/>
  <c r="B26" i="15"/>
  <c r="B70" i="15"/>
  <c r="B27" i="15"/>
  <c r="B8" i="15"/>
  <c r="B28" i="15"/>
  <c r="B71" i="15"/>
  <c r="B72" i="15"/>
  <c r="B73" i="15"/>
  <c r="B74" i="15"/>
  <c r="B54" i="15"/>
  <c r="B55" i="15"/>
  <c r="B56" i="15"/>
  <c r="B16" i="15"/>
  <c r="B17" i="15"/>
  <c r="B29" i="15"/>
  <c r="B12" i="15"/>
  <c r="B9" i="15"/>
  <c r="B20" i="15"/>
  <c r="B47" i="15"/>
  <c r="B10" i="15"/>
  <c r="B36" i="15"/>
  <c r="B15" i="15"/>
  <c r="B42" i="15"/>
  <c r="B18" i="15"/>
  <c r="B61" i="15"/>
  <c r="B75" i="15"/>
  <c r="B14" i="15"/>
  <c r="B30" i="15"/>
  <c r="B53" i="15"/>
  <c r="B52" i="15"/>
  <c r="B31" i="15"/>
  <c r="B32" i="15"/>
  <c r="B11" i="15"/>
  <c r="B37" i="15"/>
  <c r="B44" i="15"/>
  <c r="B43" i="15"/>
  <c r="B19" i="15"/>
  <c r="B57" i="15"/>
  <c r="B60" i="15"/>
  <c r="B13" i="15"/>
  <c r="B38" i="15"/>
  <c r="B45" i="15"/>
  <c r="B49" i="15"/>
  <c r="B39" i="15"/>
  <c r="B58" i="15"/>
  <c r="B59" i="15"/>
  <c r="B48" i="15"/>
  <c r="B33" i="15"/>
  <c r="B34" i="15"/>
  <c r="B35" i="15"/>
  <c r="B40" i="15"/>
  <c r="H483" i="2"/>
  <c r="A483" i="2" s="1" a="1"/>
  <c r="A483" i="2" s="1"/>
  <c r="H482" i="2"/>
  <c r="A482" i="2"/>
  <c r="H481" i="2"/>
  <c r="A481" i="2" s="1" a="1"/>
  <c r="A481" i="2" s="1"/>
  <c r="H480" i="2"/>
  <c r="A480" i="2"/>
  <c r="H479" i="2"/>
  <c r="A479" i="2" s="1" a="1"/>
  <c r="A479" i="2" s="1"/>
  <c r="H478" i="2"/>
  <c r="A478" i="2"/>
  <c r="H477" i="2"/>
  <c r="A477" i="2" s="1" a="1"/>
  <c r="A477" i="2" s="1"/>
  <c r="H476" i="2"/>
  <c r="A476" i="2"/>
  <c r="H475" i="2"/>
  <c r="C475" i="2" s="1" a="1"/>
  <c r="C475" i="2" s="1"/>
  <c r="G474" i="2"/>
  <c r="E474" i="2"/>
  <c r="C474" i="2"/>
  <c r="A474" i="2"/>
  <c r="I45" i="1"/>
  <c r="H109" i="2"/>
  <c r="A109" i="2" s="1" a="1"/>
  <c r="A109" i="2" s="1"/>
  <c r="H108" i="2"/>
  <c r="A108" i="2"/>
  <c r="H107" i="2"/>
  <c r="A107" i="2" s="1" a="1"/>
  <c r="A107" i="2" s="1"/>
  <c r="H106" i="2"/>
  <c r="A106" i="2"/>
  <c r="H105" i="2"/>
  <c r="A105" i="2" s="1" a="1"/>
  <c r="A105" i="2" s="1"/>
  <c r="H104" i="2"/>
  <c r="A104" i="2"/>
  <c r="H103" i="2"/>
  <c r="A103" i="2" s="1" a="1"/>
  <c r="A103" i="2" s="1"/>
  <c r="H102" i="2"/>
  <c r="A102" i="2"/>
  <c r="H101" i="2"/>
  <c r="E101" i="2" s="1" a="1"/>
  <c r="E101" i="2" s="1"/>
  <c r="G100" i="2"/>
  <c r="E100" i="2"/>
  <c r="C100" i="2"/>
  <c r="A100" i="2"/>
  <c r="I11" i="1"/>
  <c r="H98" i="2"/>
  <c r="A98" i="2" s="1" a="1"/>
  <c r="A98" i="2" s="1"/>
  <c r="H97" i="2"/>
  <c r="A97" i="2"/>
  <c r="H96" i="2"/>
  <c r="A96" i="2" s="1" a="1"/>
  <c r="A96" i="2" s="1"/>
  <c r="H95" i="2"/>
  <c r="A95" i="2"/>
  <c r="H94" i="2"/>
  <c r="A94" i="2" s="1" a="1"/>
  <c r="A94" i="2" s="1"/>
  <c r="H93" i="2"/>
  <c r="A93" i="2"/>
  <c r="H92" i="2"/>
  <c r="A92" i="2" s="1" a="1"/>
  <c r="A92" i="2" s="1"/>
  <c r="H91" i="2"/>
  <c r="A91" i="2"/>
  <c r="H90" i="2"/>
  <c r="C90" i="2" s="1" a="1"/>
  <c r="C90" i="2" s="1"/>
  <c r="G89" i="2"/>
  <c r="E89" i="2"/>
  <c r="C89" i="2"/>
  <c r="A89" i="2"/>
  <c r="I10" i="1"/>
  <c r="H549" i="2"/>
  <c r="A549" i="2" s="1" a="1"/>
  <c r="A549" i="2" s="1"/>
  <c r="H548" i="2"/>
  <c r="A548" i="2"/>
  <c r="H547" i="2"/>
  <c r="A547" i="2" s="1" a="1"/>
  <c r="A547" i="2" s="1"/>
  <c r="H546" i="2"/>
  <c r="A546" i="2"/>
  <c r="H545" i="2"/>
  <c r="A545" i="2" s="1" a="1"/>
  <c r="A545" i="2" s="1"/>
  <c r="H544" i="2"/>
  <c r="A544" i="2"/>
  <c r="H543" i="2"/>
  <c r="A543" i="2" s="1" a="1"/>
  <c r="A543" i="2" s="1"/>
  <c r="H542" i="2"/>
  <c r="A542" i="2"/>
  <c r="H541" i="2"/>
  <c r="C541" i="2" s="1" a="1"/>
  <c r="C541" i="2" s="1"/>
  <c r="G540" i="2"/>
  <c r="E540" i="2"/>
  <c r="C540" i="2"/>
  <c r="A540" i="2"/>
  <c r="I51" i="1"/>
  <c r="H626" i="2"/>
  <c r="A626" i="2" s="1" a="1"/>
  <c r="A626" i="2" s="1"/>
  <c r="H625" i="2"/>
  <c r="A625" i="2"/>
  <c r="H624" i="2"/>
  <c r="A624" i="2" s="1" a="1"/>
  <c r="A624" i="2" s="1"/>
  <c r="H623" i="2"/>
  <c r="A623" i="2"/>
  <c r="H622" i="2"/>
  <c r="A622" i="2" s="1" a="1"/>
  <c r="A622" i="2" s="1"/>
  <c r="H621" i="2"/>
  <c r="A621" i="2"/>
  <c r="H620" i="2"/>
  <c r="A620" i="2" s="1" a="1"/>
  <c r="A620" i="2" s="1"/>
  <c r="H619" i="2"/>
  <c r="A619" i="2"/>
  <c r="H618" i="2"/>
  <c r="G618" i="2" s="1" a="1"/>
  <c r="G618" i="2" s="1"/>
  <c r="G617" i="2"/>
  <c r="E617" i="2"/>
  <c r="C617" i="2"/>
  <c r="A617" i="2"/>
  <c r="I58" i="1"/>
  <c r="H527" i="2"/>
  <c r="A527" i="2" s="1" a="1"/>
  <c r="A527" i="2" s="1"/>
  <c r="H526" i="2"/>
  <c r="A526" i="2"/>
  <c r="H525" i="2"/>
  <c r="A525" i="2" s="1" a="1"/>
  <c r="A525" i="2" s="1"/>
  <c r="H524" i="2"/>
  <c r="A524" i="2"/>
  <c r="H523" i="2"/>
  <c r="A523" i="2" s="1" a="1"/>
  <c r="A523" i="2" s="1"/>
  <c r="H522" i="2"/>
  <c r="A522" i="2"/>
  <c r="H521" i="2"/>
  <c r="A521" i="2" s="1" a="1"/>
  <c r="A521" i="2" s="1"/>
  <c r="H520" i="2"/>
  <c r="A520" i="2"/>
  <c r="H519" i="2"/>
  <c r="G519" i="2" s="1" a="1"/>
  <c r="G519" i="2" s="1"/>
  <c r="G518" i="2"/>
  <c r="E518" i="2"/>
  <c r="C518" i="2"/>
  <c r="A518" i="2"/>
  <c r="I49" i="1"/>
  <c r="H780" i="2"/>
  <c r="A780" i="2" s="1" a="1"/>
  <c r="A780" i="2" s="1"/>
  <c r="H779" i="2"/>
  <c r="H778" i="2"/>
  <c r="A778" i="2" s="1" a="1"/>
  <c r="A778" i="2" s="1"/>
  <c r="H777" i="2"/>
  <c r="H776" i="2"/>
  <c r="A776" i="2" s="1" a="1"/>
  <c r="A776" i="2" s="1"/>
  <c r="H775" i="2"/>
  <c r="H774" i="2"/>
  <c r="A774" i="2" s="1" a="1"/>
  <c r="A774" i="2" s="1"/>
  <c r="H773" i="2"/>
  <c r="H772" i="2"/>
  <c r="H769" i="2"/>
  <c r="H768" i="2"/>
  <c r="H767" i="2"/>
  <c r="H766" i="2"/>
  <c r="H765" i="2"/>
  <c r="H764" i="2"/>
  <c r="H763" i="2"/>
  <c r="H762" i="2"/>
  <c r="H761" i="2"/>
  <c r="H758" i="2"/>
  <c r="H757" i="2"/>
  <c r="H756" i="2"/>
  <c r="H755" i="2"/>
  <c r="H754" i="2"/>
  <c r="H753" i="2"/>
  <c r="H752" i="2"/>
  <c r="H751" i="2"/>
  <c r="H750" i="2"/>
  <c r="H747" i="2"/>
  <c r="H746" i="2"/>
  <c r="H745" i="2"/>
  <c r="H744" i="2"/>
  <c r="H743" i="2"/>
  <c r="H742" i="2"/>
  <c r="H741" i="2"/>
  <c r="H740" i="2"/>
  <c r="H739" i="2"/>
  <c r="H736" i="2"/>
  <c r="H735" i="2"/>
  <c r="H734" i="2"/>
  <c r="H733" i="2"/>
  <c r="H732" i="2"/>
  <c r="H731" i="2"/>
  <c r="H730" i="2"/>
  <c r="H729" i="2"/>
  <c r="H728" i="2"/>
  <c r="H725" i="2"/>
  <c r="H724" i="2"/>
  <c r="H723" i="2"/>
  <c r="H722" i="2"/>
  <c r="H721" i="2"/>
  <c r="H720" i="2"/>
  <c r="H719" i="2"/>
  <c r="H718" i="2"/>
  <c r="H717" i="2"/>
  <c r="H714" i="2"/>
  <c r="H713" i="2"/>
  <c r="H712" i="2"/>
  <c r="H711" i="2"/>
  <c r="H710" i="2"/>
  <c r="H709" i="2"/>
  <c r="H708" i="2"/>
  <c r="H707" i="2"/>
  <c r="H706" i="2"/>
  <c r="H703" i="2"/>
  <c r="H702" i="2"/>
  <c r="H701" i="2"/>
  <c r="H700" i="2"/>
  <c r="H699" i="2"/>
  <c r="H698" i="2"/>
  <c r="H697" i="2"/>
  <c r="H696" i="2"/>
  <c r="H695" i="2"/>
  <c r="H692" i="2"/>
  <c r="H691" i="2"/>
  <c r="H690" i="2"/>
  <c r="H689" i="2"/>
  <c r="H688" i="2"/>
  <c r="H687" i="2"/>
  <c r="H686" i="2"/>
  <c r="H685" i="2"/>
  <c r="H684" i="2"/>
  <c r="H681" i="2"/>
  <c r="H680" i="2"/>
  <c r="H679" i="2"/>
  <c r="H678" i="2"/>
  <c r="H677" i="2"/>
  <c r="H676" i="2"/>
  <c r="H675" i="2"/>
  <c r="H674" i="2"/>
  <c r="H673" i="2"/>
  <c r="H670" i="2"/>
  <c r="H669" i="2"/>
  <c r="H668" i="2"/>
  <c r="H667" i="2"/>
  <c r="H666" i="2"/>
  <c r="H665" i="2"/>
  <c r="H664" i="2"/>
  <c r="H663" i="2"/>
  <c r="H662" i="2"/>
  <c r="H659" i="2"/>
  <c r="H658" i="2"/>
  <c r="H657" i="2"/>
  <c r="H656" i="2"/>
  <c r="H655" i="2"/>
  <c r="H654" i="2"/>
  <c r="H653" i="2"/>
  <c r="H652" i="2"/>
  <c r="H651" i="2"/>
  <c r="H648" i="2"/>
  <c r="H647" i="2"/>
  <c r="H646" i="2"/>
  <c r="H645" i="2"/>
  <c r="H644" i="2"/>
  <c r="H643" i="2"/>
  <c r="H642" i="2"/>
  <c r="H641" i="2"/>
  <c r="H640" i="2"/>
  <c r="H637" i="2"/>
  <c r="H636" i="2"/>
  <c r="H635" i="2"/>
  <c r="H634" i="2"/>
  <c r="H633" i="2"/>
  <c r="H632" i="2"/>
  <c r="H631" i="2"/>
  <c r="H630" i="2"/>
  <c r="H629" i="2"/>
  <c r="H615" i="2"/>
  <c r="H614" i="2"/>
  <c r="H613" i="2"/>
  <c r="H612" i="2"/>
  <c r="H611" i="2"/>
  <c r="H610" i="2"/>
  <c r="H609" i="2"/>
  <c r="H608" i="2"/>
  <c r="H607" i="2"/>
  <c r="H604" i="2"/>
  <c r="H603" i="2"/>
  <c r="H602" i="2"/>
  <c r="H601" i="2"/>
  <c r="H600" i="2"/>
  <c r="H599" i="2"/>
  <c r="H598" i="2"/>
  <c r="H597" i="2"/>
  <c r="H596" i="2"/>
  <c r="H593" i="2"/>
  <c r="H592" i="2"/>
  <c r="H591" i="2"/>
  <c r="H590" i="2"/>
  <c r="H589" i="2"/>
  <c r="H588" i="2"/>
  <c r="H587" i="2"/>
  <c r="H586" i="2"/>
  <c r="H585" i="2"/>
  <c r="H582" i="2"/>
  <c r="H581" i="2"/>
  <c r="H580" i="2"/>
  <c r="H579" i="2"/>
  <c r="H578" i="2"/>
  <c r="H577" i="2"/>
  <c r="H576" i="2"/>
  <c r="H575" i="2"/>
  <c r="H574" i="2"/>
  <c r="H571" i="2"/>
  <c r="H570" i="2"/>
  <c r="H569" i="2"/>
  <c r="H568" i="2"/>
  <c r="H567" i="2"/>
  <c r="H566" i="2"/>
  <c r="H565" i="2"/>
  <c r="H564" i="2"/>
  <c r="H563" i="2"/>
  <c r="H560" i="2"/>
  <c r="H559" i="2"/>
  <c r="H558" i="2"/>
  <c r="H557" i="2"/>
  <c r="H556" i="2"/>
  <c r="H555" i="2"/>
  <c r="H554" i="2"/>
  <c r="H553" i="2"/>
  <c r="H552" i="2"/>
  <c r="H538" i="2"/>
  <c r="H537" i="2"/>
  <c r="H536" i="2"/>
  <c r="H535" i="2"/>
  <c r="H534" i="2"/>
  <c r="H533" i="2"/>
  <c r="H532" i="2"/>
  <c r="H531" i="2"/>
  <c r="H530" i="2"/>
  <c r="H516" i="2"/>
  <c r="H515" i="2"/>
  <c r="H514" i="2"/>
  <c r="H513" i="2"/>
  <c r="H512" i="2"/>
  <c r="H511" i="2"/>
  <c r="H510" i="2"/>
  <c r="H509" i="2"/>
  <c r="H508" i="2"/>
  <c r="H505" i="2"/>
  <c r="H504" i="2"/>
  <c r="H503" i="2"/>
  <c r="H502" i="2"/>
  <c r="H501" i="2"/>
  <c r="H500" i="2"/>
  <c r="H499" i="2"/>
  <c r="H498" i="2"/>
  <c r="H497" i="2"/>
  <c r="H494" i="2"/>
  <c r="H493" i="2"/>
  <c r="H492" i="2"/>
  <c r="H491" i="2"/>
  <c r="H490" i="2"/>
  <c r="H489" i="2"/>
  <c r="H488" i="2"/>
  <c r="H487" i="2"/>
  <c r="H486" i="2"/>
  <c r="H472" i="2"/>
  <c r="H471" i="2"/>
  <c r="H470" i="2"/>
  <c r="H469" i="2"/>
  <c r="H468" i="2"/>
  <c r="H467" i="2"/>
  <c r="H466" i="2"/>
  <c r="H465" i="2"/>
  <c r="H464" i="2"/>
  <c r="H461" i="2"/>
  <c r="H460" i="2"/>
  <c r="H459" i="2"/>
  <c r="H458" i="2"/>
  <c r="H457" i="2"/>
  <c r="H456" i="2"/>
  <c r="H455" i="2"/>
  <c r="H454" i="2"/>
  <c r="H453" i="2"/>
  <c r="H450" i="2"/>
  <c r="H449" i="2"/>
  <c r="H448" i="2"/>
  <c r="H447" i="2"/>
  <c r="H446" i="2"/>
  <c r="H445" i="2"/>
  <c r="H444" i="2"/>
  <c r="H443" i="2"/>
  <c r="H442" i="2"/>
  <c r="H439" i="2"/>
  <c r="H438" i="2"/>
  <c r="H437" i="2"/>
  <c r="H436" i="2"/>
  <c r="H435" i="2"/>
  <c r="H434" i="2"/>
  <c r="H433" i="2"/>
  <c r="H432" i="2"/>
  <c r="H431" i="2"/>
  <c r="H428" i="2"/>
  <c r="H427" i="2"/>
  <c r="H426" i="2"/>
  <c r="H425" i="2"/>
  <c r="H424" i="2"/>
  <c r="H423" i="2"/>
  <c r="H422" i="2"/>
  <c r="H421" i="2"/>
  <c r="H420" i="2"/>
  <c r="H417" i="2"/>
  <c r="H416" i="2"/>
  <c r="H415" i="2"/>
  <c r="H414" i="2"/>
  <c r="H413" i="2"/>
  <c r="H412" i="2"/>
  <c r="H411" i="2"/>
  <c r="H410" i="2"/>
  <c r="H409" i="2"/>
  <c r="H406" i="2"/>
  <c r="H405" i="2"/>
  <c r="H404" i="2"/>
  <c r="H403" i="2"/>
  <c r="H402" i="2"/>
  <c r="H401" i="2"/>
  <c r="H400" i="2"/>
  <c r="H399" i="2"/>
  <c r="H398" i="2"/>
  <c r="H395" i="2"/>
  <c r="H394" i="2"/>
  <c r="H393" i="2"/>
  <c r="H392" i="2"/>
  <c r="H391" i="2"/>
  <c r="H390" i="2"/>
  <c r="H389" i="2"/>
  <c r="H388" i="2"/>
  <c r="H387" i="2"/>
  <c r="H373" i="2"/>
  <c r="H372" i="2"/>
  <c r="H371" i="2"/>
  <c r="H370" i="2"/>
  <c r="H369" i="2"/>
  <c r="H368" i="2"/>
  <c r="H367" i="2"/>
  <c r="H366" i="2"/>
  <c r="H365" i="2"/>
  <c r="H362" i="2"/>
  <c r="H361" i="2"/>
  <c r="H360" i="2"/>
  <c r="H359" i="2"/>
  <c r="H358" i="2"/>
  <c r="H357" i="2"/>
  <c r="H356" i="2"/>
  <c r="H355" i="2"/>
  <c r="H354" i="2"/>
  <c r="H351" i="2"/>
  <c r="H350" i="2"/>
  <c r="H349" i="2"/>
  <c r="H348" i="2"/>
  <c r="H347" i="2"/>
  <c r="H346" i="2"/>
  <c r="H345" i="2"/>
  <c r="H344" i="2"/>
  <c r="H343" i="2"/>
  <c r="H340" i="2"/>
  <c r="H339" i="2"/>
  <c r="H338" i="2"/>
  <c r="H337" i="2"/>
  <c r="H336" i="2"/>
  <c r="H335" i="2"/>
  <c r="H334" i="2"/>
  <c r="H333" i="2"/>
  <c r="H332" i="2"/>
  <c r="H329" i="2"/>
  <c r="H328" i="2"/>
  <c r="H327" i="2"/>
  <c r="H326" i="2"/>
  <c r="H325" i="2"/>
  <c r="H324" i="2"/>
  <c r="H323" i="2"/>
  <c r="H322" i="2"/>
  <c r="H321" i="2"/>
  <c r="H318" i="2"/>
  <c r="H317" i="2"/>
  <c r="H316" i="2"/>
  <c r="H315" i="2"/>
  <c r="H314" i="2"/>
  <c r="H313" i="2"/>
  <c r="H312" i="2"/>
  <c r="H311" i="2"/>
  <c r="H310" i="2"/>
  <c r="H307" i="2"/>
  <c r="H306" i="2"/>
  <c r="H305" i="2"/>
  <c r="H304" i="2"/>
  <c r="H303" i="2"/>
  <c r="H302" i="2"/>
  <c r="H301" i="2"/>
  <c r="H300" i="2"/>
  <c r="H299" i="2"/>
  <c r="H296" i="2"/>
  <c r="H295" i="2"/>
  <c r="H294" i="2"/>
  <c r="H293" i="2"/>
  <c r="H292" i="2"/>
  <c r="H291" i="2"/>
  <c r="H290" i="2"/>
  <c r="H289" i="2"/>
  <c r="H288" i="2"/>
  <c r="H285" i="2"/>
  <c r="H284" i="2"/>
  <c r="H283" i="2"/>
  <c r="H282" i="2"/>
  <c r="H281" i="2"/>
  <c r="H280" i="2"/>
  <c r="H279" i="2"/>
  <c r="H278" i="2"/>
  <c r="H277" i="2"/>
  <c r="H241" i="2"/>
  <c r="H240" i="2"/>
  <c r="H239" i="2"/>
  <c r="H238" i="2"/>
  <c r="H237" i="2"/>
  <c r="H236" i="2"/>
  <c r="H235" i="2"/>
  <c r="H234" i="2"/>
  <c r="H233" i="2"/>
  <c r="H230" i="2"/>
  <c r="H229" i="2"/>
  <c r="H228" i="2"/>
  <c r="H227" i="2"/>
  <c r="H226" i="2"/>
  <c r="H225" i="2"/>
  <c r="H224" i="2"/>
  <c r="H223" i="2"/>
  <c r="H222" i="2"/>
  <c r="H219" i="2"/>
  <c r="H218" i="2"/>
  <c r="H217" i="2"/>
  <c r="H216" i="2"/>
  <c r="H215" i="2"/>
  <c r="H214" i="2"/>
  <c r="H213" i="2"/>
  <c r="H212" i="2"/>
  <c r="H211" i="2"/>
  <c r="H197" i="2"/>
  <c r="H196" i="2"/>
  <c r="H195" i="2"/>
  <c r="H194" i="2"/>
  <c r="H193" i="2"/>
  <c r="H192" i="2"/>
  <c r="H191" i="2"/>
  <c r="H190" i="2"/>
  <c r="H189" i="2"/>
  <c r="H208" i="2"/>
  <c r="H207" i="2"/>
  <c r="H206" i="2"/>
  <c r="H205" i="2"/>
  <c r="H204" i="2"/>
  <c r="H203" i="2"/>
  <c r="H202" i="2"/>
  <c r="H201" i="2"/>
  <c r="H200" i="2"/>
  <c r="H186" i="2"/>
  <c r="H185" i="2"/>
  <c r="H184" i="2"/>
  <c r="H183" i="2"/>
  <c r="H182" i="2"/>
  <c r="H181" i="2"/>
  <c r="H180" i="2"/>
  <c r="H179" i="2"/>
  <c r="H178" i="2"/>
  <c r="H175" i="2"/>
  <c r="H174" i="2"/>
  <c r="H173" i="2"/>
  <c r="H172" i="2"/>
  <c r="H171" i="2"/>
  <c r="H170" i="2"/>
  <c r="H169" i="2"/>
  <c r="H168" i="2"/>
  <c r="H167" i="2"/>
  <c r="H164" i="2"/>
  <c r="H163" i="2"/>
  <c r="H162" i="2"/>
  <c r="H161" i="2"/>
  <c r="H160" i="2"/>
  <c r="H159" i="2"/>
  <c r="H158" i="2"/>
  <c r="H157" i="2"/>
  <c r="H156" i="2"/>
  <c r="H153" i="2"/>
  <c r="H152" i="2"/>
  <c r="H151" i="2"/>
  <c r="H150" i="2"/>
  <c r="H149" i="2"/>
  <c r="H148" i="2"/>
  <c r="H147" i="2"/>
  <c r="H146" i="2"/>
  <c r="H145" i="2"/>
  <c r="H142" i="2"/>
  <c r="H141" i="2"/>
  <c r="H140" i="2"/>
  <c r="H139" i="2"/>
  <c r="H138" i="2"/>
  <c r="H137" i="2"/>
  <c r="H136" i="2"/>
  <c r="H135" i="2"/>
  <c r="H134" i="2"/>
  <c r="H131" i="2"/>
  <c r="H130" i="2"/>
  <c r="H129" i="2"/>
  <c r="H128" i="2"/>
  <c r="H127" i="2"/>
  <c r="H126" i="2"/>
  <c r="H125" i="2"/>
  <c r="H124" i="2"/>
  <c r="H123" i="2"/>
  <c r="H87" i="2"/>
  <c r="H86" i="2"/>
  <c r="H85" i="2"/>
  <c r="H84" i="2"/>
  <c r="H83" i="2"/>
  <c r="H82" i="2"/>
  <c r="H81" i="2"/>
  <c r="H80" i="2"/>
  <c r="H79" i="2"/>
  <c r="H76" i="2"/>
  <c r="H75" i="2"/>
  <c r="H74" i="2"/>
  <c r="H73" i="2"/>
  <c r="H72" i="2"/>
  <c r="H71" i="2"/>
  <c r="H70" i="2"/>
  <c r="H69" i="2"/>
  <c r="H68" i="2"/>
  <c r="H65" i="2"/>
  <c r="H64" i="2"/>
  <c r="H63" i="2"/>
  <c r="H62" i="2"/>
  <c r="H61" i="2"/>
  <c r="H60" i="2"/>
  <c r="H59" i="2"/>
  <c r="H58" i="2"/>
  <c r="H57" i="2"/>
  <c r="H54" i="2"/>
  <c r="H53" i="2"/>
  <c r="H52" i="2"/>
  <c r="H51" i="2"/>
  <c r="H50" i="2"/>
  <c r="H49" i="2"/>
  <c r="H48" i="2"/>
  <c r="H47" i="2"/>
  <c r="H46" i="2"/>
  <c r="H43" i="2"/>
  <c r="H42" i="2"/>
  <c r="H41" i="2"/>
  <c r="H40" i="2"/>
  <c r="H39" i="2"/>
  <c r="H38" i="2"/>
  <c r="H37" i="2"/>
  <c r="H36" i="2"/>
  <c r="H35" i="2"/>
  <c r="H32" i="2"/>
  <c r="H31" i="2"/>
  <c r="H30" i="2"/>
  <c r="H29" i="2"/>
  <c r="H28" i="2"/>
  <c r="H27" i="2"/>
  <c r="H26" i="2"/>
  <c r="H25" i="2"/>
  <c r="H24" i="2"/>
  <c r="H21" i="2"/>
  <c r="H20" i="2"/>
  <c r="H19" i="2"/>
  <c r="H18" i="2"/>
  <c r="H17" i="2"/>
  <c r="H16" i="2"/>
  <c r="H15" i="2"/>
  <c r="H14" i="2"/>
  <c r="H13" i="2"/>
  <c r="H10" i="2"/>
  <c r="H9" i="2"/>
  <c r="H8" i="2"/>
  <c r="H7" i="2"/>
  <c r="H6" i="2"/>
  <c r="H5" i="2"/>
  <c r="H4" i="2"/>
  <c r="H3" i="2"/>
  <c r="H2" i="2"/>
  <c r="A779" i="2"/>
  <c r="A777" i="2"/>
  <c r="A775" i="2"/>
  <c r="A773" i="2"/>
  <c r="G771" i="2"/>
  <c r="E771" i="2"/>
  <c r="C771" i="2"/>
  <c r="A771" i="2"/>
  <c r="I72" i="1"/>
  <c r="I36" i="1"/>
  <c r="D182" i="15" l="1"/>
  <c r="D183" i="15"/>
  <c r="D280" i="15"/>
  <c r="D132" i="15"/>
  <c r="D211" i="15"/>
  <c r="D286" i="15"/>
  <c r="D51" i="15"/>
  <c r="D218" i="15"/>
  <c r="D106" i="15"/>
  <c r="E475" i="2" a="1"/>
  <c r="E475" i="2" s="1"/>
  <c r="G475" i="2" a="1"/>
  <c r="G475" i="2" s="1"/>
  <c r="D105" i="15"/>
  <c r="G101" i="2" a="1"/>
  <c r="G101" i="2" s="1"/>
  <c r="C101" i="2" a="1"/>
  <c r="C101" i="2" s="1"/>
  <c r="G90" i="2" a="1"/>
  <c r="G90" i="2" s="1"/>
  <c r="E90" i="2" a="1"/>
  <c r="E90" i="2" s="1"/>
  <c r="E541" i="2" a="1"/>
  <c r="E541" i="2" s="1"/>
  <c r="G541" i="2" a="1"/>
  <c r="G541" i="2" s="1"/>
  <c r="E618" i="2" a="1"/>
  <c r="E618" i="2" s="1"/>
  <c r="C618" i="2" a="1"/>
  <c r="C618" i="2" s="1"/>
  <c r="C519" i="2" a="1"/>
  <c r="C519" i="2" s="1"/>
  <c r="E519" i="2" a="1"/>
  <c r="E519" i="2" s="1"/>
  <c r="G552" i="2" l="1"/>
  <c r="A769" i="2" l="1" a="1"/>
  <c r="A769" i="2" s="1"/>
  <c r="A768" i="2"/>
  <c r="A767" i="2" a="1"/>
  <c r="A767" i="2" s="1"/>
  <c r="A766" i="2"/>
  <c r="A765" i="2" a="1"/>
  <c r="A765" i="2" s="1"/>
  <c r="A764" i="2"/>
  <c r="A763" i="2" a="1"/>
  <c r="A763" i="2" s="1"/>
  <c r="A762" i="2"/>
  <c r="G761" i="2" a="1"/>
  <c r="G761" i="2" s="1"/>
  <c r="E761" i="2" a="1"/>
  <c r="E761" i="2" s="1"/>
  <c r="C761" i="2" a="1"/>
  <c r="C761" i="2" s="1"/>
  <c r="G760" i="2"/>
  <c r="E760" i="2"/>
  <c r="C760" i="2"/>
  <c r="A760" i="2"/>
  <c r="A758" i="2" a="1"/>
  <c r="A758" i="2" s="1"/>
  <c r="A757" i="2"/>
  <c r="A756" i="2" a="1"/>
  <c r="A756" i="2" s="1"/>
  <c r="A755" i="2"/>
  <c r="A754" i="2" a="1"/>
  <c r="A754" i="2" s="1"/>
  <c r="A753" i="2"/>
  <c r="A752" i="2" a="1"/>
  <c r="A752" i="2" s="1"/>
  <c r="A751" i="2"/>
  <c r="G750" i="2" a="1"/>
  <c r="G750" i="2" s="1"/>
  <c r="E750" i="2" a="1"/>
  <c r="E750" i="2" s="1"/>
  <c r="C750" i="2" a="1"/>
  <c r="C750" i="2" s="1"/>
  <c r="G749" i="2"/>
  <c r="E749" i="2"/>
  <c r="C749" i="2"/>
  <c r="A749" i="2"/>
  <c r="A747" i="2" a="1"/>
  <c r="A747" i="2" s="1"/>
  <c r="A746" i="2"/>
  <c r="A745" i="2" a="1"/>
  <c r="A745" i="2" s="1"/>
  <c r="A744" i="2"/>
  <c r="A743" i="2" a="1"/>
  <c r="A743" i="2" s="1"/>
  <c r="A742" i="2"/>
  <c r="A741" i="2" a="1"/>
  <c r="A741" i="2" s="1"/>
  <c r="A740" i="2"/>
  <c r="G739" i="2" a="1"/>
  <c r="G739" i="2" s="1"/>
  <c r="E739" i="2" a="1"/>
  <c r="E739" i="2" s="1"/>
  <c r="C739" i="2" a="1"/>
  <c r="C739" i="2" s="1"/>
  <c r="G738" i="2"/>
  <c r="E738" i="2"/>
  <c r="C738" i="2"/>
  <c r="A738" i="2"/>
  <c r="A736" i="2" a="1"/>
  <c r="A736" i="2" s="1"/>
  <c r="A735" i="2"/>
  <c r="A734" i="2" a="1"/>
  <c r="A734" i="2" s="1"/>
  <c r="A733" i="2"/>
  <c r="A732" i="2" a="1"/>
  <c r="A732" i="2" s="1"/>
  <c r="A731" i="2"/>
  <c r="A730" i="2" a="1"/>
  <c r="A730" i="2" s="1"/>
  <c r="A729" i="2"/>
  <c r="G728" i="2" a="1"/>
  <c r="G728" i="2" s="1"/>
  <c r="E728" i="2" a="1"/>
  <c r="E728" i="2" s="1"/>
  <c r="C728" i="2" a="1"/>
  <c r="C728" i="2" s="1"/>
  <c r="G727" i="2"/>
  <c r="E727" i="2"/>
  <c r="C727" i="2"/>
  <c r="A727" i="2"/>
  <c r="A725" i="2" a="1"/>
  <c r="A725" i="2" s="1"/>
  <c r="A724" i="2"/>
  <c r="A723" i="2" a="1"/>
  <c r="A723" i="2" s="1"/>
  <c r="A722" i="2"/>
  <c r="A721" i="2" a="1"/>
  <c r="A721" i="2" s="1"/>
  <c r="A720" i="2"/>
  <c r="A719" i="2" a="1"/>
  <c r="A719" i="2" s="1"/>
  <c r="A718" i="2"/>
  <c r="G717" i="2" a="1"/>
  <c r="G717" i="2" s="1"/>
  <c r="E717" i="2" a="1"/>
  <c r="E717" i="2" s="1"/>
  <c r="C717" i="2" a="1"/>
  <c r="C717" i="2" s="1"/>
  <c r="G716" i="2"/>
  <c r="E716" i="2"/>
  <c r="C716" i="2"/>
  <c r="A716" i="2"/>
  <c r="A714" i="2" a="1"/>
  <c r="A714" i="2" s="1"/>
  <c r="A713" i="2"/>
  <c r="A712" i="2" a="1"/>
  <c r="A712" i="2" s="1"/>
  <c r="A711" i="2"/>
  <c r="A710" i="2" a="1"/>
  <c r="A710" i="2" s="1"/>
  <c r="A709" i="2"/>
  <c r="A708" i="2" a="1"/>
  <c r="A708" i="2" s="1"/>
  <c r="A707" i="2"/>
  <c r="G706" i="2" a="1"/>
  <c r="G706" i="2" s="1"/>
  <c r="E706" i="2" a="1"/>
  <c r="E706" i="2" s="1"/>
  <c r="C706" i="2" a="1"/>
  <c r="C706" i="2" s="1"/>
  <c r="G705" i="2"/>
  <c r="E705" i="2"/>
  <c r="C705" i="2"/>
  <c r="A705" i="2"/>
  <c r="A703" i="2" a="1"/>
  <c r="A703" i="2" s="1"/>
  <c r="A702" i="2"/>
  <c r="A701" i="2" a="1"/>
  <c r="A701" i="2" s="1"/>
  <c r="A700" i="2"/>
  <c r="A699" i="2" a="1"/>
  <c r="A699" i="2" s="1"/>
  <c r="A698" i="2"/>
  <c r="A697" i="2" a="1"/>
  <c r="A697" i="2" s="1"/>
  <c r="A696" i="2"/>
  <c r="G695" i="2" a="1"/>
  <c r="G695" i="2" s="1"/>
  <c r="E695" i="2" a="1"/>
  <c r="E695" i="2" s="1"/>
  <c r="C695" i="2" a="1"/>
  <c r="C695" i="2" s="1"/>
  <c r="G694" i="2"/>
  <c r="E694" i="2"/>
  <c r="C694" i="2"/>
  <c r="A694" i="2"/>
  <c r="A692" i="2" a="1"/>
  <c r="A692" i="2" s="1"/>
  <c r="A691" i="2"/>
  <c r="A690" i="2" a="1"/>
  <c r="A690" i="2" s="1"/>
  <c r="A689" i="2"/>
  <c r="A688" i="2" a="1"/>
  <c r="A688" i="2" s="1"/>
  <c r="A687" i="2"/>
  <c r="A686" i="2" a="1"/>
  <c r="A686" i="2" s="1"/>
  <c r="A685" i="2"/>
  <c r="G684" i="2" a="1"/>
  <c r="G684" i="2" s="1"/>
  <c r="E684" i="2" a="1"/>
  <c r="E684" i="2" s="1"/>
  <c r="C684" i="2" a="1"/>
  <c r="C684" i="2" s="1"/>
  <c r="G683" i="2"/>
  <c r="E683" i="2"/>
  <c r="C683" i="2"/>
  <c r="A683" i="2"/>
  <c r="A681" i="2" a="1"/>
  <c r="A681" i="2" s="1"/>
  <c r="A680" i="2"/>
  <c r="A679" i="2" a="1"/>
  <c r="A679" i="2" s="1"/>
  <c r="A678" i="2"/>
  <c r="A677" i="2" a="1"/>
  <c r="A677" i="2" s="1"/>
  <c r="A676" i="2"/>
  <c r="A675" i="2" a="1"/>
  <c r="A675" i="2" s="1"/>
  <c r="A674" i="2"/>
  <c r="G673" i="2" a="1"/>
  <c r="G673" i="2" s="1"/>
  <c r="E673" i="2" a="1"/>
  <c r="E673" i="2" s="1"/>
  <c r="C673" i="2" a="1"/>
  <c r="C673" i="2" s="1"/>
  <c r="G672" i="2"/>
  <c r="E672" i="2"/>
  <c r="C672" i="2"/>
  <c r="A672" i="2"/>
  <c r="A670" i="2" a="1"/>
  <c r="A670" i="2" s="1"/>
  <c r="A669" i="2"/>
  <c r="A668" i="2" a="1"/>
  <c r="A668" i="2" s="1"/>
  <c r="A667" i="2"/>
  <c r="A666" i="2" a="1"/>
  <c r="A666" i="2" s="1"/>
  <c r="A665" i="2"/>
  <c r="A664" i="2" a="1"/>
  <c r="A664" i="2" s="1"/>
  <c r="A663" i="2"/>
  <c r="G662" i="2" a="1"/>
  <c r="G662" i="2" s="1"/>
  <c r="E662" i="2" a="1"/>
  <c r="E662" i="2" s="1"/>
  <c r="C662" i="2" a="1"/>
  <c r="C662" i="2" s="1"/>
  <c r="G661" i="2"/>
  <c r="E661" i="2"/>
  <c r="C661" i="2"/>
  <c r="A661" i="2"/>
  <c r="A659" i="2" a="1"/>
  <c r="A659" i="2" s="1"/>
  <c r="A658" i="2"/>
  <c r="A657" i="2" a="1"/>
  <c r="A657" i="2" s="1"/>
  <c r="A656" i="2"/>
  <c r="A655" i="2" a="1"/>
  <c r="A655" i="2" s="1"/>
  <c r="A654" i="2"/>
  <c r="A653" i="2" a="1"/>
  <c r="A653" i="2" s="1"/>
  <c r="A652" i="2"/>
  <c r="G651" i="2" a="1"/>
  <c r="G651" i="2" s="1"/>
  <c r="E651" i="2" a="1"/>
  <c r="E651" i="2" s="1"/>
  <c r="C651" i="2" a="1"/>
  <c r="C651" i="2" s="1"/>
  <c r="G650" i="2"/>
  <c r="E650" i="2"/>
  <c r="C650" i="2"/>
  <c r="A650" i="2"/>
  <c r="A648" i="2" a="1"/>
  <c r="A648" i="2" s="1"/>
  <c r="A647" i="2"/>
  <c r="A646" i="2" a="1"/>
  <c r="A646" i="2" s="1"/>
  <c r="A645" i="2"/>
  <c r="A644" i="2" a="1"/>
  <c r="A644" i="2" s="1"/>
  <c r="A643" i="2"/>
  <c r="A642" i="2" a="1"/>
  <c r="A642" i="2" s="1"/>
  <c r="A641" i="2"/>
  <c r="G640" i="2" a="1"/>
  <c r="G640" i="2" s="1"/>
  <c r="E640" i="2" a="1"/>
  <c r="E640" i="2" s="1"/>
  <c r="C640" i="2" a="1"/>
  <c r="C640" i="2" s="1"/>
  <c r="G639" i="2"/>
  <c r="E639" i="2"/>
  <c r="C639" i="2"/>
  <c r="A639" i="2"/>
  <c r="A637" i="2" a="1"/>
  <c r="A637" i="2" s="1"/>
  <c r="A636" i="2"/>
  <c r="A635" i="2" a="1"/>
  <c r="A635" i="2" s="1"/>
  <c r="A634" i="2"/>
  <c r="A633" i="2" a="1"/>
  <c r="A633" i="2" s="1"/>
  <c r="A632" i="2"/>
  <c r="A631" i="2" a="1"/>
  <c r="A631" i="2" s="1"/>
  <c r="A630" i="2"/>
  <c r="G629" i="2" a="1"/>
  <c r="G629" i="2" s="1"/>
  <c r="E629" i="2" a="1"/>
  <c r="E629" i="2" s="1"/>
  <c r="C629" i="2" a="1"/>
  <c r="C629" i="2" s="1"/>
  <c r="G628" i="2"/>
  <c r="E628" i="2"/>
  <c r="C628" i="2"/>
  <c r="A628" i="2"/>
  <c r="A615" i="2" a="1"/>
  <c r="A615" i="2" s="1"/>
  <c r="A614" i="2"/>
  <c r="A613" i="2" a="1"/>
  <c r="A613" i="2" s="1"/>
  <c r="A612" i="2"/>
  <c r="A611" i="2" a="1"/>
  <c r="A611" i="2" s="1"/>
  <c r="A610" i="2"/>
  <c r="A609" i="2" a="1"/>
  <c r="A609" i="2" s="1"/>
  <c r="A608" i="2"/>
  <c r="G607" i="2" a="1"/>
  <c r="G607" i="2" s="1"/>
  <c r="E607" i="2" a="1"/>
  <c r="E607" i="2" s="1"/>
  <c r="C607" i="2" a="1"/>
  <c r="C607" i="2" s="1"/>
  <c r="G606" i="2"/>
  <c r="E606" i="2"/>
  <c r="C606" i="2"/>
  <c r="A606" i="2"/>
  <c r="A604" i="2" a="1"/>
  <c r="A604" i="2" s="1"/>
  <c r="A603" i="2"/>
  <c r="A602" i="2" a="1"/>
  <c r="A602" i="2" s="1"/>
  <c r="A601" i="2"/>
  <c r="A600" i="2" a="1"/>
  <c r="A600" i="2" s="1"/>
  <c r="A599" i="2"/>
  <c r="A598" i="2" a="1"/>
  <c r="A598" i="2" s="1"/>
  <c r="A597" i="2"/>
  <c r="G596" i="2" a="1"/>
  <c r="G596" i="2" s="1"/>
  <c r="E596" i="2" a="1"/>
  <c r="E596" i="2" s="1"/>
  <c r="C596" i="2" a="1"/>
  <c r="C596" i="2" s="1"/>
  <c r="G595" i="2"/>
  <c r="E595" i="2"/>
  <c r="C595" i="2"/>
  <c r="A595" i="2"/>
  <c r="A593" i="2" a="1"/>
  <c r="A593" i="2" s="1"/>
  <c r="A592" i="2"/>
  <c r="A591" i="2" a="1"/>
  <c r="A591" i="2" s="1"/>
  <c r="A590" i="2"/>
  <c r="A589" i="2" a="1"/>
  <c r="A589" i="2" s="1"/>
  <c r="A588" i="2"/>
  <c r="A587" i="2" a="1"/>
  <c r="A587" i="2" s="1"/>
  <c r="A586" i="2"/>
  <c r="G585" i="2" a="1"/>
  <c r="G585" i="2" s="1"/>
  <c r="E585" i="2" a="1"/>
  <c r="E585" i="2" s="1"/>
  <c r="C585" i="2" a="1"/>
  <c r="C585" i="2" s="1"/>
  <c r="G584" i="2"/>
  <c r="E584" i="2"/>
  <c r="C584" i="2"/>
  <c r="A584" i="2"/>
  <c r="A582" i="2" a="1"/>
  <c r="A582" i="2" s="1"/>
  <c r="A581" i="2"/>
  <c r="A580" i="2" a="1"/>
  <c r="A580" i="2" s="1"/>
  <c r="A579" i="2"/>
  <c r="A578" i="2" a="1"/>
  <c r="A578" i="2" s="1"/>
  <c r="A577" i="2"/>
  <c r="A576" i="2" a="1"/>
  <c r="A576" i="2" s="1"/>
  <c r="A575" i="2"/>
  <c r="G574" i="2" a="1"/>
  <c r="G574" i="2" s="1"/>
  <c r="E574" i="2" a="1"/>
  <c r="E574" i="2" s="1"/>
  <c r="C574" i="2" a="1"/>
  <c r="C574" i="2" s="1"/>
  <c r="G573" i="2"/>
  <c r="E573" i="2"/>
  <c r="C573" i="2"/>
  <c r="A573" i="2"/>
  <c r="A571" i="2" a="1"/>
  <c r="A571" i="2" s="1"/>
  <c r="A570" i="2"/>
  <c r="A569" i="2" a="1"/>
  <c r="A569" i="2" s="1"/>
  <c r="A568" i="2"/>
  <c r="A567" i="2" a="1"/>
  <c r="A567" i="2" s="1"/>
  <c r="A566" i="2"/>
  <c r="A565" i="2" a="1"/>
  <c r="A565" i="2" s="1"/>
  <c r="A564" i="2"/>
  <c r="G563" i="2" a="1"/>
  <c r="G563" i="2" s="1"/>
  <c r="E563" i="2" a="1"/>
  <c r="E563" i="2" s="1"/>
  <c r="C563" i="2" a="1"/>
  <c r="C563" i="2" s="1"/>
  <c r="G562" i="2"/>
  <c r="E562" i="2"/>
  <c r="C562" i="2"/>
  <c r="A562" i="2"/>
  <c r="A560" i="2" a="1"/>
  <c r="A560" i="2" s="1"/>
  <c r="A559" i="2"/>
  <c r="A558" i="2" a="1"/>
  <c r="A558" i="2" s="1"/>
  <c r="A557" i="2"/>
  <c r="A556" i="2" a="1"/>
  <c r="A556" i="2" s="1"/>
  <c r="A555" i="2"/>
  <c r="A554" i="2" a="1"/>
  <c r="A554" i="2" s="1"/>
  <c r="A553" i="2"/>
  <c r="E552" i="2" a="1"/>
  <c r="E552" i="2" s="1"/>
  <c r="C552" i="2" a="1"/>
  <c r="C552" i="2" s="1"/>
  <c r="G551" i="2"/>
  <c r="E551" i="2"/>
  <c r="C551" i="2"/>
  <c r="A551" i="2"/>
  <c r="A538" i="2" a="1"/>
  <c r="A538" i="2" s="1"/>
  <c r="A537" i="2"/>
  <c r="A536" i="2" a="1"/>
  <c r="A536" i="2" s="1"/>
  <c r="A535" i="2"/>
  <c r="A534" i="2" a="1"/>
  <c r="A534" i="2" s="1"/>
  <c r="A533" i="2"/>
  <c r="A532" i="2" a="1"/>
  <c r="A532" i="2" s="1"/>
  <c r="A531" i="2"/>
  <c r="G530" i="2" a="1"/>
  <c r="G530" i="2" s="1"/>
  <c r="E530" i="2" a="1"/>
  <c r="E530" i="2" s="1"/>
  <c r="C530" i="2" a="1"/>
  <c r="C530" i="2" s="1"/>
  <c r="G529" i="2"/>
  <c r="E529" i="2"/>
  <c r="C529" i="2"/>
  <c r="A529" i="2"/>
  <c r="A516" i="2" a="1"/>
  <c r="A516" i="2" s="1"/>
  <c r="A515" i="2"/>
  <c r="A514" i="2" a="1"/>
  <c r="A514" i="2" s="1"/>
  <c r="A513" i="2"/>
  <c r="A512" i="2" a="1"/>
  <c r="A512" i="2" s="1"/>
  <c r="A511" i="2"/>
  <c r="A510" i="2" a="1"/>
  <c r="A510" i="2" s="1"/>
  <c r="A509" i="2"/>
  <c r="G508" i="2" a="1"/>
  <c r="G508" i="2" s="1"/>
  <c r="E508" i="2" a="1"/>
  <c r="E508" i="2" s="1"/>
  <c r="C508" i="2" a="1"/>
  <c r="C508" i="2" s="1"/>
  <c r="G507" i="2"/>
  <c r="E507" i="2"/>
  <c r="C507" i="2"/>
  <c r="A507" i="2"/>
  <c r="A505" i="2" a="1"/>
  <c r="A505" i="2" s="1"/>
  <c r="A504" i="2"/>
  <c r="A503" i="2" a="1"/>
  <c r="A503" i="2" s="1"/>
  <c r="A502" i="2"/>
  <c r="A501" i="2" a="1"/>
  <c r="A501" i="2" s="1"/>
  <c r="A500" i="2"/>
  <c r="A499" i="2" a="1"/>
  <c r="A499" i="2" s="1"/>
  <c r="A498" i="2"/>
  <c r="G497" i="2" a="1"/>
  <c r="G497" i="2" s="1"/>
  <c r="E497" i="2" a="1"/>
  <c r="E497" i="2" s="1"/>
  <c r="C497" i="2" a="1"/>
  <c r="C497" i="2" s="1"/>
  <c r="G496" i="2"/>
  <c r="E496" i="2"/>
  <c r="C496" i="2"/>
  <c r="A496" i="2"/>
  <c r="A494" i="2" a="1"/>
  <c r="A494" i="2" s="1"/>
  <c r="A493" i="2"/>
  <c r="A492" i="2" a="1"/>
  <c r="A492" i="2" s="1"/>
  <c r="A491" i="2"/>
  <c r="A490" i="2" a="1"/>
  <c r="A490" i="2" s="1"/>
  <c r="A489" i="2"/>
  <c r="A488" i="2" a="1"/>
  <c r="A488" i="2" s="1"/>
  <c r="A487" i="2"/>
  <c r="G486" i="2" a="1"/>
  <c r="G486" i="2" s="1"/>
  <c r="E486" i="2" a="1"/>
  <c r="E486" i="2" s="1"/>
  <c r="C486" i="2" a="1"/>
  <c r="C486" i="2" s="1"/>
  <c r="G485" i="2"/>
  <c r="E485" i="2"/>
  <c r="C485" i="2"/>
  <c r="A485" i="2"/>
  <c r="A472" i="2" a="1"/>
  <c r="A472" i="2" s="1"/>
  <c r="A471" i="2"/>
  <c r="A470" i="2" a="1"/>
  <c r="A470" i="2" s="1"/>
  <c r="A469" i="2"/>
  <c r="A468" i="2" a="1"/>
  <c r="A468" i="2" s="1"/>
  <c r="A467" i="2"/>
  <c r="A466" i="2" a="1"/>
  <c r="A466" i="2" s="1"/>
  <c r="A465" i="2"/>
  <c r="G464" i="2" a="1"/>
  <c r="G464" i="2" s="1"/>
  <c r="E464" i="2" a="1"/>
  <c r="E464" i="2" s="1"/>
  <c r="C464" i="2" a="1"/>
  <c r="C464" i="2" s="1"/>
  <c r="G463" i="2"/>
  <c r="E463" i="2"/>
  <c r="C463" i="2"/>
  <c r="A463" i="2"/>
  <c r="A461" i="2" a="1"/>
  <c r="A461" i="2" s="1"/>
  <c r="A460" i="2"/>
  <c r="A459" i="2" a="1"/>
  <c r="A459" i="2" s="1"/>
  <c r="A458" i="2"/>
  <c r="A457" i="2" a="1"/>
  <c r="A457" i="2" s="1"/>
  <c r="A456" i="2"/>
  <c r="A455" i="2" a="1"/>
  <c r="A455" i="2" s="1"/>
  <c r="A454" i="2"/>
  <c r="G453" i="2" a="1"/>
  <c r="G453" i="2" s="1"/>
  <c r="E453" i="2" a="1"/>
  <c r="E453" i="2" s="1"/>
  <c r="C453" i="2" a="1"/>
  <c r="C453" i="2" s="1"/>
  <c r="G452" i="2"/>
  <c r="E452" i="2"/>
  <c r="C452" i="2"/>
  <c r="A452" i="2"/>
  <c r="A450" i="2" a="1"/>
  <c r="A450" i="2" s="1"/>
  <c r="A449" i="2"/>
  <c r="A448" i="2" a="1"/>
  <c r="A448" i="2" s="1"/>
  <c r="A447" i="2"/>
  <c r="A446" i="2" a="1"/>
  <c r="A446" i="2" s="1"/>
  <c r="A445" i="2"/>
  <c r="A444" i="2" a="1"/>
  <c r="A444" i="2" s="1"/>
  <c r="A443" i="2"/>
  <c r="G442" i="2" a="1"/>
  <c r="G442" i="2" s="1"/>
  <c r="E442" i="2" a="1"/>
  <c r="E442" i="2" s="1"/>
  <c r="C442" i="2" a="1"/>
  <c r="C442" i="2" s="1"/>
  <c r="G441" i="2"/>
  <c r="E441" i="2"/>
  <c r="C441" i="2"/>
  <c r="A441" i="2"/>
  <c r="A439" i="2" a="1"/>
  <c r="A439" i="2" s="1"/>
  <c r="A438" i="2"/>
  <c r="A437" i="2" a="1"/>
  <c r="A437" i="2" s="1"/>
  <c r="A436" i="2"/>
  <c r="A435" i="2" a="1"/>
  <c r="A435" i="2" s="1"/>
  <c r="A434" i="2"/>
  <c r="A433" i="2" a="1"/>
  <c r="A433" i="2" s="1"/>
  <c r="A432" i="2"/>
  <c r="G431" i="2" a="1"/>
  <c r="G431" i="2" s="1"/>
  <c r="E431" i="2" a="1"/>
  <c r="E431" i="2" s="1"/>
  <c r="C431" i="2" a="1"/>
  <c r="C431" i="2" s="1"/>
  <c r="G430" i="2"/>
  <c r="E430" i="2"/>
  <c r="C430" i="2"/>
  <c r="A430" i="2"/>
  <c r="G420" i="2" a="1"/>
  <c r="G420" i="2" s="1"/>
  <c r="A428" i="2" a="1"/>
  <c r="A428" i="2" s="1"/>
  <c r="A427" i="2"/>
  <c r="A426" i="2" a="1"/>
  <c r="A426" i="2" s="1"/>
  <c r="A425" i="2"/>
  <c r="A424" i="2" a="1"/>
  <c r="A424" i="2" s="1"/>
  <c r="A423" i="2"/>
  <c r="A422" i="2" a="1"/>
  <c r="A422" i="2" s="1"/>
  <c r="A421" i="2"/>
  <c r="E420" i="2" a="1"/>
  <c r="E420" i="2" s="1"/>
  <c r="C420" i="2" a="1"/>
  <c r="C420" i="2" s="1"/>
  <c r="G419" i="2"/>
  <c r="E419" i="2"/>
  <c r="C419" i="2"/>
  <c r="A419" i="2"/>
  <c r="A417" i="2" a="1"/>
  <c r="A417" i="2" s="1"/>
  <c r="A416" i="2"/>
  <c r="A415" i="2" a="1"/>
  <c r="A415" i="2" s="1"/>
  <c r="A414" i="2"/>
  <c r="A413" i="2" a="1"/>
  <c r="A413" i="2" s="1"/>
  <c r="A412" i="2"/>
  <c r="A411" i="2" a="1"/>
  <c r="A411" i="2" s="1"/>
  <c r="A410" i="2"/>
  <c r="G409" i="2" a="1"/>
  <c r="G409" i="2" s="1"/>
  <c r="E409" i="2" a="1"/>
  <c r="E409" i="2" s="1"/>
  <c r="C409" i="2" a="1"/>
  <c r="C409" i="2" s="1"/>
  <c r="G408" i="2"/>
  <c r="E408" i="2"/>
  <c r="C408" i="2"/>
  <c r="A408" i="2"/>
  <c r="A406" i="2" a="1"/>
  <c r="A406" i="2" s="1"/>
  <c r="A405" i="2"/>
  <c r="A404" i="2" a="1"/>
  <c r="A404" i="2" s="1"/>
  <c r="A403" i="2"/>
  <c r="A402" i="2" a="1"/>
  <c r="A402" i="2" s="1"/>
  <c r="A401" i="2"/>
  <c r="A400" i="2" a="1"/>
  <c r="A400" i="2" s="1"/>
  <c r="A399" i="2"/>
  <c r="G398" i="2" a="1"/>
  <c r="G398" i="2" s="1"/>
  <c r="E398" i="2" a="1"/>
  <c r="E398" i="2" s="1"/>
  <c r="C398" i="2" a="1"/>
  <c r="C398" i="2" s="1"/>
  <c r="G397" i="2"/>
  <c r="E397" i="2"/>
  <c r="C397" i="2"/>
  <c r="A397" i="2"/>
  <c r="A395" i="2" a="1"/>
  <c r="A395" i="2" s="1"/>
  <c r="A394" i="2"/>
  <c r="A393" i="2" a="1"/>
  <c r="A393" i="2" s="1"/>
  <c r="A392" i="2"/>
  <c r="A391" i="2" a="1"/>
  <c r="A391" i="2" s="1"/>
  <c r="A390" i="2"/>
  <c r="A389" i="2" a="1"/>
  <c r="A389" i="2" s="1"/>
  <c r="A388" i="2"/>
  <c r="G387" i="2" a="1"/>
  <c r="G387" i="2" s="1"/>
  <c r="E387" i="2" a="1"/>
  <c r="E387" i="2" s="1"/>
  <c r="C387" i="2" a="1"/>
  <c r="C387" i="2" s="1"/>
  <c r="G386" i="2"/>
  <c r="E386" i="2"/>
  <c r="C386" i="2"/>
  <c r="A386" i="2"/>
  <c r="A373" i="2" a="1"/>
  <c r="A373" i="2" s="1"/>
  <c r="A372" i="2"/>
  <c r="A371" i="2" a="1"/>
  <c r="A371" i="2" s="1"/>
  <c r="A370" i="2"/>
  <c r="A369" i="2" a="1"/>
  <c r="A369" i="2" s="1"/>
  <c r="A368" i="2"/>
  <c r="A367" i="2" a="1"/>
  <c r="A367" i="2" s="1"/>
  <c r="A366" i="2"/>
  <c r="G365" i="2" a="1"/>
  <c r="G365" i="2" s="1"/>
  <c r="E365" i="2" a="1"/>
  <c r="E365" i="2" s="1"/>
  <c r="C365" i="2" a="1"/>
  <c r="C365" i="2" s="1"/>
  <c r="G364" i="2"/>
  <c r="E364" i="2"/>
  <c r="C364" i="2"/>
  <c r="A364" i="2"/>
  <c r="A362" i="2" a="1"/>
  <c r="A362" i="2" s="1"/>
  <c r="A361" i="2"/>
  <c r="A360" i="2" a="1"/>
  <c r="A360" i="2" s="1"/>
  <c r="A359" i="2"/>
  <c r="A358" i="2" a="1"/>
  <c r="A358" i="2" s="1"/>
  <c r="A357" i="2"/>
  <c r="A356" i="2" a="1"/>
  <c r="A356" i="2" s="1"/>
  <c r="A355" i="2"/>
  <c r="G354" i="2" a="1"/>
  <c r="G354" i="2" s="1"/>
  <c r="E354" i="2" a="1"/>
  <c r="E354" i="2" s="1"/>
  <c r="C354" i="2" a="1"/>
  <c r="C354" i="2" s="1"/>
  <c r="G353" i="2"/>
  <c r="E353" i="2"/>
  <c r="C353" i="2"/>
  <c r="A353" i="2"/>
  <c r="A351" i="2" a="1"/>
  <c r="A351" i="2" s="1"/>
  <c r="A350" i="2"/>
  <c r="A349" i="2" a="1"/>
  <c r="A349" i="2" s="1"/>
  <c r="A348" i="2"/>
  <c r="A347" i="2" a="1"/>
  <c r="A347" i="2" s="1"/>
  <c r="A346" i="2"/>
  <c r="A345" i="2" a="1"/>
  <c r="A345" i="2" s="1"/>
  <c r="A344" i="2"/>
  <c r="G343" i="2" a="1"/>
  <c r="G343" i="2" s="1"/>
  <c r="E343" i="2" a="1"/>
  <c r="E343" i="2" s="1"/>
  <c r="C343" i="2" a="1"/>
  <c r="C343" i="2" s="1"/>
  <c r="G342" i="2"/>
  <c r="E342" i="2"/>
  <c r="C342" i="2"/>
  <c r="A342" i="2"/>
  <c r="A340" i="2" a="1"/>
  <c r="A340" i="2" s="1"/>
  <c r="A339" i="2"/>
  <c r="A338" i="2" a="1"/>
  <c r="A338" i="2" s="1"/>
  <c r="A337" i="2"/>
  <c r="A336" i="2" a="1"/>
  <c r="A336" i="2" s="1"/>
  <c r="A335" i="2"/>
  <c r="A334" i="2" a="1"/>
  <c r="A334" i="2" s="1"/>
  <c r="A333" i="2"/>
  <c r="G332" i="2" a="1"/>
  <c r="G332" i="2" s="1"/>
  <c r="E332" i="2" a="1"/>
  <c r="E332" i="2" s="1"/>
  <c r="C332" i="2" a="1"/>
  <c r="C332" i="2" s="1"/>
  <c r="G331" i="2"/>
  <c r="E331" i="2"/>
  <c r="C331" i="2"/>
  <c r="A331" i="2"/>
  <c r="A329" i="2" a="1"/>
  <c r="A329" i="2" s="1"/>
  <c r="A328" i="2"/>
  <c r="A327" i="2" a="1"/>
  <c r="A327" i="2" s="1"/>
  <c r="A326" i="2"/>
  <c r="A325" i="2" a="1"/>
  <c r="A325" i="2" s="1"/>
  <c r="A324" i="2"/>
  <c r="A323" i="2" a="1"/>
  <c r="A323" i="2" s="1"/>
  <c r="A322" i="2"/>
  <c r="G321" i="2" a="1"/>
  <c r="G321" i="2" s="1"/>
  <c r="E321" i="2" a="1"/>
  <c r="E321" i="2" s="1"/>
  <c r="C321" i="2" a="1"/>
  <c r="C321" i="2" s="1"/>
  <c r="G320" i="2"/>
  <c r="E320" i="2"/>
  <c r="C320" i="2"/>
  <c r="A320" i="2"/>
  <c r="A318" i="2" a="1"/>
  <c r="A318" i="2" s="1"/>
  <c r="A317" i="2"/>
  <c r="A316" i="2" a="1"/>
  <c r="A316" i="2" s="1"/>
  <c r="A315" i="2"/>
  <c r="A314" i="2" a="1"/>
  <c r="A314" i="2" s="1"/>
  <c r="A313" i="2"/>
  <c r="A312" i="2" a="1"/>
  <c r="A312" i="2" s="1"/>
  <c r="A311" i="2"/>
  <c r="G310" i="2" a="1"/>
  <c r="G310" i="2" s="1"/>
  <c r="E310" i="2" a="1"/>
  <c r="E310" i="2" s="1"/>
  <c r="C310" i="2" a="1"/>
  <c r="C310" i="2" s="1"/>
  <c r="G309" i="2"/>
  <c r="E309" i="2"/>
  <c r="C309" i="2"/>
  <c r="A309" i="2"/>
  <c r="A307" i="2" a="1"/>
  <c r="A307" i="2" s="1"/>
  <c r="A306" i="2"/>
  <c r="A305" i="2" a="1"/>
  <c r="A305" i="2" s="1"/>
  <c r="A304" i="2"/>
  <c r="A303" i="2" a="1"/>
  <c r="A303" i="2" s="1"/>
  <c r="A302" i="2"/>
  <c r="A301" i="2" a="1"/>
  <c r="A301" i="2" s="1"/>
  <c r="A300" i="2"/>
  <c r="G299" i="2" a="1"/>
  <c r="G299" i="2" s="1"/>
  <c r="E299" i="2" a="1"/>
  <c r="E299" i="2" s="1"/>
  <c r="C299" i="2" a="1"/>
  <c r="C299" i="2" s="1"/>
  <c r="G298" i="2"/>
  <c r="E298" i="2"/>
  <c r="C298" i="2"/>
  <c r="A298" i="2"/>
  <c r="A296" i="2" a="1"/>
  <c r="A296" i="2" s="1"/>
  <c r="A295" i="2"/>
  <c r="A294" i="2" a="1"/>
  <c r="A294" i="2" s="1"/>
  <c r="A293" i="2"/>
  <c r="A292" i="2" a="1"/>
  <c r="A292" i="2" s="1"/>
  <c r="A291" i="2"/>
  <c r="A290" i="2" a="1"/>
  <c r="A290" i="2" s="1"/>
  <c r="A289" i="2"/>
  <c r="G288" i="2" a="1"/>
  <c r="G288" i="2" s="1"/>
  <c r="E288" i="2" a="1"/>
  <c r="E288" i="2" s="1"/>
  <c r="C288" i="2" a="1"/>
  <c r="C288" i="2" s="1"/>
  <c r="G287" i="2"/>
  <c r="E287" i="2"/>
  <c r="C287" i="2"/>
  <c r="A287" i="2"/>
  <c r="A285" i="2" a="1"/>
  <c r="A285" i="2" s="1"/>
  <c r="A284" i="2"/>
  <c r="A283" i="2" a="1"/>
  <c r="A283" i="2" s="1"/>
  <c r="A282" i="2"/>
  <c r="A281" i="2" a="1"/>
  <c r="A281" i="2" s="1"/>
  <c r="A280" i="2"/>
  <c r="A279" i="2" a="1"/>
  <c r="A279" i="2" s="1"/>
  <c r="A278" i="2"/>
  <c r="G277" i="2" a="1"/>
  <c r="G277" i="2" s="1"/>
  <c r="E277" i="2" a="1"/>
  <c r="E277" i="2" s="1"/>
  <c r="C277" i="2" a="1"/>
  <c r="C277" i="2" s="1"/>
  <c r="G276" i="2"/>
  <c r="E276" i="2"/>
  <c r="C276" i="2"/>
  <c r="A276" i="2"/>
  <c r="A241" i="2" a="1"/>
  <c r="A241" i="2" s="1"/>
  <c r="A240" i="2"/>
  <c r="A239" i="2" a="1"/>
  <c r="A239" i="2" s="1"/>
  <c r="A238" i="2"/>
  <c r="A237" i="2" a="1"/>
  <c r="A237" i="2" s="1"/>
  <c r="A236" i="2"/>
  <c r="A235" i="2" a="1"/>
  <c r="A235" i="2" s="1"/>
  <c r="A234" i="2"/>
  <c r="G233" i="2" a="1"/>
  <c r="G233" i="2" s="1"/>
  <c r="E233" i="2" a="1"/>
  <c r="E233" i="2" s="1"/>
  <c r="C233" i="2" a="1"/>
  <c r="C233" i="2" s="1"/>
  <c r="G232" i="2"/>
  <c r="E232" i="2"/>
  <c r="C232" i="2"/>
  <c r="A232" i="2"/>
  <c r="A230" i="2" a="1"/>
  <c r="A230" i="2" s="1"/>
  <c r="A229" i="2"/>
  <c r="A228" i="2" a="1"/>
  <c r="A228" i="2" s="1"/>
  <c r="A227" i="2"/>
  <c r="A226" i="2" a="1"/>
  <c r="A226" i="2" s="1"/>
  <c r="A225" i="2"/>
  <c r="A224" i="2" a="1"/>
  <c r="A224" i="2" s="1"/>
  <c r="A223" i="2"/>
  <c r="G222" i="2" a="1"/>
  <c r="G222" i="2" s="1"/>
  <c r="E222" i="2" a="1"/>
  <c r="E222" i="2" s="1"/>
  <c r="C222" i="2" a="1"/>
  <c r="C222" i="2" s="1"/>
  <c r="G221" i="2"/>
  <c r="E221" i="2"/>
  <c r="C221" i="2"/>
  <c r="A221" i="2"/>
  <c r="A219" i="2" a="1"/>
  <c r="A219" i="2" s="1"/>
  <c r="A218" i="2"/>
  <c r="A217" i="2" a="1"/>
  <c r="A217" i="2" s="1"/>
  <c r="A216" i="2"/>
  <c r="A215" i="2" a="1"/>
  <c r="A215" i="2" s="1"/>
  <c r="A214" i="2"/>
  <c r="A213" i="2" a="1"/>
  <c r="A213" i="2" s="1"/>
  <c r="A212" i="2"/>
  <c r="G211" i="2" a="1"/>
  <c r="G211" i="2" s="1"/>
  <c r="E211" i="2" a="1"/>
  <c r="E211" i="2" s="1"/>
  <c r="C211" i="2" a="1"/>
  <c r="C211" i="2" s="1"/>
  <c r="G210" i="2"/>
  <c r="E210" i="2"/>
  <c r="C210" i="2"/>
  <c r="A210" i="2"/>
  <c r="A208" i="2" a="1"/>
  <c r="A208" i="2" s="1"/>
  <c r="A207" i="2"/>
  <c r="A206" i="2" a="1"/>
  <c r="A206" i="2" s="1"/>
  <c r="A205" i="2"/>
  <c r="A204" i="2" a="1"/>
  <c r="A204" i="2" s="1"/>
  <c r="A203" i="2"/>
  <c r="A202" i="2" a="1"/>
  <c r="A202" i="2" s="1"/>
  <c r="A201" i="2"/>
  <c r="G200" i="2" a="1"/>
  <c r="G200" i="2" s="1"/>
  <c r="E200" i="2" a="1"/>
  <c r="E200" i="2" s="1"/>
  <c r="C200" i="2" a="1"/>
  <c r="C200" i="2" s="1"/>
  <c r="G199" i="2"/>
  <c r="E199" i="2"/>
  <c r="C199" i="2"/>
  <c r="A199" i="2"/>
  <c r="A197" i="2" a="1"/>
  <c r="A197" i="2" s="1"/>
  <c r="A196" i="2"/>
  <c r="A195" i="2" a="1"/>
  <c r="A195" i="2" s="1"/>
  <c r="A194" i="2"/>
  <c r="A193" i="2" a="1"/>
  <c r="A193" i="2" s="1"/>
  <c r="A192" i="2"/>
  <c r="A191" i="2" a="1"/>
  <c r="A191" i="2" s="1"/>
  <c r="A190" i="2"/>
  <c r="G189" i="2" a="1"/>
  <c r="G189" i="2" s="1"/>
  <c r="E189" i="2" a="1"/>
  <c r="E189" i="2" s="1"/>
  <c r="C189" i="2" a="1"/>
  <c r="C189" i="2" s="1"/>
  <c r="G188" i="2"/>
  <c r="E188" i="2"/>
  <c r="C188" i="2"/>
  <c r="A188" i="2"/>
  <c r="A186" i="2" a="1"/>
  <c r="A186" i="2" s="1"/>
  <c r="A185" i="2"/>
  <c r="A184" i="2" a="1"/>
  <c r="A184" i="2" s="1"/>
  <c r="A183" i="2"/>
  <c r="A182" i="2" a="1"/>
  <c r="A182" i="2" s="1"/>
  <c r="A181" i="2"/>
  <c r="A180" i="2" a="1"/>
  <c r="A180" i="2" s="1"/>
  <c r="A179" i="2"/>
  <c r="G178" i="2" a="1"/>
  <c r="G178" i="2" s="1"/>
  <c r="E178" i="2" a="1"/>
  <c r="E178" i="2" s="1"/>
  <c r="C178" i="2" a="1"/>
  <c r="C178" i="2" s="1"/>
  <c r="G177" i="2"/>
  <c r="E177" i="2"/>
  <c r="C177" i="2"/>
  <c r="A177" i="2"/>
  <c r="A175" i="2" a="1"/>
  <c r="A175" i="2" s="1"/>
  <c r="A174" i="2"/>
  <c r="A173" i="2" a="1"/>
  <c r="A173" i="2" s="1"/>
  <c r="A172" i="2"/>
  <c r="A171" i="2" a="1"/>
  <c r="A171" i="2" s="1"/>
  <c r="A170" i="2"/>
  <c r="A169" i="2" a="1"/>
  <c r="A169" i="2" s="1"/>
  <c r="A168" i="2"/>
  <c r="G167" i="2" a="1"/>
  <c r="G167" i="2" s="1"/>
  <c r="E167" i="2" a="1"/>
  <c r="E167" i="2" s="1"/>
  <c r="C167" i="2" a="1"/>
  <c r="C167" i="2" s="1"/>
  <c r="G166" i="2"/>
  <c r="E166" i="2"/>
  <c r="C166" i="2"/>
  <c r="A166" i="2"/>
  <c r="A164" i="2" a="1"/>
  <c r="A164" i="2" s="1"/>
  <c r="A163" i="2"/>
  <c r="A162" i="2" a="1"/>
  <c r="A162" i="2" s="1"/>
  <c r="A161" i="2"/>
  <c r="A160" i="2" a="1"/>
  <c r="A160" i="2" s="1"/>
  <c r="A159" i="2"/>
  <c r="A158" i="2" a="1"/>
  <c r="A158" i="2" s="1"/>
  <c r="A157" i="2"/>
  <c r="G156" i="2" a="1"/>
  <c r="G156" i="2" s="1"/>
  <c r="E156" i="2" a="1"/>
  <c r="E156" i="2" s="1"/>
  <c r="C156" i="2" a="1"/>
  <c r="C156" i="2" s="1"/>
  <c r="G155" i="2"/>
  <c r="E155" i="2"/>
  <c r="C155" i="2"/>
  <c r="A155" i="2"/>
  <c r="A153" i="2" a="1"/>
  <c r="A153" i="2" s="1"/>
  <c r="A152" i="2"/>
  <c r="A151" i="2" a="1"/>
  <c r="A151" i="2" s="1"/>
  <c r="A150" i="2"/>
  <c r="A149" i="2" a="1"/>
  <c r="A149" i="2" s="1"/>
  <c r="A148" i="2"/>
  <c r="A147" i="2" a="1"/>
  <c r="A147" i="2" s="1"/>
  <c r="A146" i="2"/>
  <c r="G145" i="2" a="1"/>
  <c r="G145" i="2" s="1"/>
  <c r="E145" i="2" a="1"/>
  <c r="E145" i="2" s="1"/>
  <c r="C145" i="2" a="1"/>
  <c r="C145" i="2" s="1"/>
  <c r="G144" i="2"/>
  <c r="E144" i="2"/>
  <c r="C144" i="2"/>
  <c r="A144" i="2"/>
  <c r="A142" i="2" a="1"/>
  <c r="A142" i="2" s="1"/>
  <c r="A141" i="2"/>
  <c r="A140" i="2" a="1"/>
  <c r="A140" i="2" s="1"/>
  <c r="A139" i="2"/>
  <c r="A138" i="2" a="1"/>
  <c r="A138" i="2" s="1"/>
  <c r="A137" i="2"/>
  <c r="A136" i="2" a="1"/>
  <c r="A136" i="2" s="1"/>
  <c r="A135" i="2"/>
  <c r="G134" i="2" a="1"/>
  <c r="G134" i="2" s="1"/>
  <c r="E134" i="2" a="1"/>
  <c r="E134" i="2" s="1"/>
  <c r="C134" i="2" a="1"/>
  <c r="C134" i="2" s="1"/>
  <c r="G133" i="2"/>
  <c r="E133" i="2"/>
  <c r="C133" i="2"/>
  <c r="A133" i="2"/>
  <c r="A131" i="2" a="1"/>
  <c r="A131" i="2" s="1"/>
  <c r="A130" i="2"/>
  <c r="A129" i="2" a="1"/>
  <c r="A129" i="2" s="1"/>
  <c r="A128" i="2"/>
  <c r="A127" i="2" a="1"/>
  <c r="A127" i="2" s="1"/>
  <c r="A126" i="2"/>
  <c r="A125" i="2" a="1"/>
  <c r="A125" i="2" s="1"/>
  <c r="A124" i="2"/>
  <c r="G123" i="2" a="1"/>
  <c r="G123" i="2" s="1"/>
  <c r="E123" i="2" a="1"/>
  <c r="E123" i="2" s="1"/>
  <c r="C123" i="2" a="1"/>
  <c r="C123" i="2" s="1"/>
  <c r="G122" i="2"/>
  <c r="E122" i="2"/>
  <c r="C122" i="2"/>
  <c r="A122" i="2"/>
  <c r="A87" i="2" a="1"/>
  <c r="A87" i="2" s="1"/>
  <c r="A86" i="2"/>
  <c r="A85" i="2" a="1"/>
  <c r="A85" i="2" s="1"/>
  <c r="A84" i="2"/>
  <c r="A83" i="2" a="1"/>
  <c r="A83" i="2" s="1"/>
  <c r="A82" i="2"/>
  <c r="A81" i="2" a="1"/>
  <c r="A81" i="2" s="1"/>
  <c r="A80" i="2"/>
  <c r="G79" i="2" a="1"/>
  <c r="G79" i="2" s="1"/>
  <c r="E79" i="2" a="1"/>
  <c r="E79" i="2" s="1"/>
  <c r="C79" i="2" a="1"/>
  <c r="C79" i="2" s="1"/>
  <c r="G78" i="2"/>
  <c r="E78" i="2"/>
  <c r="C78" i="2"/>
  <c r="A78" i="2"/>
  <c r="A76" i="2" a="1"/>
  <c r="A76" i="2" s="1"/>
  <c r="A75" i="2"/>
  <c r="A74" i="2" a="1"/>
  <c r="A74" i="2" s="1"/>
  <c r="A73" i="2"/>
  <c r="A72" i="2" a="1"/>
  <c r="A72" i="2" s="1"/>
  <c r="A71" i="2"/>
  <c r="A70" i="2" a="1"/>
  <c r="A70" i="2" s="1"/>
  <c r="A69" i="2"/>
  <c r="G68" i="2" a="1"/>
  <c r="G68" i="2" s="1"/>
  <c r="E68" i="2" a="1"/>
  <c r="E68" i="2" s="1"/>
  <c r="C68" i="2" a="1"/>
  <c r="C68" i="2" s="1"/>
  <c r="G67" i="2"/>
  <c r="E67" i="2"/>
  <c r="C67" i="2"/>
  <c r="A67" i="2"/>
  <c r="A65" i="2" a="1"/>
  <c r="A65" i="2" s="1"/>
  <c r="A64" i="2"/>
  <c r="A63" i="2" a="1"/>
  <c r="A63" i="2" s="1"/>
  <c r="A62" i="2"/>
  <c r="A61" i="2" a="1"/>
  <c r="A61" i="2" s="1"/>
  <c r="A60" i="2"/>
  <c r="A59" i="2" a="1"/>
  <c r="A59" i="2" s="1"/>
  <c r="A58" i="2"/>
  <c r="G57" i="2" a="1"/>
  <c r="G57" i="2" s="1"/>
  <c r="E57" i="2" a="1"/>
  <c r="E57" i="2" s="1"/>
  <c r="C57" i="2" a="1"/>
  <c r="C57" i="2" s="1"/>
  <c r="G56" i="2"/>
  <c r="E56" i="2"/>
  <c r="C56" i="2"/>
  <c r="A56" i="2"/>
  <c r="A54" i="2" a="1"/>
  <c r="A54" i="2" s="1"/>
  <c r="A53" i="2"/>
  <c r="A52" i="2" a="1"/>
  <c r="A52" i="2" s="1"/>
  <c r="A51" i="2"/>
  <c r="A50" i="2" a="1"/>
  <c r="A50" i="2" s="1"/>
  <c r="A49" i="2"/>
  <c r="A48" i="2" a="1"/>
  <c r="A48" i="2" s="1"/>
  <c r="A47" i="2"/>
  <c r="G46" i="2" a="1"/>
  <c r="G46" i="2" s="1"/>
  <c r="E46" i="2" a="1"/>
  <c r="E46" i="2" s="1"/>
  <c r="C46" i="2" a="1"/>
  <c r="C46" i="2" s="1"/>
  <c r="G45" i="2"/>
  <c r="E45" i="2"/>
  <c r="C45" i="2"/>
  <c r="A45" i="2"/>
  <c r="A43" i="2" a="1"/>
  <c r="A43" i="2" s="1"/>
  <c r="A42" i="2"/>
  <c r="A41" i="2" a="1"/>
  <c r="A41" i="2" s="1"/>
  <c r="A40" i="2"/>
  <c r="A39" i="2" a="1"/>
  <c r="A39" i="2" s="1"/>
  <c r="A38" i="2"/>
  <c r="A37" i="2" a="1"/>
  <c r="A37" i="2" s="1"/>
  <c r="A36" i="2"/>
  <c r="G35" i="2" a="1"/>
  <c r="G35" i="2" s="1"/>
  <c r="E35" i="2" a="1"/>
  <c r="E35" i="2" s="1"/>
  <c r="C35" i="2" a="1"/>
  <c r="C35" i="2" s="1"/>
  <c r="G34" i="2"/>
  <c r="E34" i="2"/>
  <c r="C34" i="2"/>
  <c r="A34" i="2"/>
  <c r="A32" i="2" a="1"/>
  <c r="A32" i="2" s="1"/>
  <c r="A31" i="2"/>
  <c r="A30" i="2" a="1"/>
  <c r="A30" i="2" s="1"/>
  <c r="A29" i="2"/>
  <c r="A28" i="2" a="1"/>
  <c r="A28" i="2" s="1"/>
  <c r="A27" i="2"/>
  <c r="A26" i="2" a="1"/>
  <c r="A26" i="2" s="1"/>
  <c r="A25" i="2"/>
  <c r="G24" i="2" a="1"/>
  <c r="G24" i="2" s="1"/>
  <c r="E24" i="2" a="1"/>
  <c r="E24" i="2" s="1"/>
  <c r="C24" i="2" a="1"/>
  <c r="C24" i="2" s="1"/>
  <c r="G23" i="2"/>
  <c r="E23" i="2"/>
  <c r="C23" i="2"/>
  <c r="A23" i="2"/>
  <c r="A21" i="2" a="1"/>
  <c r="A21" i="2" s="1"/>
  <c r="A20" i="2"/>
  <c r="A19" i="2" a="1"/>
  <c r="A19" i="2" s="1"/>
  <c r="A18" i="2"/>
  <c r="A17" i="2" a="1"/>
  <c r="A17" i="2" s="1"/>
  <c r="A16" i="2"/>
  <c r="A15" i="2" a="1"/>
  <c r="A15" i="2" s="1"/>
  <c r="A14" i="2"/>
  <c r="G13" i="2" a="1"/>
  <c r="G13" i="2" s="1"/>
  <c r="E13" i="2" a="1"/>
  <c r="E13" i="2" s="1"/>
  <c r="C13" i="2" a="1"/>
  <c r="C13" i="2" s="1"/>
  <c r="G12" i="2"/>
  <c r="E12" i="2"/>
  <c r="C12" i="2"/>
  <c r="A12" i="2"/>
  <c r="A10" i="2" a="1"/>
  <c r="A10" i="2" s="1"/>
  <c r="A8" i="2" a="1"/>
  <c r="A8" i="2" s="1"/>
  <c r="A6" i="2" a="1"/>
  <c r="A6" i="2" s="1"/>
  <c r="A4" i="2" a="1"/>
  <c r="A4" i="2" s="1"/>
  <c r="G2" i="2" a="1"/>
  <c r="G2" i="2" s="1"/>
  <c r="E2" i="2" a="1"/>
  <c r="E2" i="2" s="1"/>
  <c r="C2" i="2" a="1"/>
  <c r="C2" i="2" s="1"/>
  <c r="A3" i="2"/>
  <c r="I48" i="1" l="1"/>
  <c r="I70" i="1"/>
  <c r="D126" i="15" l="1"/>
  <c r="D206" i="15"/>
  <c r="D46" i="15"/>
  <c r="D279" i="15"/>
  <c r="D267" i="15"/>
  <c r="D192" i="15"/>
  <c r="D30" i="15"/>
  <c r="H251" i="14"/>
  <c r="A251" i="14"/>
  <c r="H250" i="14"/>
  <c r="A250" i="14"/>
  <c r="H249" i="14"/>
  <c r="A249" i="14"/>
  <c r="H248" i="14"/>
  <c r="A248" i="14"/>
  <c r="H247" i="14"/>
  <c r="A247" i="14"/>
  <c r="H246" i="14"/>
  <c r="A246" i="14"/>
  <c r="H245" i="14"/>
  <c r="A245" i="14"/>
  <c r="H244" i="14"/>
  <c r="A244" i="14"/>
  <c r="H243" i="14"/>
  <c r="A243" i="14"/>
  <c r="H242" i="14"/>
  <c r="A242" i="14"/>
  <c r="H241" i="14"/>
  <c r="A241" i="14"/>
  <c r="H240" i="14"/>
  <c r="A240" i="14"/>
  <c r="H239" i="14"/>
  <c r="A239" i="14"/>
  <c r="H238" i="14"/>
  <c r="A238" i="14"/>
  <c r="H237" i="14"/>
  <c r="A237" i="14"/>
  <c r="H236" i="14"/>
  <c r="A236" i="14"/>
  <c r="H235" i="14"/>
  <c r="A235" i="14"/>
  <c r="H234" i="14"/>
  <c r="A234" i="14"/>
  <c r="H233" i="14"/>
  <c r="A233" i="14"/>
  <c r="H232" i="14"/>
  <c r="A232" i="14"/>
  <c r="H231" i="14"/>
  <c r="B231" i="14"/>
  <c r="A231" i="14"/>
  <c r="H230" i="14"/>
  <c r="A230" i="14"/>
  <c r="H229" i="14"/>
  <c r="B229" i="14"/>
  <c r="A229" i="14"/>
  <c r="H228" i="14"/>
  <c r="A228" i="14"/>
  <c r="H227" i="14"/>
  <c r="A227" i="14"/>
  <c r="H226" i="14"/>
  <c r="A226" i="14"/>
  <c r="H225" i="14"/>
  <c r="A225" i="14"/>
  <c r="H224" i="14"/>
  <c r="A224" i="14"/>
  <c r="H223" i="14"/>
  <c r="A223" i="14"/>
  <c r="H222" i="14"/>
  <c r="A222" i="14"/>
  <c r="H221" i="14"/>
  <c r="A221" i="14"/>
  <c r="H220" i="14"/>
  <c r="A220" i="14"/>
  <c r="H219" i="14"/>
  <c r="A219" i="14"/>
  <c r="H218" i="14"/>
  <c r="A218" i="14"/>
  <c r="H217" i="14"/>
  <c r="A217" i="14"/>
  <c r="H216" i="14"/>
  <c r="A216" i="14"/>
  <c r="H215" i="14"/>
  <c r="A215" i="14"/>
  <c r="H214" i="14"/>
  <c r="A214" i="14"/>
  <c r="H213" i="14"/>
  <c r="A213" i="14"/>
  <c r="H212" i="14"/>
  <c r="A212" i="14"/>
  <c r="H211" i="14"/>
  <c r="A211" i="14"/>
  <c r="H210" i="14"/>
  <c r="A210" i="14"/>
  <c r="H209" i="14"/>
  <c r="B209" i="14"/>
  <c r="A209" i="14"/>
  <c r="H208" i="14"/>
  <c r="A208" i="14"/>
  <c r="H207" i="14"/>
  <c r="A207" i="14"/>
  <c r="H206" i="14"/>
  <c r="A206" i="14"/>
  <c r="H205" i="14"/>
  <c r="B205" i="14"/>
  <c r="A205" i="14"/>
  <c r="H204" i="14"/>
  <c r="B204" i="14"/>
  <c r="A204" i="14"/>
  <c r="H203" i="14"/>
  <c r="A203" i="14"/>
  <c r="H202" i="14"/>
  <c r="A202" i="14"/>
  <c r="H201" i="14"/>
  <c r="A201" i="14"/>
  <c r="H200" i="14"/>
  <c r="A200" i="14"/>
  <c r="H199" i="14"/>
  <c r="A199" i="14"/>
  <c r="H198" i="14"/>
  <c r="A198" i="14"/>
  <c r="H197" i="14"/>
  <c r="B197" i="14"/>
  <c r="A197" i="14"/>
  <c r="H196" i="14"/>
  <c r="A196" i="14"/>
  <c r="H195" i="14"/>
  <c r="A195" i="14"/>
  <c r="H188" i="14"/>
  <c r="A188" i="14"/>
  <c r="H187" i="14"/>
  <c r="A187" i="14"/>
  <c r="H186" i="14"/>
  <c r="A186" i="14"/>
  <c r="H185" i="14"/>
  <c r="A185" i="14"/>
  <c r="H184" i="14"/>
  <c r="A184" i="14"/>
  <c r="H183" i="14"/>
  <c r="A183" i="14"/>
  <c r="H182" i="14"/>
  <c r="A182" i="14"/>
  <c r="H181" i="14"/>
  <c r="A181" i="14"/>
  <c r="H180" i="14"/>
  <c r="A180" i="14"/>
  <c r="H179" i="14"/>
  <c r="A179" i="14"/>
  <c r="H178" i="14"/>
  <c r="A178" i="14"/>
  <c r="H177" i="14"/>
  <c r="A177" i="14"/>
  <c r="H176" i="14"/>
  <c r="A176" i="14"/>
  <c r="H175" i="14"/>
  <c r="A175" i="14"/>
  <c r="H174" i="14"/>
  <c r="A174" i="14"/>
  <c r="H173" i="14"/>
  <c r="A173" i="14"/>
  <c r="H172" i="14"/>
  <c r="A172" i="14"/>
  <c r="H171" i="14"/>
  <c r="A171" i="14"/>
  <c r="H170" i="14"/>
  <c r="A170" i="14"/>
  <c r="H169" i="14"/>
  <c r="A169" i="14"/>
  <c r="H168" i="14"/>
  <c r="B168" i="14"/>
  <c r="A168" i="14"/>
  <c r="H167" i="14"/>
  <c r="A167" i="14"/>
  <c r="H166" i="14"/>
  <c r="A166" i="14"/>
  <c r="H165" i="14"/>
  <c r="B165" i="14"/>
  <c r="A165" i="14"/>
  <c r="H164" i="14"/>
  <c r="A164" i="14"/>
  <c r="H163" i="14"/>
  <c r="A163" i="14"/>
  <c r="H162" i="14"/>
  <c r="A162" i="14"/>
  <c r="H161" i="14"/>
  <c r="A161" i="14"/>
  <c r="H160" i="14"/>
  <c r="A160" i="14"/>
  <c r="H159" i="14"/>
  <c r="A159" i="14"/>
  <c r="H158" i="14"/>
  <c r="A158" i="14"/>
  <c r="H157" i="14"/>
  <c r="A157" i="14"/>
  <c r="H156" i="14"/>
  <c r="A156" i="14"/>
  <c r="H155" i="14"/>
  <c r="A155" i="14"/>
  <c r="H154" i="14"/>
  <c r="A154" i="14"/>
  <c r="H153" i="14"/>
  <c r="A153" i="14"/>
  <c r="H152" i="14"/>
  <c r="B152" i="14"/>
  <c r="A152" i="14"/>
  <c r="H151" i="14"/>
  <c r="A151" i="14"/>
  <c r="H150" i="14"/>
  <c r="A150" i="14"/>
  <c r="H149" i="14"/>
  <c r="A149" i="14"/>
  <c r="H148" i="14"/>
  <c r="A148" i="14"/>
  <c r="H147" i="14"/>
  <c r="A147" i="14"/>
  <c r="H146" i="14"/>
  <c r="A146" i="14"/>
  <c r="H145" i="14"/>
  <c r="A145" i="14"/>
  <c r="H144" i="14"/>
  <c r="A144" i="14"/>
  <c r="H143" i="14"/>
  <c r="A143" i="14"/>
  <c r="H142" i="14"/>
  <c r="A142" i="14"/>
  <c r="H141" i="14"/>
  <c r="A141" i="14"/>
  <c r="H140" i="14"/>
  <c r="A140" i="14"/>
  <c r="H139" i="14"/>
  <c r="A139" i="14"/>
  <c r="H138" i="14"/>
  <c r="A138" i="14"/>
  <c r="H137" i="14"/>
  <c r="A137" i="14"/>
  <c r="H136" i="14"/>
  <c r="A136" i="14"/>
  <c r="H135" i="14"/>
  <c r="A135" i="14"/>
  <c r="H134" i="14"/>
  <c r="A134" i="14"/>
  <c r="H133" i="14"/>
  <c r="A133" i="14"/>
  <c r="H132" i="14"/>
  <c r="B132" i="14"/>
  <c r="A132" i="14"/>
  <c r="H125" i="14"/>
  <c r="A125" i="14"/>
  <c r="H124" i="14"/>
  <c r="A124" i="14"/>
  <c r="H123" i="14"/>
  <c r="A123" i="14"/>
  <c r="H122" i="14"/>
  <c r="A122" i="14"/>
  <c r="H121" i="14"/>
  <c r="A121" i="14"/>
  <c r="H120" i="14"/>
  <c r="A120" i="14"/>
  <c r="H119" i="14"/>
  <c r="A119" i="14"/>
  <c r="H118" i="14"/>
  <c r="B118" i="14"/>
  <c r="A118" i="14"/>
  <c r="H117" i="14"/>
  <c r="A117" i="14"/>
  <c r="H116" i="14"/>
  <c r="A116" i="14"/>
  <c r="H115" i="14"/>
  <c r="A115" i="14"/>
  <c r="H114" i="14"/>
  <c r="A114" i="14"/>
  <c r="H113" i="14"/>
  <c r="A113" i="14"/>
  <c r="H112" i="14"/>
  <c r="A112" i="14"/>
  <c r="H111" i="14"/>
  <c r="A111" i="14"/>
  <c r="H110" i="14"/>
  <c r="A110" i="14"/>
  <c r="H109" i="14"/>
  <c r="A109" i="14"/>
  <c r="H108" i="14"/>
  <c r="A108" i="14"/>
  <c r="H107" i="14"/>
  <c r="A107" i="14"/>
  <c r="H106" i="14"/>
  <c r="A106" i="14"/>
  <c r="H105" i="14"/>
  <c r="A105" i="14"/>
  <c r="H104" i="14"/>
  <c r="B104" i="14"/>
  <c r="A104" i="14"/>
  <c r="H103" i="14"/>
  <c r="A103" i="14"/>
  <c r="H102" i="14"/>
  <c r="B102" i="14"/>
  <c r="A102" i="14"/>
  <c r="H101" i="14"/>
  <c r="A101" i="14"/>
  <c r="H100" i="14"/>
  <c r="A100" i="14"/>
  <c r="H99" i="14"/>
  <c r="A99" i="14"/>
  <c r="H98" i="14"/>
  <c r="A98" i="14"/>
  <c r="H97" i="14"/>
  <c r="A97" i="14"/>
  <c r="H96" i="14"/>
  <c r="A96" i="14"/>
  <c r="H95" i="14"/>
  <c r="A95" i="14"/>
  <c r="H94" i="14"/>
  <c r="A94" i="14"/>
  <c r="H93" i="14"/>
  <c r="A93" i="14"/>
  <c r="H92" i="14"/>
  <c r="A92" i="14"/>
  <c r="H91" i="14"/>
  <c r="A91" i="14"/>
  <c r="H90" i="14"/>
  <c r="A90" i="14"/>
  <c r="H89" i="14"/>
  <c r="B89" i="14"/>
  <c r="A89" i="14"/>
  <c r="H88" i="14"/>
  <c r="A88" i="14"/>
  <c r="H87" i="14"/>
  <c r="B87" i="14"/>
  <c r="A87" i="14"/>
  <c r="H86" i="14"/>
  <c r="A86" i="14"/>
  <c r="H85" i="14"/>
  <c r="A85" i="14"/>
  <c r="H84" i="14"/>
  <c r="A84" i="14"/>
  <c r="H83" i="14"/>
  <c r="A83" i="14"/>
  <c r="H82" i="14"/>
  <c r="A82" i="14"/>
  <c r="H81" i="14"/>
  <c r="A81" i="14"/>
  <c r="H80" i="14"/>
  <c r="A80" i="14"/>
  <c r="H79" i="14"/>
  <c r="A79" i="14"/>
  <c r="H78" i="14"/>
  <c r="A78" i="14"/>
  <c r="H77" i="14"/>
  <c r="A77" i="14"/>
  <c r="H76" i="14"/>
  <c r="A76" i="14"/>
  <c r="H75" i="14"/>
  <c r="A75" i="14"/>
  <c r="H74" i="14"/>
  <c r="A74" i="14"/>
  <c r="H73" i="14"/>
  <c r="A73" i="14"/>
  <c r="H72" i="14"/>
  <c r="A72" i="14"/>
  <c r="H71" i="14"/>
  <c r="A71" i="14"/>
  <c r="H70" i="14"/>
  <c r="A70" i="14"/>
  <c r="H69" i="14"/>
  <c r="A69" i="14"/>
  <c r="H62" i="14"/>
  <c r="A62" i="14"/>
  <c r="H61" i="14"/>
  <c r="A61" i="14"/>
  <c r="H60" i="14"/>
  <c r="A60" i="14"/>
  <c r="H59" i="14"/>
  <c r="A59" i="14"/>
  <c r="H58" i="14"/>
  <c r="A58" i="14"/>
  <c r="H57" i="14"/>
  <c r="A57" i="14"/>
  <c r="H56" i="14"/>
  <c r="A56" i="14"/>
  <c r="H55" i="14"/>
  <c r="B55" i="14"/>
  <c r="A55" i="14"/>
  <c r="H54" i="14"/>
  <c r="A54" i="14"/>
  <c r="H53" i="14"/>
  <c r="A53" i="14"/>
  <c r="H52" i="14"/>
  <c r="A52" i="14"/>
  <c r="H51" i="14"/>
  <c r="A51" i="14"/>
  <c r="H50" i="14"/>
  <c r="A50" i="14"/>
  <c r="H49" i="14"/>
  <c r="A49" i="14"/>
  <c r="H48" i="14"/>
  <c r="A48" i="14"/>
  <c r="H47" i="14"/>
  <c r="A47" i="14"/>
  <c r="H46" i="14"/>
  <c r="A46" i="14"/>
  <c r="H45" i="14"/>
  <c r="A45" i="14"/>
  <c r="H44" i="14"/>
  <c r="A44" i="14"/>
  <c r="H43" i="14"/>
  <c r="A43" i="14"/>
  <c r="H42" i="14"/>
  <c r="B42" i="14"/>
  <c r="A42" i="14"/>
  <c r="H41" i="14"/>
  <c r="A41" i="14"/>
  <c r="H40" i="14"/>
  <c r="B40" i="14"/>
  <c r="A40" i="14"/>
  <c r="H39" i="14"/>
  <c r="B39" i="14"/>
  <c r="A39" i="14"/>
  <c r="H38" i="14"/>
  <c r="A38" i="14"/>
  <c r="H37" i="14"/>
  <c r="A37" i="14"/>
  <c r="H36" i="14"/>
  <c r="A36" i="14"/>
  <c r="H35" i="14"/>
  <c r="A35" i="14"/>
  <c r="H34" i="14"/>
  <c r="A34" i="14"/>
  <c r="H33" i="14"/>
  <c r="A33" i="14"/>
  <c r="H32" i="14"/>
  <c r="A32" i="14"/>
  <c r="H31" i="14"/>
  <c r="A31" i="14"/>
  <c r="H30" i="14"/>
  <c r="A30" i="14"/>
  <c r="H29" i="14"/>
  <c r="A29" i="14"/>
  <c r="H28" i="14"/>
  <c r="A28" i="14"/>
  <c r="H27" i="14"/>
  <c r="A27" i="14"/>
  <c r="H26" i="14"/>
  <c r="B26" i="14"/>
  <c r="A26" i="14"/>
  <c r="H25" i="14"/>
  <c r="A25" i="14"/>
  <c r="H24" i="14"/>
  <c r="A24" i="14"/>
  <c r="H23" i="14"/>
  <c r="A23" i="14"/>
  <c r="H22" i="14"/>
  <c r="A22" i="14"/>
  <c r="H21" i="14"/>
  <c r="A21" i="14"/>
  <c r="H20" i="14"/>
  <c r="B20" i="14"/>
  <c r="A20" i="14"/>
  <c r="H19" i="14"/>
  <c r="A19" i="14"/>
  <c r="H18" i="14"/>
  <c r="A18" i="14"/>
  <c r="H17" i="14"/>
  <c r="A17" i="14"/>
  <c r="H16" i="14"/>
  <c r="B16" i="14"/>
  <c r="A16" i="14"/>
  <c r="H15" i="14"/>
  <c r="A15" i="14"/>
  <c r="H14" i="14"/>
  <c r="A14" i="14"/>
  <c r="H13" i="14"/>
  <c r="B13" i="14"/>
  <c r="A13" i="14"/>
  <c r="H12" i="14"/>
  <c r="A12" i="14"/>
  <c r="H11" i="14"/>
  <c r="A11" i="14"/>
  <c r="H10" i="14"/>
  <c r="A10" i="14"/>
  <c r="H9" i="14"/>
  <c r="A9" i="14"/>
  <c r="H8" i="14"/>
  <c r="B8" i="14"/>
  <c r="A8" i="14"/>
  <c r="H7" i="14"/>
  <c r="A7" i="14"/>
  <c r="H6" i="14"/>
  <c r="A6" i="14"/>
  <c r="I53" i="1" l="1"/>
  <c r="I69" i="1"/>
  <c r="D203" i="15" l="1"/>
  <c r="D275" i="15"/>
  <c r="D41" i="15"/>
  <c r="D122" i="15"/>
  <c r="B250" i="14"/>
  <c r="B187" i="14"/>
  <c r="B124" i="14"/>
  <c r="B61" i="14"/>
  <c r="B235" i="14"/>
  <c r="B172" i="14"/>
  <c r="B109" i="14"/>
  <c r="B46" i="14"/>
  <c r="I3" i="1"/>
  <c r="I4" i="1"/>
  <c r="I5" i="1"/>
  <c r="I6" i="1"/>
  <c r="I7" i="1"/>
  <c r="I8" i="1"/>
  <c r="I9" i="1"/>
  <c r="I13" i="1"/>
  <c r="I14" i="1"/>
  <c r="I15" i="1"/>
  <c r="I16" i="1"/>
  <c r="I17" i="1"/>
  <c r="I18" i="1"/>
  <c r="I19" i="1"/>
  <c r="I20" i="1"/>
  <c r="I21" i="1"/>
  <c r="I22" i="1"/>
  <c r="I23" i="1"/>
  <c r="I27" i="1"/>
  <c r="I28" i="1"/>
  <c r="I29" i="1"/>
  <c r="I30" i="1"/>
  <c r="I31" i="1"/>
  <c r="I32" i="1"/>
  <c r="I33" i="1"/>
  <c r="I34" i="1"/>
  <c r="I35" i="1"/>
  <c r="I37" i="1"/>
  <c r="I38" i="1"/>
  <c r="I39" i="1"/>
  <c r="I40" i="1"/>
  <c r="I41" i="1"/>
  <c r="I42" i="1"/>
  <c r="I43" i="1"/>
  <c r="I44" i="1"/>
  <c r="I46" i="1"/>
  <c r="I47" i="1"/>
  <c r="I50" i="1"/>
  <c r="I52" i="1"/>
  <c r="I54" i="1"/>
  <c r="I55" i="1"/>
  <c r="I56" i="1"/>
  <c r="I57" i="1"/>
  <c r="I59" i="1"/>
  <c r="I60" i="1"/>
  <c r="I61" i="1"/>
  <c r="I62" i="1"/>
  <c r="I63" i="1"/>
  <c r="I64" i="1"/>
  <c r="I65" i="1"/>
  <c r="I66" i="1"/>
  <c r="I67" i="1"/>
  <c r="I68" i="1"/>
  <c r="I71" i="1"/>
  <c r="I2" i="1"/>
  <c r="D243" i="15" l="1"/>
  <c r="D254" i="15"/>
  <c r="D15" i="15"/>
  <c r="D196" i="15"/>
  <c r="D244" i="15"/>
  <c r="D263" i="15"/>
  <c r="D239" i="15"/>
  <c r="D234" i="15"/>
  <c r="D116" i="15"/>
  <c r="D253" i="15"/>
  <c r="D259" i="15"/>
  <c r="D282" i="15"/>
  <c r="D125" i="15"/>
  <c r="D50" i="15"/>
  <c r="D37" i="15"/>
  <c r="D115" i="15"/>
  <c r="D200" i="15"/>
  <c r="D273" i="15"/>
  <c r="D119" i="15"/>
  <c r="D33" i="15"/>
  <c r="D272" i="15"/>
  <c r="D34" i="15"/>
  <c r="D45" i="15"/>
  <c r="D127" i="15"/>
  <c r="D269" i="15"/>
  <c r="D44" i="15"/>
  <c r="D281" i="15"/>
  <c r="D197" i="15"/>
  <c r="D97" i="15"/>
  <c r="D168" i="15"/>
  <c r="D271" i="15"/>
  <c r="D124" i="15"/>
  <c r="D205" i="15"/>
  <c r="D278" i="15"/>
  <c r="D14" i="15"/>
  <c r="D167" i="15"/>
  <c r="D252" i="15"/>
  <c r="D238" i="15"/>
  <c r="D141" i="15"/>
  <c r="D89" i="15"/>
  <c r="D172" i="15"/>
  <c r="D249" i="15"/>
  <c r="D18" i="15"/>
  <c r="D198" i="15"/>
  <c r="D36" i="15"/>
  <c r="D117" i="15"/>
  <c r="D32" i="15"/>
  <c r="D138" i="15"/>
  <c r="D35" i="15"/>
  <c r="D40" i="15"/>
  <c r="D199" i="15"/>
  <c r="D38" i="15"/>
  <c r="D118" i="15"/>
  <c r="D237" i="15"/>
  <c r="D212" i="15"/>
  <c r="D52" i="15"/>
  <c r="D133" i="15"/>
  <c r="D194" i="15"/>
  <c r="D95" i="15"/>
  <c r="D287" i="15"/>
  <c r="D19" i="15"/>
  <c r="D173" i="15"/>
  <c r="D291" i="15"/>
  <c r="D236" i="15"/>
  <c r="D47" i="15"/>
  <c r="D283" i="15"/>
  <c r="D207" i="15"/>
  <c r="D128" i="15"/>
  <c r="D235" i="15"/>
  <c r="D160" i="15"/>
  <c r="D85" i="15"/>
  <c r="D9" i="15"/>
  <c r="D260" i="15"/>
  <c r="D187" i="15"/>
  <c r="D110" i="15"/>
  <c r="D26" i="15"/>
  <c r="D179" i="15"/>
  <c r="D102" i="15"/>
  <c r="D23" i="15"/>
  <c r="D257" i="15"/>
  <c r="D162" i="15"/>
  <c r="D87" i="15"/>
  <c r="D11" i="15"/>
  <c r="D8" i="15"/>
  <c r="D233" i="15"/>
  <c r="D159" i="15"/>
  <c r="D84" i="15"/>
  <c r="D264" i="15"/>
  <c r="D214" i="15"/>
  <c r="D134" i="15"/>
  <c r="D54" i="15"/>
  <c r="D258" i="15"/>
  <c r="D180" i="15"/>
  <c r="D103" i="15"/>
  <c r="D24" i="15"/>
  <c r="D290" i="15"/>
  <c r="D209" i="15"/>
  <c r="D130" i="15"/>
  <c r="D60" i="15"/>
  <c r="D57" i="15"/>
  <c r="D163" i="15"/>
  <c r="D289" i="15"/>
  <c r="D88" i="15"/>
  <c r="D245" i="15"/>
  <c r="D164" i="15"/>
  <c r="D90" i="15"/>
  <c r="D12" i="15"/>
  <c r="D232" i="15"/>
  <c r="D158" i="15"/>
  <c r="D83" i="15"/>
  <c r="D7" i="15"/>
  <c r="D256" i="15"/>
  <c r="D178" i="15"/>
  <c r="D22" i="15"/>
  <c r="D101" i="15"/>
  <c r="D86" i="15"/>
  <c r="D10" i="15"/>
  <c r="D241" i="15"/>
  <c r="D161" i="15"/>
  <c r="D53" i="15"/>
  <c r="D288" i="15"/>
  <c r="D213" i="15"/>
  <c r="D123" i="15"/>
  <c r="D188" i="15"/>
  <c r="D111" i="15"/>
  <c r="D284" i="15"/>
  <c r="D208" i="15"/>
  <c r="D129" i="15"/>
  <c r="D48" i="15"/>
  <c r="D120" i="15"/>
  <c r="D277" i="15"/>
  <c r="D201" i="15"/>
  <c r="D43" i="15"/>
  <c r="D276" i="15"/>
  <c r="D171" i="15"/>
  <c r="D42" i="15"/>
  <c r="D266" i="15"/>
  <c r="D191" i="15"/>
  <c r="D114" i="15"/>
  <c r="D29" i="15"/>
  <c r="D231" i="15"/>
  <c r="D157" i="15"/>
  <c r="D82" i="15"/>
  <c r="D6" i="15"/>
  <c r="D156" i="15"/>
  <c r="D81" i="15"/>
  <c r="D5" i="15"/>
  <c r="D230" i="15"/>
  <c r="D56" i="15"/>
  <c r="D240" i="15"/>
  <c r="D216" i="15"/>
  <c r="D136" i="15"/>
  <c r="D268" i="15"/>
  <c r="D193" i="15"/>
  <c r="D137" i="15"/>
  <c r="D31" i="15"/>
  <c r="D27" i="15"/>
  <c r="D261" i="15"/>
  <c r="D189" i="15"/>
  <c r="D112" i="15"/>
  <c r="D251" i="15"/>
  <c r="D175" i="15"/>
  <c r="D98" i="15"/>
  <c r="D20" i="15"/>
  <c r="D242" i="15"/>
  <c r="D217" i="15"/>
  <c r="D58" i="15"/>
  <c r="D139" i="15"/>
  <c r="D174" i="15"/>
  <c r="D96" i="15"/>
  <c r="D17" i="15"/>
  <c r="D94" i="15"/>
  <c r="D248" i="15"/>
  <c r="D170" i="15"/>
  <c r="D109" i="15"/>
  <c r="D186" i="15"/>
  <c r="D80" i="15"/>
  <c r="D155" i="15"/>
  <c r="D250" i="15"/>
  <c r="D204" i="15"/>
  <c r="D265" i="15"/>
  <c r="D215" i="15"/>
  <c r="D135" i="15"/>
  <c r="D55" i="15"/>
  <c r="D181" i="15"/>
  <c r="D104" i="15"/>
  <c r="D246" i="15"/>
  <c r="D165" i="15"/>
  <c r="D91" i="15"/>
  <c r="D13" i="15"/>
  <c r="D59" i="15"/>
  <c r="D195" i="15"/>
  <c r="D270" i="15"/>
  <c r="D140" i="15"/>
  <c r="D274" i="15"/>
  <c r="D39" i="15"/>
  <c r="D202" i="15"/>
  <c r="D121" i="15"/>
  <c r="D166" i="15"/>
  <c r="D92" i="15"/>
  <c r="D49" i="15"/>
  <c r="D285" i="15"/>
  <c r="D210" i="15"/>
  <c r="D131" i="15"/>
  <c r="D176" i="15"/>
  <c r="D99" i="15"/>
  <c r="D169" i="15"/>
  <c r="D247" i="15"/>
  <c r="D93" i="15"/>
  <c r="D16" i="15"/>
  <c r="D262" i="15"/>
  <c r="D113" i="15"/>
  <c r="D190" i="15"/>
  <c r="D28" i="15"/>
  <c r="D108" i="15"/>
  <c r="D25" i="15"/>
  <c r="D185" i="15"/>
  <c r="D255" i="15"/>
  <c r="D177" i="15"/>
  <c r="D100" i="15"/>
  <c r="D21" i="15"/>
  <c r="B195" i="14"/>
  <c r="B244" i="14"/>
  <c r="B181" i="14"/>
  <c r="B146" i="14"/>
  <c r="B200" i="14"/>
  <c r="B137" i="14"/>
  <c r="B11" i="14"/>
  <c r="B215" i="14"/>
  <c r="B136" i="14"/>
  <c r="B206" i="14"/>
  <c r="B143" i="14"/>
  <c r="B17" i="14"/>
  <c r="B135" i="14"/>
  <c r="B142" i="14"/>
  <c r="B134" i="14"/>
  <c r="B76" i="14"/>
  <c r="B141" i="14"/>
  <c r="B15" i="14"/>
  <c r="B7" i="14"/>
  <c r="B196" i="14"/>
  <c r="B133" i="14"/>
  <c r="B14" i="14"/>
  <c r="B203" i="14"/>
  <c r="B140" i="14"/>
  <c r="B77" i="14"/>
  <c r="B218" i="14"/>
  <c r="B92" i="14"/>
  <c r="B29" i="14"/>
  <c r="B155" i="14"/>
  <c r="B116" i="14"/>
  <c r="B179" i="14"/>
  <c r="B242" i="14"/>
  <c r="B53" i="14"/>
  <c r="B44" i="14"/>
  <c r="B170" i="14"/>
  <c r="B107" i="14"/>
  <c r="B233" i="14"/>
  <c r="B36" i="14"/>
  <c r="B162" i="14"/>
  <c r="B225" i="14"/>
  <c r="B99" i="14"/>
  <c r="B28" i="14"/>
  <c r="B154" i="14"/>
  <c r="B91" i="14"/>
  <c r="B217" i="14"/>
  <c r="B83" i="14"/>
  <c r="B12" i="14"/>
  <c r="B138" i="14"/>
  <c r="B201" i="14"/>
  <c r="B75" i="14"/>
  <c r="B110" i="14"/>
  <c r="B47" i="14"/>
  <c r="B173" i="14"/>
  <c r="B236" i="14"/>
  <c r="B6" i="14"/>
  <c r="B69" i="14"/>
  <c r="B100" i="14"/>
  <c r="B226" i="14"/>
  <c r="B37" i="14"/>
  <c r="B163" i="14"/>
  <c r="B60" i="14"/>
  <c r="B186" i="14"/>
  <c r="B123" i="14"/>
  <c r="B249" i="14"/>
  <c r="B90" i="14"/>
  <c r="B216" i="14"/>
  <c r="B27" i="14"/>
  <c r="B153" i="14"/>
  <c r="B122" i="14"/>
  <c r="B59" i="14"/>
  <c r="B248" i="14"/>
  <c r="B185" i="14"/>
  <c r="B114" i="14"/>
  <c r="B240" i="14"/>
  <c r="B51" i="14"/>
  <c r="B177" i="14"/>
  <c r="B105" i="14"/>
  <c r="B160" i="14"/>
  <c r="B97" i="14"/>
  <c r="B34" i="14"/>
  <c r="B223" i="14"/>
  <c r="B144" i="14"/>
  <c r="B81" i="14"/>
  <c r="B18" i="14"/>
  <c r="B207" i="14"/>
  <c r="B10" i="14"/>
  <c r="B73" i="14"/>
  <c r="B199" i="14"/>
  <c r="B219" i="14"/>
  <c r="B30" i="14"/>
  <c r="B156" i="14"/>
  <c r="B93" i="14"/>
  <c r="B202" i="14"/>
  <c r="B139" i="14"/>
  <c r="B98" i="14"/>
  <c r="B224" i="14"/>
  <c r="B35" i="14"/>
  <c r="B161" i="14"/>
  <c r="B184" i="14"/>
  <c r="B121" i="14"/>
  <c r="B247" i="14"/>
  <c r="B58" i="14"/>
  <c r="B176" i="14"/>
  <c r="B50" i="14"/>
  <c r="B113" i="14"/>
  <c r="B239" i="14"/>
  <c r="B230" i="14"/>
  <c r="B41" i="14"/>
  <c r="B167" i="14"/>
  <c r="B222" i="14"/>
  <c r="B33" i="14"/>
  <c r="B159" i="14"/>
  <c r="B96" i="14"/>
  <c r="B214" i="14"/>
  <c r="B25" i="14"/>
  <c r="B151" i="14"/>
  <c r="B88" i="14"/>
  <c r="B80" i="14"/>
  <c r="B198" i="14"/>
  <c r="B9" i="14"/>
  <c r="B72" i="14"/>
  <c r="B227" i="14"/>
  <c r="B164" i="14"/>
  <c r="B38" i="14"/>
  <c r="B101" i="14"/>
  <c r="B243" i="14"/>
  <c r="B54" i="14"/>
  <c r="B180" i="14"/>
  <c r="B117" i="14"/>
  <c r="B84" i="14"/>
  <c r="B210" i="14"/>
  <c r="B21" i="14"/>
  <c r="B147" i="14"/>
  <c r="B52" i="14"/>
  <c r="B178" i="14"/>
  <c r="B241" i="14"/>
  <c r="B115" i="14"/>
  <c r="B82" i="14"/>
  <c r="B208" i="14"/>
  <c r="B19" i="14"/>
  <c r="B145" i="14"/>
  <c r="B246" i="14"/>
  <c r="B183" i="14"/>
  <c r="B120" i="14"/>
  <c r="B57" i="14"/>
  <c r="B238" i="14"/>
  <c r="B49" i="14"/>
  <c r="B175" i="14"/>
  <c r="B112" i="14"/>
  <c r="B103" i="14"/>
  <c r="B166" i="14"/>
  <c r="B221" i="14"/>
  <c r="B95" i="14"/>
  <c r="B32" i="14"/>
  <c r="B158" i="14"/>
  <c r="B213" i="14"/>
  <c r="B24" i="14"/>
  <c r="B150" i="14"/>
  <c r="B79" i="14"/>
  <c r="B71" i="14"/>
  <c r="B211" i="14"/>
  <c r="B22" i="14"/>
  <c r="B148" i="14"/>
  <c r="B85" i="14"/>
  <c r="B108" i="14"/>
  <c r="B234" i="14"/>
  <c r="B45" i="14"/>
  <c r="B171" i="14"/>
  <c r="B62" i="14"/>
  <c r="B125" i="14"/>
  <c r="B251" i="14"/>
  <c r="B188" i="14"/>
  <c r="B106" i="14"/>
  <c r="B232" i="14"/>
  <c r="B43" i="14"/>
  <c r="B169" i="14"/>
  <c r="B74" i="14"/>
  <c r="B119" i="14"/>
  <c r="B245" i="14"/>
  <c r="B182" i="14"/>
  <c r="B56" i="14"/>
  <c r="B111" i="14"/>
  <c r="B237" i="14"/>
  <c r="B48" i="14"/>
  <c r="B174" i="14"/>
  <c r="B228" i="14"/>
  <c r="B157" i="14"/>
  <c r="B94" i="14"/>
  <c r="B220" i="14"/>
  <c r="B31" i="14"/>
  <c r="B149" i="14"/>
  <c r="B86" i="14"/>
  <c r="B212" i="14"/>
  <c r="B23" i="14"/>
  <c r="B78" i="14"/>
  <c r="B70" i="14"/>
  <c r="G1" i="2" l="1"/>
  <c r="A9" i="2"/>
  <c r="A7" i="2"/>
  <c r="A5" i="2"/>
  <c r="E1" i="2"/>
  <c r="C1" i="2"/>
  <c r="A1" i="2"/>
  <c r="E772" i="2" l="1" a="1"/>
  <c r="E772" i="2" s="1"/>
  <c r="G772" i="2" a="1"/>
  <c r="G772" i="2" s="1"/>
  <c r="C772" i="2" l="1" a="1"/>
  <c r="C77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<sst xmlns="http://schemas.openxmlformats.org/spreadsheetml/2006/main" count="979" uniqueCount="379">
  <si>
    <t>AA-010</t>
  </si>
  <si>
    <t>Audit and Accountability</t>
  </si>
  <si>
    <t>The vendor's system shall record event and system logs</t>
  </si>
  <si>
    <t>Inspection of vendor-supplied documentation detailing locations where audit logs are stored and the types of events logged.</t>
  </si>
  <si>
    <t>Medium</t>
  </si>
  <si>
    <t>Ideally the logs are immutable,  backed up, and retained for a certain period of time</t>
  </si>
  <si>
    <t>AC-010</t>
  </si>
  <si>
    <t>Protecting Data on Devices</t>
  </si>
  <si>
    <t>Inspection of vendor-supplied design documentation detailing the privilege separation of the device. Ensure that 1) a Mandatory Access Control scheme is employed 2) there are separate domains/users/roles (whichever is applicable to the MAC) for dealing with the sensitive information (vendor defined, see SCP-030) and finally 3) accounts for running system tasks (e.g. crond, portmap, systemd) are not in the separate domains/users/roles for dealing with sensitive information.</t>
  </si>
  <si>
    <t>e.g. a Linux system with MAC configured to deny access to the processes dealing with protected data and also denying debugger access to the memory space of those processes.</t>
  </si>
  <si>
    <t>AC-020</t>
  </si>
  <si>
    <t>Protecting Actions on Devices</t>
  </si>
  <si>
    <t>AC-030</t>
  </si>
  <si>
    <t>Access Control</t>
  </si>
  <si>
    <t>The vendor's system shall employ authentication to prevent unauthorized access to telematics systems and data.</t>
  </si>
  <si>
    <t>AC-040</t>
  </si>
  <si>
    <t>The vendor shall identify all instances where the telematics system includes actions that cannot support access authentication and/or execute with elevated privileges</t>
  </si>
  <si>
    <t>Inspection of vendor-supplied documentation listing system actions and interfaces that do not require authentication. Ensure that the list is short, that each entry in the list is acceptable to you (the carrier), and there is a justifiable reason for no-authentication on each item in the list.</t>
  </si>
  <si>
    <t>AC-041</t>
  </si>
  <si>
    <t>Identifying information about the connected devices will not be made available without authentication first.</t>
  </si>
  <si>
    <t>Inspection of vendor-supplied documentation listing system actions and interfaces that do not require authentication. Ensure that no information leaks are possible from these unauthenticated actions.</t>
  </si>
  <si>
    <t>AC-050</t>
  </si>
  <si>
    <t>All remote access methods and possible remote actions to/on telematics system shall be documented.</t>
  </si>
  <si>
    <t>Inspection of vendor-supplied documentation listing the methods of remote access and the actions that can be performed. Ensure that the remote access methods and actions are justifiable and also ensure that all remote methods require authentication (i.e. ensure none of them are listed in vendor documentation for AC-040)</t>
  </si>
  <si>
    <t>AC-060</t>
  </si>
  <si>
    <t>Inspection of vendor-supplied documentation detailing what wireless communications hardware is present, which wireless communications methods can be disabled, and how wireless communications enablement or disablement is managed.</t>
  </si>
  <si>
    <t>e.g. Bluetooth, cellular, satellite, Wi-Fi hotspot, Wi-Fi client, infrared, NFC, RFID</t>
  </si>
  <si>
    <t>AC-070</t>
  </si>
  <si>
    <t>Identification and Authentication</t>
  </si>
  <si>
    <t>Authentication attempts to the vendor’s devices and backends shall be rate-limited to an industry accepted rate.</t>
  </si>
  <si>
    <t>Inspection of vendor-supplied documentation detailing the methods used to enforce rate limiting.</t>
  </si>
  <si>
    <t>AC-080</t>
  </si>
  <si>
    <t>Device-Local Authentication</t>
  </si>
  <si>
    <t>All authentication offered on device-local interfaces shall expect credentials which are unique to each device instance and uncorrelated to any and all public information about the device.</t>
  </si>
  <si>
    <t>Inspection of vendor-supplied documentation detailing the local authentication and how the unique credential is generated. Ensure that the generation of this credential cannot be guessed from public information.</t>
  </si>
  <si>
    <t>This requirement applies to many common facilities found on devices. e.g. local management portals, local Wi-Fi access points, Bluetooth pairing codes, local ssh servers, local serial console logins</t>
  </si>
  <si>
    <t>CM-010</t>
  </si>
  <si>
    <t>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t>
  </si>
  <si>
    <t>Inspection of vendor documentation asserting that unnecessary software or services are not present or disabled on the device.</t>
  </si>
  <si>
    <t>E.g. this is particularly true of unauthenticated or unencrypted transport services (which would not satisfy protected communication requirements above) such as File Transfer Protocol, telnet, Short Messaging Service, etc.</t>
  </si>
  <si>
    <t>CM-020</t>
  </si>
  <si>
    <t>Configuration Management</t>
  </si>
  <si>
    <t>The vendor’s devices shall have all services used for troubleshooting disabled or properly protected from unauthorized access and use.</t>
  </si>
  <si>
    <t>CM-030</t>
  </si>
  <si>
    <t>IA-010</t>
  </si>
  <si>
    <t>IA-020</t>
  </si>
  <si>
    <t>IA-030</t>
  </si>
  <si>
    <t>IR-010</t>
  </si>
  <si>
    <t>Incidence Response</t>
  </si>
  <si>
    <t>The vendor shall have a documented incident response plan (IRP) in place which provides the carriers with a point of contact for components used within their telematics system</t>
  </si>
  <si>
    <t>M-010</t>
  </si>
  <si>
    <t>Maintenance</t>
  </si>
  <si>
    <t>The vendor shall have procedures in place to ensure that components outside of the carrier’s direct control are not updated or modified without prior coordination and approval by an organization-defined individual or role</t>
  </si>
  <si>
    <t>M-020</t>
  </si>
  <si>
    <t>Inspection of vendor-supplied documentation detailing backup and restore procedures.</t>
  </si>
  <si>
    <t>P-010</t>
  </si>
  <si>
    <t>Planning</t>
  </si>
  <si>
    <t>P-020</t>
  </si>
  <si>
    <t xml:space="preserve">The vendor shall have a documented Information Security Architecture (ISA) for the telematics system.  </t>
  </si>
  <si>
    <t>P-030</t>
  </si>
  <si>
    <t>CAIQ BCR-01.2 Do you provide tenants with infrastructure service failover capability to other providers?</t>
  </si>
  <si>
    <t>PS-010</t>
  </si>
  <si>
    <t>Personnel Security</t>
  </si>
  <si>
    <t>Inspection of vendor-supplied documents detailing their personal security policies &amp; procedures.</t>
  </si>
  <si>
    <t>RA-010</t>
  </si>
  <si>
    <t>Risk Assessment</t>
  </si>
  <si>
    <t>Inspection of vendor-supplied documentation stating their previous and planned risk assessment dates and detailing the documentation requirements of their risk assessments.</t>
  </si>
  <si>
    <t>RA-020</t>
  </si>
  <si>
    <t>The vendor shall use the results of risk assessments to influence systems development and processes.</t>
  </si>
  <si>
    <t>Inspection of vendor-supplied statement of the use of risk assessments in influencing the ongoing development of their products.</t>
  </si>
  <si>
    <t>SAA-010</t>
  </si>
  <si>
    <t>Security Management</t>
  </si>
  <si>
    <t>SAA-020</t>
  </si>
  <si>
    <t>Security Assessment and Authorization</t>
  </si>
  <si>
    <t>SAA-030</t>
  </si>
  <si>
    <t>System and Service Acquisition</t>
  </si>
  <si>
    <t>SCP-010</t>
  </si>
  <si>
    <t>Protecting Communications paths for systems</t>
  </si>
  <si>
    <t>Communication paths that traverse outside controlled boundaries must protect confidentiality and integrity of data</t>
  </si>
  <si>
    <t>SCP-011</t>
  </si>
  <si>
    <t>Protecting Communication paths for systems</t>
  </si>
  <si>
    <t>Inspection of vendor design documentation detailing the creation use and distribution of identities, keys and shared secrets. Ensure that these are segmented in deployed systems such that a compromise of one piece of information in turn compromises a limited number of deployed devices.</t>
  </si>
  <si>
    <t>SCP-020</t>
  </si>
  <si>
    <t>SCP-030</t>
  </si>
  <si>
    <t>SCP-040</t>
  </si>
  <si>
    <t>SCP-050</t>
  </si>
  <si>
    <t>Protecting Data in the Backend</t>
  </si>
  <si>
    <t>SCP-060</t>
  </si>
  <si>
    <t>Protecting Vehicle Network Escalation from Devices</t>
  </si>
  <si>
    <t>The vendor shall enforce controls integrated into the telematics device to limit the possible commands and data transmitted to the vehicle network.</t>
  </si>
  <si>
    <t>SCP-090</t>
  </si>
  <si>
    <t>System and Communication Protocols</t>
  </si>
  <si>
    <t>SCP-100</t>
  </si>
  <si>
    <t>The vendor's system shall separate execution domains and/or processes (i.e. process isolation within both the telematics device and back-end system and between the serial communications in the telematics device and the interface to the vehicle network)</t>
  </si>
  <si>
    <t>Inspection of vendor-supplied documentation detailing the software architecture.</t>
  </si>
  <si>
    <t>SCP-110</t>
  </si>
  <si>
    <t>CAIQ IPY-02.1 Is unstructured customer data available on request in an industry-standard format (e.g., .doc, .xls, or .pdf)?</t>
  </si>
  <si>
    <t>SII-010</t>
  </si>
  <si>
    <t>Protecting Firmware on Devices</t>
  </si>
  <si>
    <t>SII-020</t>
  </si>
  <si>
    <t>SII-030</t>
  </si>
  <si>
    <t>The vendor shall use digitally signed software on telematics devices and prohibit execution of unsigned or invalidly signed software.</t>
  </si>
  <si>
    <t>Inspection of vendor documentation demonstrating that only cryptographically signed software is allowed to be executed/run on telematics devices. Ensure that signature verification is performed before load/execute/run and not solely at time of installation.</t>
  </si>
  <si>
    <t>Note may just want to make this one vendor shall utilize digitally signed firmware</t>
  </si>
  <si>
    <t>SII-040</t>
  </si>
  <si>
    <t>SII-060</t>
  </si>
  <si>
    <t>The vendor shall provide a means (and document the process) for customers to verify the firmware in their devices.</t>
  </si>
  <si>
    <t>Inspection of vendor documentation detailing the process of verifying the firmware on a device. Ensure that these steps can be executed by your (carrier) staff to gain your own assurance of device firmware state.</t>
  </si>
  <si>
    <t>SII-070</t>
  </si>
  <si>
    <t>SII-080</t>
  </si>
  <si>
    <t>The vendor shall design security components that fail-secure to protect integrity of systems and data.</t>
  </si>
  <si>
    <t>Inspection of vendor documentation detailing how software components and the systems are designed to fail-secure.</t>
  </si>
  <si>
    <t>SII-081</t>
  </si>
  <si>
    <t>The vendor shall utilize protective mechanisms to protect components from unauthorized runtime/volatile modification of code.</t>
  </si>
  <si>
    <t>Inspection of vendor documentation detailing the operation of software protections for prevent the runtime modification of code.</t>
  </si>
  <si>
    <t>SII-090</t>
  </si>
  <si>
    <t>Vulnerability Management</t>
  </si>
  <si>
    <t>SII-100</t>
  </si>
  <si>
    <t>Incident Response</t>
  </si>
  <si>
    <t>The vendor must monitor information systems for attack and unauthorized access including employing automated analysis tools</t>
  </si>
  <si>
    <t>Inspection of vendor-supplied documentation which asserts the use and active monitoring of their systems for intrusion.</t>
  </si>
  <si>
    <t>SII-110</t>
  </si>
  <si>
    <t>Inspection of vendor-supplied documents stating the frequency, method, and scope of vulnerability scans.</t>
  </si>
  <si>
    <t>SII-120</t>
  </si>
  <si>
    <t>The vendor shall have a vulnerability management process that includes steps to triage any found vulnerabilities and plan remediation.</t>
  </si>
  <si>
    <t>Inspection of vendor-supplied documentation describing their triage process.</t>
  </si>
  <si>
    <t>SII-130</t>
  </si>
  <si>
    <t>SII-140</t>
  </si>
  <si>
    <t>The vendor shall implement ongoing monitoring and protection against malicious code in production using a well governed process that addresses all entry and exit points in the system.</t>
  </si>
  <si>
    <t>Inspection of vendor-supplied documentation detailing the methods used to protect systems and devices from malicious code.</t>
  </si>
  <si>
    <t>e.g. whitelisting, anti-malware scanning, cryptographic protections</t>
  </si>
  <si>
    <t>SII-150</t>
  </si>
  <si>
    <t>The vendor shall verify code according to best-practice coding standards</t>
  </si>
  <si>
    <t>SII-170</t>
  </si>
  <si>
    <t>System and Information Integrity</t>
  </si>
  <si>
    <t>The vendor shall actively monitor resources such as NIST Common Vulnerabilities and Exposures (CVE), Bugtraq, for security alerts and advisories related to the telematics system’s components</t>
  </si>
  <si>
    <t>SII-180</t>
  </si>
  <si>
    <t>Secure Software Development Lifecycle (SDLC)</t>
  </si>
  <si>
    <t>Ref #</t>
  </si>
  <si>
    <t>Requirement</t>
  </si>
  <si>
    <t>Remarks</t>
  </si>
  <si>
    <t xml:space="preserve">Verification: Inspection, Demonstration, Test, or Analysis </t>
  </si>
  <si>
    <t xml:space="preserve">Public Requirements References/Descriptions </t>
  </si>
  <si>
    <t xml:space="preserve">Inspection of vendor documentation or a demonstration by the vendor that details how software privileges are assigned in vendor systems. Ensure that principles of least privilege are met.
</t>
  </si>
  <si>
    <t xml:space="preserve">Inspection of vendor documentation detailing the inputs to the authenticator generation process per device. Ensure that no input is information that can be easily-guessed from simple facts about the device.
</t>
  </si>
  <si>
    <t xml:space="preserve">Inspection of vendor documentation detailing the inputs to the cryptographic key generation process per device. Ensure that no input is information that can be easily-guessed from simple facts about the device.
</t>
  </si>
  <si>
    <t xml:space="preserve">The vendor conducts regular vulnerability scans of operating environment to verify software components in use have been patched according to remediation SLAs. 
</t>
  </si>
  <si>
    <t xml:space="preserve">Remediation SLA or objectives are defined and are adhered to by the security and development teams. Identified vulnerabilities are remediated or mitigated using suitable compensating controls
</t>
  </si>
  <si>
    <t>NIST 800-53 AU-2 – AUDIT EVENTS 
The organization:
a. Determines that the information system is capable of auditing the following events: [Assignment: organization-defined auditable events];
b. Coordinates the security audit function with other organizational entities requiring audit-related information to enhance mutual support and to help guide the selection of auditable events;
c. Provides a rationale for why the auditable events are deemed to be adequate to support after-the-fact investigations of security incidents; and
d. Determines that the following events are to be audited within the information system: [Assignment: organization-defined audited events (the subset of the auditable events defined in AU-2 a.) along with the frequency of (or situation requiring) auditing for each identified event].
NIST 800-53 AU-2 (3) – AUDIT EVENTS | REVIEWS AND UPDATES
The organization reviews and updates the audited events [Assignment: organization-defined frequency].
CTIA ICCTP 4.7 Audit Log</t>
  </si>
  <si>
    <t>Inspection of vendor documentation detailing the methods used to authenticate users. Ensure that an acceptable method of authentication is available for all components which be interfaced-to by carrier staff and systems.
In the case of single-sign-on delegation, ensure that your (carrier) system requirements are met with respect to security assertions (e.g. SAML is supported).</t>
  </si>
  <si>
    <t>Inspection of vendor-supplied documentation detailing all services (listening ports or outbound connections) available on deployed devices.
Ensure that none of the services available are without authentication (see AC-030) and furthermore that any troubleshooting functionality is ideally disabled, or at least the service available requires unique credentials for authorization of that feature.</t>
  </si>
  <si>
    <t>Inspection of vendor-supplied documentation detailing how devices and components are uniquely identified.
Ensure that interfacing systems can query and/or inspect these unique identifiers.</t>
  </si>
  <si>
    <t>Inspection of vendor-supplied documentation detailing all service (listening ports or outbound connections) available on deployed devices.
Ensure that there are no services for test or debug active in the device. Ideally, look for assurances that any test or debug executables cannot be run on the device.</t>
  </si>
  <si>
    <t>Inspection of vendor-supplied documentation detailing their procurement requirements for cryptographic modules. 
Ensure that their procurement processes require that all cryptographic modules are FIPS 140-2 compliant.</t>
  </si>
  <si>
    <t xml:space="preserve">e.g.
• For each attempt to use the authentication mechanism, the probability shall be less than one in 1,000,000 that a random attempt will succeed, or a false acceptance will occur (e.g., guessing a password or PIN, false acceptance error rate of a biometric device, or some combination of authentication methods)
• For multiple attempts to use the authentication mechanism during a one-minute period, the probability shall be less than one in 100,000 that a random attempt will succeed, or a false acceptance will occur
• Feedback of authentication data to an operator shall be obscured during authentication (e.g., no visible display of characters when entering a password).
• Feedback provided to an operator during an attempted authentication shall not weaken the strength of the authentication mechanism
</t>
  </si>
  <si>
    <r>
      <t xml:space="preserve">e.g. it should not be possible to identify the device type nor firmware version by </t>
    </r>
    <r>
      <rPr>
        <i/>
        <sz val="11"/>
        <color theme="1"/>
        <rFont val="Calibri"/>
        <family val="2"/>
      </rPr>
      <t xml:space="preserve">port scanning </t>
    </r>
    <r>
      <rPr>
        <sz val="11"/>
        <color theme="1"/>
        <rFont val="Calibri"/>
        <family val="2"/>
      </rPr>
      <t>a connected device. Also, it should not be able to determine that a vehicle is operational or not via non-authorized connections.</t>
    </r>
  </si>
  <si>
    <r>
      <t>Cryptographic modules used in the vendors system shall be compliant with Federal Information Processing Standards (FIPS) 140-2: Level 1</t>
    </r>
    <r>
      <rPr>
        <sz val="11"/>
        <color theme="1"/>
        <rFont val="Calibri"/>
        <family val="2"/>
      </rPr>
      <t>.</t>
    </r>
  </si>
  <si>
    <r>
      <t>Inspection of a 3</t>
    </r>
    <r>
      <rPr>
        <vertAlign val="superscript"/>
        <sz val="11"/>
        <color theme="1"/>
        <rFont val="Calibri"/>
        <family val="2"/>
      </rPr>
      <t>rd</t>
    </r>
    <r>
      <rPr>
        <sz val="11"/>
        <color theme="1"/>
        <rFont val="Calibri"/>
        <family val="2"/>
      </rPr>
      <t xml:space="preserve"> party implementation review report or a demonstration by the vendor that asserts the use of cryptographic confidentiality protections on storage of sensitive data (class defined by vendor, see SCP-030). The protections must be industry standard and keys must be managed to protect them from leaks as well. (rationale: cryptography must be validated by experts in the subject)</t>
    </r>
  </si>
  <si>
    <r>
      <t>Inspection</t>
    </r>
    <r>
      <rPr>
        <b/>
        <sz val="11"/>
        <color theme="1"/>
        <rFont val="Calibri"/>
        <family val="2"/>
      </rPr>
      <t xml:space="preserve"> </t>
    </r>
    <r>
      <rPr>
        <sz val="11"/>
        <color theme="1"/>
        <rFont val="Calibri"/>
        <family val="2"/>
      </rPr>
      <t>of vendor-supplied documentation describing what data is protected at rest by cryptography. Ensure that the types of data that put your business at risk are protected.</t>
    </r>
  </si>
  <si>
    <r>
      <t>Inspection</t>
    </r>
    <r>
      <rPr>
        <b/>
        <sz val="11"/>
        <color theme="1"/>
        <rFont val="Calibri"/>
        <family val="2"/>
      </rPr>
      <t xml:space="preserve"> </t>
    </r>
    <r>
      <rPr>
        <sz val="11"/>
        <color theme="1"/>
        <rFont val="Calibri"/>
        <family val="2"/>
      </rPr>
      <t>of vendor-supplied design documentation or a demonstration by the vendor that details  backend data storage and access. Ensure that either design aspects such as storage instances are per-customer or the cryptographic confidentiality protections are used to ensure one customer instance cannot read data from another. NB: Some or multiple may apply.</t>
    </r>
  </si>
  <si>
    <r>
      <t>Inspection of 3</t>
    </r>
    <r>
      <rPr>
        <vertAlign val="superscript"/>
        <sz val="11"/>
        <color theme="1"/>
        <rFont val="Calibri"/>
        <family val="2"/>
      </rPr>
      <t>rd</t>
    </r>
    <r>
      <rPr>
        <sz val="11"/>
        <color theme="1"/>
        <rFont val="Calibri"/>
        <family val="2"/>
      </rPr>
      <t xml:space="preserve"> party implementation review or a demonstration by the vendor that asserts that there are protections in place which limit what data can be sent from the telematics device to the vehicle network. Ensure that the protections are ‘layered’ (follow defense-in-depth) so that the compromise of software leading to sending vehicle network data cannot also bypass the protections.</t>
    </r>
  </si>
  <si>
    <r>
      <t>Inspection of a 3</t>
    </r>
    <r>
      <rPr>
        <vertAlign val="superscript"/>
        <sz val="11"/>
        <color theme="1"/>
        <rFont val="Calibri"/>
        <family val="2"/>
      </rPr>
      <t>rd</t>
    </r>
    <r>
      <rPr>
        <sz val="11"/>
        <color theme="1"/>
        <rFont val="Calibri"/>
        <family val="2"/>
      </rPr>
      <t xml:space="preserve"> party implementation review report or a demonstration by the vendor that asserts the use of cryptographic protections for the integrity of the boot process.The cryptographic protections must employ asymmetric industry standard algorithms. (rationale: cryptography must be validated by experts in the subject)</t>
    </r>
  </si>
  <si>
    <r>
      <t>Inspection</t>
    </r>
    <r>
      <rPr>
        <b/>
        <sz val="11"/>
        <color theme="1"/>
        <rFont val="Calibri"/>
        <family val="2"/>
      </rPr>
      <t xml:space="preserve"> </t>
    </r>
    <r>
      <rPr>
        <sz val="11"/>
        <color theme="1"/>
        <rFont val="Calibri"/>
        <family val="2"/>
      </rPr>
      <t>of vendor process documentation detailing whether alerts, advisories, and directives are monitored and how these items are consumed e.g. email, ticketing system.</t>
    </r>
  </si>
  <si>
    <t>Inspection of vendor-supplied documentation detailing the vendor’s incident response process.
Ensure that it documents the methods that can be used to notify the vendor of a security incident.</t>
  </si>
  <si>
    <t>NIST 800-53 MA-2 – CONTROLLED MAINTENANCE 
The organization:
a. Schedules, performs, documents, and reviews records of maintenance and repairs on information system components in accordance with manufacturer or vendor specifications and/or organizational requirements;
b. Approves and monitors all maintenance activities, whether performed on site or remotely and whether the equipment is serviced on site or removed to another location;
c. Requires that [Assignment: organization-defined personnel or roles] explicitly approve the removal of the information system or system components from organizational facilities for off-site maintenance or repairs;
d. Sanitizes equipment to remove all information from associated media prior to removal from organizational facilities for off-site maintenance or repairs;
e. Checks all potentially impacted security controls to verify that the controls are still functioning properly following maintenance or repair actions; and
f. Includes [Assignment: organization-defined maintenance-related information] in organizational maintenance records.</t>
  </si>
  <si>
    <t>Inspection of vendor-supplied documentation detailing their maintenance/release process.
Ensure that there is a process where you (the carrier) are contacted and coordinated-with before the systems upon which you rely undergo maintenance procedures.</t>
  </si>
  <si>
    <t>NIST 800-53 PL-2 - SECURITY AND PRIVACY PLANS 
The organization:
a. Develops a security plan for the information system that:
1. Is consistent with the organization's enterprise architecture;
2. Explicitly defines the authorization boundary for the system;
3. Describes the operational context of the information system in terms of missions and business processes;
4. Provides the security categorization of the information system including supporting rationale;
5. Describes the operational environment for the information system and relationships with or connections to other information systems;
6. Provides an overview of the security requirements for the system;
7. Identifies any relevant overlays, if applicable;
8. Describes the security controls in place or planned for meeting those requirements including a rationale for the tailoring decisions; and
9. Is reviewed and approved by the authorizing official or designated representative prior to plan implementation;
b. Distributes copies of the security plan and communicates subsequent changes to the plan to [Assignment: organization-defined personnel or roles];
c. Reviews the security plan for the information system [Assignment: organization-defined frequency];
d. Updates the plan to address changes to the information system/environment of operation or problems identified during plan implementation or security control assessments; and
e. Protects the security plan from unauthorized disclosure and modification.</t>
  </si>
  <si>
    <t>Inspection of vendor-supplied SSP document that details the authorization boundaries of telematics system.
Ensure that the document details which entity has responsibility for each component of the system, the system baseline and security posture within the boundaries.</t>
  </si>
  <si>
    <t>NIST 800-53 PL-8 - SECURITY AND PRIVACY ARCHITECTURES 
The organization:
a. Develops an information security architecture for the information system that:
1. Describes the overall philosophy, requirements, and approach to be taken with regard to protecting the confidentiality, integrity, and availability of organizational information;
2. Describes how the information security architecture is integrated into and supports the enterprise architecture; and
3. Describes any information security assumptions about, and dependencies on, external services;
b. Reviews and updates the information security architecture [Assignment: organization-defined frequency] to reflect updates in the enterprise architecture; and
c. Ensures that planned information security architecture changes are reflected in the security plan, the security Concept of Operations (CONOPS), and organizational procurements/acquisitions.</t>
  </si>
  <si>
    <t>NIST 800-53 CP-4 - CONTINGENCY PLAN TESTING 
The organization:
a. Tests the contingency plan for the information system [Assignment: organization-defined frequency] using [Assignment: organization-defined tests] to determine the effectiveness of the plan and the organizational readiness to execute the plan;
b. Reviews the contingency plan test results; and
c. Initiates corrective actions, if needed.
NIST 800-53 CP-9 (1) - SYSTEM BACKUP | TESTING FOR RELIABILITY AND INTEGRITY 
Test backup information [Assignment: organization-defined frequency] to verify media reliability and information integrity.
CAIQ BCR-11.5 Do you test your backup or redundancy mechanisms at least annually?</t>
  </si>
  <si>
    <t>Inspection of vendor-supplied documentation detailing the interfaces (APIs) offered by the vendor.
Ensure that your (carrier) systems can failover to other providers with the same interfaces (APIs).</t>
  </si>
  <si>
    <t>NIST 800-53 PS-1 - PERSONNEL SECURITY POLICY AND PROCEDURES 
The organization:
a. Develops, documents, and disseminates to [Assignment: organization-defined personnel or roles]:
1. A personnel security policy that addresses purpose, scope, roles, responsibilities, management commitment, coordination among organizational entities, and compliance; and
2. Procedures to facilitate the implementation of the personnel security policy and associated personnel security controls; and
b. Reviews and updates the current:
1. Personnel security policy [Assignment: organization-defined frequency]; and
2. Personnel security procedures [Assignment: organization-defined frequency].
NIST 800-53 PS-7 - EXTERNAL PERSONNEL SECURITY 
The organization:
a. Establishes personnel security requirements including security roles and responsibilities for third-party providers;
b. Requires third-party providers to comply with personnel security policies and procedures established by the organization;
c. Documents personnel security requirements;
d. Requires third-party providers to notify [Assignment: organization-defined personnel or roles] of any personnel transfers or terminations of third-party personnel who possess organizational credentials and/or badges, or who have information system privileges within [Assignment: organization-defined time period]; and
e. Monitors provider compliance.</t>
  </si>
  <si>
    <t>NIST 800-53 CA-2 - ASSESSMENTS 
The organization:
a. Develops a security assessment plan that describes the scope of the assessment including:
1. Security controls and control enhancements under assessment;
2. Assessment procedures to be used to determine security control effectiveness; and
3. Assessment environment, assessment team, and assessment roles and responsibilities;
b. Assesses the security controls in the information system and its environment of operation [Assignment: organization-defined frequency] to determine the extent to which the controls are implemented correctly, operating as intended, and producing the desired outcome with respect to meeting established security requirements;
c. Produces a security assessment report that documents the results of the assessment; and
d. Provides the results of the security control assessment to [Assignment: organization-defined individuals or roles].
NIST 800-53 CA-5 - PLAN OF ACTION AND MILESTONES 
The organization:
a. Develops a plan of action and milestones for the information system to document the organization's planned remedial actions to correct weaknesses or deficiencies noted during the assessment of the security controls and to reduce or eliminate known vulnerabilities in the system; and
b. Updates existing plan of action and milestones [Assignment: organization-defined frequency] based on the findings from security controls assessments, security impact analyses, and continuous monitoring activities.
NIST 800-53 CA-6 - SECURITY AUTHORIZATION 
The organization:
a. Assigns a senior-level executive or manager as the authorizing official for the information system;
b. Ensures that the authorizing official authorizes the information system for processing before commencing operations; and
c. Updates the security authorization [Assignment: organization-defined frequency].
NIST 800-53 CP-1 - CONTINGENCY PLANNING POLICY AND PROCEDURES 
The organization:
a. Develops, documents, and disseminates to [Assignment: organization-defined personnel or roles]:
1. A contingency planning policy that addresses purpose, scope, roles, responsibilities, management commitment, coordination among organizational entities, and compliance; and
2. Procedures to facilitate the implementation of the contingency planning policy and associated contingency planning controls; and
b. Reviews and updates the current:
1. Contingency planning policy [Assignment: organization-defined frequency]; and
2. Contingency planning procedures [Assignment: organization-defined frequency].
CAIQ GRM-04.1 Do you provide tenants with documentation describing your Information Security Management Program (ISMP)?
CAIQ GRM-04.2 Do you review your Information Security Management Program (ISMP) at least once a year?
ISO/IEC 27001 ISMS</t>
  </si>
  <si>
    <t>Inspection of 3rd party documentation or a demonstration by the vendor that asserts the dates of penetration tests.
Note that due to the sensitive nature of these reports, you (carriers) should be prepared to enter into NDAs to review these documents.</t>
  </si>
  <si>
    <t>Inspection of vendor-supplied documentation detailing their product release and quality controls.
Ensure that the product release process includes ST&amp;E steps and that these feed-back into product development.</t>
  </si>
  <si>
    <t>Inspection of a 3rd party implementation review report or a demonstration by the vendor that asserts the use of cryptographic protections for the confidentiality and integrity of all external communications channels. The cryptographic protections must be industry standard.
(rationale: cryptography must be validated by experts in the subject)</t>
  </si>
  <si>
    <t>Inspection of vendor-supplied documentation detailing the session management mechanism employed in vendor systems.
Ensure that certificate pinning is in use in communication path between telematics device and vendor’s infrastructure.
Ensure compliance with NIST 800-53 control SC-23.</t>
  </si>
  <si>
    <t>NIST 800-53 SC-39 - PROCESS ISOLATION The information system maintains a separate execution domain for each executing process.
NIST 800-53 SC-39 (2) - PROCESS ISOLATION | THREAD ISOLATION The information system maintains a separate execution domain for each thread in [Assignment: organization-defined multi-threaded processing].</t>
  </si>
  <si>
    <t>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t>
  </si>
  <si>
    <t>Inspection of vendor-supplied documentation detailing their flaw remediation process for backend systems.
Inspection of vendor-supplied documentation detailing the distribution and installation of new firmware, taking note of any responsibilities the carrier has. Ideally, firmware upgrades should require minimal effort on part of the carrier and automated by the vendor.</t>
  </si>
  <si>
    <t>The vendor shall have a process for remediating flaws in deployed telematics devices and backend systems.
In the case of telematics devices, firmware update capabilities are important to be able to remediate all flaws that could be located in the device.</t>
  </si>
  <si>
    <t>NIST 800-53 SI-7 (12) - SOFTWARE, FIRMWARE, AND INFORMATION INTEGRITY | INTEGRITY VERIFICATION 
The organization requires that the integrity of [Assignment: organization-defined user-installed software] be verified prior to execution.
NIST 800-53 SI-7 (15) - SOFTWARE, FIRMWARE, AND INFORMATION INTEGRITY | CODE AUTHENTICATION 
The information system implements cryptographic mechanisms to authenticate [Assignment: organization-defined software or firmware components] prior to installation.
NIST 800-53 SC-3 - SECURITY FUNCTION ISOLATION
The information system isolates security functions from nonsecurity functions.</t>
  </si>
  <si>
    <t>Inspection of a 3rd party implementation review report or a demonstration by the vendor that asserts the presence of an array of code safety features (such as those listed in the requirement SII-070 or at the CITL safety features list). 
(rationale: measuring the presence of these mitigations requires binary analysis by experts in the subject)</t>
  </si>
  <si>
    <t>NIST 800-53 SI-3 - MALICIOUS CODE PROTECTION
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t>
  </si>
  <si>
    <t>Demonstration, by vendor, that disclosure instructions are published on their public website and are readily accessible.
Demonstration, by vendor, of an active security@[vendor domain] email, that will provide a known contact point for disclosure.</t>
  </si>
  <si>
    <t>NIST 800-53 RA-5 – VULNERABILITY SCANNING 
The organization:
a. Scans for vulnerabilities in the information system and hosted applications [Assignment: organization-defined frequency and/or randomly in accordance with organization-defined process] and when new vulnerabilities potentially affecting the system/applications are identified and reported;
b. Employs vulnerability scanning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Analyzes vulnerability scan reports and results from security control assessments;
d. Remediates legitimate vulnerabilities [Assignment: organization-defined response times] in accordance with an organizational assessment of risk; and
e. Shares information obtained from the vulnerability scanning process and security control assessments with [Assignment: organization-defined personnel or roles] to help eliminate similar vulnerabilities in other information systems (i.e., systemic weaknesses or deficiencies).</t>
  </si>
  <si>
    <t>Inspection of vendor-supplied documentation detailing their release process and quality controls.
Ensure that the process ensures that code is subject to static analysis prior to production release.</t>
  </si>
  <si>
    <t>Inspection of vendor-supplied documentation detailing the software development processes of the vendor.
Ensure that the vendor has coding standards that encourage secure code development.</t>
  </si>
  <si>
    <t>NIST 800-53 SA-3 - SYSTEM DEVELOPMENT LIFE CYCLE
The organization:
a. Manages the information system using [Assignment: organization-defined system development life cycle] that incorporates information security considerations;
b. Defines and documents information security roles and responsibilities throughout the system development life cycle;
c. Identifies individuals having information security roles and responsibilities; and
d. Integrates the organizational information security risk management process into system development life cycle activities.
NIST 800-53 SI-2 (3) - FLAW REMEDIATION | TIME TO REMEDIATE FLAWS AND BENCHMARKS FOR CORRECTIVE ACTIONS (a) Measure the time between flaw identification and flaw remediation; and (b) Establish [Assignment: organization-defined benchmarks] for taking corrective actions.
BSIMM [SM1.4: 101] IDENTIFY GATE LOCATIONS, GATHER NECESSARY ARTIFACTS 
a. Establish security-specific release gates necessary for go/no-go decisions prior to deployment.
BSIMM [SM2.2: 42] ENFORCE GATES WITH MEASUREMENTS AND TRACK EXCEPTIONS
a. Deployment package must meet measured acceptance criteria for remediation or obtain a waiver.
BSIMM [SM2.6: 39] REQUIRE SECURITY SIGN-OFF
a. Risk acceptor signs off on release package.
BSIMM [CP1.3: 66] CREATE POLICY
a. Create a security policy that satisfies internal, regulatory, and customer-driven security requirements.
SAMM [COMPLIANCE MANAGEMENT MATURITY 3]
a. Develop a program for measuring and reporting on the status of compliance between different applications
b. Compliance should be periodically assessed by the QA, Internal Audit, or Information Security teams through a combination of manual testing and interview
c. Compliance remediation activities should be periodically reviewed to ensure teams are making appropriate progress, as well as assuring remediation strategies will be effective in achieving compliance.</t>
  </si>
  <si>
    <t>·         Inspection of vendor documentation detailing:
System Development Lifecycle
Remediation process
Security, Risk, and Privacy controls along with sample reports</t>
  </si>
  <si>
    <t>Inspection of vendor-supplied documentation detailing their ISMP/ISMS.
Note that an ISMP is broad and includes aspects which are covered by other requirements in this document. In cases where there is both a requirement here and in the ISMP, ensure that the requirement in this document is satisfied over what is stated in an ISMP.</t>
  </si>
  <si>
    <t>NIST 800-53 SI-16 - MEMORY PROTECTION 
The information system implements [Assignment: organization-defined security safeguards] to protect its memory from unauthorized code execution.
NIST 800-53 AC-6 (4) - LEAST PRIVILEGE | SEPARATE PROCESSING DOMAINS 
The information system provides separate processing domains to enable finer-grained allocation of user privileges.
NIST 800-53 SC-2 – APPLICATION PARTITIONING 
The information system separates user functionality (including user interface services) from information system management functionality.
NIST 800-53 SC-2 (1) - APPLICATION PARTITIONING | INTERFACES FOR NON-PRIVILEGED USERS 
The information system prevents the presentation of information system management-related functionality at an interface for non-privileged users.
NIST 800-53 AC-25 – REFERENCE MONITOR 
The information system implements a reference monitor for [Assignment: organization-defined access control policies] that is tamperproof, always invoked, and small enough to be subject to analysis and testing, the completeness of which can be assured.</t>
  </si>
  <si>
    <t>-</t>
  </si>
  <si>
    <t>·         Inspection of vendor-supplied ISA documentation.
Ensure that the ISA document at a minimum includes:
Approach to confidentiality, integrity, and availability protections
How the telematics system’s security architecture supports the enterprise architecture’s security
Security assumptions and dependencies on external services
Frequency of reviews and updates to the telematics system security architecture</t>
  </si>
  <si>
    <t>Criticality</t>
  </si>
  <si>
    <t>NIST 800-53 AC-14 – PERMITTED ACTIONS WITHOUT IDENTIFICATION OR AUTHENTICATION 
The organization:
a. Identifies [Assignment: organization-defined user actions] that can be performed on the information system without identification or authentication consistent with organizational missions/business functions; and
b. Documents and provides supporting rationale in the security plan for the information system, user actions not requiring identification or authentication.</t>
  </si>
  <si>
    <t>NIST 800-53 AC-14 – PERMITTED ACTIONS WITHOUT IDENTIFICATION OR AUTHENTICATION 
The organization:
a. Identifies [Assignment: organization-defined user actions] that can be performed on the information system without identification or authentication consistent with organizational missions/business functions; and
b. Documents and provides supporting rationale in the security plan for the information system, user actions not requiring identification or authentication.
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t>
  </si>
  <si>
    <t>NIST 800-53 AC-17 – REMOTE ACCESS 
The organization:
a. Establishes and documents usage restrictions, configuration/connection requirements, and implementation guidance for each type of remote access allowed; and
b. Authorizes remote access to the information system prior to allowing such connections.</t>
  </si>
  <si>
    <t>NIST 800-53 AC-18 – WIRELESS ACCESS 
The organization:
a. Establishes usage restrictions, configuration/connection requirements, and implementation guidance for wireless access; and
b. Authorizes wireless access to the information system prior to allowing such connections.</t>
  </si>
  <si>
    <t>NIST 800-53 AC-7 - UNSUCCESSFUL LOGON ATTEMPTS 
The information system:
a. Enforces a limit of [Assignment: organization-defined number] consecutive invalid logon attempts by a user during a [Assignment: organization-defined time period]; and
b. Automatically [Selection: locks the account/node for an [Assignment: organization-defined time period]; locks the account/node until released by an administrator; delays next logon prompt according to [Assignment: organization-defined delay algorithm]] when the maximum number of unsuccessful attempts is exceeded.
CTIA ICCTP 5.2 Password Management Test</t>
  </si>
  <si>
    <t>NIST 800-53 IA-3 – DEVICE IDENTIFICATION AND AUTHENTICATION 
The information system uniquely identifies and authenticates [Assignment: organization-defined specific and/or types of devices] before establishing a [Selection (one or more): local; remote; network] connection.</t>
  </si>
  <si>
    <t xml:space="preserve">NIST 800-53 IA-3 – DEVICE IDENTIFICATION AND AUTHENTICATION 
The information system uniquely identifies and authenticates [Assignment: organization-defined specific and/or types of devices] before establishing a [Selection (one or more): local; remote; network] connection.
</t>
  </si>
  <si>
    <t xml:space="preserve">NIST 800-53 IA-7 – CRYPTOGRAPHIC MODULE AUTHENTICATION 
The information system implements mechanisms for authentication to a cryptographic module that meet the requirements of applicable federal laws, Executive Orders, directives, policies, regulations, standards, and guidance for such authentication.
</t>
  </si>
  <si>
    <t>NIST 800-53 SA-11 – DEVELOPER TESTING AND EVALUATION
The organization requires the developer of the information system, system component, or information system service to:
a. Create and implement a security assessment plan;
b. Perform [Selection (one or more): unit; integration; system; regression] testing/evaluation at [Assignment: organization-defined depth and coverage];
c. Produce evidence of the execution of the security assessment plan and the results of the security testing/evaluation;
d. Implement a verifiable flaw remediation process; and
e. Correct flaws identified during security testing/evaluation.</t>
  </si>
  <si>
    <t>NIST Special Publication 800-133 - Recommendation for Cryptographic Key Generation</t>
  </si>
  <si>
    <t>NIST 800-53 SC-28 - PROTECTION OF INFORMATION AT REST
The information system protects the [Selection (one or more): confidentiality; integrity] of [Assignment: organization-defined information at rest].
NIST 800-53 SC-28 (1) - PROTECTION OF INFORMATION AT REST | CRYPTOGRAPHIC PROTECTION 
The information system implements cryptographic mechanisms to prevent unauthorized disclosure and modification of [Assignment: organization-defined information] on [Assignment: organization-defined information system components]. 
NIST 800-53 SC-28 (2) - PROTECTION OF INFORMATION AT REST | OFF-LINE STORAGE 
The organization removes from online storage and stores off-line in a secure location [Assignment: organization-defined information].</t>
  </si>
  <si>
    <t>NIST 800-53 SC-12 - CRYPTOGRAPHIC KEY ESTABLISHMENT AND MANAGEMENT 
The organization establishes and manages cryptographic keys for required cryptography employed within the information system in accordance with [Assignment: organization-defined requirements for key generation, distribution, storage, access, and destruction].
NIST 800-53 SC-12 (1) - CRYPTOGRAPHIC KEY ESTABLISHMENT AND MANAGEMENT | AVAILABILITY 
The organization maintains availability of information in the event of the loss of cryptographic keys by users.
NIST 800-53 SC-12 (2) - CRYPTOGRAPHIC KEY ESTABLISHMENT AND MANAGEMENT | SYMMETRIC KEYS 
The organization produces, controls, and distributes symmetric cryptographic keys using [Selection: NIST FIPS-compliant; NSA-approved] key management technology and processes.
NIST 800-53 SC-12 (3) - CRYPTOGRAPHIC KEY ESTABLISHMENT AND MANAGEMENT | ASYMMETRIC KEYS 
The organization produces, controls, and distributes asymmetric cryptographic keys using [Selection: NSA-approved key management technology and processes; approved PKI Class 3 certificates or prepositioned keying material; approved PKI Class 3 or Class 4 certificates and hardware security tokens that protect the user's private key].
NIST Special Publication 800-133 - Recommendation for Cryptographic Key Generation</t>
  </si>
  <si>
    <t>NIST 800-53 SC-4 - INFORMATION IN SHARED SYSTEM RESOURCES
The information system prevents unauthorized and unintended information transfer via shared system resources. 
NIST 800-53 SC-4 (2) - INFORMATION IN SHARED SYSTEM RESOURCES | MULTILEVEL OR PERIODS PROCESSING 
The information system prevents unauthorized information transfer via shared resources in accordance with [Assignment: organization-defined procedures] when system processing explicitly switches between different information classification levels or security categories.
CAIQ AAC-03.1 Do you have the ability to logically segment or encrypt customer data such that data may be produced for a single tenant only, without inadvertently accessing another tenant's data?</t>
  </si>
  <si>
    <t>NIST 800-53 SC-23 – SESSION AUTHENTICITY 
The information system protects the authenticity of communications sessions.
NIST 800-53 SC-23 (1) - SESSION AUTHENTICITY | INVALIDATE SESSION IDENTIFIERS AT LOGOUT 
The information system invalidates session identifiers upon user logout or other session termination.
NIST 800-53 SC-23 (3) - SESSION AUTHENTICITY | UNIQUE SESSION IDENTIFIERS WITH RANDOMIZATION 
The information system generates a unique session identifier for each session with [Assignment: organization-defined randomness requirements] and recognizes only session identifiers that are system-generated.
NIST 800-53 SC-23 (5) - SESSION AUTHENTICITY | ALLOWED CERTIFICATE AUTHORITIES 
The information system only allows the use of [Assignment: organization-defined certificate authorities] for verification of the establishment of protected sessions.
CAIQ DSI-03.2 Do you utilize open encryption methodologies any time your infrastructure components need to communicate with each other via public networks (e.g., Internet-based replication of data from one environment to another)?
CTIA ICCTP 4.8 Encryption of Data in Transit</t>
  </si>
  <si>
    <t>NIST 800-53 SI-7 (5) - SOFTWARE, FIRMWARE, AND INFORMATION INTEGRITY | AUTOMATED RESPONSE TO INTEGRITY VIOLATIONS 
The information system automatically [Selection (one or more): shuts the information system down; restarts the information system; implements [Assignment: organization-defined security safeguards]] when integrity violations are discovered.
NIST 800-53 SI-7 (6) - SOFTWARE, FIRMWARE, AND INFORMATION INTEGRITY | CRYPTOGRAPHIC PROTECTION 
The information system implements cryptographic mechanisms to detect unauthorized changes to software, firmware, and information.
NIST 800-53 SI-7 (9) - SOFTWARE, FIRMWARE, AND INFORMATION INTEGRITY | VERIFY BOOT PROCESS 
The information system verifies the integrity of the boot process of [Assignment: organization-defined devices].
NIST 800-53 SI-7 (10) - SOFTWARE, FIRMWARE, AND INFORMATION INTEGRITY | PROTECTION OF BOOT FIRMWARE 
The information system implements [Assignment: organization-defined security safeguards] to protect the integrity of boot firmware in [Assignment: organization-defined devices].
NIST 800-53 SI-7 (15) - SOFTWARE, FIRMWARE, AND INFORMATION INTEGRITY | CODE AUTHENTICATION 
The information system implements cryptographic mechanisms to authenticate [Assignment: organization-defined software or firmware components] prior to installation.</t>
  </si>
  <si>
    <t>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
NIST 800-53 AC-6 (1) - LEAST PRIVILEGE | AUTHORIZE ACCESS TO SECURITY FUNCTIONS 
The organization explicitly authorizes access to [Assignment: organization-defined security functions (deployed in hardware, software, and firmware) and security-relevant information].
CTIA ICCTP 5.17 Design-In Features “designed to separate critical functions from non”</t>
  </si>
  <si>
    <t>The vendor shall utilize a boot verification process built with (asymmetric) cryptographic digital signatures and implemented such that the public key used for verification or the hash of the public key used for verification is protected from being tampered on the device.</t>
  </si>
  <si>
    <t>Mobile App</t>
  </si>
  <si>
    <t>Physical In-Cab Device</t>
  </si>
  <si>
    <t>Connectivity/Communications</t>
  </si>
  <si>
    <t>Category</t>
  </si>
  <si>
    <t>Combined Ref + Security Control + Requirement</t>
  </si>
  <si>
    <t>This principle underpins system security</t>
  </si>
  <si>
    <t>High</t>
  </si>
  <si>
    <t xml:space="preserve"> Identity management is critical
e.g. PINs, single-sign on with carrier’s identity provider (SAML or other), vendor managed identity provider (SAML or other)</t>
  </si>
  <si>
    <t>Deploying with test or debug facilities enabled is egregious</t>
  </si>
  <si>
    <t xml:space="preserve"> Deploying with test or debug facilities enabled is egregious</t>
  </si>
  <si>
    <t>TSPs must demonstrate this level of maturity to be trusted with business critical functions</t>
  </si>
  <si>
    <t>Telematics is business critical to the carriers, failover is needed for this service</t>
  </si>
  <si>
    <t>Periodic pentesting keeps everyone honest</t>
  </si>
  <si>
    <t>Underpins device functionality and security</t>
  </si>
  <si>
    <t>Failing to adequately protect PII can incur large fines
e.g. this applies also to apps on mobile where data is cached until it can be synced to other vehicle-connected devices. This data must be encrypted as per this requirement.
NB: ideally these systems should be designed to minimize the collection of PII.</t>
  </si>
  <si>
    <t>Otherwise could cause PII breaches and incur strong penalties</t>
  </si>
  <si>
    <t>Vehicle network protection is paramount</t>
  </si>
  <si>
    <t xml:space="preserve">Confidentiality and integrity of communication underpins the security of the system
Certificate pinning in clients -- when combined with the other requirement for e.g. fail-over – could result in extra complications and so functional testing of fail over should be performed.
</t>
  </si>
  <si>
    <t xml:space="preserve"> Telematics is business critical and failover is required
e.g. csv, txt, json formats</t>
  </si>
  <si>
    <t xml:space="preserve"> This is a leniently-worded requirement that a process to update device firmware exists</t>
  </si>
  <si>
    <t>Secure boot underpins the access control which protects the vehicle networks</t>
  </si>
  <si>
    <t>Low</t>
  </si>
  <si>
    <t>Is a rare feature to find deployed and is nice-to-have over and above secure boot</t>
  </si>
  <si>
    <t xml:space="preserve"> Without any of these, exploitation is trivial</t>
  </si>
  <si>
    <t xml:space="preserve"> Not well defined enough to make this of critical importance to TSPs or carriers</t>
  </si>
  <si>
    <t xml:space="preserve"> Regardless of how secure a system might be it will eventually be breached; therefore monitoring is of high criticality
e.g. SIEM, IDS, WAF, Application monitoring</t>
  </si>
  <si>
    <t xml:space="preserve"> This requirement, if satisfied, shows process maturity but is nice-to-have over and above the previous requirements in this category</t>
  </si>
  <si>
    <t>Cloud or Back-end</t>
  </si>
  <si>
    <t>Vendor ensures that any and all interfaces used for testing or debug are unavailalbe in production builds of the devices</t>
  </si>
  <si>
    <t>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</si>
  <si>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The vendor shall have procedures in place to test backup restoration processes of their own systems and their own facilities on at least an annual basis.</t>
  </si>
  <si>
    <t>Sometimes referred to as ISMS as inISO/IEC 2700.
May include any of the following:
System interconnections, System monitoring plan, 
Vulnerability management plan, Incident response plan (see IR-010 for authoritative requirement), System Security Plan (SSP) or System Security , Authorization Agreement (SSAA), Contingency Plan, Contingency Plan Test Results, Federal Information Processing Standards (FIPS) 199 Categorization, Privacy Threshold Analysis (PTA), E-Authentication, Security Test and Evaluation (ST&amp;E) Plan, Plan of Action and Milestones (POAM), Annual Self-Assessments</t>
  </si>
  <si>
    <t xml:space="preserve">The vendor shall verify code and best practice standards prior to deployment including:
Static Code Analysis / Static Application Security Testing (SCA/SAST)
Dependency Scanning for known vulnerabilities in third party components 
</t>
  </si>
  <si>
    <t>SII-171</t>
  </si>
  <si>
    <t>The vendor shall notify their customers of any vulnerabilities discovered in the telematics systems components via monitoring or vulnerability disclosure programs. The notification to customers will happen in a timely manner.</t>
  </si>
  <si>
    <r>
      <t>Inspection</t>
    </r>
    <r>
      <rPr>
        <b/>
        <sz val="11"/>
        <color theme="1"/>
        <rFont val="Calibri"/>
        <family val="2"/>
      </rPr>
      <t xml:space="preserve"> </t>
    </r>
    <r>
      <rPr>
        <sz val="11"/>
        <color theme="1"/>
        <rFont val="Calibri"/>
        <family val="2"/>
      </rPr>
      <t>of vendor process documentation detailing how customers are notified. Confirm that the timelines stated in the vendors notification procedures are acceptable.</t>
    </r>
  </si>
  <si>
    <t>NIST 800-53 SA-15 (7) - DEVELOPMENT PROCESS, STANDARDS, AND TOOLS | AUTOMATED VULNERABILITY ANALYSIS
The organization requires the developer of the information system, system component, or
information system service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</si>
  <si>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</si>
  <si>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Communication path cryptographic protections must not use identities, keys or shared secrets which are common across multiple deployed devices</t>
  </si>
  <si>
    <t>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</si>
  <si>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SII-021</t>
  </si>
  <si>
    <t>Inspection of vendor supplied documentation detailing the methods used to update software components across vendor’s infrastructure. Look for evidence of automation in deployment of patches.</t>
  </si>
  <si>
    <t>Inspection of vendor supplied documentation detailing the methods used to update software components across vendor’s infrastructure. Ensure that it is possible to remediate a vulnerability with an identified high severity (30d).</t>
  </si>
  <si>
    <t>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</si>
  <si>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 xml:space="preserve">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</si>
  <si>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The vendor shall have penetration testing performed, to an industry accepted best practice, at an industry accepted pace. 
Penetration testing can be performed by teams internal to the TSP; industry best practice is to have external pentesting performed periodically also.</t>
  </si>
  <si>
    <t>All remote hosts of the vendor's system shall be configured to uniquely identify and authenticate all other remote hosts of the system and/or any other interfacing systems.</t>
  </si>
  <si>
    <t>e.g. that a remote system authenticate the other remote parties by referring to the unique identifiers using mutually authenticated TLS</t>
  </si>
  <si>
    <t>The vendor shall provide interfaces to their backend using the Open Telematics API -- enabling carriers to have failover to other providers to  avoid interruptions due to single point of failure in provider telematics services.</t>
  </si>
  <si>
    <t>The vendor’s system shall provide a means to download unstructured customer data in an industry-standard format (Open Telematics API). This download will occur over secured communication protocols.</t>
  </si>
  <si>
    <t>Inspection of vendor-supplied documentation detailing the interfaces (APIs) offered by the vendor.
Ensure that there is an interface (API) such that you (carrier) can download all data in an unstructured format.</t>
  </si>
  <si>
    <t>Mobile App
Physical In-Cab Device
Connectivity/Communications
Cloud or Back-end</t>
  </si>
  <si>
    <t>Yes</t>
  </si>
  <si>
    <t>No</t>
  </si>
  <si>
    <t>Response</t>
  </si>
  <si>
    <t>Notes</t>
  </si>
  <si>
    <t>In-Part</t>
  </si>
  <si>
    <t>N/A</t>
  </si>
  <si>
    <t>In the following sections there are collections of requirements from the Cybersecurity Requirements Matrix document, presented as evaluation tables. Each section pertains to generic classes of features or components in telematics solutions.
This document is intended to be used in concert with the Template for Request For Proposals document. For the class of device that is being procured: copy and paste each applicable section into the template – or as a separate document attached to your RFP as also indicated in the Template for Request For Proposals document.</t>
  </si>
  <si>
    <r>
      <t xml:space="preserve">The following requirements are applicable to any Telematics Solution which contains a mobile app component. The requirements here may also show up in the other groups in this </t>
    </r>
    <r>
      <rPr>
        <i/>
        <sz val="11"/>
        <color theme="1"/>
        <rFont val="Calibri"/>
        <family val="2"/>
        <scheme val="minor"/>
      </rPr>
      <t>Shortlist</t>
    </r>
    <r>
      <rPr>
        <sz val="11"/>
        <color theme="1"/>
        <rFont val="Calibri"/>
        <family val="2"/>
      </rPr>
      <t xml:space="preserve"> document; however, the requirements are applied to the mobile app. If this section is combined with other sections for an RFP then the duplicated requirements in the other sections will be understood to apply to the other components.</t>
    </r>
  </si>
  <si>
    <t>Mobile App;
Physical In-Cab Device;
Connectivity/Communications;
Cloud or Back-end;</t>
  </si>
  <si>
    <t>Physical In-Cab Device;
Connectivity/Communications;</t>
  </si>
  <si>
    <t>The following requirements are applicable to any Telematics Solution which contains a physical in-vehicle component. The requirements here may also show up in the other groups in this Shortlist document; however, the requirements are applied to the physical in-vehicle component. If this section is combined with other sections for an RFP then the duplicated requirements in the other sections will be understood to apply to the other components.</t>
  </si>
  <si>
    <t>The following requirements are applicable to any Telematics Solution which contains a connectivity / communications component (e.g. a cellular modem). The requirements here may also show up in the other groups in this Shortlist document; however, the requirements are applied to the connectivity / communications component. If this section is combined with other sections for an RFP then the duplicated requirements in the other sections will be understood to apply to the other components.</t>
  </si>
  <si>
    <t>The following requirements are applicable to any Telematics Solution which contains a cloud or back-end component. The requirements here may also show up in the other groups in this Shortlist document; however, the requirements are applied to the cloud or back-end. If this section is combined with other sections for an RFP then the duplicated requirements in the other sections will be understood to apply to the other components.</t>
  </si>
  <si>
    <t>Cloud or Back-end;</t>
  </si>
  <si>
    <t xml:space="preserve">Mobile App;
Physical In-Cab Device;
Connectivity/Communications;
</t>
  </si>
  <si>
    <t>SII-190</t>
  </si>
  <si>
    <t>Software Resiliency / Code Protections</t>
  </si>
  <si>
    <t xml:space="preserve">BSIMM [SE3.2: 13] Use Code Protection
a. To protect intellectual property and make exploit development harder, the organization erects barriers to reverse engineering its software (e.g., anti-tamper, debug protection, anti-piracy features, runtime integrity). This is particularly important for widely distributed mobile applications. For some software, obfuscation techniques could be applied as part of the production build and release process. In other cases, these protections could be applied at the software-defined network or software orchestration layer when applications are being dynamically regenerated post-deployment. On some platforms, employing Data Execution Prevention (DEP), Safe Structured Handling (SafeSEH), and Address Space Layout Randomization (ASLR) can be a good start at making exploit development more difficult.
OWASP MASVS MSTG‑RESILIENCE‑1  
a. The app detects, and responds to, the presence of a rooted or jailbroken device either by alerting the user or terminating the app. 
OWASP MASVS MSTG‑RESILIENCE‑2  
a. The app prevents debugging and/or detects, and responds to, a debugger being attached. All available debugging protocols must be covered. 
OWASP MASVS MSTG‑RESILIENCE‑3  
a. The app detects, and responds to, tampering with executable files and critical data within its own sandbox. 
OWASP MASVS MSTG‑RESILIENCE‑4  
a. The app detects, and responds to, the presence of widely used reverse engineering tools and frameworks on the device.
OWASP MASVS MSTG‑RESILIENCE‑5  
a. The app detects, and responds to, being run in an emulator.  
OWASP MASVS MSTG‑RESILIENCE‑6  
a. The app detects, and responds to, tampering the code and data in its own memory space. 
OWASP MASVS MSTG‑RESILIENCE‑7  
a. The app implements multiple mechanisms in each defense category (8.1 to 8.6). Note that resiliency scales with the amount, diversity of the originality of the mechanisms used. 
OWASP MASVS MSTG‑RESILIENCE‑8  
a. The detection mechanisms trigger responses of different types, including delayed and stealthy responses. 
OWASP MASVS MSTG‑RESILIENCE‑9  
a. Obfuscation is applied to programmatic defenses, which in turn impede de-obfuscation via dynamic analysis.  
OWASP MASVS MSTG‑RESILIENCE‑10 
a. The app implements a 'device binding' functionality using a device fingerprint derived from multiple properties unique to the device. 
OWASP MASVS MSTG‑RESILIENCE‑11 
a. All executable files and libraries belonging to the app are either encrypted on the file level and/or important code and data segments inside the executables are encrypted or packed. Trivial static analysis does not reveal important code or data. 
OWASP MASVS MSTG‑RESILIENCE‑12 
a. If the goal of obfuscation is to protect sensitive computations, an obfuscation scheme is used that is both appropriate for the particular task and robust against manual and automated de-obfuscation methods, considering currently published research. The effectiveness of the obfuscation scheme must be verified through manual testing. Note that hardware-based isolation features are preferred over obfuscation whenever possible. 
OWASP MASVS MSTG‑RESILIENCE‑13 
a. As a defense in depth, next to having solid hardening of the communicating parties, application level payload encryption can be applied to further impede eavesdropping. 
</t>
  </si>
  <si>
    <t>This is a nice-to-have. Mature solutions that process sensitive information in devices that could be in the hands of attackers are expected to have these protections; however, allowances should be made for products to focus on the necessary security controls first, for which these resiliency requirements are not a substitute</t>
  </si>
  <si>
    <t>Inspection of 3rd party documentation or a demonstration by the vendor that asserts the presence of anti-reverse-engineering in the vendor software. Ideally executed following the testing steps detailed in the OWASP MSTG 'Android Anti-Reversing Defenses' or 'iOS Anti-Reversing Defenses' sections</t>
  </si>
  <si>
    <t>SCP-120</t>
  </si>
  <si>
    <t>The vendor’s software shall not contain any credentials that are shared among other copies of software; e.g. the software cannot contain hardcoded API keys or API passwords</t>
  </si>
  <si>
    <t>Unique API Keys and API Passwords</t>
  </si>
  <si>
    <t>Inspection of 3rd party documentation or a demonstration by the vendor that asserts the absence of any hard-coded API keys in the client software. E.g. proof that any and all information from the backend is inaccessible without both valid user credentials and any client identifiers such as API keys.</t>
  </si>
  <si>
    <t>The vendor’s software will have software resiliency measures included that will slow the progress of tampering and reverse engineering efforts.</t>
  </si>
  <si>
    <t>Applicable Component Categories</t>
  </si>
  <si>
    <t>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
NIST 800-53 AC-3 – ACCESS ENFORCEMENT 
The information system enforces approved authorizations for logical access to information and system resources in accordance with applicable access control policies.
FMCSA GDL 32 Make sure local wireless interfaces like Bluetooth or Wi-Fi don't provide admin access without authentication.</t>
  </si>
  <si>
    <t>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CTIA ICCTP 5.17 Design-In Features “deny all inbound and outbound network connections by default
FMCSA GDL 20 Give applications the least privilege they need to function
FMCSA GDL 21 Where possible, remove code that isn't used</t>
  </si>
  <si>
    <t>ETSI TS 103 645 V1.1.1 Provision 4.1-1 All IoT device passwords shall be unique and shall not be resettable to any universal factory default value.
FMCSA GDL 32 Make sure local wireless interfaces like Bluetooth or Wi-Fi don't provide admin access without authentication.
FMCSA GDL 40 Always use a complex, unique password per device.
FMCSA GDL 43 Always use a complex, unique password per device.</t>
  </si>
  <si>
    <t xml:space="preserve">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FMCSA GDL 54 Disable unnecessary debugging interfaces in production.
FMCSA GDL 55 Authenticate debugging and diagnostic interfaces.
</t>
  </si>
  <si>
    <t>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CAIQ CCC-03.4 Are mechanisms in place to ensure that all debugging and test code elements are removed from released software versions?
FMCSA GDL 31 Make sure debugging interfaces (JTAG, serial, USB) have authentication required.
FMCSA GDL 54 Disable unnecessary debugging interfaces in production.
FMCSA GDL 55 Authenticate debugging and diagnostic interfaces.</t>
  </si>
  <si>
    <t>NIST 800-53 IR-8 - INCIDENT RESPONSE PLAN 
The organization:
a. Develops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and
8. Is reviewed and approved by [Assignment: organization-defined personnel or roles];
8b. Distributes copies of the incident response plan to [Assignment: organization-defined incident response personnel (identified by name and/or by role) and organizational elements];
8c. Reviews the incident response plan [Assignment: organization-defined frequency];
8d. Updates the incident response plan to address system/organizational changes or problems encountered during plan implementation, execution, or testing;
8e. Communicates incident response plan changes to [Assignment: organization-defined incident response personnel (identified by name and/or by role) and organizational elements]; and
8f. Protects the incident response plan from unauthorized disclosure and modification.
FMCSA GDL 14 Employ an incident response process.</t>
  </si>
  <si>
    <t>NIST 800-53 RA-3 – RISK ASSESSMENT 
The organization:
a. Conducts an assessment of risk, including the likelihood and magnitude of harm, from the unauthorized access, use, disclosure, disruption, modification, or destruction of the information system and the information it processes, stores, or transmits;
b. Documents risk assessment results in [Selection: security plan; risk assessment report; [Assignment: organization-defined document]];
c. Reviews risk assessment results [Assignment: organization-defined frequency];
d. Disseminates risk assessment results to [Assignment: organization-defined personnel or roles]; and
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
FMCSA GDL 1 Conduct architectural analysis and/or threat modeling during system design</t>
  </si>
  <si>
    <t>NIST 800-53 RA-3 – RISK ASSESSMENT 
The organization:
a. Conducts an assessment of risk, including the likelihood and magnitude of harm, from the unauthorized access, use, disclosure, disruption, modification, or destruction of the information system and the information it processes, stores, or transmits;
b. Documents risk assessment results in [Selection: security plan; risk assessment report; [Assignment: organization-defined document]];
c. Reviews risk assessment results [Assignment: organization-defined frequency];
d. Disseminates risk assessment results to [Assignment: organization-defined personnel or roles]; and
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
CAIQ GRM-08.1 Do risk assessment results include updates to security policies, procedures, standards, and controls to ensure they remain relevant and effective?
FMCSA GDL 1 Conduct architectural analysis and/or threat modeling during system design</t>
  </si>
  <si>
    <t>NIST 800-115 Technical Guide to Information Security Testing and Assessment – All sections
NIST 800-53 CA-8 – PENETRATION TESTING 
The organization conducts penetration testing [Assignment: organization-defined frequency] on [Assignment: organization-defined information systems or system components].
CAIQ AIS-01.5 Do you review your applications for security vulnerabilities and address any issues prior to deployment to production?
CAIQ AAC-02.2 Do you conduct network penetration tests of your cloud service infrastructure regularly as prescribed by industry best practices and guidance?
CAIQ AAC-02.3 Do you conduct application penetration tests of your cloud infrastructure regularly as prescribed by industry best practices and guidance?
FMCSA GDL 3  Perform adversarial testing before a product is finalized</t>
  </si>
  <si>
    <t>OWASP ASVS Service Authentication Requirements 2.10.4
a. 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trusted platform module (TPM), or a hardware security module (L3) is recommended for password storage.
FMCSA GDL 40 Always use a complex, unique password per device
FMCSA GDL 43 Always use a complex, unique password per device
FMCSA GDL 48 Use a unique, complex password on each device, vehicle, or application</t>
  </si>
  <si>
    <t>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
CAIQ TVM-02.5 Do you have a capability to rapidly patch vulnerabilities across all of your computing devices, applications, and systems?
CTIA ICCTP 3.5 Patch Management 
CTIA ICCTP 5.5 Patch Management
FMCSA GDL 8 Decide early who is in charge of creating, implementing and maintaining software/firmware updates for a device when a vulnerability emerges and ensure these guidelines are met.</t>
  </si>
  <si>
    <t>NIST 800-53 SI-2 - FLAW REMEDIATION
The organization:
a. Identifies, reports, and corrects information system flaws;
b. [...]
NIST 800-53 SI-2 (5) - FLAW REMEDIATION | AUTOMATIC SOFTWARE AND FIRMWARE UPDATES 
The organization installs [Assignment: organization-defined security-relevant software and firmware updates] automatically to [Assignment: organization-defined information system components].
CAIQ TVM-02.5 Do you have a capability to rapidly patch vulnerabilities across all of your computing devices, applications, and systems?
CTIA ICCTP 3.5 Patch Management
FedRAMP CSP CMSG B Row 10 – Vulnerability Scanning CSPs must mitigate all discovered high-risk vulnerabilities within 30 days, mitigate moderate vulnerability risks in 90 days, and mitigate low vulnerability risks in 180 days. CSPs must send their Reviewer updated artifacts every 30 days to show evidence that outstanding high-risk vulnerabilities have been mitigated
FMCSA GDL 8 Decide early who is in charge of creating, implementing and maintaining software/firmware updates for a device when a vulnerability emerges and ensure these guidelines are met.</t>
  </si>
  <si>
    <t>NIST 800-53 SI-3 - MALICIOUS CODE PROTECTION
The organization:
a. Employs malicious code protection mechanisms at information system entry and exit points to detect and eradicate malicious code;
b. [...]
NIST 800-53 SI-7 (1) - SOFTWARE, FIRMWARE, AND INFORMATION INTEGRITY | INTEGRITY CHECKS [...]
NIST 800-53 SI-7 (6) - SOFTWARE, FIRMWARE, AND INFORMATION INTEGRITY | CRYPTOGRAPHIC PROTECTION [...]
NIST 800-53 SI-7 (15) - SOFTWARE, FIRMWARE, AND INFORMATION INTEGRITY | CODE AUTHENTICATION  [...]
CAIQ CCC-04.1 Do you have controls in place to restrict and monitor the installation of unauthorized software onto your systems?
CTIA ICCTP 3.6 Software Upgrades CTIA ICCTP 5.6 Software Upgrades
FMCSA GDL 30 If the device can be updated from local media (USB, SD cards, etc.), make sure the updates are digitally-signed and authorization is required</t>
  </si>
  <si>
    <t>NIST 800-53 SI-16 – MEMORY PROTECTION 
The information system implements [Assignment: organization-defined security safeguards] to protect its memory from unauthorized code execution.
Cyber ITL Methodology – Safety Features
FMCSA GDL 22 Leverage security controls built in to the operating system</t>
  </si>
  <si>
    <t>NIST 800-53 SI-17 - FAIL-SAFE PROCEDURES 
The information system implements [Assignment: organization-defined fail-safe procedures] when [Assignment: organization-defined failure conditions occur].
NIST 800-53 SC-24 – FAIL IN KNOWN STATE
The information system fails to a [Assignment: organization-defined known-state] for [Assignment: organization-defined types of failures] preserving [Assignment: organization-defined system state information] in failure.
CTIA ICCTP 5.17 Design-In Features “Fail Secure”
FMCSA GDL 4 Security problems will happen; fail safely</t>
  </si>
  <si>
    <t>NIST 800-53 SI-4 – SYSTEM MONITORING 
The organization:
a. Monitors the information system to detect: […]
FMCSA GDL 28 Enable security monitoring of the telematics system(s) using native tools.</t>
  </si>
  <si>
    <t>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
CAIQ CCC-03.3 Are there policies and procedures in place to triage and remedy reported bugs and security vulnerabilities for product and service offerings?
FMCSA GDL 8 Decide early who is in charge of creating, implementing and maintaining software/firmware updates for a device when a vulnerability emerges, and ensure these guidelines are met</t>
  </si>
  <si>
    <t>NIST 800-53 SA-11 (1) - DEVELOPER TESTING AND EVALUATION | STATIC CODE ANALYSIS 
Require the developer of the system, system component, or system service to employ static code analysis tools to identify common flaws and document the results of the analysis.
NIST 800-53 SA-11 (7) - DEVELOPER TESTING AND EVALUATION | VERIFY SCOPE OF TESTING AND EVALUATION 
The organization requires the developer of the information system, system component, or information system service to verify that the scope of security testing/evaluation provides complete coverage of required security controls at [Assignment: organization-defined depth of testing/evaluation].
FMCSA GDL 2 Follow secure coding best practices.</t>
  </si>
  <si>
    <t>NIST 800-53 SI-3 – MALICIOUS CODE PROTECTION 
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
FMCSA GDL 28 Enable security monitoring of the telematics system(s) using native tools</t>
  </si>
  <si>
    <t>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
FMCSA GDL 8 Decide early who is in charge of creating, implementing, and maintaining software/firmware updates for a device when a vulnerability emerges, and ensure these guidelines are met.</t>
  </si>
  <si>
    <t>The vendor shall perform due diligence to ensure its suppliers also meet the vendor's security requirements</t>
  </si>
  <si>
    <t>SII-200</t>
  </si>
  <si>
    <t>Inspection of vendor documentation detailing supplier review and acceptance processes and criteria.</t>
  </si>
  <si>
    <r>
      <t>Inspection</t>
    </r>
    <r>
      <rPr>
        <b/>
        <sz val="11"/>
        <color theme="1"/>
        <rFont val="Calibri"/>
        <family val="2"/>
      </rPr>
      <t xml:space="preserve"> </t>
    </r>
    <r>
      <rPr>
        <sz val="11"/>
        <color theme="1"/>
        <rFont val="Calibri"/>
        <family val="2"/>
      </rPr>
      <t>of vendor process documentation confirming participation in information sharing group.</t>
    </r>
  </si>
  <si>
    <t>SCP-130</t>
  </si>
  <si>
    <t xml:space="preserve">NIST 800-53 SC-8 (1) - TRANSMISSION CONFIDENTIALITY AND INTEGRITY | CRYPTOGRAPHIC PROTECTION 
The information system implements cryptographic mechanisms to prevent unauthorized disclosure and modification of [Assignment: organization-defined information] on [Assignment: organization-defined information system components].
FMCSA GDL 46 Use encryption on all wireless communication interfaces
FMCSA GDL 47 Use authentication on all wireless interfaces
FMCSA GDL 25 Assume satellite communication channels have unknown security vulnerabilities and might become compromised at any time.
</t>
  </si>
  <si>
    <t>NIST 800-53 SA-12 (2) - SUPPLY CHAIN PROTECTION | SUPPLIER REVIEWS
The organization conducts a supplier review prior to entering into a contractual agreement to
acquire the information system, system component, or information system service. 
FMCSA GDL 6 Perform your own security due diligence, which involves but is not limited to ensuring that third-party devices in the supply chain meet your basic security requirements.</t>
  </si>
  <si>
    <t>FMCSA GDL 13 Share cybersecurity information with heavy vehicle the industry.</t>
  </si>
  <si>
    <t xml:space="preserve">FMCSA GDL 23 Follow best practices for securing cellular or satellite interfaces.
FMCSA GDL 24 Don’t support 2G on cellular modems unless operationally necessary.
FMCSA GDL 25 Assume satellite communication channels have unknown security vulnerabilities and might become compromised at any time.
</t>
  </si>
  <si>
    <t>NIST 800-53 SI-10 – INPUT INFORMATION VALIDATION
The information system checks the validity of [Assignment: organization-defined information inputs].
NIST 800-53 SC-7 (21) - (21) BOUNDARY PROTECTION | ISOLATION OF SYSTEM COMPONENTS 
The organization employs boundary protection mechanisms to separate [Assignment: organization-defined information system components] supporting [Assignment: organization-defined missions and/or business functions].
FMCSA GDL 27 Limit telematics units' access to the CAN bus, and whitelist the CAN messages they can send
FMCSA GDL 37 It is recommended to isolate safety-critical ECUs on their own CAN bus, with some sort of gateway between them and other ECUs</t>
  </si>
  <si>
    <t>SII-071</t>
  </si>
  <si>
    <t>The vendor shall use the techniques of sanitizing/filtering inputs, segmenting memory spaces of input parsers from other execution and/or using provably correct or memory safe languages for input processing.</t>
  </si>
  <si>
    <t xml:space="preserve">[GDL 26] Filter input to any device or interface that gets digitally processed.
</t>
  </si>
  <si>
    <t>Criticality:
High, Medium, or Low</t>
  </si>
  <si>
    <t>Inspection of vendor documentation detailing the filtering performed on inputs to the software.</t>
  </si>
  <si>
    <t>SII-011</t>
  </si>
  <si>
    <t>The vendor shall implement/deploy secure over the air update systems including assurances of integrity&amp;authenticity. Also rollback protections and a means of denying the use of old potentially compromised signing keys.</t>
  </si>
  <si>
    <t>Test that a) a modified update is rejected b) a modified update signed by any key other than the manufacturer is rejected c) a previous version cannot be reinstalled.
If this facility is not in motor freight carrier control; then inspection of a report from the vendor showing tests of the above.</t>
  </si>
  <si>
    <t>AC-061</t>
  </si>
  <si>
    <t>[GDL 39] Only use WPA2 authentication / encryption. Never use WEP, WPS, or “open” Wi-Fi.</t>
  </si>
  <si>
    <t>Test that the device will not connect to WEP, WPS or open Wi-Fi hotspots.</t>
  </si>
  <si>
    <t>AC-062</t>
  </si>
  <si>
    <t>SCP-091</t>
  </si>
  <si>
    <t>[GDL 51] Check whether keys have expired or been revoked.
[GDL 52] Ensure the ability to remove a Root CA’s certificate.</t>
  </si>
  <si>
    <t>Ref Row</t>
  </si>
  <si>
    <t>Question</t>
  </si>
  <si>
    <t>Please copy and paste to your vendors, each of these questionnaires that apply to the system you are procuring.
Discard empty rows, they are a necessary part of this spreadsheet.</t>
  </si>
  <si>
    <t>The vendor shall not use any deprecated encryption+authentication on any WiFi interface of the device. At the time of drafting this includes WEP, WPS or open/none.</t>
  </si>
  <si>
    <t>AC-063</t>
  </si>
  <si>
    <t>Any and all software or firmware implementing wirelss interface encrytion+authentication (those satisfying AC-061 and AC-062 above) will be prepared for future deprecation of methods. i.e. That software/firmware is upgradable.</t>
  </si>
  <si>
    <t>Inspection of vendor-supplied documentation confirming upgradability of the software implementing encryption+authentication of wireless interfaces.</t>
  </si>
  <si>
    <t>Vendors shall limit hardware support for deprecated or insecure communcations protocols. This includes those with known vulnerabilities.</t>
  </si>
  <si>
    <t>Inspection of vendor documentation confirming secured configuration of any wireless and or satellite interfaces. Confirm especially that there are no downgrades of communications protocols possible.</t>
  </si>
  <si>
    <t xml:space="preserve">FASTR Connectivity and Cloud Work Group, 2018, SOTA reccomendations
FMCSA GDL 33 Make sure that the update has not been altered during transit (integrity).
FMCSA GDL 34 Make sure the update comes from a legitimate source (authenticity).
FMCSA GDL 35 Prevent the attacker from reinstalling a legitimate but known-vulnerable version (rollback attack).
FMCSA GDL 36 Make sure you can revoke and replace cryptographic keys.
</t>
  </si>
  <si>
    <t>The vendor shall participate in a cybersecurity information sharing and analysis group in the heavy vehicle industry</t>
  </si>
  <si>
    <t>[GDL 44] Make sure Bluetooth devices support and use Secure Simple Pairing (SSP) rather than legacy pairing.
[GDL 45] Numeric Comparison is preferred to Passkey Entry for pairing.</t>
  </si>
  <si>
    <t>The vendor shall implement, for all bluetooth interfaces,  pairing that must be specifically allowed by physical controls on the device and be time-limited. Furthermore, pairing will not use legacy pairing or passkey entry.</t>
  </si>
  <si>
    <t>Test that it is not possible to pair with the device 5 minutes after enabling pairing on the device. Test that pairing does not support SSP or passkey, only numeric comparison.</t>
  </si>
  <si>
    <t>Test that root certificate trust can be removed. This should result in failure to establish communications or a failure to validate updates, depending on which system is being tested.</t>
  </si>
  <si>
    <t>The vendor shall implement checks for expired certificates and ensure the ability to remove trust in any given root certificate authority from their systems and devices PKI implementations.</t>
  </si>
  <si>
    <t>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t>
  </si>
  <si>
    <t>SAA-040</t>
  </si>
  <si>
    <t>M-030</t>
  </si>
  <si>
    <t>Disposal of Goods</t>
  </si>
  <si>
    <t>The vendor must have a disposal of goods policy which covers the management of all computer equipment and storage media dealing with customer information including but not limited to PII and customer business operations data.</t>
  </si>
  <si>
    <t>ISO 27001 A.8.3.2 Disposal of Media
NIST 800-88 R1</t>
  </si>
  <si>
    <t>Inspection of vendor-supplied documentation detailing their disposal of goods procedures; confirm the presence of specific mention of handling of their customer's information.</t>
  </si>
  <si>
    <t>M-031</t>
  </si>
  <si>
    <t>The vendor's disposal of goods policy must forbid disposal in skips, dumps or landfills until it has been processed to purge or clear previously stored information.</t>
  </si>
  <si>
    <t>Inspection of vendor-supplied documentation detailing their disposal of goods procedures; confirm that disposal of systems in skips or landfills is not allowed unless the systems have been purged or cleared.</t>
  </si>
  <si>
    <t>M-032</t>
  </si>
  <si>
    <t>The vendor's processes to remove previously stored information must include acceptable processes for magnetic media, solid-state media, printers, scanners, laptops, smartphones, server and deskstop computers.</t>
  </si>
  <si>
    <t>NIST 800-88 R1 Appendix A -- Minimum Sanitization Recommendations</t>
  </si>
  <si>
    <t>Inspection of vendor-supplied documentation detailing their disposal of goods procedures; confirm that there are procedures that cover all of magnetic media, solid-state media, printers, scanners, laptops, smartphones, server and desktop computers</t>
  </si>
  <si>
    <t>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t>
  </si>
  <si>
    <t>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t>
  </si>
  <si>
    <t>For all components of the system, the vendor shall provide a listing of all wireless communication interfaces to the system and specify how the interfaces can be configured and/or disabled.</t>
  </si>
  <si>
    <t>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t>
  </si>
  <si>
    <t>The vendor shall have a System Security Plan (SSP) which details a clear and concise understanding of authorization boundaries of the telematics system.</t>
  </si>
  <si>
    <t>The vendor shall have personnel security policies &amp; procedures, position risk categorization, personnel screening, personnel termination, personnel transfer, access agreements and third-party personnel security.</t>
  </si>
  <si>
    <t>The vendor shall have an Information Security Management Plan (ISMP).</t>
  </si>
  <si>
    <t>Vendor shall have Security Testing and Evaluation (ST&amp;E) of the system and/or components that includes all results of the security testing and evaluation, including discovered vulnerabilities and a plan/process to mitigate discovered vulnerabilities or weaknesses in the system.</t>
  </si>
  <si>
    <t>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</si>
  <si>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Vendors will supply documentation detailing what data is and is not protected at rest by cryptography.
Vendors are encouraged to expand the list of categories of data which will be protected on-device.</t>
  </si>
  <si>
    <t xml:space="preserve">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t>
  </si>
  <si>
    <t>All customer-related data will be logically segmented (e.g. encrypted with segmented keys) such that it is possible to produce all data related to one customer without inadvertently exposing any data of any others.</t>
  </si>
  <si>
    <t>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t>
  </si>
  <si>
    <t>NIST 800-53 SI-5 - SECURITY ALERTS, ADVISORIES, AND DIRECTIVES 
The organization:
a. Receives information system security alerts, advisories, and directives from [Assignment: organization-defined external organizations] on an ongoing basis;
[...]
ISA/IEC  29147:2014 (Information technology -- Security techniques -- Vulnerability Disclosure) 
ISO/IEC 30111:2013 (Information technology -- Security techniques -- Vulnerability Handling Processes) 
Amit Elazari, Legal Bug Bounty Programs
FMCSA GDL 8 Decide early who is in charge of creating, implementing, and maintaining software/firmware updates for a device when a vulnerability emerges, and ensure these guidelines are met
FMCSA GDL 10 Publish a vulunerability reporting and disclosure policy
DHS BOD 20-01 Required Action, Enable Receipt of Unsolicited Reports
DHS BOD 20-01 Required Action, Develop and Publish a Vulnerability Disclosure Policy
DHS BOD 20-01 Required Action, Vulnerability Disclosure Handling Procedures</t>
  </si>
  <si>
    <t>Vehicle Connection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</si>
</sst>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font>
    <font>
      <sz val="11"/>
      <color theme="1"/>
      <name val="Calibri"/>
      <family val="2"/>
      <scheme val="minor"/>
    </font>
    <font>
      <b/>
      <sz val="11"/>
      <color theme="1"/>
      <name val="Calibri"/>
      <family val="2"/>
    </font>
    <font>
      <i/>
      <sz val="11"/>
      <color theme="1"/>
      <name val="Calibri"/>
      <family val="2"/>
    </font>
    <font>
      <vertAlign val="superscript"/>
      <sz val="11"/>
      <color theme="1"/>
      <name val="Calibri"/>
      <family val="2"/>
    </font>
    <font>
      <sz val="11"/>
      <color theme="1"/>
      <name val="Calibri"/>
      <family val="2"/>
      <scheme val="minor"/>
    </font>
    <font>
      <b/>
      <sz val="10"/>
      <color theme="1"/>
      <name val="Calibri"/>
      <family val="2"/>
    </font>
    <font>
      <sz val="16"/>
      <color rgb="FF2F5496"/>
      <name val="Calibri Light"/>
      <family val="2"/>
    </font>
    <font>
      <i/>
      <sz val="11"/>
      <color theme="1"/>
      <name val="Calibri"/>
      <family val="2"/>
      <scheme val="minor"/>
    </font>
    <font>
      <b/>
      <sz val="13"/>
      <color theme="1"/>
      <name val="Calibri"/>
      <family val="2"/>
      <scheme val="minor"/>
    </font>
    <font>
      <sz val="13"/>
      <color theme="1"/>
      <name val="Calibri"/>
      <family val="2"/>
    </font>
    <font>
      <b/>
      <sz val="10"/>
      <color theme="0"/>
      <name val="Calibri"/>
      <family val="2"/>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9"/>
        <bgColor theme="9"/>
      </patternFill>
    </fill>
  </fills>
  <borders count="3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style="thin">
        <color indexed="64"/>
      </left>
      <right style="thin">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diagonal/>
    </border>
    <border>
      <left/>
      <right style="medium">
        <color indexed="64"/>
      </right>
      <top/>
      <bottom/>
      <diagonal/>
    </border>
    <border>
      <left style="medium">
        <color indexed="64"/>
      </left>
      <right/>
      <top/>
      <bottom/>
      <diagonal/>
    </border>
    <border>
      <left/>
      <right/>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top style="medium">
        <color indexed="64"/>
      </top>
      <bottom style="thin">
        <color indexed="64"/>
      </bottom>
      <diagonal/>
    </border>
  </borders>
  <cellStyleXfs count="2">
    <xf numFmtId="0" fontId="0" fillId="0" borderId="0"/>
    <xf numFmtId="0" fontId="5" fillId="0" borderId="0"/>
  </cellStyleXfs>
  <cellXfs count="107">
    <xf numFmtId="0" fontId="0" fillId="0" borderId="0" xfId="0"/>
    <xf numFmtId="0" fontId="2" fillId="0" borderId="1" xfId="0" applyFont="1" applyBorder="1" applyAlignment="1">
      <alignment vertical="top" wrapText="1"/>
    </xf>
    <xf numFmtId="0" fontId="2" fillId="0" borderId="2" xfId="0" applyFont="1" applyBorder="1" applyAlignment="1">
      <alignment vertical="top" wrapText="1"/>
    </xf>
    <xf numFmtId="0" fontId="0" fillId="0" borderId="0" xfId="0" applyFont="1" applyAlignment="1">
      <alignment vertical="top"/>
    </xf>
    <xf numFmtId="0" fontId="0" fillId="0" borderId="4" xfId="0" applyFont="1" applyBorder="1" applyAlignment="1">
      <alignment horizontal="left" vertical="top" wrapText="1"/>
    </xf>
    <xf numFmtId="0" fontId="0" fillId="0" borderId="3" xfId="0" applyFont="1" applyBorder="1" applyAlignment="1">
      <alignment vertical="top" wrapText="1"/>
    </xf>
    <xf numFmtId="0" fontId="0" fillId="0" borderId="4" xfId="0" applyFont="1" applyBorder="1" applyAlignment="1">
      <alignment vertical="top" wrapText="1"/>
    </xf>
    <xf numFmtId="0" fontId="0" fillId="0" borderId="1" xfId="0" applyFont="1" applyBorder="1" applyAlignment="1">
      <alignment vertical="top" wrapText="1"/>
    </xf>
    <xf numFmtId="0" fontId="0" fillId="0" borderId="2" xfId="0" applyFont="1" applyBorder="1" applyAlignment="1">
      <alignment vertical="top" wrapText="1"/>
    </xf>
    <xf numFmtId="0" fontId="0" fillId="0" borderId="2" xfId="0" applyFont="1" applyBorder="1" applyAlignment="1">
      <alignment horizontal="left" vertical="top" wrapText="1"/>
    </xf>
    <xf numFmtId="0" fontId="0" fillId="0" borderId="1" xfId="0" applyFont="1" applyBorder="1" applyAlignment="1">
      <alignment horizontal="left" vertical="top" wrapText="1"/>
    </xf>
    <xf numFmtId="0" fontId="0" fillId="0" borderId="0" xfId="0" applyFont="1" applyAlignment="1">
      <alignment vertical="top" wrapText="1"/>
    </xf>
    <xf numFmtId="0" fontId="0" fillId="2" borderId="1" xfId="0" applyFont="1" applyFill="1" applyBorder="1" applyAlignment="1">
      <alignment vertical="top" wrapText="1"/>
    </xf>
    <xf numFmtId="0" fontId="5" fillId="0" borderId="0" xfId="1"/>
    <xf numFmtId="0" fontId="5" fillId="0" borderId="0" xfId="1" applyAlignment="1">
      <alignment wrapText="1"/>
    </xf>
    <xf numFmtId="0" fontId="6" fillId="0" borderId="5" xfId="1" applyFont="1" applyBorder="1" applyAlignment="1">
      <alignment horizontal="center" vertical="center" wrapText="1"/>
    </xf>
    <xf numFmtId="0" fontId="5" fillId="0" borderId="5" xfId="1" applyBorder="1" applyAlignment="1">
      <alignment horizontal="left" vertical="top" wrapText="1"/>
    </xf>
    <xf numFmtId="0" fontId="5" fillId="0" borderId="0" xfId="1" applyAlignment="1">
      <alignment horizontal="left" vertical="top" wrapText="1"/>
    </xf>
    <xf numFmtId="0" fontId="5" fillId="0" borderId="0" xfId="1" applyAlignment="1">
      <alignment horizontal="center" wrapText="1"/>
    </xf>
    <xf numFmtId="0" fontId="5" fillId="0" borderId="0" xfId="1" applyAlignment="1">
      <alignment horizontal="left" vertical="center" wrapText="1"/>
    </xf>
    <xf numFmtId="0" fontId="5" fillId="0" borderId="0" xfId="1" applyAlignment="1">
      <alignment horizontal="center" vertical="center"/>
    </xf>
    <xf numFmtId="0" fontId="5" fillId="0" borderId="0" xfId="1" applyAlignment="1">
      <alignment horizontal="left" vertical="top"/>
    </xf>
    <xf numFmtId="0" fontId="2" fillId="2" borderId="1" xfId="0" applyNumberFormat="1" applyFont="1" applyFill="1" applyBorder="1" applyAlignment="1">
      <alignment vertical="top"/>
    </xf>
    <xf numFmtId="0" fontId="0" fillId="2" borderId="1" xfId="0" applyNumberFormat="1" applyFont="1" applyFill="1" applyBorder="1" applyAlignment="1">
      <alignment vertical="top" wrapText="1"/>
    </xf>
    <xf numFmtId="0" fontId="0" fillId="2" borderId="1" xfId="0" applyNumberFormat="1" applyFont="1" applyFill="1" applyBorder="1" applyAlignment="1">
      <alignment vertical="top"/>
    </xf>
    <xf numFmtId="0" fontId="0" fillId="2" borderId="0" xfId="0" applyNumberFormat="1" applyFont="1" applyFill="1" applyAlignment="1">
      <alignment vertical="top"/>
    </xf>
    <xf numFmtId="0" fontId="0" fillId="0" borderId="0" xfId="0" applyBorder="1" applyAlignment="1">
      <alignment horizontal="left" vertical="center" wrapText="1"/>
    </xf>
    <xf numFmtId="0" fontId="0" fillId="0" borderId="3" xfId="0" applyFont="1" applyFill="1" applyBorder="1" applyAlignment="1">
      <alignment vertical="top" wrapText="1"/>
    </xf>
    <xf numFmtId="0" fontId="0" fillId="0" borderId="4" xfId="0" applyFont="1" applyFill="1" applyBorder="1" applyAlignment="1">
      <alignment vertical="top" wrapText="1"/>
    </xf>
    <xf numFmtId="0" fontId="0" fillId="0" borderId="1" xfId="0" applyFont="1" applyFill="1" applyBorder="1" applyAlignment="1">
      <alignment vertical="top" wrapText="1"/>
    </xf>
    <xf numFmtId="0" fontId="0" fillId="0" borderId="0" xfId="0" applyFont="1" applyFill="1" applyAlignment="1">
      <alignment vertical="top"/>
    </xf>
    <xf numFmtId="0" fontId="0" fillId="0" borderId="2" xfId="0" applyFont="1" applyFill="1" applyBorder="1" applyAlignment="1">
      <alignment vertical="top" wrapText="1"/>
    </xf>
    <xf numFmtId="0" fontId="0" fillId="0" borderId="2" xfId="0" applyFont="1" applyFill="1" applyBorder="1" applyAlignment="1">
      <alignment horizontal="left" vertical="top" wrapText="1"/>
    </xf>
    <xf numFmtId="0" fontId="6" fillId="0" borderId="14" xfId="1" applyFont="1" applyBorder="1" applyAlignment="1">
      <alignment vertical="center" wrapText="1"/>
    </xf>
    <xf numFmtId="0" fontId="6" fillId="0" borderId="16" xfId="1" applyFont="1" applyBorder="1" applyAlignment="1">
      <alignment vertical="center" wrapText="1"/>
    </xf>
    <xf numFmtId="0" fontId="6" fillId="0" borderId="13" xfId="1" applyFont="1" applyBorder="1" applyAlignment="1">
      <alignment vertical="center" wrapText="1"/>
    </xf>
    <xf numFmtId="0" fontId="9" fillId="3" borderId="9" xfId="0" applyFont="1" applyFill="1" applyBorder="1" applyAlignment="1">
      <alignment vertical="top"/>
    </xf>
    <xf numFmtId="0" fontId="9" fillId="0" borderId="0" xfId="0" applyFont="1" applyBorder="1" applyAlignment="1">
      <alignment vertical="top"/>
    </xf>
    <xf numFmtId="0" fontId="10" fillId="0" borderId="0" xfId="0" applyFont="1" applyBorder="1" applyAlignment="1">
      <alignment vertical="top"/>
    </xf>
    <xf numFmtId="0" fontId="10" fillId="0" borderId="0" xfId="0" applyFont="1"/>
    <xf numFmtId="0" fontId="10" fillId="0" borderId="0" xfId="0" applyFont="1" applyAlignment="1">
      <alignment wrapText="1"/>
    </xf>
    <xf numFmtId="0" fontId="6" fillId="0" borderId="12" xfId="1" applyFont="1" applyBorder="1" applyAlignment="1">
      <alignment horizontal="center" vertical="center" wrapText="1"/>
    </xf>
    <xf numFmtId="0" fontId="1" fillId="0" borderId="0" xfId="1" applyFont="1" applyAlignment="1">
      <alignment wrapText="1"/>
    </xf>
    <xf numFmtId="0" fontId="6" fillId="0" borderId="12" xfId="1" applyFont="1" applyBorder="1" applyAlignment="1">
      <alignment vertical="center" wrapText="1"/>
    </xf>
    <xf numFmtId="0" fontId="0" fillId="0" borderId="5" xfId="0" applyBorder="1"/>
    <xf numFmtId="0" fontId="0" fillId="0" borderId="5" xfId="0" applyBorder="1" applyAlignment="1">
      <alignment wrapText="1"/>
    </xf>
    <xf numFmtId="0" fontId="11" fillId="4" borderId="11" xfId="1" applyNumberFormat="1" applyFont="1" applyFill="1" applyBorder="1" applyAlignment="1">
      <alignment horizontal="center" vertical="center" wrapText="1"/>
    </xf>
    <xf numFmtId="0" fontId="11" fillId="4" borderId="15" xfId="1" applyNumberFormat="1" applyFont="1" applyFill="1" applyBorder="1" applyAlignment="1">
      <alignment horizontal="center" vertical="center" wrapText="1"/>
    </xf>
    <xf numFmtId="0" fontId="5" fillId="0" borderId="5" xfId="1" applyFill="1" applyBorder="1" applyAlignment="1">
      <alignment horizontal="left" vertical="top" wrapText="1"/>
    </xf>
    <xf numFmtId="0" fontId="0" fillId="0" borderId="5" xfId="0" applyNumberFormat="1" applyBorder="1"/>
    <xf numFmtId="0" fontId="0" fillId="0" borderId="5" xfId="0" applyNumberFormat="1" applyBorder="1" applyAlignment="1">
      <alignment wrapText="1"/>
    </xf>
    <xf numFmtId="0" fontId="9" fillId="3" borderId="5" xfId="0" applyFont="1" applyFill="1" applyBorder="1" applyAlignment="1">
      <alignment vertical="top"/>
    </xf>
    <xf numFmtId="0" fontId="0" fillId="0" borderId="1" xfId="0" applyFill="1" applyBorder="1" applyAlignment="1">
      <alignment vertical="top" wrapText="1"/>
    </xf>
    <xf numFmtId="0" fontId="0" fillId="0" borderId="3" xfId="0" applyFill="1" applyBorder="1" applyAlignment="1">
      <alignment vertical="top" wrapText="1"/>
    </xf>
    <xf numFmtId="0" fontId="0" fillId="0" borderId="4" xfId="0" applyFill="1" applyBorder="1" applyAlignment="1">
      <alignment vertical="top" wrapText="1"/>
    </xf>
    <xf numFmtId="0" fontId="0" fillId="0" borderId="0" xfId="0" applyFill="1" applyAlignment="1">
      <alignment vertical="top"/>
    </xf>
    <xf numFmtId="0" fontId="10" fillId="2" borderId="0" xfId="0" applyFont="1" applyFill="1" applyBorder="1" applyAlignment="1">
      <alignment horizontal="center" vertical="top" wrapText="1"/>
    </xf>
    <xf numFmtId="0" fontId="10" fillId="2" borderId="24" xfId="0" applyFont="1" applyFill="1" applyBorder="1" applyAlignment="1">
      <alignment horizontal="center" vertical="top" wrapText="1"/>
    </xf>
    <xf numFmtId="0" fontId="9" fillId="3" borderId="6" xfId="0" applyFont="1" applyFill="1" applyBorder="1" applyAlignment="1">
      <alignment vertical="top"/>
    </xf>
    <xf numFmtId="0" fontId="10" fillId="3" borderId="7" xfId="0" applyFont="1" applyFill="1" applyBorder="1" applyAlignment="1">
      <alignment vertical="top"/>
    </xf>
    <xf numFmtId="0" fontId="9" fillId="3" borderId="7" xfId="0" applyFont="1" applyFill="1" applyBorder="1" applyAlignment="1">
      <alignment vertical="top" wrapText="1"/>
    </xf>
    <xf numFmtId="0" fontId="10" fillId="3" borderId="7" xfId="0" applyFont="1" applyFill="1" applyBorder="1" applyAlignment="1">
      <alignment vertical="top" wrapText="1"/>
    </xf>
    <xf numFmtId="0" fontId="10" fillId="2" borderId="17" xfId="0" applyFont="1" applyFill="1" applyBorder="1" applyAlignment="1">
      <alignment vertical="top" wrapText="1"/>
    </xf>
    <xf numFmtId="0" fontId="10" fillId="2" borderId="18" xfId="0" applyFont="1" applyFill="1" applyBorder="1" applyAlignment="1">
      <alignment vertical="top" wrapText="1"/>
    </xf>
    <xf numFmtId="0" fontId="10" fillId="2" borderId="8" xfId="0" applyFont="1" applyFill="1" applyBorder="1" applyAlignment="1">
      <alignment vertical="top" wrapText="1"/>
    </xf>
    <xf numFmtId="0" fontId="10" fillId="0" borderId="5" xfId="0" applyFont="1" applyBorder="1" applyAlignment="1">
      <alignment vertical="top" wrapText="1"/>
    </xf>
    <xf numFmtId="0" fontId="10" fillId="2" borderId="22" xfId="0" applyFont="1" applyFill="1" applyBorder="1" applyAlignment="1">
      <alignment vertical="top" wrapText="1"/>
    </xf>
    <xf numFmtId="0" fontId="10" fillId="2" borderId="23" xfId="0" applyFont="1" applyFill="1" applyBorder="1" applyAlignment="1">
      <alignment vertical="top" wrapText="1"/>
    </xf>
    <xf numFmtId="0" fontId="10" fillId="2" borderId="4" xfId="0" applyFont="1" applyFill="1" applyBorder="1" applyAlignment="1">
      <alignment vertical="top" wrapText="1"/>
    </xf>
    <xf numFmtId="0" fontId="9" fillId="3" borderId="8" xfId="0" applyFont="1" applyFill="1" applyBorder="1" applyAlignment="1">
      <alignment vertical="top" wrapText="1"/>
    </xf>
    <xf numFmtId="0" fontId="10" fillId="3" borderId="5" xfId="0" applyFont="1" applyFill="1" applyBorder="1" applyAlignment="1">
      <alignment vertical="top" wrapText="1"/>
    </xf>
    <xf numFmtId="0" fontId="10" fillId="2" borderId="15" xfId="0" applyFont="1" applyFill="1" applyBorder="1" applyAlignment="1">
      <alignment vertical="top" wrapText="1"/>
    </xf>
    <xf numFmtId="0" fontId="10" fillId="2" borderId="10" xfId="0" applyFont="1" applyFill="1" applyBorder="1" applyAlignment="1">
      <alignment vertical="top" wrapText="1"/>
    </xf>
    <xf numFmtId="0" fontId="9" fillId="3" borderId="8" xfId="0" applyFont="1" applyFill="1" applyBorder="1" applyAlignment="1">
      <alignment vertical="top"/>
    </xf>
    <xf numFmtId="0" fontId="10" fillId="3" borderId="5" xfId="0" applyFont="1" applyFill="1" applyBorder="1" applyAlignment="1">
      <alignment vertical="top"/>
    </xf>
    <xf numFmtId="0" fontId="10" fillId="2" borderId="19" xfId="0" applyFont="1" applyFill="1" applyBorder="1" applyAlignment="1">
      <alignment vertical="top" wrapText="1"/>
    </xf>
    <xf numFmtId="0" fontId="10" fillId="2" borderId="20" xfId="0" applyFont="1" applyFill="1" applyBorder="1" applyAlignment="1">
      <alignment vertical="top" wrapText="1"/>
    </xf>
    <xf numFmtId="0" fontId="10" fillId="2" borderId="21" xfId="0" applyFont="1" applyFill="1" applyBorder="1" applyAlignment="1">
      <alignment vertical="top" wrapText="1"/>
    </xf>
    <xf numFmtId="0" fontId="9" fillId="3" borderId="26" xfId="0" applyFont="1" applyFill="1" applyBorder="1" applyAlignment="1">
      <alignment vertical="top"/>
    </xf>
    <xf numFmtId="0" fontId="9" fillId="3" borderId="27" xfId="0" applyFont="1" applyFill="1" applyBorder="1" applyAlignment="1">
      <alignment vertical="top"/>
    </xf>
    <xf numFmtId="0" fontId="9" fillId="3" borderId="31" xfId="0" applyFont="1" applyFill="1" applyBorder="1" applyAlignment="1">
      <alignment vertical="top" wrapText="1"/>
    </xf>
    <xf numFmtId="0" fontId="9" fillId="3" borderId="27" xfId="0" applyFont="1" applyFill="1" applyBorder="1" applyAlignment="1">
      <alignment vertical="top" wrapText="1"/>
    </xf>
    <xf numFmtId="0" fontId="10" fillId="2" borderId="28" xfId="0" applyFont="1" applyFill="1" applyBorder="1" applyAlignment="1">
      <alignment vertical="top" wrapText="1"/>
    </xf>
    <xf numFmtId="0" fontId="10" fillId="2" borderId="29" xfId="0" applyFont="1" applyFill="1" applyBorder="1" applyAlignment="1">
      <alignment vertical="top" wrapText="1"/>
    </xf>
    <xf numFmtId="0" fontId="10" fillId="2" borderId="30" xfId="0" applyFont="1" applyFill="1" applyBorder="1" applyAlignment="1">
      <alignment vertical="top" wrapText="1"/>
    </xf>
    <xf numFmtId="0" fontId="9" fillId="3" borderId="17" xfId="0" applyFont="1" applyFill="1" applyBorder="1" applyAlignment="1">
      <alignment vertical="top" wrapText="1"/>
    </xf>
    <xf numFmtId="0" fontId="9" fillId="3" borderId="15" xfId="0" applyFont="1" applyFill="1" applyBorder="1" applyAlignment="1">
      <alignment vertical="top" wrapText="1"/>
    </xf>
    <xf numFmtId="0" fontId="9" fillId="3" borderId="10" xfId="0" applyFont="1" applyFill="1" applyBorder="1" applyAlignment="1">
      <alignment vertical="top" wrapText="1"/>
    </xf>
    <xf numFmtId="0" fontId="9" fillId="3" borderId="17" xfId="0" applyFont="1" applyFill="1" applyBorder="1" applyAlignment="1">
      <alignment vertical="top"/>
    </xf>
    <xf numFmtId="0" fontId="9" fillId="3" borderId="15" xfId="0" applyFont="1" applyFill="1" applyBorder="1" applyAlignment="1">
      <alignment vertical="top"/>
    </xf>
    <xf numFmtId="0" fontId="9" fillId="3" borderId="10" xfId="0" applyFont="1" applyFill="1" applyBorder="1" applyAlignment="1">
      <alignment vertical="top"/>
    </xf>
    <xf numFmtId="0" fontId="9" fillId="3" borderId="5" xfId="0" applyFont="1" applyFill="1" applyBorder="1" applyAlignment="1">
      <alignment vertical="top"/>
    </xf>
    <xf numFmtId="0" fontId="9" fillId="3" borderId="5" xfId="0" applyFont="1" applyFill="1" applyBorder="1" applyAlignment="1">
      <alignment vertical="top" wrapText="1"/>
    </xf>
    <xf numFmtId="0" fontId="10" fillId="2" borderId="5" xfId="0" applyFont="1" applyFill="1" applyBorder="1" applyAlignment="1">
      <alignment vertical="top" wrapText="1"/>
    </xf>
    <xf numFmtId="0" fontId="8" fillId="0" borderId="0" xfId="1" applyFont="1" applyAlignment="1">
      <alignment horizontal="left" vertical="top" wrapText="1"/>
    </xf>
    <xf numFmtId="0" fontId="11" fillId="4" borderId="11" xfId="1" applyNumberFormat="1" applyFont="1" applyFill="1" applyBorder="1" applyAlignment="1">
      <alignment horizontal="center" vertical="center" wrapText="1"/>
    </xf>
    <xf numFmtId="0" fontId="11" fillId="4" borderId="10" xfId="1" applyNumberFormat="1" applyFont="1" applyFill="1" applyBorder="1" applyAlignment="1">
      <alignment horizontal="center" vertical="center" wrapText="1"/>
    </xf>
    <xf numFmtId="0" fontId="11" fillId="4" borderId="15" xfId="1" applyNumberFormat="1" applyFont="1" applyFill="1" applyBorder="1" applyAlignment="1">
      <alignment horizontal="center" vertical="center" wrapText="1"/>
    </xf>
    <xf numFmtId="0" fontId="7" fillId="0" borderId="25" xfId="1" applyFont="1" applyBorder="1" applyAlignment="1">
      <alignment horizontal="center" vertical="center"/>
    </xf>
    <xf numFmtId="0" fontId="6" fillId="0" borderId="5" xfId="1" applyFont="1" applyBorder="1" applyAlignment="1">
      <alignment horizontal="center" vertical="center" wrapText="1"/>
    </xf>
    <xf numFmtId="0" fontId="7" fillId="0" borderId="0" xfId="1" applyFont="1" applyAlignment="1">
      <alignment horizontal="center" vertical="center"/>
    </xf>
    <xf numFmtId="0" fontId="0" fillId="0" borderId="0" xfId="0" applyAlignment="1">
      <alignment horizontal="center" vertical="center"/>
    </xf>
    <xf numFmtId="0" fontId="5" fillId="0" borderId="0" xfId="1" applyBorder="1" applyAlignment="1">
      <alignment horizontal="left" vertical="center" wrapText="1"/>
    </xf>
    <xf numFmtId="0" fontId="0" fillId="0" borderId="0" xfId="0" applyBorder="1" applyAlignment="1">
      <alignment wrapText="1"/>
    </xf>
    <xf numFmtId="0" fontId="0" fillId="0" borderId="0" xfId="0" applyBorder="1" applyAlignment="1">
      <alignment horizontal="left" vertical="center" wrapText="1"/>
    </xf>
    <xf numFmtId="0" fontId="5" fillId="0" borderId="0" xfId="1" applyAlignment="1">
      <alignment horizontal="left" vertical="top" wrapText="1"/>
    </xf>
    <xf numFmtId="0" fontId="0" fillId="0" borderId="0" xfId="0" applyAlignment="1">
      <alignment horizontal="left" vertical="top"/>
    </xf>
  </cellXfs>
  <cellStyles count="2">
    <cellStyle name="Normal" xfId="0" builtinId="0"/>
    <cellStyle name="Normal 2" xfId="1" xr:uid="{00000000-0005-0000-0000-000001000000}"/>
  </cellStyles>
  <dxfs count="44">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B0F6A73-0419-4064-A216-28030119E92E}" name="Table2" displayName="Table2" ref="A4:I75" totalsRowShown="0" headerRowDxfId="43" dataDxfId="42" headerRowCellStyle="Normal 2" dataCellStyle="Normal 2">
  <autoFilter ref="A4:I75" xr:uid="{75CB36C5-B549-4F36-B606-80B11B5907B4}"/>
  <sortState xmlns:xlrd2="http://schemas.microsoft.com/office/spreadsheetml/2017/richdata2" ref="A5:I75">
    <sortCondition ref="C5:C75" customList="High,Medium,Low"/>
  </sortState>
  <tableColumns count="9">
    <tableColumn id="1" xr3:uid="{FE99BFA1-4FD5-4FE3-8961-E32F1B4AF56F}" name="Ref Row" dataDxfId="41" dataCellStyle="Normal 2"/>
    <tableColumn id="2" xr3:uid="{EFCCAB47-61CE-4FE3-9FE6-08F741ACF384}" name="Category" dataDxfId="40">
      <calculatedColumnFormula>IF(OFFSET(Matrix!$J$1,$A5 - 1,0)="Yes","Mobile App"," ")</calculatedColumnFormula>
    </tableColumn>
    <tableColumn id="3" xr3:uid="{617895BD-25F0-4491-A27B-B7DC233E40F4}" name="Criticality" dataDxfId="39">
      <calculatedColumnFormula>IF(OFFSET(Matrix!$J$1,$A5 - 1,0)="Yes",OFFSET(Matrix!$G$1,$A5 - 1,0)," ")</calculatedColumnFormula>
    </tableColumn>
    <tableColumn id="4" xr3:uid="{18D2096D-A18E-4112-BAF5-F751986447C5}" name="Requirement" dataDxfId="38">
      <calculatedColumnFormula>IF(OFFSET(Matrix!$J$1,$A5 - 1,0)="Yes",OFFSET(Matrix!$I$1,$A5 - 1,0)," ")</calculatedColumnFormula>
    </tableColumn>
    <tableColumn id="5" xr3:uid="{EB5430F1-389E-4753-A6F8-C7E8DCED56C7}" name="Yes" dataDxfId="37" dataCellStyle="Normal 2"/>
    <tableColumn id="6" xr3:uid="{022F7911-3BAF-4F93-A46A-48952CF127CA}" name="In-Part" dataDxfId="36" dataCellStyle="Normal 2"/>
    <tableColumn id="7" xr3:uid="{F8E88F3C-E597-48D5-BF51-F264C93F7E8C}" name="No" dataDxfId="35" dataCellStyle="Normal 2"/>
    <tableColumn id="8" xr3:uid="{E6F2D4D7-48DA-45D5-BF91-ABFF4CDD16C9}" name="N/A" dataDxfId="34" dataCellStyle="Normal 2"/>
    <tableColumn id="9" xr3:uid="{86342BEE-81C1-4C70-84EA-802A2DDA59C0}" name="Notes" dataDxfId="33" dataCellStyle="Normal 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153D2F5-635F-4638-A58F-0A2923F8137F}" name="Table24" displayName="Table24" ref="A79:I150" totalsRowShown="0" headerRowDxfId="32" dataDxfId="31" headerRowCellStyle="Normal 2" dataCellStyle="Normal 2">
  <autoFilter ref="A79:I150" xr:uid="{F983CAE5-7D4F-4D0B-841F-DB097A867F9C}"/>
  <sortState xmlns:xlrd2="http://schemas.microsoft.com/office/spreadsheetml/2017/richdata2" ref="A80:I150">
    <sortCondition ref="C80:C150" customList="High,Medium,Low"/>
  </sortState>
  <tableColumns count="9">
    <tableColumn id="1" xr3:uid="{194DED59-133D-4B19-ACDD-9E45764B7E5D}" name="Ref Row" dataDxfId="30" dataCellStyle="Normal 2"/>
    <tableColumn id="2" xr3:uid="{8044D342-4CD7-4D7F-968F-C9697B87F764}" name="Category" dataDxfId="29">
      <calculatedColumnFormula>IF(OFFSET(Matrix!$K$1,$A80 - 1,0)="Yes","Physical In-Cab Device"," ")</calculatedColumnFormula>
    </tableColumn>
    <tableColumn id="3" xr3:uid="{4DC8C8CB-F8DA-406A-9190-6BE95DAD4EE9}" name="Criticality" dataDxfId="28">
      <calculatedColumnFormula>IF(OFFSET(Matrix!$K$1,$A80 - 1,0)="Yes",OFFSET(Matrix!$G$1,$A80 - 1,0)," ")</calculatedColumnFormula>
    </tableColumn>
    <tableColumn id="4" xr3:uid="{B91B2C9A-EE5A-44E5-8665-BFFE7CF3B4C9}" name="Requirement" dataDxfId="27">
      <calculatedColumnFormula>IF(OFFSET(Matrix!$K$1,$A80 - 1,0)="Yes",OFFSET(Matrix!$I$1,$A80 - 1,0)," ")</calculatedColumnFormula>
    </tableColumn>
    <tableColumn id="5" xr3:uid="{F4344F49-439A-4199-B045-082EDB39F001}" name="Yes" dataDxfId="26" dataCellStyle="Normal 2"/>
    <tableColumn id="6" xr3:uid="{21BE7477-05E9-4CAA-8910-19623FDCCAA9}" name="In-Part" dataDxfId="25" dataCellStyle="Normal 2"/>
    <tableColumn id="7" xr3:uid="{2EF762F2-D821-4980-9C5B-A5261C285890}" name="No" dataDxfId="24" dataCellStyle="Normal 2"/>
    <tableColumn id="8" xr3:uid="{BB5A4E5C-D913-497C-90D1-CF4FC4EFE813}" name="N/A" dataDxfId="23" dataCellStyle="Normal 2"/>
    <tableColumn id="9" xr3:uid="{E7738D35-80FE-4336-9013-C9A32FB1546D}" name="Notes" dataDxfId="22" dataCellStyle="Normal 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72B6C2D-91CC-4624-907A-0EA4BF37FA2E}" name="Table28" displayName="Table28" ref="A154:I225" totalsRowShown="0" headerRowDxfId="21" dataDxfId="20" headerRowCellStyle="Normal 2" dataCellStyle="Normal 2">
  <autoFilter ref="A154:I225" xr:uid="{9BC35464-7C27-4A10-9BC8-F3F3A56BBF39}"/>
  <sortState xmlns:xlrd2="http://schemas.microsoft.com/office/spreadsheetml/2017/richdata2" ref="A155:I225">
    <sortCondition ref="C155:C225" customList="High,Medium,Low"/>
  </sortState>
  <tableColumns count="9">
    <tableColumn id="1" xr3:uid="{258ECF8B-B305-4B04-93D4-4521F3B4E5D1}" name="Ref Row" dataDxfId="19" dataCellStyle="Normal 2"/>
    <tableColumn id="2" xr3:uid="{F332A56A-670F-4983-8437-899574FAF8EA}" name="Category" dataDxfId="18">
      <calculatedColumnFormula>IF(OFFSET(Matrix!$L$1,$A155 - 1,0)="Yes","Connectivity/Communications"," ")</calculatedColumnFormula>
    </tableColumn>
    <tableColumn id="3" xr3:uid="{36DBCEA1-57C3-41F1-A646-BEC31CCEAADB}" name="Criticality" dataDxfId="17">
      <calculatedColumnFormula>IF(OFFSET(Matrix!$L$1,$A155 - 1,0)="Yes",OFFSET(Matrix!$G$1,$A155 - 1,0)," ")</calculatedColumnFormula>
    </tableColumn>
    <tableColumn id="4" xr3:uid="{930A8E5E-8A62-4C50-872D-C4B322840C71}" name="Requirement" dataDxfId="16">
      <calculatedColumnFormula>IF(OFFSET(Matrix!$L$1,$A155 - 1,0)="Yes",OFFSET(Matrix!$I$1,$A155 - 1,0)," ")</calculatedColumnFormula>
    </tableColumn>
    <tableColumn id="5" xr3:uid="{B7697E4E-1462-4278-AEE0-A4511877DF67}" name="Yes" dataDxfId="15" dataCellStyle="Normal 2"/>
    <tableColumn id="6" xr3:uid="{AF290AF5-67F7-4514-8CC6-E27D0D4A4264}" name="In-Part" dataDxfId="14" dataCellStyle="Normal 2"/>
    <tableColumn id="7" xr3:uid="{CED57475-B0C5-4653-A8CB-B93B2CE29FA8}" name="No" dataDxfId="13" dataCellStyle="Normal 2"/>
    <tableColumn id="8" xr3:uid="{93A7525F-1F8D-46E1-82F9-96B502537092}" name="N/A" dataDxfId="12" dataCellStyle="Normal 2"/>
    <tableColumn id="9" xr3:uid="{4D68677B-4284-4427-ADF4-2D18398679EC}" name="Notes" dataDxfId="11" dataCellStyle="Normal 2"/>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79496F7-1CA2-4C27-BADC-2A2641251A9E}" name="Table210" displayName="Table210" ref="A229:I300" totalsRowShown="0" headerRowDxfId="10" dataDxfId="9" headerRowCellStyle="Normal 2" dataCellStyle="Normal 2">
  <autoFilter ref="A229:I300" xr:uid="{BD2DB105-41B3-4107-9994-4FBCAF9F519B}"/>
  <sortState xmlns:xlrd2="http://schemas.microsoft.com/office/spreadsheetml/2017/richdata2" ref="A230:I300">
    <sortCondition ref="C230:C300" customList="High,Medium,Low"/>
  </sortState>
  <tableColumns count="9">
    <tableColumn id="1" xr3:uid="{4D42435A-BC14-4A87-8C70-BBD268B66206}" name="Ref Row" dataDxfId="8" dataCellStyle="Normal 2"/>
    <tableColumn id="2" xr3:uid="{169B05D0-CA7F-4EE3-8D44-9E98BA280ADC}" name="Category" dataDxfId="7">
      <calculatedColumnFormula>IF(OFFSET(Matrix!$M$1,$A230 - 1,0)="Yes","Cloud or Back-end"," ")</calculatedColumnFormula>
    </tableColumn>
    <tableColumn id="3" xr3:uid="{72381019-AFDE-41E4-9CC7-57289E276C73}" name="Criticality" dataDxfId="6">
      <calculatedColumnFormula>IF(OFFSET(Matrix!$M$1,$A230 - 1,0)="Yes",OFFSET(Matrix!$G$1,$A230 - 1,0)," ")</calculatedColumnFormula>
    </tableColumn>
    <tableColumn id="4" xr3:uid="{AB0330CA-5B35-494A-B2E5-11B5055979F6}" name="Requirement" dataDxfId="5">
      <calculatedColumnFormula>IF(OFFSET(Matrix!$M$1,$A230 - 1,0)="Yes",OFFSET(Matrix!$I$1,$A230 - 1,0)," ")</calculatedColumnFormula>
    </tableColumn>
    <tableColumn id="5" xr3:uid="{F9BB47D6-2A51-45DB-9C6C-695CFE555E7A}" name="Yes" dataDxfId="4" dataCellStyle="Normal 2"/>
    <tableColumn id="6" xr3:uid="{A9897FE1-9995-4905-A5E9-30C732B4D07F}" name="In-Part" dataDxfId="3" dataCellStyle="Normal 2"/>
    <tableColumn id="7" xr3:uid="{43089C60-A500-4AE8-B192-AF7E236EA14A}" name="No" dataDxfId="2" dataCellStyle="Normal 2"/>
    <tableColumn id="8" xr3:uid="{CC3AB4F4-9682-46F4-8F73-6BA5CC2082EC}" name="N/A" dataDxfId="1" dataCellStyle="Normal 2"/>
    <tableColumn id="9" xr3:uid="{AB27C5B2-74B5-413C-B273-3510FE0B3B89}" name="Notes" dataDxfId="0" dataCellStyle="Normal 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 Id="rId5" Type="http://schemas.openxmlformats.org/officeDocument/2006/relationships/table" Target="../tables/table4.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72"/>
  <sheetViews>
    <sheetView tabSelected="1" zoomScale="90" zoomScaleNormal="90" workbookViewId="0">
      <pane xSplit="4" ySplit="1" topLeftCell="E2" activePane="bottomRight" state="frozen"/>
      <selection pane="topRight" activeCell="D1" sqref="D1"/>
      <selection pane="bottomLeft" activeCell="A2" sqref="A2"/>
      <selection pane="bottomRight"/>
    </sheetView>
  </sheetViews>
  <sheetFormatPr defaultColWidth="32" defaultRowHeight="14.6" x14ac:dyDescent="0.4"/>
  <cols>
    <col min="1" max="1" width="32" style="25"/>
    <col min="2" max="2" width="27" style="3" customWidth="1"/>
    <col min="3" max="3" width="32" style="3"/>
    <col min="4" max="4" width="45.15234375" style="3" customWidth="1"/>
    <col min="5" max="5" width="107.69140625" style="3" customWidth="1"/>
    <col min="6" max="6" width="32" style="3"/>
    <col min="7" max="7" width="23.3046875" style="3" customWidth="1"/>
    <col min="8" max="9" width="46.15234375" style="3" customWidth="1"/>
    <col min="10" max="10" width="14.84375" style="11" bestFit="1" customWidth="1"/>
    <col min="11" max="11" width="21.3046875" style="11" customWidth="1"/>
    <col min="12" max="12" width="18.3046875" style="11" customWidth="1"/>
    <col min="13" max="13" width="14.15234375" style="11" customWidth="1"/>
    <col min="14" max="16384" width="32" style="3"/>
  </cols>
  <sheetData>
    <row r="1" spans="1:13" ht="34.5" customHeight="1" thickBot="1" x14ac:dyDescent="0.45">
      <c r="A1" s="22" t="s">
        <v>289</v>
      </c>
      <c r="B1" s="1" t="s">
        <v>138</v>
      </c>
      <c r="C1" s="2" t="s">
        <v>215</v>
      </c>
      <c r="D1" s="2" t="s">
        <v>139</v>
      </c>
      <c r="E1" s="2" t="s">
        <v>142</v>
      </c>
      <c r="F1" s="2" t="s">
        <v>141</v>
      </c>
      <c r="G1" s="2" t="s">
        <v>323</v>
      </c>
      <c r="H1" s="2" t="s">
        <v>140</v>
      </c>
      <c r="I1" s="2" t="s">
        <v>216</v>
      </c>
      <c r="J1" s="1" t="s">
        <v>212</v>
      </c>
      <c r="K1" s="1" t="s">
        <v>378</v>
      </c>
      <c r="L1" s="1" t="s">
        <v>214</v>
      </c>
      <c r="M1" s="1" t="s">
        <v>239</v>
      </c>
    </row>
    <row r="2" spans="1:13" ht="274.5" customHeight="1" thickBot="1" x14ac:dyDescent="0.45">
      <c r="A2" s="23" t="s">
        <v>277</v>
      </c>
      <c r="B2" s="5" t="s">
        <v>0</v>
      </c>
      <c r="C2" s="6" t="s">
        <v>1</v>
      </c>
      <c r="D2" s="6" t="s">
        <v>2</v>
      </c>
      <c r="E2" s="6" t="s">
        <v>148</v>
      </c>
      <c r="F2" s="6" t="s">
        <v>3</v>
      </c>
      <c r="G2" s="6" t="s">
        <v>4</v>
      </c>
      <c r="H2" s="6" t="s">
        <v>5</v>
      </c>
      <c r="I2" s="6" t="str">
        <f>B2&amp; " " &amp;"("&amp;C2&amp;")"&amp;" - "&amp;D2</f>
        <v>AA-010 (Audit and Accountability) - The vendor's system shall record event and system logs</v>
      </c>
      <c r="J2" s="7" t="s">
        <v>265</v>
      </c>
      <c r="K2" s="7" t="s">
        <v>265</v>
      </c>
      <c r="L2" s="7" t="s">
        <v>265</v>
      </c>
      <c r="M2" s="7" t="s">
        <v>264</v>
      </c>
    </row>
    <row r="3" spans="1:13" ht="391.5" customHeight="1" thickBot="1" x14ac:dyDescent="0.45">
      <c r="A3" s="23" t="s">
        <v>272</v>
      </c>
      <c r="B3" s="5" t="s">
        <v>6</v>
      </c>
      <c r="C3" s="6" t="s">
        <v>7</v>
      </c>
      <c r="D3" s="6" t="s">
        <v>364</v>
      </c>
      <c r="E3" s="6" t="s">
        <v>191</v>
      </c>
      <c r="F3" s="6" t="s">
        <v>8</v>
      </c>
      <c r="G3" s="6" t="s">
        <v>4</v>
      </c>
      <c r="H3" s="6" t="s">
        <v>9</v>
      </c>
      <c r="I3" s="6" t="str">
        <f t="shared" ref="I3:I71" si="0">B3&amp; " " &amp;"("&amp;C3&amp;")"&amp;" - "&amp;D3</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J3" s="7" t="s">
        <v>264</v>
      </c>
      <c r="K3" s="7" t="s">
        <v>264</v>
      </c>
      <c r="L3" s="7" t="s">
        <v>264</v>
      </c>
      <c r="M3" s="7" t="s">
        <v>264</v>
      </c>
    </row>
    <row r="4" spans="1:13" ht="201.75" customHeight="1" thickBot="1" x14ac:dyDescent="0.45">
      <c r="A4" s="23" t="s">
        <v>272</v>
      </c>
      <c r="B4" s="5" t="s">
        <v>10</v>
      </c>
      <c r="C4" s="6" t="s">
        <v>11</v>
      </c>
      <c r="D4" s="6" t="s">
        <v>365</v>
      </c>
      <c r="E4" s="6" t="s">
        <v>210</v>
      </c>
      <c r="F4" s="6" t="s">
        <v>143</v>
      </c>
      <c r="G4" s="6" t="s">
        <v>218</v>
      </c>
      <c r="H4" s="6" t="s">
        <v>217</v>
      </c>
      <c r="I4" s="6" t="str">
        <f t="shared" si="0"/>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J4" s="7" t="s">
        <v>265</v>
      </c>
      <c r="K4" s="7" t="s">
        <v>264</v>
      </c>
      <c r="L4" s="7" t="s">
        <v>264</v>
      </c>
      <c r="M4" s="7" t="s">
        <v>265</v>
      </c>
    </row>
    <row r="5" spans="1:13" ht="246" customHeight="1" thickBot="1" x14ac:dyDescent="0.45">
      <c r="A5" s="23" t="s">
        <v>272</v>
      </c>
      <c r="B5" s="5" t="s">
        <v>12</v>
      </c>
      <c r="C5" s="6" t="s">
        <v>13</v>
      </c>
      <c r="D5" s="6" t="s">
        <v>14</v>
      </c>
      <c r="E5" s="6" t="s">
        <v>290</v>
      </c>
      <c r="F5" s="6" t="s">
        <v>149</v>
      </c>
      <c r="G5" s="6" t="s">
        <v>218</v>
      </c>
      <c r="H5" s="6" t="s">
        <v>219</v>
      </c>
      <c r="I5" s="6" t="str">
        <f t="shared" si="0"/>
        <v>AC-030 (Access Control) - The vendor's system shall employ authentication to prevent unauthorized access to telematics systems and data.</v>
      </c>
      <c r="J5" s="7" t="s">
        <v>264</v>
      </c>
      <c r="K5" s="7" t="s">
        <v>264</v>
      </c>
      <c r="L5" s="7" t="s">
        <v>264</v>
      </c>
      <c r="M5" s="7" t="s">
        <v>264</v>
      </c>
    </row>
    <row r="6" spans="1:13" ht="251.25" customHeight="1" thickBot="1" x14ac:dyDescent="0.45">
      <c r="A6" s="23" t="s">
        <v>272</v>
      </c>
      <c r="B6" s="5" t="s">
        <v>15</v>
      </c>
      <c r="C6" s="6" t="s">
        <v>13</v>
      </c>
      <c r="D6" s="6" t="s">
        <v>16</v>
      </c>
      <c r="E6" s="6" t="s">
        <v>196</v>
      </c>
      <c r="F6" s="6" t="s">
        <v>17</v>
      </c>
      <c r="G6" s="6" t="s">
        <v>4</v>
      </c>
      <c r="H6" s="6" t="s">
        <v>192</v>
      </c>
      <c r="I6" s="6" t="str">
        <f t="shared" si="0"/>
        <v>AC-040 (Access Control) - The vendor shall identify all instances where the telematics system includes actions that cannot support access authentication and/or execute with elevated privileges</v>
      </c>
      <c r="J6" s="7" t="s">
        <v>264</v>
      </c>
      <c r="K6" s="7" t="s">
        <v>264</v>
      </c>
      <c r="L6" s="7" t="s">
        <v>264</v>
      </c>
      <c r="M6" s="7" t="s">
        <v>264</v>
      </c>
    </row>
    <row r="7" spans="1:13" ht="102.45" thickBot="1" x14ac:dyDescent="0.45">
      <c r="A7" s="23" t="s">
        <v>272</v>
      </c>
      <c r="B7" s="5" t="s">
        <v>18</v>
      </c>
      <c r="C7" s="6" t="s">
        <v>13</v>
      </c>
      <c r="D7" s="6" t="s">
        <v>19</v>
      </c>
      <c r="E7" s="6" t="s">
        <v>195</v>
      </c>
      <c r="F7" s="6" t="s">
        <v>20</v>
      </c>
      <c r="G7" s="6" t="s">
        <v>4</v>
      </c>
      <c r="H7" s="6" t="s">
        <v>155</v>
      </c>
      <c r="I7" s="6" t="str">
        <f t="shared" si="0"/>
        <v>AC-041 (Access Control) - Identifying information about the connected devices will not be made available without authentication first.</v>
      </c>
      <c r="J7" s="7" t="s">
        <v>264</v>
      </c>
      <c r="K7" s="7" t="s">
        <v>264</v>
      </c>
      <c r="L7" s="7" t="s">
        <v>264</v>
      </c>
      <c r="M7" s="7" t="s">
        <v>264</v>
      </c>
    </row>
    <row r="8" spans="1:13" ht="183.75" customHeight="1" thickBot="1" x14ac:dyDescent="0.45">
      <c r="A8" s="23" t="s">
        <v>272</v>
      </c>
      <c r="B8" s="5" t="s">
        <v>21</v>
      </c>
      <c r="C8" s="6" t="s">
        <v>13</v>
      </c>
      <c r="D8" s="6" t="s">
        <v>22</v>
      </c>
      <c r="E8" s="6" t="s">
        <v>197</v>
      </c>
      <c r="F8" s="6" t="s">
        <v>23</v>
      </c>
      <c r="G8" s="6" t="s">
        <v>4</v>
      </c>
      <c r="H8" s="6" t="s">
        <v>192</v>
      </c>
      <c r="I8" s="6" t="str">
        <f t="shared" si="0"/>
        <v>AC-050 (Access Control) - All remote access methods and possible remote actions to/on telematics system shall be documented.</v>
      </c>
      <c r="J8" s="7" t="s">
        <v>264</v>
      </c>
      <c r="K8" s="7" t="s">
        <v>264</v>
      </c>
      <c r="L8" s="7" t="s">
        <v>264</v>
      </c>
      <c r="M8" s="7" t="s">
        <v>264</v>
      </c>
    </row>
    <row r="9" spans="1:13" ht="154.5" customHeight="1" thickBot="1" x14ac:dyDescent="0.45">
      <c r="A9" s="23" t="s">
        <v>273</v>
      </c>
      <c r="B9" s="5" t="s">
        <v>24</v>
      </c>
      <c r="C9" s="6" t="s">
        <v>13</v>
      </c>
      <c r="D9" s="6" t="s">
        <v>366</v>
      </c>
      <c r="E9" s="6" t="s">
        <v>198</v>
      </c>
      <c r="F9" s="6" t="s">
        <v>25</v>
      </c>
      <c r="G9" s="6" t="s">
        <v>4</v>
      </c>
      <c r="H9" s="6" t="s">
        <v>26</v>
      </c>
      <c r="I9" s="6" t="str">
        <f t="shared" si="0"/>
        <v>AC-060 (Access Control) - For all components of the system, the vendor shall provide a listing of all wireless communication interfaces to the system and specify how the interfaces can be configured and/or disabled.</v>
      </c>
      <c r="J9" s="7" t="s">
        <v>265</v>
      </c>
      <c r="K9" s="7" t="s">
        <v>264</v>
      </c>
      <c r="L9" s="7" t="s">
        <v>264</v>
      </c>
      <c r="M9" s="7" t="s">
        <v>265</v>
      </c>
    </row>
    <row r="10" spans="1:13" ht="154.5" customHeight="1" thickBot="1" x14ac:dyDescent="0.45">
      <c r="A10" s="23" t="s">
        <v>273</v>
      </c>
      <c r="B10" s="5" t="s">
        <v>328</v>
      </c>
      <c r="C10" s="6" t="s">
        <v>13</v>
      </c>
      <c r="D10" s="6" t="s">
        <v>337</v>
      </c>
      <c r="E10" s="6" t="s">
        <v>329</v>
      </c>
      <c r="F10" s="6" t="s">
        <v>330</v>
      </c>
      <c r="G10" s="6" t="s">
        <v>4</v>
      </c>
      <c r="H10" s="6"/>
      <c r="I10" s="6" t="str">
        <f t="shared" ref="I10" si="1">B10&amp; " " &amp;"("&amp;C10&amp;")"&amp;" - "&amp;D10</f>
        <v>AC-061 (Access Control) - The vendor shall not use any deprecated encryption+authentication on any WiFi interface of the device. At the time of drafting this includes WEP, WPS or open/none.</v>
      </c>
      <c r="J10" s="7" t="s">
        <v>265</v>
      </c>
      <c r="K10" s="7" t="s">
        <v>264</v>
      </c>
      <c r="L10" s="7" t="s">
        <v>264</v>
      </c>
      <c r="M10" s="7" t="s">
        <v>265</v>
      </c>
    </row>
    <row r="11" spans="1:13" ht="154.5" customHeight="1" thickBot="1" x14ac:dyDescent="0.45">
      <c r="A11" s="23" t="s">
        <v>273</v>
      </c>
      <c r="B11" s="5" t="s">
        <v>331</v>
      </c>
      <c r="C11" s="6" t="s">
        <v>13</v>
      </c>
      <c r="D11" s="6" t="s">
        <v>346</v>
      </c>
      <c r="E11" s="6" t="s">
        <v>345</v>
      </c>
      <c r="F11" s="6" t="s">
        <v>347</v>
      </c>
      <c r="G11" s="6" t="s">
        <v>4</v>
      </c>
      <c r="H11" s="6"/>
      <c r="I11" s="6" t="str">
        <f t="shared" ref="I11:I12" si="2">B11&amp; " " &amp;"("&amp;C11&amp;")"&amp;" - "&amp;D11</f>
        <v>AC-062 (Access Control) - The vendor shall implement, for all bluetooth interfaces,  pairing that must be specifically allowed by physical controls on the device and be time-limited. Furthermore, pairing will not use legacy pairing or passkey entry.</v>
      </c>
      <c r="J11" s="7" t="s">
        <v>265</v>
      </c>
      <c r="K11" s="7" t="s">
        <v>264</v>
      </c>
      <c r="L11" s="7" t="s">
        <v>264</v>
      </c>
      <c r="M11" s="7" t="s">
        <v>265</v>
      </c>
    </row>
    <row r="12" spans="1:13" ht="154.5" customHeight="1" thickBot="1" x14ac:dyDescent="0.45">
      <c r="A12" s="23" t="s">
        <v>273</v>
      </c>
      <c r="B12" s="5" t="s">
        <v>338</v>
      </c>
      <c r="C12" s="6" t="s">
        <v>13</v>
      </c>
      <c r="D12" s="6" t="s">
        <v>339</v>
      </c>
      <c r="E12" s="6"/>
      <c r="F12" s="6" t="s">
        <v>340</v>
      </c>
      <c r="G12" s="6" t="s">
        <v>4</v>
      </c>
      <c r="H12" s="6"/>
      <c r="I12" s="6" t="str">
        <f t="shared" si="2"/>
        <v>AC-063 (Access Control) - Any and all software or firmware implementing wirelss interface encrytion+authentication (those satisfying AC-061 and AC-062 above) will be prepared for future deprecation of methods. i.e. That software/firmware is upgradable.</v>
      </c>
      <c r="J12" s="7" t="s">
        <v>265</v>
      </c>
      <c r="K12" s="7" t="s">
        <v>264</v>
      </c>
      <c r="L12" s="7" t="s">
        <v>264</v>
      </c>
      <c r="M12" s="7" t="s">
        <v>265</v>
      </c>
    </row>
    <row r="13" spans="1:13" ht="207" customHeight="1" thickBot="1" x14ac:dyDescent="0.45">
      <c r="A13" s="23" t="s">
        <v>277</v>
      </c>
      <c r="B13" s="5" t="s">
        <v>27</v>
      </c>
      <c r="C13" s="6" t="s">
        <v>28</v>
      </c>
      <c r="D13" s="6" t="s">
        <v>29</v>
      </c>
      <c r="E13" s="6" t="s">
        <v>199</v>
      </c>
      <c r="F13" s="6" t="s">
        <v>30</v>
      </c>
      <c r="G13" s="6" t="s">
        <v>4</v>
      </c>
      <c r="H13" s="6" t="s">
        <v>192</v>
      </c>
      <c r="I13" s="6" t="str">
        <f t="shared" si="0"/>
        <v>AC-070 (Identification and Authentication) - Authentication attempts to the vendor’s devices and backends shall be rate-limited to an industry accepted rate.</v>
      </c>
      <c r="J13" s="7" t="s">
        <v>265</v>
      </c>
      <c r="K13" s="7" t="s">
        <v>265</v>
      </c>
      <c r="L13" s="7" t="s">
        <v>265</v>
      </c>
      <c r="M13" s="7" t="s">
        <v>264</v>
      </c>
    </row>
    <row r="14" spans="1:13" ht="159" customHeight="1" thickBot="1" x14ac:dyDescent="0.45">
      <c r="A14" s="23" t="s">
        <v>278</v>
      </c>
      <c r="B14" s="5" t="s">
        <v>31</v>
      </c>
      <c r="C14" s="6" t="s">
        <v>32</v>
      </c>
      <c r="D14" s="6" t="s">
        <v>33</v>
      </c>
      <c r="E14" s="6" t="s">
        <v>292</v>
      </c>
      <c r="F14" s="6" t="s">
        <v>34</v>
      </c>
      <c r="G14" s="6" t="s">
        <v>4</v>
      </c>
      <c r="H14" s="6" t="s">
        <v>35</v>
      </c>
      <c r="I14" s="6" t="str">
        <f t="shared" si="0"/>
        <v>AC-080 (Device-Local Authentication) - All authentication offered on device-local interfaces shall expect credentials which are unique to each device instance and uncorrelated to any and all public information about the device.</v>
      </c>
      <c r="J14" s="7" t="s">
        <v>264</v>
      </c>
      <c r="K14" s="7" t="s">
        <v>264</v>
      </c>
      <c r="L14" s="7" t="s">
        <v>264</v>
      </c>
      <c r="M14" s="7" t="s">
        <v>265</v>
      </c>
    </row>
    <row r="15" spans="1:13" ht="201.75" customHeight="1" thickBot="1" x14ac:dyDescent="0.45">
      <c r="A15" s="23" t="s">
        <v>273</v>
      </c>
      <c r="B15" s="5" t="s">
        <v>36</v>
      </c>
      <c r="C15" s="6" t="s">
        <v>11</v>
      </c>
      <c r="D15" s="6" t="s">
        <v>37</v>
      </c>
      <c r="E15" s="6" t="s">
        <v>291</v>
      </c>
      <c r="F15" s="6" t="s">
        <v>38</v>
      </c>
      <c r="G15" s="6" t="s">
        <v>4</v>
      </c>
      <c r="H15" s="6" t="s">
        <v>39</v>
      </c>
      <c r="I15" s="6" t="str">
        <f t="shared" si="0"/>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J15" s="7" t="s">
        <v>265</v>
      </c>
      <c r="K15" s="7" t="s">
        <v>264</v>
      </c>
      <c r="L15" s="7" t="s">
        <v>264</v>
      </c>
      <c r="M15" s="7" t="s">
        <v>265</v>
      </c>
    </row>
    <row r="16" spans="1:13" ht="251.25" customHeight="1" thickBot="1" x14ac:dyDescent="0.45">
      <c r="A16" s="23" t="s">
        <v>272</v>
      </c>
      <c r="B16" s="5" t="s">
        <v>40</v>
      </c>
      <c r="C16" s="6" t="s">
        <v>41</v>
      </c>
      <c r="D16" s="6" t="s">
        <v>42</v>
      </c>
      <c r="E16" s="6" t="s">
        <v>293</v>
      </c>
      <c r="F16" s="6" t="s">
        <v>150</v>
      </c>
      <c r="G16" s="6" t="s">
        <v>218</v>
      </c>
      <c r="H16" s="6" t="s">
        <v>220</v>
      </c>
      <c r="I16" s="6" t="str">
        <f t="shared" si="0"/>
        <v>CM-020 (Configuration Management) - The vendor’s devices shall have all services used for troubleshooting disabled or properly protected from unauthorized access and use.</v>
      </c>
      <c r="J16" s="7" t="s">
        <v>264</v>
      </c>
      <c r="K16" s="7" t="s">
        <v>264</v>
      </c>
      <c r="L16" s="7" t="s">
        <v>264</v>
      </c>
      <c r="M16" s="7" t="s">
        <v>264</v>
      </c>
    </row>
    <row r="17" spans="1:13" ht="237" customHeight="1" thickBot="1" x14ac:dyDescent="0.45">
      <c r="A17" s="23" t="s">
        <v>272</v>
      </c>
      <c r="B17" s="5" t="s">
        <v>43</v>
      </c>
      <c r="C17" s="6" t="s">
        <v>41</v>
      </c>
      <c r="D17" s="6" t="s">
        <v>240</v>
      </c>
      <c r="E17" s="6" t="s">
        <v>294</v>
      </c>
      <c r="F17" s="6" t="s">
        <v>152</v>
      </c>
      <c r="G17" s="6" t="s">
        <v>218</v>
      </c>
      <c r="H17" s="6" t="s">
        <v>221</v>
      </c>
      <c r="I17" s="6" t="str">
        <f t="shared" si="0"/>
        <v>CM-030 (Configuration Management) - Vendor ensures that any and all interfaces used for testing or debug are unavailalbe in production builds of the devices</v>
      </c>
      <c r="J17" s="7" t="s">
        <v>264</v>
      </c>
      <c r="K17" s="7" t="s">
        <v>264</v>
      </c>
      <c r="L17" s="7" t="s">
        <v>264</v>
      </c>
      <c r="M17" s="7" t="s">
        <v>264</v>
      </c>
    </row>
    <row r="18" spans="1:13" ht="138" customHeight="1" thickBot="1" x14ac:dyDescent="0.45">
      <c r="A18" s="23" t="s">
        <v>272</v>
      </c>
      <c r="B18" s="5" t="s">
        <v>44</v>
      </c>
      <c r="C18" s="6" t="s">
        <v>28</v>
      </c>
      <c r="D18" s="6" t="s">
        <v>258</v>
      </c>
      <c r="E18" s="6" t="s">
        <v>200</v>
      </c>
      <c r="F18" s="6" t="s">
        <v>151</v>
      </c>
      <c r="G18" s="6" t="s">
        <v>4</v>
      </c>
      <c r="H18" s="6" t="s">
        <v>259</v>
      </c>
      <c r="I18" s="6" t="str">
        <f t="shared" si="0"/>
        <v>IA-010 (Identification and Authentication) - All remote hosts of the vendor's system shall be configured to uniquely identify and authenticate all other remote hosts of the system and/or any other interfacing systems.</v>
      </c>
      <c r="J18" s="7" t="s">
        <v>264</v>
      </c>
      <c r="K18" s="7" t="s">
        <v>264</v>
      </c>
      <c r="L18" s="7" t="s">
        <v>264</v>
      </c>
      <c r="M18" s="7" t="s">
        <v>264</v>
      </c>
    </row>
    <row r="19" spans="1:13" ht="270" customHeight="1" thickBot="1" x14ac:dyDescent="0.45">
      <c r="A19" s="23" t="s">
        <v>273</v>
      </c>
      <c r="B19" s="5" t="s">
        <v>45</v>
      </c>
      <c r="C19" s="6" t="s">
        <v>28</v>
      </c>
      <c r="D19" s="6" t="s">
        <v>367</v>
      </c>
      <c r="E19" s="6" t="s">
        <v>201</v>
      </c>
      <c r="F19" s="6" t="s">
        <v>144</v>
      </c>
      <c r="G19" s="6" t="s">
        <v>4</v>
      </c>
      <c r="H19" s="6" t="s">
        <v>192</v>
      </c>
      <c r="I19" s="6" t="str">
        <f t="shared" si="0"/>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J19" s="7" t="s">
        <v>265</v>
      </c>
      <c r="K19" s="7" t="s">
        <v>264</v>
      </c>
      <c r="L19" s="7" t="s">
        <v>264</v>
      </c>
      <c r="M19" s="7" t="s">
        <v>265</v>
      </c>
    </row>
    <row r="20" spans="1:13" ht="291.89999999999998" thickBot="1" x14ac:dyDescent="0.45">
      <c r="A20" s="23" t="s">
        <v>272</v>
      </c>
      <c r="B20" s="5" t="s">
        <v>46</v>
      </c>
      <c r="C20" s="6" t="s">
        <v>28</v>
      </c>
      <c r="D20" s="6" t="s">
        <v>156</v>
      </c>
      <c r="E20" s="6" t="s">
        <v>202</v>
      </c>
      <c r="F20" s="6" t="s">
        <v>153</v>
      </c>
      <c r="G20" s="6" t="s">
        <v>4</v>
      </c>
      <c r="H20" s="4" t="s">
        <v>154</v>
      </c>
      <c r="I20" s="6" t="str">
        <f t="shared" si="0"/>
        <v>IA-030 (Identification and Authentication) - Cryptographic modules used in the vendors system shall be compliant with Federal Information Processing Standards (FIPS) 140-2: Level 1.</v>
      </c>
      <c r="J20" s="7" t="s">
        <v>264</v>
      </c>
      <c r="K20" s="7" t="s">
        <v>264</v>
      </c>
      <c r="L20" s="7" t="s">
        <v>264</v>
      </c>
      <c r="M20" s="7" t="s">
        <v>264</v>
      </c>
    </row>
    <row r="21" spans="1:13" ht="321" thickBot="1" x14ac:dyDescent="0.45">
      <c r="A21" s="23" t="s">
        <v>272</v>
      </c>
      <c r="B21" s="5" t="s">
        <v>47</v>
      </c>
      <c r="C21" s="6" t="s">
        <v>48</v>
      </c>
      <c r="D21" s="6" t="s">
        <v>49</v>
      </c>
      <c r="E21" s="6" t="s">
        <v>295</v>
      </c>
      <c r="F21" s="6" t="s">
        <v>163</v>
      </c>
      <c r="G21" s="6" t="s">
        <v>218</v>
      </c>
      <c r="H21" s="6" t="s">
        <v>222</v>
      </c>
      <c r="I21" s="6" t="str">
        <f t="shared" si="0"/>
        <v>IR-010 (Incidence Response) - The vendor shall have a documented incident response plan (IRP) in place which provides the carriers with a point of contact for components used within their telematics system</v>
      </c>
      <c r="J21" s="7" t="s">
        <v>264</v>
      </c>
      <c r="K21" s="7" t="s">
        <v>264</v>
      </c>
      <c r="L21" s="7" t="s">
        <v>264</v>
      </c>
      <c r="M21" s="7" t="s">
        <v>264</v>
      </c>
    </row>
    <row r="22" spans="1:13" ht="327" customHeight="1" thickBot="1" x14ac:dyDescent="0.45">
      <c r="A22" s="23" t="s">
        <v>272</v>
      </c>
      <c r="B22" s="5" t="s">
        <v>50</v>
      </c>
      <c r="C22" s="6" t="s">
        <v>51</v>
      </c>
      <c r="D22" s="6" t="s">
        <v>52</v>
      </c>
      <c r="E22" s="6" t="s">
        <v>164</v>
      </c>
      <c r="F22" s="6" t="s">
        <v>165</v>
      </c>
      <c r="G22" s="6" t="s">
        <v>4</v>
      </c>
      <c r="H22" s="6" t="s">
        <v>192</v>
      </c>
      <c r="I22" s="6" t="str">
        <f t="shared" si="0"/>
        <v>M-010 (Maintenance) - The vendor shall have procedures in place to ensure that components outside of the carrier’s direct control are not updated or modified without prior coordination and approval by an organization-defined individual or role</v>
      </c>
      <c r="J22" s="7" t="s">
        <v>264</v>
      </c>
      <c r="K22" s="7" t="s">
        <v>264</v>
      </c>
      <c r="L22" s="7" t="s">
        <v>264</v>
      </c>
      <c r="M22" s="7" t="s">
        <v>264</v>
      </c>
    </row>
    <row r="23" spans="1:13" ht="252" customHeight="1" thickBot="1" x14ac:dyDescent="0.45">
      <c r="A23" s="23" t="s">
        <v>277</v>
      </c>
      <c r="B23" s="5" t="s">
        <v>53</v>
      </c>
      <c r="C23" s="6" t="s">
        <v>51</v>
      </c>
      <c r="D23" s="6" t="s">
        <v>242</v>
      </c>
      <c r="E23" s="6" t="s">
        <v>169</v>
      </c>
      <c r="F23" s="6" t="s">
        <v>54</v>
      </c>
      <c r="G23" s="6" t="s">
        <v>218</v>
      </c>
      <c r="H23" s="6" t="s">
        <v>222</v>
      </c>
      <c r="I23" s="6" t="str">
        <f t="shared" si="0"/>
        <v>M-020 (Maintenance) - The vendor shall have procedures in place to test backup restoration processes of their own systems and their own facilities on at least an annual basis.</v>
      </c>
      <c r="J23" s="7" t="s">
        <v>265</v>
      </c>
      <c r="K23" s="7" t="s">
        <v>265</v>
      </c>
      <c r="L23" s="7" t="s">
        <v>265</v>
      </c>
      <c r="M23" s="7" t="s">
        <v>264</v>
      </c>
    </row>
    <row r="24" spans="1:13" s="55" customFormat="1" ht="147" customHeight="1" thickBot="1" x14ac:dyDescent="0.45">
      <c r="A24" s="52" t="s">
        <v>277</v>
      </c>
      <c r="B24" s="53" t="s">
        <v>352</v>
      </c>
      <c r="C24" s="54" t="s">
        <v>353</v>
      </c>
      <c r="D24" s="54" t="s">
        <v>354</v>
      </c>
      <c r="E24" s="54" t="s">
        <v>355</v>
      </c>
      <c r="F24" s="54" t="s">
        <v>356</v>
      </c>
      <c r="G24" s="54" t="s">
        <v>218</v>
      </c>
      <c r="H24" s="54"/>
      <c r="I24" s="54" t="str">
        <f t="shared" si="0"/>
        <v>M-030 (Disposal of Goods) - The vendor must have a disposal of goods policy which covers the management of all computer equipment and storage media dealing with customer information including but not limited to PII and customer business operations data.</v>
      </c>
      <c r="J24" s="52" t="s">
        <v>265</v>
      </c>
      <c r="K24" s="52" t="s">
        <v>265</v>
      </c>
      <c r="L24" s="52" t="s">
        <v>265</v>
      </c>
      <c r="M24" s="52" t="s">
        <v>264</v>
      </c>
    </row>
    <row r="25" spans="1:13" s="55" customFormat="1" ht="102.45" thickBot="1" x14ac:dyDescent="0.45">
      <c r="A25" s="52" t="s">
        <v>277</v>
      </c>
      <c r="B25" s="53" t="s">
        <v>357</v>
      </c>
      <c r="C25" s="54" t="s">
        <v>353</v>
      </c>
      <c r="D25" s="54" t="s">
        <v>358</v>
      </c>
      <c r="E25" s="54" t="s">
        <v>355</v>
      </c>
      <c r="F25" s="54" t="s">
        <v>359</v>
      </c>
      <c r="G25" s="54" t="s">
        <v>4</v>
      </c>
      <c r="H25" s="54"/>
      <c r="I25" s="54" t="str">
        <f t="shared" si="0"/>
        <v>M-031 (Disposal of Goods) - The vendor's disposal of goods policy must forbid disposal in skips, dumps or landfills until it has been processed to purge or clear previously stored information.</v>
      </c>
      <c r="J25" s="52" t="s">
        <v>265</v>
      </c>
      <c r="K25" s="52" t="s">
        <v>265</v>
      </c>
      <c r="L25" s="52" t="s">
        <v>265</v>
      </c>
      <c r="M25" s="52" t="s">
        <v>264</v>
      </c>
    </row>
    <row r="26" spans="1:13" s="55" customFormat="1" ht="143.25" customHeight="1" thickBot="1" x14ac:dyDescent="0.45">
      <c r="A26" s="52" t="s">
        <v>277</v>
      </c>
      <c r="B26" s="53" t="s">
        <v>360</v>
      </c>
      <c r="C26" s="54" t="s">
        <v>353</v>
      </c>
      <c r="D26" s="54" t="s">
        <v>361</v>
      </c>
      <c r="E26" s="54" t="s">
        <v>362</v>
      </c>
      <c r="F26" s="54" t="s">
        <v>363</v>
      </c>
      <c r="G26" s="54" t="s">
        <v>233</v>
      </c>
      <c r="H26" s="54"/>
      <c r="I26" s="54" t="str">
        <f t="shared" si="0"/>
        <v>M-032 (Disposal of Goods) - The vendor's processes to remove previously stored information must include acceptable processes for magnetic media, solid-state media, printers, scanners, laptops, smartphones, server and deskstop computers.</v>
      </c>
      <c r="J26" s="52" t="s">
        <v>265</v>
      </c>
      <c r="K26" s="52" t="s">
        <v>265</v>
      </c>
      <c r="L26" s="52" t="s">
        <v>265</v>
      </c>
      <c r="M26" s="52" t="s">
        <v>264</v>
      </c>
    </row>
    <row r="27" spans="1:13" ht="409.5" customHeight="1" thickBot="1" x14ac:dyDescent="0.45">
      <c r="A27" s="23" t="s">
        <v>277</v>
      </c>
      <c r="B27" s="5" t="s">
        <v>55</v>
      </c>
      <c r="C27" s="6" t="s">
        <v>56</v>
      </c>
      <c r="D27" s="6" t="s">
        <v>368</v>
      </c>
      <c r="E27" s="6" t="s">
        <v>166</v>
      </c>
      <c r="F27" s="6" t="s">
        <v>167</v>
      </c>
      <c r="G27" s="6" t="s">
        <v>4</v>
      </c>
      <c r="H27" s="6" t="s">
        <v>192</v>
      </c>
      <c r="I27" s="6" t="str">
        <f t="shared" si="0"/>
        <v>P-010 (Planning) - The vendor shall have a System Security Plan (SSP) which details a clear and concise understanding of authorization boundaries of the telematics system.</v>
      </c>
      <c r="J27" s="7" t="s">
        <v>265</v>
      </c>
      <c r="K27" s="7" t="s">
        <v>265</v>
      </c>
      <c r="L27" s="7" t="s">
        <v>265</v>
      </c>
      <c r="M27" s="7" t="s">
        <v>264</v>
      </c>
    </row>
    <row r="28" spans="1:13" ht="316.5" customHeight="1" thickBot="1" x14ac:dyDescent="0.45">
      <c r="A28" s="24" t="s">
        <v>277</v>
      </c>
      <c r="B28" s="7" t="s">
        <v>57</v>
      </c>
      <c r="C28" s="7" t="s">
        <v>56</v>
      </c>
      <c r="D28" s="7" t="s">
        <v>58</v>
      </c>
      <c r="E28" s="7" t="s">
        <v>168</v>
      </c>
      <c r="F28" s="10" t="s">
        <v>193</v>
      </c>
      <c r="G28" s="7" t="s">
        <v>4</v>
      </c>
      <c r="H28" s="7" t="s">
        <v>192</v>
      </c>
      <c r="I28" s="6" t="str">
        <f t="shared" si="0"/>
        <v xml:space="preserve">P-020 (Planning) - The vendor shall have a documented Information Security Architecture (ISA) for the telematics system.  </v>
      </c>
      <c r="J28" s="7" t="s">
        <v>265</v>
      </c>
      <c r="K28" s="7" t="s">
        <v>265</v>
      </c>
      <c r="L28" s="7" t="s">
        <v>265</v>
      </c>
      <c r="M28" s="7" t="s">
        <v>264</v>
      </c>
    </row>
    <row r="29" spans="1:13" ht="117" thickBot="1" x14ac:dyDescent="0.45">
      <c r="A29" s="23" t="s">
        <v>277</v>
      </c>
      <c r="B29" s="5" t="s">
        <v>59</v>
      </c>
      <c r="C29" s="6" t="s">
        <v>56</v>
      </c>
      <c r="D29" s="6" t="s">
        <v>260</v>
      </c>
      <c r="E29" s="6" t="s">
        <v>60</v>
      </c>
      <c r="F29" s="6" t="s">
        <v>170</v>
      </c>
      <c r="G29" s="6" t="s">
        <v>218</v>
      </c>
      <c r="H29" s="6" t="s">
        <v>223</v>
      </c>
      <c r="I29" s="6" t="str">
        <f t="shared" si="0"/>
        <v>P-030 (Planning) - The vendor shall provide interfaces to their backend using the Open Telematics API -- enabling carriers to have failover to other providers to  avoid interruptions due to single point of failure in provider telematics services.</v>
      </c>
      <c r="J29" s="7" t="s">
        <v>265</v>
      </c>
      <c r="K29" s="7" t="s">
        <v>265</v>
      </c>
      <c r="L29" s="7" t="s">
        <v>265</v>
      </c>
      <c r="M29" s="7" t="s">
        <v>264</v>
      </c>
    </row>
    <row r="30" spans="1:13" ht="350.15" thickBot="1" x14ac:dyDescent="0.45">
      <c r="A30" s="23" t="s">
        <v>272</v>
      </c>
      <c r="B30" s="5" t="s">
        <v>61</v>
      </c>
      <c r="C30" s="6" t="s">
        <v>62</v>
      </c>
      <c r="D30" s="6" t="s">
        <v>369</v>
      </c>
      <c r="E30" s="6" t="s">
        <v>171</v>
      </c>
      <c r="F30" s="6" t="s">
        <v>63</v>
      </c>
      <c r="G30" s="6" t="s">
        <v>4</v>
      </c>
      <c r="H30" s="6" t="s">
        <v>192</v>
      </c>
      <c r="I30" s="6" t="str">
        <f t="shared" si="0"/>
        <v>PS-010 (Personnel Security) - The vendor shall have personnel security policies &amp; procedures, position risk categorization, personnel screening, personnel termination, personnel transfer, access agreements and third-party personnel security.</v>
      </c>
      <c r="J30" s="7" t="s">
        <v>264</v>
      </c>
      <c r="K30" s="7" t="s">
        <v>264</v>
      </c>
      <c r="L30" s="7" t="s">
        <v>264</v>
      </c>
      <c r="M30" s="7" t="s">
        <v>264</v>
      </c>
    </row>
    <row r="31" spans="1:13" ht="262.75" thickBot="1" x14ac:dyDescent="0.45">
      <c r="A31" s="23" t="s">
        <v>272</v>
      </c>
      <c r="B31" s="5" t="s">
        <v>64</v>
      </c>
      <c r="C31" s="6" t="s">
        <v>65</v>
      </c>
      <c r="D31" s="6" t="s">
        <v>241</v>
      </c>
      <c r="E31" s="6" t="s">
        <v>296</v>
      </c>
      <c r="F31" s="6" t="s">
        <v>66</v>
      </c>
      <c r="G31" s="6" t="s">
        <v>4</v>
      </c>
      <c r="H31" s="6" t="s">
        <v>192</v>
      </c>
      <c r="I31" s="6" t="str">
        <f t="shared" si="0"/>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J31" s="12" t="s">
        <v>264</v>
      </c>
      <c r="K31" s="7" t="s">
        <v>264</v>
      </c>
      <c r="L31" s="7" t="s">
        <v>264</v>
      </c>
      <c r="M31" s="7" t="s">
        <v>264</v>
      </c>
    </row>
    <row r="32" spans="1:13" ht="306.45" thickBot="1" x14ac:dyDescent="0.45">
      <c r="A32" s="23" t="s">
        <v>263</v>
      </c>
      <c r="B32" s="5" t="s">
        <v>67</v>
      </c>
      <c r="C32" s="6" t="s">
        <v>65</v>
      </c>
      <c r="D32" s="6" t="s">
        <v>68</v>
      </c>
      <c r="E32" s="6" t="s">
        <v>297</v>
      </c>
      <c r="F32" s="6" t="s">
        <v>69</v>
      </c>
      <c r="G32" s="6" t="s">
        <v>4</v>
      </c>
      <c r="H32" s="6" t="s">
        <v>192</v>
      </c>
      <c r="I32" s="6" t="str">
        <f t="shared" si="0"/>
        <v>RA-020 (Risk Assessment) - The vendor shall use the results of risk assessments to influence systems development and processes.</v>
      </c>
      <c r="J32" s="7" t="s">
        <v>264</v>
      </c>
      <c r="K32" s="7" t="s">
        <v>264</v>
      </c>
      <c r="L32" s="7" t="s">
        <v>264</v>
      </c>
      <c r="M32" s="7" t="s">
        <v>264</v>
      </c>
    </row>
    <row r="33" spans="1:13" ht="409.6" thickBot="1" x14ac:dyDescent="0.45">
      <c r="A33" s="23" t="s">
        <v>272</v>
      </c>
      <c r="B33" s="5" t="s">
        <v>70</v>
      </c>
      <c r="C33" s="6" t="s">
        <v>71</v>
      </c>
      <c r="D33" s="6" t="s">
        <v>370</v>
      </c>
      <c r="E33" s="6" t="s">
        <v>172</v>
      </c>
      <c r="F33" s="6" t="s">
        <v>190</v>
      </c>
      <c r="G33" s="6" t="s">
        <v>218</v>
      </c>
      <c r="H33" s="4" t="s">
        <v>243</v>
      </c>
      <c r="I33" s="6" t="str">
        <f t="shared" si="0"/>
        <v>SAA-010 (Security Management) - The vendor shall have an Information Security Management Plan (ISMP).</v>
      </c>
      <c r="J33" s="7" t="s">
        <v>264</v>
      </c>
      <c r="K33" s="7" t="s">
        <v>264</v>
      </c>
      <c r="L33" s="7" t="s">
        <v>264</v>
      </c>
      <c r="M33" s="7" t="s">
        <v>264</v>
      </c>
    </row>
    <row r="34" spans="1:13" ht="248.15" thickBot="1" x14ac:dyDescent="0.45">
      <c r="A34" s="23" t="s">
        <v>272</v>
      </c>
      <c r="B34" s="5" t="s">
        <v>72</v>
      </c>
      <c r="C34" s="6" t="s">
        <v>73</v>
      </c>
      <c r="D34" s="6" t="s">
        <v>257</v>
      </c>
      <c r="E34" s="6" t="s">
        <v>298</v>
      </c>
      <c r="F34" s="6" t="s">
        <v>173</v>
      </c>
      <c r="G34" s="6" t="s">
        <v>218</v>
      </c>
      <c r="H34" s="6" t="s">
        <v>224</v>
      </c>
      <c r="I34" s="6" t="str">
        <f t="shared" si="0"/>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J34" s="7" t="s">
        <v>264</v>
      </c>
      <c r="K34" s="7" t="s">
        <v>264</v>
      </c>
      <c r="L34" s="7" t="s">
        <v>264</v>
      </c>
      <c r="M34" s="7" t="s">
        <v>264</v>
      </c>
    </row>
    <row r="35" spans="1:13" ht="175.3" thickBot="1" x14ac:dyDescent="0.45">
      <c r="A35" s="23" t="str">
        <f>IF($J35="Yes",$J$1&amp;";"&amp;CHAR(10),"")&amp;IF($K35="Yes",$K$1&amp;";"&amp;CHAR(10),"")&amp;IF($L35="Yes",$L$1&amp;";"&amp;CHAR(10),"")&amp;IF($M35="Yes",$M$1&amp;";"&amp;CHAR(10),"")</f>
        <v xml:space="preserve">Mobile App;
Vehicle Connection;
Connectivity/Communications;
Cloud or Back-end;
</v>
      </c>
      <c r="B35" s="5" t="s">
        <v>74</v>
      </c>
      <c r="C35" s="6" t="s">
        <v>75</v>
      </c>
      <c r="D35" s="6" t="s">
        <v>371</v>
      </c>
      <c r="E35" s="6" t="s">
        <v>203</v>
      </c>
      <c r="F35" s="6" t="s">
        <v>174</v>
      </c>
      <c r="G35" s="6" t="s">
        <v>4</v>
      </c>
      <c r="H35" s="6" t="s">
        <v>192</v>
      </c>
      <c r="I35" s="6" t="str">
        <f t="shared" si="0"/>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J35" s="12" t="s">
        <v>264</v>
      </c>
      <c r="K35" s="7" t="s">
        <v>264</v>
      </c>
      <c r="L35" s="7" t="s">
        <v>264</v>
      </c>
      <c r="M35" s="7" t="s">
        <v>264</v>
      </c>
    </row>
    <row r="36" spans="1:13" ht="87.9" thickBot="1" x14ac:dyDescent="0.45">
      <c r="A36" s="23" t="str">
        <f t="shared" ref="A36:A72" si="3">IF($J36="Yes",$J$1&amp;";"&amp;CHAR(10),"")&amp;IF($K36="Yes",$K$1&amp;";"&amp;CHAR(10),"")&amp;IF($L36="Yes",$L$1&amp;";"&amp;CHAR(10),"")&amp;IF($M36="Yes",$M$1&amp;";"&amp;CHAR(10),"")</f>
        <v xml:space="preserve">Mobile App;
Vehicle Connection;
Connectivity/Communications;
Cloud or Back-end;
</v>
      </c>
      <c r="B36" s="7" t="s">
        <v>351</v>
      </c>
      <c r="C36" s="8" t="s">
        <v>75</v>
      </c>
      <c r="D36" s="8" t="s">
        <v>310</v>
      </c>
      <c r="E36" s="8" t="s">
        <v>316</v>
      </c>
      <c r="F36" s="9" t="s">
        <v>312</v>
      </c>
      <c r="G36" s="6" t="s">
        <v>233</v>
      </c>
      <c r="H36" s="6" t="s">
        <v>192</v>
      </c>
      <c r="I36" s="6" t="str">
        <f>B36&amp; " " &amp;"("&amp;C36&amp;")"&amp;" - "&amp;D36</f>
        <v>SAA-040 (System and Service Acquisition) - The vendor shall perform due diligence to ensure its suppliers also meet the vendor's security requirements</v>
      </c>
      <c r="J36" s="7" t="s">
        <v>264</v>
      </c>
      <c r="K36" s="7" t="s">
        <v>264</v>
      </c>
      <c r="L36" s="7" t="s">
        <v>264</v>
      </c>
      <c r="M36" s="7" t="s">
        <v>264</v>
      </c>
    </row>
    <row r="37" spans="1:13" ht="175.3" thickBot="1" x14ac:dyDescent="0.45">
      <c r="A37" s="23" t="str">
        <f t="shared" si="3"/>
        <v xml:space="preserve">Mobile App;
Vehicle Connection;
Connectivity/Communications;
Cloud or Back-end;
</v>
      </c>
      <c r="B37" s="5" t="s">
        <v>76</v>
      </c>
      <c r="C37" s="6" t="s">
        <v>77</v>
      </c>
      <c r="D37" s="6" t="s">
        <v>78</v>
      </c>
      <c r="E37" s="6" t="s">
        <v>315</v>
      </c>
      <c r="F37" s="6" t="s">
        <v>175</v>
      </c>
      <c r="G37" s="6" t="s">
        <v>218</v>
      </c>
      <c r="H37" s="6" t="s">
        <v>225</v>
      </c>
      <c r="I37" s="6" t="str">
        <f t="shared" si="0"/>
        <v>SCP-010 (Protecting Communications paths for systems) - Communication paths that traverse outside controlled boundaries must protect confidentiality and integrity of data</v>
      </c>
      <c r="J37" s="7" t="s">
        <v>264</v>
      </c>
      <c r="K37" s="7" t="s">
        <v>264</v>
      </c>
      <c r="L37" s="7" t="s">
        <v>264</v>
      </c>
      <c r="M37" s="7" t="s">
        <v>264</v>
      </c>
    </row>
    <row r="38" spans="1:13" ht="131.6" thickBot="1" x14ac:dyDescent="0.45">
      <c r="A38" s="23" t="str">
        <f t="shared" si="3"/>
        <v xml:space="preserve">Mobile App;
Vehicle Connection;
Connectivity/Communications;
Cloud or Back-end;
</v>
      </c>
      <c r="B38" s="5" t="s">
        <v>79</v>
      </c>
      <c r="C38" s="6" t="s">
        <v>80</v>
      </c>
      <c r="D38" s="6" t="s">
        <v>250</v>
      </c>
      <c r="E38" s="6" t="s">
        <v>204</v>
      </c>
      <c r="F38" s="6" t="s">
        <v>81</v>
      </c>
      <c r="G38" s="6" t="s">
        <v>4</v>
      </c>
      <c r="H38" s="6" t="s">
        <v>192</v>
      </c>
      <c r="I38" s="6" t="str">
        <f t="shared" si="0"/>
        <v>SCP-011 (Protecting Communication paths for systems) - Communication path cryptographic protections must not use identities, keys or shared secrets which are common across multiple deployed devices</v>
      </c>
      <c r="J38" s="7" t="s">
        <v>264</v>
      </c>
      <c r="K38" s="7" t="s">
        <v>264</v>
      </c>
      <c r="L38" s="7" t="s">
        <v>264</v>
      </c>
      <c r="M38" s="7" t="s">
        <v>264</v>
      </c>
    </row>
    <row r="39" spans="1:13" ht="177" thickBot="1" x14ac:dyDescent="0.45">
      <c r="A39" s="23" t="str">
        <f t="shared" si="3"/>
        <v xml:space="preserve">Mobile App;
Vehicle Connection;
Connectivity/Communications;
Cloud or Back-end;
</v>
      </c>
      <c r="B39" s="5" t="s">
        <v>82</v>
      </c>
      <c r="C39" s="6" t="s">
        <v>7</v>
      </c>
      <c r="D39" s="6" t="s">
        <v>372</v>
      </c>
      <c r="E39" s="6" t="s">
        <v>205</v>
      </c>
      <c r="F39" s="6" t="s">
        <v>157</v>
      </c>
      <c r="G39" s="6" t="s">
        <v>218</v>
      </c>
      <c r="H39" s="6" t="s">
        <v>226</v>
      </c>
      <c r="I39" s="6" t="str">
        <f t="shared" si="0"/>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J39" s="7" t="s">
        <v>264</v>
      </c>
      <c r="K39" s="7" t="s">
        <v>264</v>
      </c>
      <c r="L39" s="7" t="s">
        <v>264</v>
      </c>
      <c r="M39" s="7" t="s">
        <v>264</v>
      </c>
    </row>
    <row r="40" spans="1:13" ht="173.25" customHeight="1" thickBot="1" x14ac:dyDescent="0.45">
      <c r="A40" s="23" t="str">
        <f t="shared" si="3"/>
        <v xml:space="preserve">Mobile App;
Vehicle Connection;
Connectivity/Communications;
Cloud or Back-end;
</v>
      </c>
      <c r="B40" s="5" t="s">
        <v>83</v>
      </c>
      <c r="C40" s="6" t="s">
        <v>7</v>
      </c>
      <c r="D40" s="6" t="s">
        <v>373</v>
      </c>
      <c r="E40" s="6"/>
      <c r="F40" s="6" t="s">
        <v>158</v>
      </c>
      <c r="G40" s="6" t="s">
        <v>4</v>
      </c>
      <c r="H40" s="6" t="s">
        <v>192</v>
      </c>
      <c r="I40" s="6" t="str">
        <f t="shared" si="0"/>
        <v>SCP-030 (Protecting Data on Devices) - Vendors will supply documentation detailing what data is and is not protected at rest by cryptography.
Vendors are encouraged to expand the list of categories of data which will be protected on-device.</v>
      </c>
      <c r="J40" s="7" t="s">
        <v>264</v>
      </c>
      <c r="K40" s="7" t="s">
        <v>264</v>
      </c>
      <c r="L40" s="7" t="s">
        <v>264</v>
      </c>
      <c r="M40" s="7" t="s">
        <v>264</v>
      </c>
    </row>
    <row r="41" spans="1:13" ht="262.75" thickBot="1" x14ac:dyDescent="0.45">
      <c r="A41" s="23" t="str">
        <f t="shared" si="3"/>
        <v xml:space="preserve">Mobile App;
Vehicle Connection;
Connectivity/Communications;
Cloud or Back-end;
</v>
      </c>
      <c r="B41" s="5" t="s">
        <v>84</v>
      </c>
      <c r="C41" s="6" t="s">
        <v>7</v>
      </c>
      <c r="D41" s="6" t="s">
        <v>374</v>
      </c>
      <c r="E41" s="6" t="s">
        <v>206</v>
      </c>
      <c r="F41" s="6" t="s">
        <v>145</v>
      </c>
      <c r="G41" s="6" t="s">
        <v>4</v>
      </c>
      <c r="H41" s="6" t="s">
        <v>192</v>
      </c>
      <c r="I41" s="6" t="str">
        <f t="shared" si="0"/>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J41" s="7" t="s">
        <v>264</v>
      </c>
      <c r="K41" s="7" t="s">
        <v>264</v>
      </c>
      <c r="L41" s="7" t="s">
        <v>264</v>
      </c>
      <c r="M41" s="7" t="s">
        <v>264</v>
      </c>
    </row>
    <row r="42" spans="1:13" ht="160.75" thickBot="1" x14ac:dyDescent="0.45">
      <c r="A42" s="23" t="str">
        <f t="shared" si="3"/>
        <v xml:space="preserve">Cloud or Back-end;
</v>
      </c>
      <c r="B42" s="5" t="s">
        <v>85</v>
      </c>
      <c r="C42" s="6" t="s">
        <v>86</v>
      </c>
      <c r="D42" s="6" t="s">
        <v>375</v>
      </c>
      <c r="E42" s="6" t="s">
        <v>207</v>
      </c>
      <c r="F42" s="6" t="s">
        <v>159</v>
      </c>
      <c r="G42" s="6" t="s">
        <v>218</v>
      </c>
      <c r="H42" s="6" t="s">
        <v>227</v>
      </c>
      <c r="I42" s="6" t="str">
        <f t="shared" si="0"/>
        <v>SCP-050 (Protecting Data in the Backend) - All customer-related data will be logically segmented (e.g. encrypted with segmented keys) such that it is possible to produce all data related to one customer without inadvertently exposing any data of any others.</v>
      </c>
      <c r="J42" s="7" t="s">
        <v>265</v>
      </c>
      <c r="K42" s="7" t="s">
        <v>265</v>
      </c>
      <c r="L42" s="7" t="s">
        <v>265</v>
      </c>
      <c r="M42" s="7" t="s">
        <v>264</v>
      </c>
    </row>
    <row r="43" spans="1:13" ht="235.5" customHeight="1" thickBot="1" x14ac:dyDescent="0.45">
      <c r="A43" s="23" t="str">
        <f t="shared" si="3"/>
        <v xml:space="preserve">Vehicle Connection;
Connectivity/Communications;
</v>
      </c>
      <c r="B43" s="5" t="s">
        <v>87</v>
      </c>
      <c r="C43" s="6" t="s">
        <v>88</v>
      </c>
      <c r="D43" s="6" t="s">
        <v>89</v>
      </c>
      <c r="E43" s="6" t="s">
        <v>319</v>
      </c>
      <c r="F43" s="6" t="s">
        <v>160</v>
      </c>
      <c r="G43" s="6" t="s">
        <v>218</v>
      </c>
      <c r="H43" s="6" t="s">
        <v>228</v>
      </c>
      <c r="I43" s="6" t="str">
        <f t="shared" si="0"/>
        <v>SCP-060 (Protecting Vehicle Network Escalation from Devices) - The vendor shall enforce controls integrated into the telematics device to limit the possible commands and data transmitted to the vehicle network.</v>
      </c>
      <c r="J43" s="7" t="s">
        <v>265</v>
      </c>
      <c r="K43" s="7" t="s">
        <v>264</v>
      </c>
      <c r="L43" s="7" t="s">
        <v>264</v>
      </c>
      <c r="M43" s="7" t="s">
        <v>265</v>
      </c>
    </row>
    <row r="44" spans="1:13" ht="409.5" customHeight="1" thickBot="1" x14ac:dyDescent="0.45">
      <c r="A44" s="23" t="str">
        <f t="shared" si="3"/>
        <v xml:space="preserve">Mobile App;
Connectivity/Communications;
Cloud or Back-end;
</v>
      </c>
      <c r="B44" s="5" t="s">
        <v>90</v>
      </c>
      <c r="C44" s="6" t="s">
        <v>91</v>
      </c>
      <c r="D44" s="6" t="s">
        <v>376</v>
      </c>
      <c r="E44" s="6" t="s">
        <v>208</v>
      </c>
      <c r="F44" s="6" t="s">
        <v>176</v>
      </c>
      <c r="G44" s="6" t="s">
        <v>218</v>
      </c>
      <c r="H44" s="6" t="s">
        <v>229</v>
      </c>
      <c r="I44" s="6" t="str">
        <f t="shared" si="0"/>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J44" s="7" t="s">
        <v>264</v>
      </c>
      <c r="K44" s="7" t="s">
        <v>265</v>
      </c>
      <c r="L44" s="7" t="s">
        <v>264</v>
      </c>
      <c r="M44" s="7" t="s">
        <v>264</v>
      </c>
    </row>
    <row r="45" spans="1:13" ht="117" customHeight="1" thickBot="1" x14ac:dyDescent="0.45">
      <c r="A45" s="23" t="str">
        <f t="shared" si="3"/>
        <v xml:space="preserve">Mobile App;
Connectivity/Communications;
Cloud or Back-end;
</v>
      </c>
      <c r="B45" s="5" t="s">
        <v>332</v>
      </c>
      <c r="C45" s="6" t="s">
        <v>91</v>
      </c>
      <c r="D45" s="6" t="s">
        <v>349</v>
      </c>
      <c r="E45" s="6" t="s">
        <v>333</v>
      </c>
      <c r="F45" s="6" t="s">
        <v>348</v>
      </c>
      <c r="G45" s="6" t="s">
        <v>4</v>
      </c>
      <c r="H45" s="6"/>
      <c r="I45" s="6" t="str">
        <f t="shared" ref="I45" si="4">B45&amp; " " &amp;"("&amp;C45&amp;")"&amp;" - "&amp;D45</f>
        <v>SCP-091 (System and Communication Protocols) - The vendor shall implement checks for expired certificates and ensure the ability to remove trust in any given root certificate authority from their systems and devices PKI implementations.</v>
      </c>
      <c r="J45" s="7" t="s">
        <v>264</v>
      </c>
      <c r="K45" s="7" t="s">
        <v>265</v>
      </c>
      <c r="L45" s="7" t="s">
        <v>264</v>
      </c>
      <c r="M45" s="7" t="s">
        <v>264</v>
      </c>
    </row>
    <row r="46" spans="1:13" ht="87.9" thickBot="1" x14ac:dyDescent="0.45">
      <c r="A46" s="23" t="str">
        <f t="shared" si="3"/>
        <v xml:space="preserve">Vehicle Connection;
</v>
      </c>
      <c r="B46" s="5" t="s">
        <v>92</v>
      </c>
      <c r="C46" s="6" t="s">
        <v>91</v>
      </c>
      <c r="D46" s="6" t="s">
        <v>93</v>
      </c>
      <c r="E46" s="6" t="s">
        <v>177</v>
      </c>
      <c r="F46" s="6" t="s">
        <v>94</v>
      </c>
      <c r="G46" s="6" t="s">
        <v>4</v>
      </c>
      <c r="H46" s="6" t="s">
        <v>192</v>
      </c>
      <c r="I46" s="6" t="str">
        <f t="shared" si="0"/>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J46" s="7" t="s">
        <v>265</v>
      </c>
      <c r="K46" s="7" t="s">
        <v>264</v>
      </c>
      <c r="L46" s="7" t="s">
        <v>265</v>
      </c>
      <c r="M46" s="7" t="s">
        <v>265</v>
      </c>
    </row>
    <row r="47" spans="1:13" ht="117" thickBot="1" x14ac:dyDescent="0.45">
      <c r="A47" s="23" t="str">
        <f t="shared" si="3"/>
        <v xml:space="preserve">Cloud or Back-end;
</v>
      </c>
      <c r="B47" s="5" t="s">
        <v>95</v>
      </c>
      <c r="C47" s="6" t="s">
        <v>91</v>
      </c>
      <c r="D47" s="6" t="s">
        <v>261</v>
      </c>
      <c r="E47" s="6" t="s">
        <v>96</v>
      </c>
      <c r="F47" s="6" t="s">
        <v>262</v>
      </c>
      <c r="G47" s="6" t="s">
        <v>218</v>
      </c>
      <c r="H47" s="6" t="s">
        <v>230</v>
      </c>
      <c r="I47" s="6" t="str">
        <f t="shared" si="0"/>
        <v>SCP-110 (System and Communication Protocols) - The vendor’s system shall provide a means to download unstructured customer data in an industry-standard format (Open Telematics API). This download will occur over secured communication protocols.</v>
      </c>
      <c r="J47" s="7" t="s">
        <v>265</v>
      </c>
      <c r="K47" s="7" t="s">
        <v>265</v>
      </c>
      <c r="L47" s="7" t="s">
        <v>265</v>
      </c>
      <c r="M47" s="7" t="s">
        <v>264</v>
      </c>
    </row>
    <row r="48" spans="1:13" s="30" customFormat="1" ht="174" customHeight="1" thickBot="1" x14ac:dyDescent="0.45">
      <c r="A48" s="23" t="str">
        <f t="shared" si="3"/>
        <v xml:space="preserve">Mobile App;
Connectivity/Communications;
Cloud or Back-end;
</v>
      </c>
      <c r="B48" s="27" t="s">
        <v>284</v>
      </c>
      <c r="C48" s="28" t="s">
        <v>286</v>
      </c>
      <c r="D48" s="28" t="s">
        <v>285</v>
      </c>
      <c r="E48" s="28" t="s">
        <v>299</v>
      </c>
      <c r="F48" s="28" t="s">
        <v>287</v>
      </c>
      <c r="G48" s="28" t="s">
        <v>4</v>
      </c>
      <c r="H48" s="28"/>
      <c r="I48" s="28" t="str">
        <f t="shared" ref="I48" si="5">B48&amp; " " &amp;"("&amp;C48&amp;")"&amp;" - "&amp;D48</f>
        <v>SCP-120 (Unique API Keys and API Passwords) - The vendor’s software shall not contain any credentials that are shared among other copies of software; e.g. the software cannot contain hardcoded API keys or API passwords</v>
      </c>
      <c r="J48" s="29" t="s">
        <v>264</v>
      </c>
      <c r="K48" s="29" t="s">
        <v>265</v>
      </c>
      <c r="L48" s="29" t="s">
        <v>264</v>
      </c>
      <c r="M48" s="29" t="s">
        <v>264</v>
      </c>
    </row>
    <row r="49" spans="1:13" s="30" customFormat="1" ht="174" customHeight="1" thickBot="1" x14ac:dyDescent="0.45">
      <c r="A49" s="23" t="str">
        <f t="shared" si="3"/>
        <v xml:space="preserve">Mobile App;
Connectivity/Communications;
Cloud or Back-end;
</v>
      </c>
      <c r="B49" s="27" t="s">
        <v>314</v>
      </c>
      <c r="C49" s="28" t="s">
        <v>91</v>
      </c>
      <c r="D49" s="28" t="s">
        <v>341</v>
      </c>
      <c r="E49" s="28" t="s">
        <v>318</v>
      </c>
      <c r="F49" s="28" t="s">
        <v>342</v>
      </c>
      <c r="G49" s="28" t="s">
        <v>4</v>
      </c>
      <c r="H49" s="28"/>
      <c r="I49" s="28" t="str">
        <f t="shared" ref="I49" si="6">B49&amp; " " &amp;"("&amp;C49&amp;")"&amp;" - "&amp;D49</f>
        <v>SCP-130 (System and Communication Protocols) - Vendors shall limit hardware support for deprecated or insecure communcations protocols. This includes those with known vulnerabilities.</v>
      </c>
      <c r="J49" s="29" t="s">
        <v>264</v>
      </c>
      <c r="K49" s="29" t="s">
        <v>265</v>
      </c>
      <c r="L49" s="29" t="s">
        <v>264</v>
      </c>
      <c r="M49" s="29" t="s">
        <v>264</v>
      </c>
    </row>
    <row r="50" spans="1:13" ht="219" thickBot="1" x14ac:dyDescent="0.45">
      <c r="A50" s="23" t="str">
        <f t="shared" si="3"/>
        <v xml:space="preserve">Mobile App;
Vehicle Connection;
Connectivity/Communications;
Cloud or Back-end;
</v>
      </c>
      <c r="B50" s="5" t="s">
        <v>97</v>
      </c>
      <c r="C50" s="6" t="s">
        <v>98</v>
      </c>
      <c r="D50" s="6" t="s">
        <v>180</v>
      </c>
      <c r="E50" s="6" t="s">
        <v>178</v>
      </c>
      <c r="F50" s="6" t="s">
        <v>179</v>
      </c>
      <c r="G50" s="6" t="s">
        <v>218</v>
      </c>
      <c r="H50" s="6" t="s">
        <v>231</v>
      </c>
      <c r="I50" s="6" t="str">
        <f t="shared" si="0"/>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J50" s="7" t="s">
        <v>264</v>
      </c>
      <c r="K50" s="7" t="s">
        <v>264</v>
      </c>
      <c r="L50" s="7" t="s">
        <v>264</v>
      </c>
      <c r="M50" s="7" t="s">
        <v>264</v>
      </c>
    </row>
    <row r="51" spans="1:13" ht="160.75" thickBot="1" x14ac:dyDescent="0.45">
      <c r="A51" s="23" t="str">
        <f t="shared" si="3"/>
        <v xml:space="preserve">Mobile App;
Vehicle Connection;
Connectivity/Communications;
Cloud or Back-end;
</v>
      </c>
      <c r="B51" s="5" t="s">
        <v>325</v>
      </c>
      <c r="C51" s="6" t="s">
        <v>98</v>
      </c>
      <c r="D51" s="6" t="s">
        <v>326</v>
      </c>
      <c r="E51" s="6" t="s">
        <v>343</v>
      </c>
      <c r="F51" s="6" t="s">
        <v>327</v>
      </c>
      <c r="G51" s="6" t="s">
        <v>4</v>
      </c>
      <c r="H51" s="6"/>
      <c r="I51" s="6" t="str">
        <f t="shared" ref="I51" si="7">B51&amp; " " &amp;"("&amp;C51&amp;")"&amp;" - "&amp;D51</f>
        <v>SII-011 (Protecting Firmware on Devices) - The vendor shall implement/deploy secure over the air update systems including assurances of integrity&amp;authenticity. Also rollback protections and a means of denying the use of old potentially compromised signing keys.</v>
      </c>
      <c r="J51" s="7" t="s">
        <v>264</v>
      </c>
      <c r="K51" s="7" t="s">
        <v>264</v>
      </c>
      <c r="L51" s="7" t="s">
        <v>264</v>
      </c>
      <c r="M51" s="7" t="s">
        <v>264</v>
      </c>
    </row>
    <row r="52" spans="1:13" ht="364.75" thickBot="1" x14ac:dyDescent="0.45">
      <c r="A52" s="23" t="str">
        <f t="shared" si="3"/>
        <v xml:space="preserve">Mobile App;
Vehicle Connection;
Connectivity/Communications;
Cloud or Back-end;
</v>
      </c>
      <c r="B52" s="5" t="s">
        <v>99</v>
      </c>
      <c r="C52" s="6" t="s">
        <v>98</v>
      </c>
      <c r="D52" s="6" t="s">
        <v>255</v>
      </c>
      <c r="E52" s="6" t="s">
        <v>300</v>
      </c>
      <c r="F52" s="6" t="s">
        <v>253</v>
      </c>
      <c r="G52" s="6" t="s">
        <v>4</v>
      </c>
      <c r="H52" s="6" t="s">
        <v>192</v>
      </c>
      <c r="I52" s="6" t="str">
        <f t="shared" si="0"/>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J52" s="7" t="s">
        <v>264</v>
      </c>
      <c r="K52" s="7" t="s">
        <v>264</v>
      </c>
      <c r="L52" s="7" t="s">
        <v>264</v>
      </c>
      <c r="M52" s="7" t="s">
        <v>264</v>
      </c>
    </row>
    <row r="53" spans="1:13" s="30" customFormat="1" ht="409.5" customHeight="1" thickBot="1" x14ac:dyDescent="0.45">
      <c r="A53" s="23" t="str">
        <f t="shared" si="3"/>
        <v xml:space="preserve">Mobile App;
Vehicle Connection;
Connectivity/Communications;
Cloud or Back-end;
</v>
      </c>
      <c r="B53" s="27" t="s">
        <v>252</v>
      </c>
      <c r="C53" s="28" t="s">
        <v>98</v>
      </c>
      <c r="D53" s="28" t="s">
        <v>256</v>
      </c>
      <c r="E53" s="28" t="s">
        <v>301</v>
      </c>
      <c r="F53" s="28" t="s">
        <v>254</v>
      </c>
      <c r="G53" s="28" t="s">
        <v>4</v>
      </c>
      <c r="H53" s="28" t="s">
        <v>192</v>
      </c>
      <c r="I53" s="28" t="str">
        <f t="shared" ref="I53" si="8">B53&amp; " " &amp;"("&amp;C53&amp;")"&amp;" - "&amp;D53</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J53" s="7" t="s">
        <v>264</v>
      </c>
      <c r="K53" s="7" t="s">
        <v>264</v>
      </c>
      <c r="L53" s="7" t="s">
        <v>264</v>
      </c>
      <c r="M53" s="7" t="s">
        <v>264</v>
      </c>
    </row>
    <row r="54" spans="1:13" ht="353.25" customHeight="1" thickBot="1" x14ac:dyDescent="0.45">
      <c r="A54" s="23" t="str">
        <f t="shared" si="3"/>
        <v xml:space="preserve">Mobile App;
Vehicle Connection;
Connectivity/Communications;
</v>
      </c>
      <c r="B54" s="5" t="s">
        <v>100</v>
      </c>
      <c r="C54" s="6" t="s">
        <v>98</v>
      </c>
      <c r="D54" s="6" t="s">
        <v>101</v>
      </c>
      <c r="E54" s="6" t="s">
        <v>302</v>
      </c>
      <c r="F54" s="6" t="s">
        <v>102</v>
      </c>
      <c r="G54" s="6" t="s">
        <v>4</v>
      </c>
      <c r="H54" s="6" t="s">
        <v>103</v>
      </c>
      <c r="I54" s="6" t="str">
        <f t="shared" si="0"/>
        <v>SII-030 (Protecting Firmware on Devices) - The vendor shall use digitally signed software on telematics devices and prohibit execution of unsigned or invalidly signed software.</v>
      </c>
      <c r="J54" s="7" t="s">
        <v>264</v>
      </c>
      <c r="K54" s="7" t="s">
        <v>264</v>
      </c>
      <c r="L54" s="7" t="s">
        <v>264</v>
      </c>
      <c r="M54" s="7" t="s">
        <v>265</v>
      </c>
    </row>
    <row r="55" spans="1:13" ht="277.3" thickBot="1" x14ac:dyDescent="0.45">
      <c r="A55" s="23" t="str">
        <f t="shared" si="3"/>
        <v xml:space="preserve">Vehicle Connection;
Connectivity/Communications;
</v>
      </c>
      <c r="B55" s="5" t="s">
        <v>104</v>
      </c>
      <c r="C55" s="6" t="s">
        <v>98</v>
      </c>
      <c r="D55" s="6" t="s">
        <v>211</v>
      </c>
      <c r="E55" s="6" t="s">
        <v>209</v>
      </c>
      <c r="F55" s="6" t="s">
        <v>161</v>
      </c>
      <c r="G55" s="6" t="s">
        <v>218</v>
      </c>
      <c r="H55" s="6" t="s">
        <v>232</v>
      </c>
      <c r="I55" s="6" t="str">
        <f t="shared" si="0"/>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J55" s="7" t="s">
        <v>265</v>
      </c>
      <c r="K55" s="7" t="s">
        <v>264</v>
      </c>
      <c r="L55" s="7" t="s">
        <v>264</v>
      </c>
      <c r="M55" s="7" t="s">
        <v>265</v>
      </c>
    </row>
    <row r="56" spans="1:13" ht="146.15" thickBot="1" x14ac:dyDescent="0.45">
      <c r="A56" s="23" t="str">
        <f t="shared" si="3"/>
        <v xml:space="preserve">Vehicle Connection;
Connectivity/Communications;
</v>
      </c>
      <c r="B56" s="5" t="s">
        <v>105</v>
      </c>
      <c r="C56" s="6" t="s">
        <v>98</v>
      </c>
      <c r="D56" s="6" t="s">
        <v>106</v>
      </c>
      <c r="E56" s="6" t="s">
        <v>181</v>
      </c>
      <c r="F56" s="6" t="s">
        <v>107</v>
      </c>
      <c r="G56" s="6" t="s">
        <v>233</v>
      </c>
      <c r="H56" s="6" t="s">
        <v>234</v>
      </c>
      <c r="I56" s="6" t="str">
        <f t="shared" si="0"/>
        <v>SII-060 (Protecting Firmware on Devices) - The vendor shall provide a means (and document the process) for customers to verify the firmware in their devices.</v>
      </c>
      <c r="J56" s="7" t="s">
        <v>265</v>
      </c>
      <c r="K56" s="7" t="s">
        <v>264</v>
      </c>
      <c r="L56" s="7" t="s">
        <v>264</v>
      </c>
      <c r="M56" s="7" t="s">
        <v>265</v>
      </c>
    </row>
    <row r="57" spans="1:13" ht="160.75" thickBot="1" x14ac:dyDescent="0.45">
      <c r="A57" s="23" t="str">
        <f t="shared" si="3"/>
        <v xml:space="preserve">Mobile App;
Vehicle Connection;
Connectivity/Communications;
Cloud or Back-end;
</v>
      </c>
      <c r="B57" s="5" t="s">
        <v>108</v>
      </c>
      <c r="C57" s="6" t="s">
        <v>98</v>
      </c>
      <c r="D57" s="6" t="s">
        <v>249</v>
      </c>
      <c r="E57" s="6" t="s">
        <v>303</v>
      </c>
      <c r="F57" s="6" t="s">
        <v>182</v>
      </c>
      <c r="G57" s="6" t="s">
        <v>218</v>
      </c>
      <c r="H57" s="6" t="s">
        <v>235</v>
      </c>
      <c r="I57" s="6" t="str">
        <f t="shared" si="0"/>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J57" s="7" t="s">
        <v>264</v>
      </c>
      <c r="K57" s="7" t="s">
        <v>264</v>
      </c>
      <c r="L57" s="7" t="s">
        <v>264</v>
      </c>
      <c r="M57" s="7" t="s">
        <v>264</v>
      </c>
    </row>
    <row r="58" spans="1:13" ht="142.5" customHeight="1" thickBot="1" x14ac:dyDescent="0.45">
      <c r="A58" s="23" t="str">
        <f t="shared" si="3"/>
        <v xml:space="preserve">Mobile App;
Vehicle Connection;
Connectivity/Communications;
Cloud or Back-end;
</v>
      </c>
      <c r="B58" s="5" t="s">
        <v>320</v>
      </c>
      <c r="C58" s="6" t="s">
        <v>98</v>
      </c>
      <c r="D58" s="6" t="s">
        <v>321</v>
      </c>
      <c r="E58" s="6" t="s">
        <v>322</v>
      </c>
      <c r="F58" s="6" t="s">
        <v>324</v>
      </c>
      <c r="G58" s="6" t="s">
        <v>4</v>
      </c>
      <c r="H58" s="6"/>
      <c r="I58" s="6" t="str">
        <f t="shared" ref="I58" si="9">B58&amp; " " &amp;"("&amp;C58&amp;")"&amp;" - "&amp;D58</f>
        <v>SII-071 (Protecting Firmware on Devices) - The vendor shall use the techniques of sanitizing/filtering inputs, segmenting memory spaces of input parsers from other execution and/or using provably correct or memory safe languages for input processing.</v>
      </c>
      <c r="J58" s="7" t="s">
        <v>264</v>
      </c>
      <c r="K58" s="7" t="s">
        <v>264</v>
      </c>
      <c r="L58" s="7" t="s">
        <v>264</v>
      </c>
      <c r="M58" s="7" t="s">
        <v>264</v>
      </c>
    </row>
    <row r="59" spans="1:13" ht="195.75" customHeight="1" thickBot="1" x14ac:dyDescent="0.45">
      <c r="A59" s="23" t="str">
        <f t="shared" si="3"/>
        <v xml:space="preserve">Mobile App;
Vehicle Connection;
Connectivity/Communications;
Cloud or Back-end;
</v>
      </c>
      <c r="B59" s="5" t="s">
        <v>109</v>
      </c>
      <c r="C59" s="6" t="s">
        <v>98</v>
      </c>
      <c r="D59" s="6" t="s">
        <v>110</v>
      </c>
      <c r="E59" s="6" t="s">
        <v>304</v>
      </c>
      <c r="F59" s="6" t="s">
        <v>111</v>
      </c>
      <c r="G59" s="6" t="s">
        <v>4</v>
      </c>
      <c r="H59" s="6" t="s">
        <v>192</v>
      </c>
      <c r="I59" s="6" t="str">
        <f t="shared" si="0"/>
        <v>SII-080 (Protecting Firmware on Devices) - The vendor shall design security components that fail-secure to protect integrity of systems and data.</v>
      </c>
      <c r="J59" s="7" t="s">
        <v>264</v>
      </c>
      <c r="K59" s="7" t="s">
        <v>264</v>
      </c>
      <c r="L59" s="7" t="s">
        <v>264</v>
      </c>
      <c r="M59" s="7" t="s">
        <v>264</v>
      </c>
    </row>
    <row r="60" spans="1:13" ht="248.15" thickBot="1" x14ac:dyDescent="0.45">
      <c r="A60" s="23" t="str">
        <f t="shared" si="3"/>
        <v xml:space="preserve">Mobile App;
Vehicle Connection;
Connectivity/Communications;
Cloud or Back-end;
</v>
      </c>
      <c r="B60" s="5" t="s">
        <v>112</v>
      </c>
      <c r="C60" s="6" t="s">
        <v>98</v>
      </c>
      <c r="D60" s="6" t="s">
        <v>113</v>
      </c>
      <c r="E60" s="6" t="s">
        <v>183</v>
      </c>
      <c r="F60" s="6" t="s">
        <v>114</v>
      </c>
      <c r="G60" s="6" t="s">
        <v>233</v>
      </c>
      <c r="H60" s="6" t="s">
        <v>236</v>
      </c>
      <c r="I60" s="6" t="str">
        <f t="shared" si="0"/>
        <v>SII-081 (Protecting Firmware on Devices) - The vendor shall utilize protective mechanisms to protect components from unauthorized runtime/volatile modification of code.</v>
      </c>
      <c r="J60" s="7" t="s">
        <v>264</v>
      </c>
      <c r="K60" s="7" t="s">
        <v>264</v>
      </c>
      <c r="L60" s="7" t="s">
        <v>264</v>
      </c>
      <c r="M60" s="7" t="s">
        <v>264</v>
      </c>
    </row>
    <row r="61" spans="1:13" ht="321" thickBot="1" x14ac:dyDescent="0.45">
      <c r="A61" s="23" t="str">
        <f t="shared" si="3"/>
        <v xml:space="preserve">Mobile App;
Vehicle Connection;
Connectivity/Communications;
Cloud or Back-end;
</v>
      </c>
      <c r="B61" s="5" t="s">
        <v>115</v>
      </c>
      <c r="C61" s="6" t="s">
        <v>116</v>
      </c>
      <c r="D61" s="6" t="s">
        <v>251</v>
      </c>
      <c r="E61" s="6" t="s">
        <v>377</v>
      </c>
      <c r="F61" s="6" t="s">
        <v>184</v>
      </c>
      <c r="G61" s="6" t="s">
        <v>4</v>
      </c>
      <c r="H61" s="6" t="s">
        <v>192</v>
      </c>
      <c r="I61" s="6" t="str">
        <f t="shared" si="0"/>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J61" s="7" t="s">
        <v>264</v>
      </c>
      <c r="K61" s="7" t="s">
        <v>264</v>
      </c>
      <c r="L61" s="7" t="s">
        <v>264</v>
      </c>
      <c r="M61" s="7" t="s">
        <v>264</v>
      </c>
    </row>
    <row r="62" spans="1:13" ht="120" customHeight="1" thickBot="1" x14ac:dyDescent="0.45">
      <c r="A62" s="23" t="str">
        <f t="shared" si="3"/>
        <v xml:space="preserve">Cloud or Back-end;
</v>
      </c>
      <c r="B62" s="5" t="s">
        <v>117</v>
      </c>
      <c r="C62" s="6" t="s">
        <v>118</v>
      </c>
      <c r="D62" s="6" t="s">
        <v>119</v>
      </c>
      <c r="E62" s="6" t="s">
        <v>305</v>
      </c>
      <c r="F62" s="6" t="s">
        <v>120</v>
      </c>
      <c r="G62" s="6" t="s">
        <v>218</v>
      </c>
      <c r="H62" s="6" t="s">
        <v>237</v>
      </c>
      <c r="I62" s="6" t="str">
        <f t="shared" si="0"/>
        <v>SII-100 (Incident Response) - The vendor must monitor information systems for attack and unauthorized access including employing automated analysis tools</v>
      </c>
      <c r="J62" s="7" t="s">
        <v>265</v>
      </c>
      <c r="K62" s="7" t="s">
        <v>265</v>
      </c>
      <c r="L62" s="7" t="s">
        <v>265</v>
      </c>
      <c r="M62" s="7" t="s">
        <v>264</v>
      </c>
    </row>
    <row r="63" spans="1:13" ht="291.89999999999998" thickBot="1" x14ac:dyDescent="0.45">
      <c r="A63" s="23" t="str">
        <f t="shared" si="3"/>
        <v xml:space="preserve">Connectivity/Communications;
Cloud or Back-end;
</v>
      </c>
      <c r="B63" s="5" t="s">
        <v>121</v>
      </c>
      <c r="C63" s="6" t="s">
        <v>116</v>
      </c>
      <c r="D63" s="6" t="s">
        <v>146</v>
      </c>
      <c r="E63" s="6" t="s">
        <v>185</v>
      </c>
      <c r="F63" s="6" t="s">
        <v>122</v>
      </c>
      <c r="G63" s="6" t="s">
        <v>4</v>
      </c>
      <c r="H63" s="6" t="s">
        <v>192</v>
      </c>
      <c r="I63" s="6" t="str">
        <f t="shared" si="0"/>
        <v xml:space="preserve">SII-110 (Vulnerability Management) - The vendor conducts regular vulnerability scans of operating environment to verify software components in use have been patched according to remediation SLAs. 
</v>
      </c>
      <c r="J63" s="7" t="s">
        <v>265</v>
      </c>
      <c r="K63" s="7" t="s">
        <v>265</v>
      </c>
      <c r="L63" s="7" t="s">
        <v>264</v>
      </c>
      <c r="M63" s="7" t="s">
        <v>264</v>
      </c>
    </row>
    <row r="64" spans="1:13" ht="306.45" thickBot="1" x14ac:dyDescent="0.45">
      <c r="A64" s="23" t="str">
        <f t="shared" si="3"/>
        <v xml:space="preserve">Mobile App;
Vehicle Connection;
Connectivity/Communications;
Cloud or Back-end;
</v>
      </c>
      <c r="B64" s="5" t="s">
        <v>123</v>
      </c>
      <c r="C64" s="6" t="s">
        <v>116</v>
      </c>
      <c r="D64" s="6" t="s">
        <v>124</v>
      </c>
      <c r="E64" s="6" t="s">
        <v>306</v>
      </c>
      <c r="F64" s="6" t="s">
        <v>125</v>
      </c>
      <c r="G64" s="6" t="s">
        <v>233</v>
      </c>
      <c r="H64" s="6" t="s">
        <v>238</v>
      </c>
      <c r="I64" s="6" t="str">
        <f t="shared" si="0"/>
        <v>SII-120 (Vulnerability Management) - The vendor shall have a vulnerability management process that includes steps to triage any found vulnerabilities and plan remediation.</v>
      </c>
      <c r="J64" s="7" t="s">
        <v>264</v>
      </c>
      <c r="K64" s="7" t="s">
        <v>264</v>
      </c>
      <c r="L64" s="7" t="s">
        <v>264</v>
      </c>
      <c r="M64" s="7" t="s">
        <v>264</v>
      </c>
    </row>
    <row r="65" spans="1:13" ht="172.5" customHeight="1" thickBot="1" x14ac:dyDescent="0.45">
      <c r="A65" s="23" t="str">
        <f t="shared" si="3"/>
        <v xml:space="preserve">Mobile App;
Vehicle Connection;
Connectivity/Communications;
Cloud or Back-end;
</v>
      </c>
      <c r="B65" s="5" t="s">
        <v>126</v>
      </c>
      <c r="C65" s="6" t="s">
        <v>116</v>
      </c>
      <c r="D65" s="6" t="s">
        <v>244</v>
      </c>
      <c r="E65" s="6" t="s">
        <v>307</v>
      </c>
      <c r="F65" s="6" t="s">
        <v>186</v>
      </c>
      <c r="G65" s="6" t="s">
        <v>4</v>
      </c>
      <c r="H65" s="6" t="s">
        <v>192</v>
      </c>
      <c r="I65" s="6" t="str">
        <f t="shared" si="0"/>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J65" s="7" t="s">
        <v>264</v>
      </c>
      <c r="K65" s="7" t="s">
        <v>264</v>
      </c>
      <c r="L65" s="7" t="s">
        <v>264</v>
      </c>
      <c r="M65" s="7" t="s">
        <v>264</v>
      </c>
    </row>
    <row r="66" spans="1:13" ht="277.3" thickBot="1" x14ac:dyDescent="0.45">
      <c r="A66" s="23" t="str">
        <f t="shared" si="3"/>
        <v xml:space="preserve">Mobile App;
Vehicle Connection;
Connectivity/Communications;
Cloud or Back-end;
</v>
      </c>
      <c r="B66" s="5" t="s">
        <v>127</v>
      </c>
      <c r="C66" s="6" t="s">
        <v>116</v>
      </c>
      <c r="D66" s="6" t="s">
        <v>128</v>
      </c>
      <c r="E66" s="6" t="s">
        <v>308</v>
      </c>
      <c r="F66" s="6" t="s">
        <v>129</v>
      </c>
      <c r="G66" s="6" t="s">
        <v>4</v>
      </c>
      <c r="H66" s="6" t="s">
        <v>130</v>
      </c>
      <c r="I66" s="6" t="str">
        <f t="shared" si="0"/>
        <v>SII-140 (Vulnerability Management) - The vendor shall implement ongoing monitoring and protection against malicious code in production using a well governed process that addresses all entry and exit points in the system.</v>
      </c>
      <c r="J66" s="7" t="s">
        <v>264</v>
      </c>
      <c r="K66" s="7" t="s">
        <v>264</v>
      </c>
      <c r="L66" s="7" t="s">
        <v>264</v>
      </c>
      <c r="M66" s="7" t="s">
        <v>264</v>
      </c>
    </row>
    <row r="67" spans="1:13" ht="141.75" customHeight="1" thickBot="1" x14ac:dyDescent="0.45">
      <c r="A67" s="23" t="str">
        <f t="shared" si="3"/>
        <v xml:space="preserve">Mobile App;
Vehicle Connection;
Connectivity/Communications;
Cloud or Back-end;
</v>
      </c>
      <c r="B67" s="5" t="s">
        <v>131</v>
      </c>
      <c r="C67" s="6" t="s">
        <v>116</v>
      </c>
      <c r="D67" s="6" t="s">
        <v>132</v>
      </c>
      <c r="E67" s="6" t="s">
        <v>248</v>
      </c>
      <c r="F67" s="6" t="s">
        <v>187</v>
      </c>
      <c r="G67" s="6" t="s">
        <v>4</v>
      </c>
      <c r="H67" s="6" t="s">
        <v>192</v>
      </c>
      <c r="I67" s="6" t="str">
        <f t="shared" si="0"/>
        <v>SII-150 (Vulnerability Management) - The vendor shall verify code according to best-practice coding standards</v>
      </c>
      <c r="J67" s="7" t="s">
        <v>264</v>
      </c>
      <c r="K67" s="7" t="s">
        <v>264</v>
      </c>
      <c r="L67" s="7" t="s">
        <v>264</v>
      </c>
      <c r="M67" s="7" t="s">
        <v>264</v>
      </c>
    </row>
    <row r="68" spans="1:13" ht="233.6" thickBot="1" x14ac:dyDescent="0.45">
      <c r="A68" s="23" t="str">
        <f t="shared" si="3"/>
        <v xml:space="preserve">Mobile App;
Vehicle Connection;
Connectivity/Communications;
Cloud or Back-end;
</v>
      </c>
      <c r="B68" s="5" t="s">
        <v>133</v>
      </c>
      <c r="C68" s="6" t="s">
        <v>134</v>
      </c>
      <c r="D68" s="6" t="s">
        <v>135</v>
      </c>
      <c r="E68" s="6" t="s">
        <v>309</v>
      </c>
      <c r="F68" s="6" t="s">
        <v>162</v>
      </c>
      <c r="G68" s="6" t="s">
        <v>4</v>
      </c>
      <c r="H68" s="6" t="s">
        <v>192</v>
      </c>
      <c r="I68" s="6" t="str">
        <f t="shared" si="0"/>
        <v>SII-170 (System and Information Integrity) - The vendor shall actively monitor resources such as NIST Common Vulnerabilities and Exposures (CVE), Bugtraq, for security alerts and advisories related to the telematics system’s components</v>
      </c>
      <c r="J68" s="7" t="s">
        <v>264</v>
      </c>
      <c r="K68" s="7" t="s">
        <v>264</v>
      </c>
      <c r="L68" s="7" t="s">
        <v>264</v>
      </c>
      <c r="M68" s="7" t="s">
        <v>264</v>
      </c>
    </row>
    <row r="69" spans="1:13" s="30" customFormat="1" ht="211.5" customHeight="1" thickBot="1" x14ac:dyDescent="0.45">
      <c r="A69" s="23" t="str">
        <f t="shared" si="3"/>
        <v xml:space="preserve">Mobile App;
Vehicle Connection;
Connectivity/Communications;
Cloud or Back-end;
</v>
      </c>
      <c r="B69" s="27" t="s">
        <v>245</v>
      </c>
      <c r="C69" s="28" t="s">
        <v>134</v>
      </c>
      <c r="D69" s="28" t="s">
        <v>246</v>
      </c>
      <c r="E69" s="28" t="s">
        <v>350</v>
      </c>
      <c r="F69" s="28" t="s">
        <v>247</v>
      </c>
      <c r="G69" s="28" t="s">
        <v>4</v>
      </c>
      <c r="H69" s="28" t="s">
        <v>192</v>
      </c>
      <c r="I69" s="28" t="str">
        <f t="shared" ref="I69:I70" si="10">B69&amp; " " &amp;"("&amp;C69&amp;")"&amp;" - "&amp;D69</f>
        <v>SII-171 (System and Information Integrity) - The vendor shall notify their customers of any vulnerabilities discovered in the telematics systems components via monitoring or vulnerability disclosure programs. The notification to customers will happen in a timely manner.</v>
      </c>
      <c r="J69" s="29" t="s">
        <v>264</v>
      </c>
      <c r="K69" s="29" t="s">
        <v>264</v>
      </c>
      <c r="L69" s="29" t="s">
        <v>264</v>
      </c>
      <c r="M69" s="29" t="s">
        <v>264</v>
      </c>
    </row>
    <row r="70" spans="1:13" ht="409.6" thickBot="1" x14ac:dyDescent="0.45">
      <c r="A70" s="23" t="str">
        <f t="shared" si="3"/>
        <v xml:space="preserve">Mobile App;
Vehicle Connection;
Connectivity/Communications;
Cloud or Back-end;
</v>
      </c>
      <c r="B70" s="7" t="s">
        <v>136</v>
      </c>
      <c r="C70" s="8" t="s">
        <v>137</v>
      </c>
      <c r="D70" s="8" t="s">
        <v>147</v>
      </c>
      <c r="E70" s="8" t="s">
        <v>188</v>
      </c>
      <c r="F70" s="9" t="s">
        <v>189</v>
      </c>
      <c r="G70" s="6" t="s">
        <v>4</v>
      </c>
      <c r="H70" s="6" t="s">
        <v>192</v>
      </c>
      <c r="I70" s="6" t="str">
        <f t="shared" si="10"/>
        <v xml:space="preserve">SII-180 (Secure Software Development Lifecycle (SDLC)) - Remediation SLA or objectives are defined and are adhered to by the security and development teams. Identified vulnerabilities are remediated or mitigated using suitable compensating controls
</v>
      </c>
      <c r="J70" s="7" t="s">
        <v>264</v>
      </c>
      <c r="K70" s="7" t="s">
        <v>264</v>
      </c>
      <c r="L70" s="7" t="s">
        <v>264</v>
      </c>
      <c r="M70" s="7" t="s">
        <v>264</v>
      </c>
    </row>
    <row r="71" spans="1:13" s="30" customFormat="1" ht="409.6" thickBot="1" x14ac:dyDescent="0.45">
      <c r="A71" s="23" t="str">
        <f t="shared" si="3"/>
        <v xml:space="preserve">Mobile App;
</v>
      </c>
      <c r="B71" s="29" t="s">
        <v>279</v>
      </c>
      <c r="C71" s="31" t="s">
        <v>280</v>
      </c>
      <c r="D71" s="31" t="s">
        <v>288</v>
      </c>
      <c r="E71" s="31" t="s">
        <v>281</v>
      </c>
      <c r="F71" s="32" t="s">
        <v>283</v>
      </c>
      <c r="G71" s="28" t="s">
        <v>233</v>
      </c>
      <c r="H71" s="28" t="s">
        <v>282</v>
      </c>
      <c r="I71" s="28" t="str">
        <f t="shared" si="0"/>
        <v>SII-190 (Software Resiliency / Code Protections) - The vendor’s software will have software resiliency measures included that will slow the progress of tampering and reverse engineering efforts.</v>
      </c>
      <c r="J71" s="29" t="s">
        <v>264</v>
      </c>
      <c r="K71" s="29" t="s">
        <v>265</v>
      </c>
      <c r="L71" s="29" t="s">
        <v>265</v>
      </c>
      <c r="M71" s="29" t="s">
        <v>265</v>
      </c>
    </row>
    <row r="72" spans="1:13" ht="73.3" thickBot="1" x14ac:dyDescent="0.45">
      <c r="A72" s="23" t="str">
        <f t="shared" si="3"/>
        <v xml:space="preserve">Mobile App;
Vehicle Connection;
Connectivity/Communications;
Cloud or Back-end;
</v>
      </c>
      <c r="B72" s="5" t="s">
        <v>311</v>
      </c>
      <c r="C72" s="6" t="s">
        <v>134</v>
      </c>
      <c r="D72" s="6" t="s">
        <v>344</v>
      </c>
      <c r="E72" s="6" t="s">
        <v>317</v>
      </c>
      <c r="F72" s="6" t="s">
        <v>313</v>
      </c>
      <c r="G72" s="6" t="s">
        <v>233</v>
      </c>
      <c r="H72" s="6" t="s">
        <v>192</v>
      </c>
      <c r="I72" s="6" t="str">
        <f t="shared" ref="I72" si="11">B72&amp; " " &amp;"("&amp;C72&amp;")"&amp;" - "&amp;D72</f>
        <v>SII-200 (System and Information Integrity) - The vendor shall participate in a cybersecurity information sharing and analysis group in the heavy vehicle industry</v>
      </c>
      <c r="J72" s="7" t="s">
        <v>264</v>
      </c>
      <c r="K72" s="7" t="s">
        <v>264</v>
      </c>
      <c r="L72" s="7" t="s">
        <v>264</v>
      </c>
      <c r="M72" s="7" t="s">
        <v>264</v>
      </c>
    </row>
  </sheetData>
  <autoFilter ref="A1:M72" xr:uid="{00000000-0009-0000-0000-000006000000}"/>
  <sortState xmlns:xlrd2="http://schemas.microsoft.com/office/spreadsheetml/2017/richdata2" ref="B2:L71">
    <sortCondition ref="B2:B71"/>
  </sortState>
  <pageMargins left="0.45" right="0.45" top="0.5" bottom="0.5" header="0.3" footer="0.3"/>
  <pageSetup paperSize="5" orientation="landscape" r:id="rId1"/>
  <headerFooter>
    <oddFooter>&amp;L&amp;F&amp;CPage &amp;P of &amp;N</oddFooter>
  </headerFooter>
  <rowBreaks count="1" manualBreakCount="1">
    <brk id="27"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H780"/>
  <sheetViews>
    <sheetView showGridLines="0" showZeros="0" view="pageBreakPreview" zoomScale="60" zoomScaleNormal="100" workbookViewId="0">
      <selection activeCell="A2" sqref="A2:B2"/>
    </sheetView>
  </sheetViews>
  <sheetFormatPr defaultColWidth="9.15234375" defaultRowHeight="16.75" x14ac:dyDescent="0.45"/>
  <cols>
    <col min="1" max="2" width="9.15234375" style="39"/>
    <col min="3" max="6" width="20.15234375" style="40" customWidth="1"/>
    <col min="7" max="7" width="118.69140625" style="39" customWidth="1"/>
    <col min="8" max="8" width="9.15234375" style="39" hidden="1" customWidth="1"/>
    <col min="9" max="16384" width="9.15234375" style="39"/>
  </cols>
  <sheetData>
    <row r="1" spans="1:8" s="37" customFormat="1" x14ac:dyDescent="0.4">
      <c r="A1" s="91" t="str">
        <f>Matrix!$B$1</f>
        <v>Ref #</v>
      </c>
      <c r="B1" s="74"/>
      <c r="C1" s="92" t="str">
        <f>Matrix!$C$1</f>
        <v>Category</v>
      </c>
      <c r="D1" s="70"/>
      <c r="E1" s="92" t="str">
        <f>Matrix!$G$1</f>
        <v>Criticality:
High, Medium, or Low</v>
      </c>
      <c r="F1" s="70"/>
      <c r="G1" s="51" t="str">
        <f>Matrix!$E$1</f>
        <v xml:space="preserve">Public Requirements References/Descriptions </v>
      </c>
    </row>
    <row r="2" spans="1:8" s="38" customFormat="1" ht="15.75" customHeight="1" x14ac:dyDescent="0.4">
      <c r="A2" s="93" t="s">
        <v>0</v>
      </c>
      <c r="B2" s="93"/>
      <c r="C2" s="93" t="str" cm="1">
        <f t="array" aca="1" ref="C2" ca="1">OFFSET(Matrix!$C$1,$H2 - 1,0)</f>
        <v>Audit and Accountability</v>
      </c>
      <c r="D2" s="65"/>
      <c r="E2" s="93" t="str" cm="1">
        <f t="array" aca="1" ref="E2" ca="1">OFFSET(Matrix!$G$1, $H2 - 1,0)</f>
        <v>Medium</v>
      </c>
      <c r="F2" s="65"/>
      <c r="G2" s="93" t="str" cm="1">
        <f t="array" aca="1" ref="G2" ca="1">OFFSET(Matrix!$E$1,$H2 - 1,0)</f>
        <v>NIST 800-53 AU-2 – AUDIT EVENTS 
The organization:
a. Determines that the information system is capable of auditing the following events: [Assignment: organization-defined auditable events];
b. Coordinates the security audit function with other organizational entities requiring audit-related information to enhance mutual support and to help guide the selection of auditable events;
c. Provides a rationale for why the auditable events are deemed to be adequate to support after-the-fact investigations of security incidents; and
d. Determines that the following events are to be audited within the information system: [Assignment: organization-defined audited events (the subset of the auditable events defined in AU-2 a.) along with the frequency of (or situation requiring) auditing for each identified event].
NIST 800-53 AU-2 (3) – AUDIT EVENTS | REVIEWS AND UPDATES
The organization reviews and updates the audited events [Assignment: organization-defined frequency].
CTIA ICCTP 4.7 Audit Log</v>
      </c>
      <c r="H2" s="38">
        <f>MATCH($A2,Matrix!$B$2:$B$73,0)+1</f>
        <v>2</v>
      </c>
    </row>
    <row r="3" spans="1:8" s="38" customFormat="1" x14ac:dyDescent="0.4">
      <c r="A3" s="92" t="str">
        <f>Matrix!$A$1</f>
        <v>Applicable Component Categories</v>
      </c>
      <c r="B3" s="70"/>
      <c r="C3" s="70"/>
      <c r="D3" s="70"/>
      <c r="E3" s="70"/>
      <c r="F3" s="70"/>
      <c r="G3" s="93"/>
      <c r="H3" s="38">
        <f>MATCH($A2,Matrix!$B$2:$B$73,0)+1</f>
        <v>2</v>
      </c>
    </row>
    <row r="4" spans="1:8" s="38" customFormat="1" ht="76.5" customHeight="1" x14ac:dyDescent="0.4">
      <c r="A4" s="93" t="str" cm="1">
        <f t="array" aca="1" ref="A4" ca="1">OFFSET(Matrix!$A$1,$H4 - 1,0)</f>
        <v>Cloud or Back-end;</v>
      </c>
      <c r="B4" s="93"/>
      <c r="C4" s="93"/>
      <c r="D4" s="93"/>
      <c r="E4" s="93"/>
      <c r="F4" s="93"/>
      <c r="G4" s="93"/>
      <c r="H4" s="38">
        <f>MATCH($A2,Matrix!$B$2:$B$73,0)+1</f>
        <v>2</v>
      </c>
    </row>
    <row r="5" spans="1:8" s="38" customFormat="1" x14ac:dyDescent="0.4">
      <c r="A5" s="92" t="str">
        <f>Matrix!$D$1</f>
        <v>Requirement</v>
      </c>
      <c r="B5" s="70"/>
      <c r="C5" s="70"/>
      <c r="D5" s="70"/>
      <c r="E5" s="70"/>
      <c r="F5" s="70"/>
      <c r="G5" s="93"/>
      <c r="H5" s="38">
        <f>MATCH($A2,Matrix!$B$2:$B$73,0)+1</f>
        <v>2</v>
      </c>
    </row>
    <row r="6" spans="1:8" s="38" customFormat="1" ht="94.5" customHeight="1" x14ac:dyDescent="0.4">
      <c r="A6" s="93" t="str" cm="1">
        <f t="array" aca="1" ref="A6" ca="1">OFFSET(Matrix!$D$1,$H6 - 1,0)</f>
        <v>The vendor's system shall record event and system logs</v>
      </c>
      <c r="B6" s="93"/>
      <c r="C6" s="93"/>
      <c r="D6" s="93"/>
      <c r="E6" s="93"/>
      <c r="F6" s="93"/>
      <c r="G6" s="93"/>
      <c r="H6" s="38">
        <f>MATCH($A2,Matrix!$B$2:$B$73,0)+1</f>
        <v>2</v>
      </c>
    </row>
    <row r="7" spans="1:8" s="38" customFormat="1" x14ac:dyDescent="0.4">
      <c r="A7" s="91" t="str">
        <f>Matrix!$F$1</f>
        <v xml:space="preserve">Verification: Inspection, Demonstration, Test, or Analysis </v>
      </c>
      <c r="B7" s="74"/>
      <c r="C7" s="74"/>
      <c r="D7" s="74"/>
      <c r="E7" s="74"/>
      <c r="F7" s="74"/>
      <c r="G7" s="93"/>
      <c r="H7" s="38">
        <f>MATCH($A2,Matrix!$B$2:$B$73,0)+1</f>
        <v>2</v>
      </c>
    </row>
    <row r="8" spans="1:8" s="38" customFormat="1" ht="94.5" customHeight="1" x14ac:dyDescent="0.4">
      <c r="A8" s="93" t="str" cm="1">
        <f t="array" aca="1" ref="A8" ca="1">OFFSET(Matrix!$F$1,$H8 - 1,0)</f>
        <v>Inspection of vendor-supplied documentation detailing locations where audit logs are stored and the types of events logged.</v>
      </c>
      <c r="B8" s="93"/>
      <c r="C8" s="93"/>
      <c r="D8" s="93"/>
      <c r="E8" s="93"/>
      <c r="F8" s="93"/>
      <c r="G8" s="93"/>
      <c r="H8" s="38">
        <f>MATCH($A2,Matrix!$B$2:$B$73,0)+1</f>
        <v>2</v>
      </c>
    </row>
    <row r="9" spans="1:8" s="38" customFormat="1" x14ac:dyDescent="0.4">
      <c r="A9" s="92" t="str">
        <f>Matrix!$H$1</f>
        <v>Remarks</v>
      </c>
      <c r="B9" s="70"/>
      <c r="C9" s="70"/>
      <c r="D9" s="70"/>
      <c r="E9" s="70"/>
      <c r="F9" s="70"/>
      <c r="G9" s="93"/>
      <c r="H9" s="38">
        <f>MATCH($A2,Matrix!$B$2:$B$73,0)+1</f>
        <v>2</v>
      </c>
    </row>
    <row r="10" spans="1:8" s="38" customFormat="1" ht="49.5" customHeight="1" x14ac:dyDescent="0.4">
      <c r="A10" s="93" t="str" cm="1">
        <f t="array" aca="1" ref="A10" ca="1">OFFSET(Matrix!$H$1,$H10 - 1,0)</f>
        <v>Ideally the logs are immutable,  backed up, and retained for a certain period of time</v>
      </c>
      <c r="B10" s="93"/>
      <c r="C10" s="93"/>
      <c r="D10" s="93"/>
      <c r="E10" s="93"/>
      <c r="F10" s="93"/>
      <c r="G10" s="93"/>
      <c r="H10" s="38">
        <f>MATCH($A2,Matrix!$B$2:$B$73,0)+1</f>
        <v>2</v>
      </c>
    </row>
    <row r="11" spans="1:8" s="57" customFormat="1" ht="46.5" customHeight="1" thickBot="1" x14ac:dyDescent="0.45">
      <c r="A11" s="56"/>
      <c r="B11" s="56"/>
      <c r="C11" s="56"/>
      <c r="D11" s="56"/>
      <c r="E11" s="56"/>
      <c r="F11" s="56"/>
      <c r="G11" s="56"/>
      <c r="H11" s="56"/>
    </row>
    <row r="12" spans="1:8" s="37" customFormat="1" ht="17.25" customHeight="1" x14ac:dyDescent="0.4">
      <c r="A12" s="78" t="str">
        <f>Matrix!$B$1</f>
        <v>Ref #</v>
      </c>
      <c r="B12" s="79"/>
      <c r="C12" s="60" t="str">
        <f>Matrix!$C$1</f>
        <v>Category</v>
      </c>
      <c r="D12" s="61"/>
      <c r="E12" s="60" t="str">
        <f>Matrix!$G$1</f>
        <v>Criticality:
High, Medium, or Low</v>
      </c>
      <c r="F12" s="61"/>
      <c r="G12" s="36" t="str">
        <f>Matrix!$E$1</f>
        <v xml:space="preserve">Public Requirements References/Descriptions </v>
      </c>
    </row>
    <row r="13" spans="1:8" s="38" customFormat="1" ht="15.75" customHeight="1" x14ac:dyDescent="0.4">
      <c r="A13" s="62" t="s">
        <v>6</v>
      </c>
      <c r="B13" s="63"/>
      <c r="C13" s="64" t="str" cm="1">
        <f t="array" aca="1" ref="C13" ca="1">OFFSET(Matrix!$C$1,$H13 - 1,0)</f>
        <v>Protecting Data on Devices</v>
      </c>
      <c r="D13" s="65"/>
      <c r="E13" s="64" t="str" cm="1">
        <f t="array" aca="1" ref="E13" ca="1">OFFSET(Matrix!$G$1, $H13 - 1,0)</f>
        <v>Medium</v>
      </c>
      <c r="F13" s="65"/>
      <c r="G13" s="82" t="str" cm="1">
        <f t="array" aca="1" ref="G13" ca="1">OFFSET(Matrix!$E$1,$H13 - 1,0)</f>
        <v>NIST 800-53 SI-16 - MEMORY PROTECTION 
The information system implements [Assignment: organization-defined security safeguards] to protect its memory from unauthorized code execution.
NIST 800-53 AC-6 (4) - LEAST PRIVILEGE | SEPARATE PROCESSING DOMAINS 
The information system provides separate processing domains to enable finer-grained allocation of user privileges.
NIST 800-53 SC-2 – APPLICATION PARTITIONING 
The information system separates user functionality (including user interface services) from information system management functionality.
NIST 800-53 SC-2 (1) - APPLICATION PARTITIONING | INTERFACES FOR NON-PRIVILEGED USERS 
The information system prevents the presentation of information system management-related functionality at an interface for non-privileged users.
NIST 800-53 AC-25 – REFERENCE MONITOR 
The information system implements a reference monitor for [Assignment: organization-defined access control policies] that is tamperproof, always invoked, and small enough to be subject to analysis and testing, the completeness of which can be assured.</v>
      </c>
      <c r="H13" s="38">
        <f>MATCH($A13,Matrix!$B$2:$B$73,0)+1</f>
        <v>3</v>
      </c>
    </row>
    <row r="14" spans="1:8" s="38" customFormat="1" ht="17.25" customHeight="1" x14ac:dyDescent="0.4">
      <c r="A14" s="69" t="str">
        <f>Matrix!$A$1</f>
        <v>Applicable Component Categories</v>
      </c>
      <c r="B14" s="70"/>
      <c r="C14" s="70"/>
      <c r="D14" s="70"/>
      <c r="E14" s="70"/>
      <c r="F14" s="70"/>
      <c r="G14" s="83"/>
      <c r="H14" s="38">
        <f>MATCH($A13,Matrix!$B$2:$B$73,0)+1</f>
        <v>3</v>
      </c>
    </row>
    <row r="15" spans="1:8" s="38" customFormat="1" ht="76.5" customHeight="1" x14ac:dyDescent="0.4">
      <c r="A15" s="62" t="str" cm="1">
        <f t="array" aca="1" ref="A15" ca="1">OFFSET(Matrix!$A$1,$H15 - 1,0)</f>
        <v>Mobile App;
Physical In-Cab Device;
Connectivity/Communications;
Cloud or Back-end;</v>
      </c>
      <c r="B15" s="71"/>
      <c r="C15" s="71"/>
      <c r="D15" s="71"/>
      <c r="E15" s="71"/>
      <c r="F15" s="72"/>
      <c r="G15" s="83"/>
      <c r="H15" s="38">
        <f>MATCH($A13,Matrix!$B$2:$B$73,0)+1</f>
        <v>3</v>
      </c>
    </row>
    <row r="16" spans="1:8" s="38" customFormat="1" ht="17.25" customHeight="1" x14ac:dyDescent="0.4">
      <c r="A16" s="69" t="str">
        <f>Matrix!$D$1</f>
        <v>Requirement</v>
      </c>
      <c r="B16" s="70"/>
      <c r="C16" s="70"/>
      <c r="D16" s="70"/>
      <c r="E16" s="70"/>
      <c r="F16" s="70"/>
      <c r="G16" s="83"/>
      <c r="H16" s="38">
        <f>MATCH($A13,Matrix!$B$2:$B$73,0)+1</f>
        <v>3</v>
      </c>
    </row>
    <row r="17" spans="1:8" s="38" customFormat="1" ht="94.5" customHeight="1" x14ac:dyDescent="0.4">
      <c r="A17" s="62" t="str" cm="1">
        <f t="array" aca="1" ref="A17" ca="1">OFFSET(Matrix!$D$1,$H17 - 1,0)</f>
        <v>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B17" s="71"/>
      <c r="C17" s="71"/>
      <c r="D17" s="71"/>
      <c r="E17" s="71"/>
      <c r="F17" s="72"/>
      <c r="G17" s="83"/>
      <c r="H17" s="38">
        <f>MATCH($A13,Matrix!$B$2:$B$73,0)+1</f>
        <v>3</v>
      </c>
    </row>
    <row r="18" spans="1:8" s="38" customFormat="1" x14ac:dyDescent="0.4">
      <c r="A18" s="73" t="str">
        <f>Matrix!$F$1</f>
        <v xml:space="preserve">Verification: Inspection, Demonstration, Test, or Analysis </v>
      </c>
      <c r="B18" s="74"/>
      <c r="C18" s="74"/>
      <c r="D18" s="74"/>
      <c r="E18" s="74"/>
      <c r="F18" s="74"/>
      <c r="G18" s="83"/>
      <c r="H18" s="38">
        <f>MATCH($A13,Matrix!$B$2:$B$73,0)+1</f>
        <v>3</v>
      </c>
    </row>
    <row r="19" spans="1:8" s="38" customFormat="1" ht="94.5" customHeight="1" x14ac:dyDescent="0.4">
      <c r="A19" s="62" t="str" cm="1">
        <f t="array" aca="1" ref="A19" ca="1">OFFSET(Matrix!$F$1,$H19 - 1,0)</f>
        <v>Inspection of vendor-supplied design documentation detailing the privilege separation of the device. Ensure that 1) a Mandatory Access Control scheme is employed 2) there are separate domains/users/roles (whichever is applicable to the MAC) for dealing with the sensitive information (vendor defined, see SCP-030) and finally 3) accounts for running system tasks (e.g. crond, portmap, systemd) are not in the separate domains/users/roles for dealing with sensitive information.</v>
      </c>
      <c r="B19" s="71"/>
      <c r="C19" s="71"/>
      <c r="D19" s="71"/>
      <c r="E19" s="71"/>
      <c r="F19" s="72"/>
      <c r="G19" s="83"/>
      <c r="H19" s="38">
        <f>MATCH($A13,Matrix!$B$2:$B$73,0)+1</f>
        <v>3</v>
      </c>
    </row>
    <row r="20" spans="1:8" s="38" customFormat="1" ht="17.25" customHeight="1" x14ac:dyDescent="0.4">
      <c r="A20" s="69" t="str">
        <f>Matrix!$H$1</f>
        <v>Remarks</v>
      </c>
      <c r="B20" s="70"/>
      <c r="C20" s="70"/>
      <c r="D20" s="70"/>
      <c r="E20" s="70"/>
      <c r="F20" s="70"/>
      <c r="G20" s="83"/>
      <c r="H20" s="38">
        <f>MATCH($A13,Matrix!$B$2:$B$73,0)+1</f>
        <v>3</v>
      </c>
    </row>
    <row r="21" spans="1:8" s="38" customFormat="1" ht="59.25" customHeight="1" thickBot="1" x14ac:dyDescent="0.45">
      <c r="A21" s="75" t="str" cm="1">
        <f t="array" aca="1" ref="A21" ca="1">OFFSET(Matrix!$H$1,$H21 - 1,0)</f>
        <v>e.g. a Linux system with MAC configured to deny access to the processes dealing with protected data and also denying debugger access to the memory space of those processes.</v>
      </c>
      <c r="B21" s="76"/>
      <c r="C21" s="76"/>
      <c r="D21" s="76"/>
      <c r="E21" s="76"/>
      <c r="F21" s="77"/>
      <c r="G21" s="84"/>
      <c r="H21" s="38">
        <f>MATCH($A13,Matrix!$B$2:$B$73,0)+1</f>
        <v>3</v>
      </c>
    </row>
    <row r="22" spans="1:8" s="57" customFormat="1" ht="46.5" customHeight="1" thickBot="1" x14ac:dyDescent="0.45">
      <c r="A22" s="56"/>
      <c r="B22" s="56"/>
      <c r="C22" s="56"/>
      <c r="D22" s="56"/>
      <c r="E22" s="56"/>
      <c r="F22" s="56"/>
      <c r="G22" s="56"/>
      <c r="H22" s="56"/>
    </row>
    <row r="23" spans="1:8" s="37" customFormat="1" x14ac:dyDescent="0.4">
      <c r="A23" s="58" t="str">
        <f>Matrix!$B$1</f>
        <v>Ref #</v>
      </c>
      <c r="B23" s="59"/>
      <c r="C23" s="60" t="str">
        <f>Matrix!$C$1</f>
        <v>Category</v>
      </c>
      <c r="D23" s="61"/>
      <c r="E23" s="60" t="str">
        <f>Matrix!$G$1</f>
        <v>Criticality:
High, Medium, or Low</v>
      </c>
      <c r="F23" s="61"/>
      <c r="G23" s="36" t="str">
        <f>Matrix!$E$1</f>
        <v xml:space="preserve">Public Requirements References/Descriptions </v>
      </c>
    </row>
    <row r="24" spans="1:8" s="38" customFormat="1" ht="15.75" customHeight="1" x14ac:dyDescent="0.4">
      <c r="A24" s="62" t="s">
        <v>10</v>
      </c>
      <c r="B24" s="63"/>
      <c r="C24" s="64" t="str" cm="1">
        <f t="array" aca="1" ref="C24" ca="1">OFFSET(Matrix!$C$1,$H24 - 1,0)</f>
        <v>Protecting Actions on Devices</v>
      </c>
      <c r="D24" s="65"/>
      <c r="E24" s="64" t="str" cm="1">
        <f t="array" aca="1" ref="E24" ca="1">OFFSET(Matrix!$G$1, $H24 - 1,0)</f>
        <v>High</v>
      </c>
      <c r="F24" s="65"/>
      <c r="G24" s="66" t="str" cm="1">
        <f t="array" aca="1" ref="G24" ca="1">OFFSET(Matrix!$E$1,$H24 - 1,0)</f>
        <v>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
NIST 800-53 AC-6 (1) - LEAST PRIVILEGE | AUTHORIZE ACCESS TO SECURITY FUNCTIONS 
The organization explicitly authorizes access to [Assignment: organization-defined security functions (deployed in hardware, software, and firmware) and security-relevant information].
CTIA ICCTP 5.17 Design-In Features “designed to separate critical functions from non”</v>
      </c>
      <c r="H24" s="38">
        <f>MATCH($A24,Matrix!$B$2:$B$73,0)+1</f>
        <v>4</v>
      </c>
    </row>
    <row r="25" spans="1:8" s="38" customFormat="1" x14ac:dyDescent="0.4">
      <c r="A25" s="69" t="str">
        <f>Matrix!$A$1</f>
        <v>Applicable Component Categories</v>
      </c>
      <c r="B25" s="70"/>
      <c r="C25" s="70"/>
      <c r="D25" s="70"/>
      <c r="E25" s="70"/>
      <c r="F25" s="70"/>
      <c r="G25" s="67"/>
      <c r="H25" s="38">
        <f>MATCH($A24,Matrix!$B$2:$B$73,0)+1</f>
        <v>4</v>
      </c>
    </row>
    <row r="26" spans="1:8" s="38" customFormat="1" ht="76.5" customHeight="1" x14ac:dyDescent="0.4">
      <c r="A26" s="62" t="str" cm="1">
        <f t="array" aca="1" ref="A26" ca="1">OFFSET(Matrix!$A$1,$H26 - 1,0)</f>
        <v>Mobile App;
Physical In-Cab Device;
Connectivity/Communications;
Cloud or Back-end;</v>
      </c>
      <c r="B26" s="71"/>
      <c r="C26" s="71"/>
      <c r="D26" s="71"/>
      <c r="E26" s="71"/>
      <c r="F26" s="72"/>
      <c r="G26" s="67"/>
      <c r="H26" s="38">
        <f>MATCH($A24,Matrix!$B$2:$B$73,0)+1</f>
        <v>4</v>
      </c>
    </row>
    <row r="27" spans="1:8" s="38" customFormat="1" x14ac:dyDescent="0.4">
      <c r="A27" s="69" t="str">
        <f>Matrix!$D$1</f>
        <v>Requirement</v>
      </c>
      <c r="B27" s="70"/>
      <c r="C27" s="70"/>
      <c r="D27" s="70"/>
      <c r="E27" s="70"/>
      <c r="F27" s="70"/>
      <c r="G27" s="67"/>
      <c r="H27" s="38">
        <f>MATCH($A24,Matrix!$B$2:$B$73,0)+1</f>
        <v>4</v>
      </c>
    </row>
    <row r="28" spans="1:8" s="38" customFormat="1" ht="94.5" customHeight="1" x14ac:dyDescent="0.4">
      <c r="A28" s="62" t="str" cm="1">
        <f t="array" aca="1" ref="A28" ca="1">OFFSET(Matrix!$D$1,$H28 - 1,0)</f>
        <v>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B28" s="71"/>
      <c r="C28" s="71"/>
      <c r="D28" s="71"/>
      <c r="E28" s="71"/>
      <c r="F28" s="72"/>
      <c r="G28" s="67"/>
      <c r="H28" s="38">
        <f>MATCH($A24,Matrix!$B$2:$B$73,0)+1</f>
        <v>4</v>
      </c>
    </row>
    <row r="29" spans="1:8" s="38" customFormat="1" x14ac:dyDescent="0.4">
      <c r="A29" s="73" t="str">
        <f>Matrix!$F$1</f>
        <v xml:space="preserve">Verification: Inspection, Demonstration, Test, or Analysis </v>
      </c>
      <c r="B29" s="74"/>
      <c r="C29" s="74"/>
      <c r="D29" s="74"/>
      <c r="E29" s="74"/>
      <c r="F29" s="74"/>
      <c r="G29" s="67"/>
      <c r="H29" s="38">
        <f>MATCH($A24,Matrix!$B$2:$B$73,0)+1</f>
        <v>4</v>
      </c>
    </row>
    <row r="30" spans="1:8" s="38" customFormat="1" ht="94.5" customHeight="1" x14ac:dyDescent="0.4">
      <c r="A30" s="62" t="str" cm="1">
        <f t="array" aca="1" ref="A30" ca="1">OFFSET(Matrix!$F$1,$H30 - 1,0)</f>
        <v xml:space="preserve">Inspection of vendor documentation or a demonstration by the vendor that details how software privileges are assigned in vendor systems. Ensure that principles of least privilege are met.
</v>
      </c>
      <c r="B30" s="71"/>
      <c r="C30" s="71"/>
      <c r="D30" s="71"/>
      <c r="E30" s="71"/>
      <c r="F30" s="72"/>
      <c r="G30" s="67"/>
      <c r="H30" s="38">
        <f>MATCH($A24,Matrix!$B$2:$B$73,0)+1</f>
        <v>4</v>
      </c>
    </row>
    <row r="31" spans="1:8" s="38" customFormat="1" x14ac:dyDescent="0.4">
      <c r="A31" s="69" t="str">
        <f>Matrix!$H$1</f>
        <v>Remarks</v>
      </c>
      <c r="B31" s="70"/>
      <c r="C31" s="70"/>
      <c r="D31" s="70"/>
      <c r="E31" s="70"/>
      <c r="F31" s="70"/>
      <c r="G31" s="67"/>
      <c r="H31" s="38">
        <f>MATCH($A24,Matrix!$B$2:$B$73,0)+1</f>
        <v>4</v>
      </c>
    </row>
    <row r="32" spans="1:8" s="38" customFormat="1" ht="49.5" customHeight="1" thickBot="1" x14ac:dyDescent="0.45">
      <c r="A32" s="75" t="str" cm="1">
        <f t="array" aca="1" ref="A32" ca="1">OFFSET(Matrix!$H$1,$H32 - 1,0)</f>
        <v>This principle underpins system security</v>
      </c>
      <c r="B32" s="76"/>
      <c r="C32" s="76"/>
      <c r="D32" s="76"/>
      <c r="E32" s="76"/>
      <c r="F32" s="77"/>
      <c r="G32" s="68"/>
      <c r="H32" s="38">
        <f>MATCH($A24,Matrix!$B$2:$B$73,0)+1</f>
        <v>4</v>
      </c>
    </row>
    <row r="33" spans="1:8" s="57" customFormat="1" ht="46.5" customHeight="1" thickBot="1" x14ac:dyDescent="0.45">
      <c r="A33" s="56"/>
      <c r="B33" s="56"/>
      <c r="C33" s="56"/>
      <c r="D33" s="56"/>
      <c r="E33" s="56"/>
      <c r="F33" s="56"/>
      <c r="G33" s="56"/>
      <c r="H33" s="56"/>
    </row>
    <row r="34" spans="1:8" s="37" customFormat="1" ht="17.25" customHeight="1" x14ac:dyDescent="0.4">
      <c r="A34" s="58" t="str">
        <f>Matrix!$B$1</f>
        <v>Ref #</v>
      </c>
      <c r="B34" s="59"/>
      <c r="C34" s="60" t="str">
        <f>Matrix!$C$1</f>
        <v>Category</v>
      </c>
      <c r="D34" s="61"/>
      <c r="E34" s="60" t="str">
        <f>Matrix!$G$1</f>
        <v>Criticality:
High, Medium, or Low</v>
      </c>
      <c r="F34" s="61"/>
      <c r="G34" s="36" t="str">
        <f>Matrix!$E$1</f>
        <v xml:space="preserve">Public Requirements References/Descriptions </v>
      </c>
    </row>
    <row r="35" spans="1:8" s="38" customFormat="1" ht="15.75" customHeight="1" x14ac:dyDescent="0.4">
      <c r="A35" s="62" t="s">
        <v>12</v>
      </c>
      <c r="B35" s="63"/>
      <c r="C35" s="64" t="str" cm="1">
        <f t="array" aca="1" ref="C35" ca="1">OFFSET(Matrix!$C$1,$H35 - 1,0)</f>
        <v>Access Control</v>
      </c>
      <c r="D35" s="65"/>
      <c r="E35" s="64" t="str" cm="1">
        <f t="array" aca="1" ref="E35" ca="1">OFFSET(Matrix!$G$1, $H35 - 1,0)</f>
        <v>High</v>
      </c>
      <c r="F35" s="65"/>
      <c r="G35" s="66" t="str" cm="1">
        <f t="array" aca="1" ref="G35" ca="1">OFFSET(Matrix!$E$1,$H35 - 1,0)</f>
        <v>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
NIST 800-53 AC-3 – ACCESS ENFORCEMENT 
The information system enforces approved authorizations for logical access to information and system resources in accordance with applicable access control policies.
FMCSA GDL 32 Make sure local wireless interfaces like Bluetooth or Wi-Fi don't provide admin access without authentication.</v>
      </c>
      <c r="H35" s="38">
        <f>MATCH($A35,Matrix!$B$2:$B$73,0)+1</f>
        <v>5</v>
      </c>
    </row>
    <row r="36" spans="1:8" s="38" customFormat="1" ht="17.25" customHeight="1" x14ac:dyDescent="0.4">
      <c r="A36" s="69" t="str">
        <f>Matrix!$A$1</f>
        <v>Applicable Component Categories</v>
      </c>
      <c r="B36" s="70"/>
      <c r="C36" s="70"/>
      <c r="D36" s="70"/>
      <c r="E36" s="70"/>
      <c r="F36" s="70"/>
      <c r="G36" s="67"/>
      <c r="H36" s="38">
        <f>MATCH($A35,Matrix!$B$2:$B$73,0)+1</f>
        <v>5</v>
      </c>
    </row>
    <row r="37" spans="1:8" s="38" customFormat="1" ht="76.5" customHeight="1" x14ac:dyDescent="0.4">
      <c r="A37" s="62" t="str" cm="1">
        <f t="array" aca="1" ref="A37" ca="1">OFFSET(Matrix!$A$1,$H37 - 1,0)</f>
        <v>Mobile App;
Physical In-Cab Device;
Connectivity/Communications;
Cloud or Back-end;</v>
      </c>
      <c r="B37" s="71"/>
      <c r="C37" s="71"/>
      <c r="D37" s="71"/>
      <c r="E37" s="71"/>
      <c r="F37" s="72"/>
      <c r="G37" s="67"/>
      <c r="H37" s="38">
        <f>MATCH($A35,Matrix!$B$2:$B$73,0)+1</f>
        <v>5</v>
      </c>
    </row>
    <row r="38" spans="1:8" s="38" customFormat="1" ht="17.25" customHeight="1" x14ac:dyDescent="0.4">
      <c r="A38" s="69" t="str">
        <f>Matrix!$D$1</f>
        <v>Requirement</v>
      </c>
      <c r="B38" s="70"/>
      <c r="C38" s="70"/>
      <c r="D38" s="70"/>
      <c r="E38" s="70"/>
      <c r="F38" s="70"/>
      <c r="G38" s="67"/>
      <c r="H38" s="38">
        <f>MATCH($A35,Matrix!$B$2:$B$73,0)+1</f>
        <v>5</v>
      </c>
    </row>
    <row r="39" spans="1:8" s="38" customFormat="1" ht="94.5" customHeight="1" x14ac:dyDescent="0.4">
      <c r="A39" s="62" t="str" cm="1">
        <f t="array" aca="1" ref="A39" ca="1">OFFSET(Matrix!$D$1,$H39 - 1,0)</f>
        <v>The vendor's system shall employ authentication to prevent unauthorized access to telematics systems and data.</v>
      </c>
      <c r="B39" s="71"/>
      <c r="C39" s="71"/>
      <c r="D39" s="71"/>
      <c r="E39" s="71"/>
      <c r="F39" s="72"/>
      <c r="G39" s="67"/>
      <c r="H39" s="38">
        <f>MATCH($A35,Matrix!$B$2:$B$73,0)+1</f>
        <v>5</v>
      </c>
    </row>
    <row r="40" spans="1:8" s="38" customFormat="1" x14ac:dyDescent="0.4">
      <c r="A40" s="73" t="str">
        <f>Matrix!$F$1</f>
        <v xml:space="preserve">Verification: Inspection, Demonstration, Test, or Analysis </v>
      </c>
      <c r="B40" s="74"/>
      <c r="C40" s="74"/>
      <c r="D40" s="74"/>
      <c r="E40" s="74"/>
      <c r="F40" s="74"/>
      <c r="G40" s="67"/>
      <c r="H40" s="38">
        <f>MATCH($A35,Matrix!$B$2:$B$73,0)+1</f>
        <v>5</v>
      </c>
    </row>
    <row r="41" spans="1:8" s="38" customFormat="1" ht="118.5" customHeight="1" x14ac:dyDescent="0.4">
      <c r="A41" s="62" t="str" cm="1">
        <f t="array" aca="1" ref="A41" ca="1">OFFSET(Matrix!$F$1,$H41 - 1,0)</f>
        <v>Inspection of vendor documentation detailing the methods used to authenticate users. Ensure that an acceptable method of authentication is available for all components which be interfaced-to by carrier staff and systems.
In the case of single-sign-on delegation, ensure that your (carrier) system requirements are met with respect to security assertions (e.g. SAML is supported).</v>
      </c>
      <c r="B41" s="71"/>
      <c r="C41" s="71"/>
      <c r="D41" s="71"/>
      <c r="E41" s="71"/>
      <c r="F41" s="72"/>
      <c r="G41" s="67"/>
      <c r="H41" s="38">
        <f>MATCH($A35,Matrix!$B$2:$B$73,0)+1</f>
        <v>5</v>
      </c>
    </row>
    <row r="42" spans="1:8" s="38" customFormat="1" ht="17.25" customHeight="1" x14ac:dyDescent="0.4">
      <c r="A42" s="69" t="str">
        <f>Matrix!$H$1</f>
        <v>Remarks</v>
      </c>
      <c r="B42" s="70"/>
      <c r="C42" s="70"/>
      <c r="D42" s="70"/>
      <c r="E42" s="70"/>
      <c r="F42" s="70"/>
      <c r="G42" s="67"/>
      <c r="H42" s="38">
        <f>MATCH($A35,Matrix!$B$2:$B$73,0)+1</f>
        <v>5</v>
      </c>
    </row>
    <row r="43" spans="1:8" s="38" customFormat="1" ht="84" customHeight="1" thickBot="1" x14ac:dyDescent="0.45">
      <c r="A43" s="75" t="str" cm="1">
        <f t="array" aca="1" ref="A43" ca="1">OFFSET(Matrix!$H$1,$H43 - 1,0)</f>
        <v xml:space="preserve"> Identity management is critical
e.g. PINs, single-sign on with carrier’s identity provider (SAML or other), vendor managed identity provider (SAML or other)</v>
      </c>
      <c r="B43" s="76"/>
      <c r="C43" s="76"/>
      <c r="D43" s="76"/>
      <c r="E43" s="76"/>
      <c r="F43" s="77"/>
      <c r="G43" s="68"/>
      <c r="H43" s="38">
        <f>MATCH($A35,Matrix!$B$2:$B$73,0)+1</f>
        <v>5</v>
      </c>
    </row>
    <row r="44" spans="1:8" s="57" customFormat="1" ht="46.5" customHeight="1" thickBot="1" x14ac:dyDescent="0.45">
      <c r="A44" s="56"/>
      <c r="B44" s="56"/>
      <c r="C44" s="56"/>
      <c r="D44" s="56"/>
      <c r="E44" s="56"/>
      <c r="F44" s="56"/>
      <c r="G44" s="56"/>
      <c r="H44" s="56"/>
    </row>
    <row r="45" spans="1:8" s="37" customFormat="1" x14ac:dyDescent="0.4">
      <c r="A45" s="58" t="str">
        <f>Matrix!$B$1</f>
        <v>Ref #</v>
      </c>
      <c r="B45" s="59"/>
      <c r="C45" s="60" t="str">
        <f>Matrix!$C$1</f>
        <v>Category</v>
      </c>
      <c r="D45" s="61"/>
      <c r="E45" s="60" t="str">
        <f>Matrix!$G$1</f>
        <v>Criticality:
High, Medium, or Low</v>
      </c>
      <c r="F45" s="61"/>
      <c r="G45" s="36" t="str">
        <f>Matrix!$E$1</f>
        <v xml:space="preserve">Public Requirements References/Descriptions </v>
      </c>
    </row>
    <row r="46" spans="1:8" s="38" customFormat="1" ht="15.75" customHeight="1" x14ac:dyDescent="0.4">
      <c r="A46" s="62" t="s">
        <v>15</v>
      </c>
      <c r="B46" s="63"/>
      <c r="C46" s="64" t="str" cm="1">
        <f t="array" aca="1" ref="C46" ca="1">OFFSET(Matrix!$C$1,$H46 - 1,0)</f>
        <v>Access Control</v>
      </c>
      <c r="D46" s="65"/>
      <c r="E46" s="64" t="str" cm="1">
        <f t="array" aca="1" ref="E46" ca="1">OFFSET(Matrix!$G$1, $H46 - 1,0)</f>
        <v>Medium</v>
      </c>
      <c r="F46" s="65"/>
      <c r="G46" s="66" t="str" cm="1">
        <f t="array" aca="1" ref="G46" ca="1">OFFSET(Matrix!$E$1,$H46 - 1,0)</f>
        <v>NIST 800-53 AC-14 – PERMITTED ACTIONS WITHOUT IDENTIFICATION OR AUTHENTICATION 
The organization:
a. Identifies [Assignment: organization-defined user actions] that can be performed on the information system without identification or authentication consistent with organizational missions/business functions; and
b. Documents and provides supporting rationale in the security plan for the information system, user actions not requiring identification or authentication.
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v>
      </c>
      <c r="H46" s="38">
        <f>MATCH($A46,Matrix!$B$2:$B$73,0)+1</f>
        <v>6</v>
      </c>
    </row>
    <row r="47" spans="1:8" s="38" customFormat="1" x14ac:dyDescent="0.4">
      <c r="A47" s="69" t="str">
        <f>Matrix!$A$1</f>
        <v>Applicable Component Categories</v>
      </c>
      <c r="B47" s="70"/>
      <c r="C47" s="70"/>
      <c r="D47" s="70"/>
      <c r="E47" s="70"/>
      <c r="F47" s="70"/>
      <c r="G47" s="67"/>
      <c r="H47" s="38">
        <f>MATCH($A46,Matrix!$B$2:$B$73,0)+1</f>
        <v>6</v>
      </c>
    </row>
    <row r="48" spans="1:8" s="38" customFormat="1" ht="76.5" customHeight="1" x14ac:dyDescent="0.4">
      <c r="A48" s="62" t="str" cm="1">
        <f t="array" aca="1" ref="A48" ca="1">OFFSET(Matrix!$A$1,$H48 - 1,0)</f>
        <v>Mobile App;
Physical In-Cab Device;
Connectivity/Communications;
Cloud or Back-end;</v>
      </c>
      <c r="B48" s="71"/>
      <c r="C48" s="71"/>
      <c r="D48" s="71"/>
      <c r="E48" s="71"/>
      <c r="F48" s="72"/>
      <c r="G48" s="67"/>
      <c r="H48" s="38">
        <f>MATCH($A46,Matrix!$B$2:$B$73,0)+1</f>
        <v>6</v>
      </c>
    </row>
    <row r="49" spans="1:8" s="38" customFormat="1" x14ac:dyDescent="0.4">
      <c r="A49" s="69" t="str">
        <f>Matrix!$D$1</f>
        <v>Requirement</v>
      </c>
      <c r="B49" s="70"/>
      <c r="C49" s="70"/>
      <c r="D49" s="70"/>
      <c r="E49" s="70"/>
      <c r="F49" s="70"/>
      <c r="G49" s="67"/>
      <c r="H49" s="38">
        <f>MATCH($A46,Matrix!$B$2:$B$73,0)+1</f>
        <v>6</v>
      </c>
    </row>
    <row r="50" spans="1:8" s="38" customFormat="1" ht="94.5" customHeight="1" x14ac:dyDescent="0.4">
      <c r="A50" s="62" t="str" cm="1">
        <f t="array" aca="1" ref="A50" ca="1">OFFSET(Matrix!$D$1,$H50 - 1,0)</f>
        <v>The vendor shall identify all instances where the telematics system includes actions that cannot support access authentication and/or execute with elevated privileges</v>
      </c>
      <c r="B50" s="71"/>
      <c r="C50" s="71"/>
      <c r="D50" s="71"/>
      <c r="E50" s="71"/>
      <c r="F50" s="72"/>
      <c r="G50" s="67"/>
      <c r="H50" s="38">
        <f>MATCH($A46,Matrix!$B$2:$B$73,0)+1</f>
        <v>6</v>
      </c>
    </row>
    <row r="51" spans="1:8" s="38" customFormat="1" x14ac:dyDescent="0.4">
      <c r="A51" s="73" t="str">
        <f>Matrix!$F$1</f>
        <v xml:space="preserve">Verification: Inspection, Demonstration, Test, or Analysis </v>
      </c>
      <c r="B51" s="74"/>
      <c r="C51" s="74"/>
      <c r="D51" s="74"/>
      <c r="E51" s="74"/>
      <c r="F51" s="74"/>
      <c r="G51" s="67"/>
      <c r="H51" s="38">
        <f>MATCH($A46,Matrix!$B$2:$B$73,0)+1</f>
        <v>6</v>
      </c>
    </row>
    <row r="52" spans="1:8" s="38" customFormat="1" ht="94.5" customHeight="1" x14ac:dyDescent="0.4">
      <c r="A52" s="62" t="str" cm="1">
        <f t="array" aca="1" ref="A52" ca="1">OFFSET(Matrix!$F$1,$H52 - 1,0)</f>
        <v>Inspection of vendor-supplied documentation listing system actions and interfaces that do not require authentication. Ensure that the list is short, that each entry in the list is acceptable to you (the carrier), and there is a justifiable reason for no-authentication on each item in the list.</v>
      </c>
      <c r="B52" s="71"/>
      <c r="C52" s="71"/>
      <c r="D52" s="71"/>
      <c r="E52" s="71"/>
      <c r="F52" s="72"/>
      <c r="G52" s="67"/>
      <c r="H52" s="38">
        <f>MATCH($A46,Matrix!$B$2:$B$73,0)+1</f>
        <v>6</v>
      </c>
    </row>
    <row r="53" spans="1:8" s="38" customFormat="1" x14ac:dyDescent="0.4">
      <c r="A53" s="69" t="str">
        <f>Matrix!$H$1</f>
        <v>Remarks</v>
      </c>
      <c r="B53" s="70"/>
      <c r="C53" s="70"/>
      <c r="D53" s="70"/>
      <c r="E53" s="70"/>
      <c r="F53" s="70"/>
      <c r="G53" s="67"/>
      <c r="H53" s="38">
        <f>MATCH($A46,Matrix!$B$2:$B$73,0)+1</f>
        <v>6</v>
      </c>
    </row>
    <row r="54" spans="1:8" s="38" customFormat="1" ht="49.5" customHeight="1" thickBot="1" x14ac:dyDescent="0.45">
      <c r="A54" s="75" t="str" cm="1">
        <f t="array" aca="1" ref="A54" ca="1">OFFSET(Matrix!$H$1,$H54 - 1,0)</f>
        <v>-</v>
      </c>
      <c r="B54" s="76"/>
      <c r="C54" s="76"/>
      <c r="D54" s="76"/>
      <c r="E54" s="76"/>
      <c r="F54" s="77"/>
      <c r="G54" s="68"/>
      <c r="H54" s="38">
        <f>MATCH($A46,Matrix!$B$2:$B$73,0)+1</f>
        <v>6</v>
      </c>
    </row>
    <row r="55" spans="1:8" s="57" customFormat="1" ht="46.5" customHeight="1" thickBot="1" x14ac:dyDescent="0.45">
      <c r="A55" s="56"/>
      <c r="B55" s="56"/>
      <c r="C55" s="56"/>
      <c r="D55" s="56"/>
      <c r="E55" s="56"/>
      <c r="F55" s="56"/>
      <c r="G55" s="56"/>
      <c r="H55" s="56"/>
    </row>
    <row r="56" spans="1:8" s="37" customFormat="1" ht="17.25" customHeight="1" x14ac:dyDescent="0.4">
      <c r="A56" s="58" t="str">
        <f>Matrix!$B$1</f>
        <v>Ref #</v>
      </c>
      <c r="B56" s="59"/>
      <c r="C56" s="60" t="str">
        <f>Matrix!$C$1</f>
        <v>Category</v>
      </c>
      <c r="D56" s="61"/>
      <c r="E56" s="60" t="str">
        <f>Matrix!$G$1</f>
        <v>Criticality:
High, Medium, or Low</v>
      </c>
      <c r="F56" s="61"/>
      <c r="G56" s="36" t="str">
        <f>Matrix!$E$1</f>
        <v xml:space="preserve">Public Requirements References/Descriptions </v>
      </c>
    </row>
    <row r="57" spans="1:8" s="38" customFormat="1" ht="15.75" customHeight="1" x14ac:dyDescent="0.4">
      <c r="A57" s="62" t="s">
        <v>18</v>
      </c>
      <c r="B57" s="63"/>
      <c r="C57" s="64" t="str" cm="1">
        <f t="array" aca="1" ref="C57" ca="1">OFFSET(Matrix!$C$1,$H57 - 1,0)</f>
        <v>Access Control</v>
      </c>
      <c r="D57" s="65"/>
      <c r="E57" s="64" t="str" cm="1">
        <f t="array" aca="1" ref="E57" ca="1">OFFSET(Matrix!$G$1, $H57 - 1,0)</f>
        <v>Medium</v>
      </c>
      <c r="F57" s="65"/>
      <c r="G57" s="66" t="str" cm="1">
        <f t="array" aca="1" ref="G57" ca="1">OFFSET(Matrix!$E$1,$H57 - 1,0)</f>
        <v>NIST 800-53 AC-14 – PERMITTED ACTIONS WITHOUT IDENTIFICATION OR AUTHENTICATION 
The organization:
a. Identifies [Assignment: organization-defined user actions] that can be performed on the information system without identification or authentication consistent with organizational missions/business functions; and
b. Documents and provides supporting rationale in the security plan for the information system, user actions not requiring identification or authentication.</v>
      </c>
      <c r="H57" s="38">
        <f>MATCH($A57,Matrix!$B$2:$B$73,0)+1</f>
        <v>7</v>
      </c>
    </row>
    <row r="58" spans="1:8" s="38" customFormat="1" ht="17.25" customHeight="1" x14ac:dyDescent="0.4">
      <c r="A58" s="69" t="str">
        <f>Matrix!$A$1</f>
        <v>Applicable Component Categories</v>
      </c>
      <c r="B58" s="70"/>
      <c r="C58" s="70"/>
      <c r="D58" s="70"/>
      <c r="E58" s="70"/>
      <c r="F58" s="70"/>
      <c r="G58" s="67"/>
      <c r="H58" s="38">
        <f>MATCH($A57,Matrix!$B$2:$B$73,0)+1</f>
        <v>7</v>
      </c>
    </row>
    <row r="59" spans="1:8" s="38" customFormat="1" ht="76.5" customHeight="1" x14ac:dyDescent="0.4">
      <c r="A59" s="62" t="str" cm="1">
        <f t="array" aca="1" ref="A59" ca="1">OFFSET(Matrix!$A$1,$H59 - 1,0)</f>
        <v>Mobile App;
Physical In-Cab Device;
Connectivity/Communications;
Cloud or Back-end;</v>
      </c>
      <c r="B59" s="71"/>
      <c r="C59" s="71"/>
      <c r="D59" s="71"/>
      <c r="E59" s="71"/>
      <c r="F59" s="72"/>
      <c r="G59" s="67"/>
      <c r="H59" s="38">
        <f>MATCH($A57,Matrix!$B$2:$B$73,0)+1</f>
        <v>7</v>
      </c>
    </row>
    <row r="60" spans="1:8" s="38" customFormat="1" ht="17.25" customHeight="1" x14ac:dyDescent="0.4">
      <c r="A60" s="69" t="str">
        <f>Matrix!$D$1</f>
        <v>Requirement</v>
      </c>
      <c r="B60" s="70"/>
      <c r="C60" s="70"/>
      <c r="D60" s="70"/>
      <c r="E60" s="70"/>
      <c r="F60" s="70"/>
      <c r="G60" s="67"/>
      <c r="H60" s="38">
        <f>MATCH($A57,Matrix!$B$2:$B$73,0)+1</f>
        <v>7</v>
      </c>
    </row>
    <row r="61" spans="1:8" s="38" customFormat="1" ht="94.5" customHeight="1" x14ac:dyDescent="0.4">
      <c r="A61" s="62" t="str" cm="1">
        <f t="array" aca="1" ref="A61" ca="1">OFFSET(Matrix!$D$1,$H61 - 1,0)</f>
        <v>Identifying information about the connected devices will not be made available without authentication first.</v>
      </c>
      <c r="B61" s="71"/>
      <c r="C61" s="71"/>
      <c r="D61" s="71"/>
      <c r="E61" s="71"/>
      <c r="F61" s="72"/>
      <c r="G61" s="67"/>
      <c r="H61" s="38">
        <f>MATCH($A57,Matrix!$B$2:$B$73,0)+1</f>
        <v>7</v>
      </c>
    </row>
    <row r="62" spans="1:8" s="38" customFormat="1" x14ac:dyDescent="0.4">
      <c r="A62" s="73" t="str">
        <f>Matrix!$F$1</f>
        <v xml:space="preserve">Verification: Inspection, Demonstration, Test, or Analysis </v>
      </c>
      <c r="B62" s="74"/>
      <c r="C62" s="74"/>
      <c r="D62" s="74"/>
      <c r="E62" s="74"/>
      <c r="F62" s="74"/>
      <c r="G62" s="67"/>
      <c r="H62" s="38">
        <f>MATCH($A57,Matrix!$B$2:$B$73,0)+1</f>
        <v>7</v>
      </c>
    </row>
    <row r="63" spans="1:8" s="38" customFormat="1" ht="94.5" customHeight="1" x14ac:dyDescent="0.4">
      <c r="A63" s="62" t="str" cm="1">
        <f t="array" aca="1" ref="A63" ca="1">OFFSET(Matrix!$F$1,$H63 - 1,0)</f>
        <v>Inspection of vendor-supplied documentation listing system actions and interfaces that do not require authentication. Ensure that no information leaks are possible from these unauthenticated actions.</v>
      </c>
      <c r="B63" s="71"/>
      <c r="C63" s="71"/>
      <c r="D63" s="71"/>
      <c r="E63" s="71"/>
      <c r="F63" s="72"/>
      <c r="G63" s="67"/>
      <c r="H63" s="38">
        <f>MATCH($A57,Matrix!$B$2:$B$73,0)+1</f>
        <v>7</v>
      </c>
    </row>
    <row r="64" spans="1:8" s="38" customFormat="1" ht="17.25" customHeight="1" x14ac:dyDescent="0.4">
      <c r="A64" s="69" t="str">
        <f>Matrix!$H$1</f>
        <v>Remarks</v>
      </c>
      <c r="B64" s="70"/>
      <c r="C64" s="70"/>
      <c r="D64" s="70"/>
      <c r="E64" s="70"/>
      <c r="F64" s="70"/>
      <c r="G64" s="67"/>
      <c r="H64" s="38">
        <f>MATCH($A57,Matrix!$B$2:$B$73,0)+1</f>
        <v>7</v>
      </c>
    </row>
    <row r="65" spans="1:8" s="38" customFormat="1" ht="67.5" customHeight="1" thickBot="1" x14ac:dyDescent="0.45">
      <c r="A65" s="75" t="str" cm="1">
        <f t="array" aca="1" ref="A65" ca="1">OFFSET(Matrix!$H$1,$H65 - 1,0)</f>
        <v>e.g. it should not be possible to identify the device type nor firmware version by port scanning a connected device. Also, it should not be able to determine that a vehicle is operational or not via non-authorized connections.</v>
      </c>
      <c r="B65" s="76"/>
      <c r="C65" s="76"/>
      <c r="D65" s="76"/>
      <c r="E65" s="76"/>
      <c r="F65" s="77"/>
      <c r="G65" s="68"/>
      <c r="H65" s="38">
        <f>MATCH($A57,Matrix!$B$2:$B$73,0)+1</f>
        <v>7</v>
      </c>
    </row>
    <row r="66" spans="1:8" s="57" customFormat="1" ht="46.5" customHeight="1" thickBot="1" x14ac:dyDescent="0.45">
      <c r="A66" s="56"/>
      <c r="B66" s="56"/>
      <c r="C66" s="56"/>
      <c r="D66" s="56"/>
      <c r="E66" s="56"/>
      <c r="F66" s="56"/>
      <c r="G66" s="56"/>
      <c r="H66" s="56"/>
    </row>
    <row r="67" spans="1:8" s="37" customFormat="1" x14ac:dyDescent="0.4">
      <c r="A67" s="58" t="str">
        <f>Matrix!$B$1</f>
        <v>Ref #</v>
      </c>
      <c r="B67" s="59"/>
      <c r="C67" s="60" t="str">
        <f>Matrix!$C$1</f>
        <v>Category</v>
      </c>
      <c r="D67" s="61"/>
      <c r="E67" s="60" t="str">
        <f>Matrix!$G$1</f>
        <v>Criticality:
High, Medium, or Low</v>
      </c>
      <c r="F67" s="61"/>
      <c r="G67" s="36" t="str">
        <f>Matrix!$E$1</f>
        <v xml:space="preserve">Public Requirements References/Descriptions </v>
      </c>
    </row>
    <row r="68" spans="1:8" s="38" customFormat="1" ht="15.75" customHeight="1" x14ac:dyDescent="0.4">
      <c r="A68" s="62" t="s">
        <v>21</v>
      </c>
      <c r="B68" s="63"/>
      <c r="C68" s="64" t="str" cm="1">
        <f t="array" aca="1" ref="C68" ca="1">OFFSET(Matrix!$C$1,$H68 - 1,0)</f>
        <v>Access Control</v>
      </c>
      <c r="D68" s="65"/>
      <c r="E68" s="64" t="str" cm="1">
        <f t="array" aca="1" ref="E68" ca="1">OFFSET(Matrix!$G$1, $H68 - 1,0)</f>
        <v>Medium</v>
      </c>
      <c r="F68" s="65"/>
      <c r="G68" s="66" t="str" cm="1">
        <f t="array" aca="1" ref="G68" ca="1">OFFSET(Matrix!$E$1,$H68 - 1,0)</f>
        <v>NIST 800-53 AC-17 – REMOTE ACCESS 
The organization:
a. Establishes and documents usage restrictions, configuration/connection requirements, and implementation guidance for each type of remote access allowed; and
b. Authorizes remote access to the information system prior to allowing such connections.</v>
      </c>
      <c r="H68" s="38">
        <f>MATCH($A68,Matrix!$B$2:$B$73,0)+1</f>
        <v>8</v>
      </c>
    </row>
    <row r="69" spans="1:8" s="38" customFormat="1" x14ac:dyDescent="0.4">
      <c r="A69" s="69" t="str">
        <f>Matrix!$A$1</f>
        <v>Applicable Component Categories</v>
      </c>
      <c r="B69" s="70"/>
      <c r="C69" s="70"/>
      <c r="D69" s="70"/>
      <c r="E69" s="70"/>
      <c r="F69" s="70"/>
      <c r="G69" s="67"/>
      <c r="H69" s="38">
        <f>MATCH($A68,Matrix!$B$2:$B$73,0)+1</f>
        <v>8</v>
      </c>
    </row>
    <row r="70" spans="1:8" s="38" customFormat="1" ht="76.5" customHeight="1" x14ac:dyDescent="0.4">
      <c r="A70" s="62" t="str" cm="1">
        <f t="array" aca="1" ref="A70" ca="1">OFFSET(Matrix!$A$1,$H70 - 1,0)</f>
        <v>Mobile App;
Physical In-Cab Device;
Connectivity/Communications;
Cloud or Back-end;</v>
      </c>
      <c r="B70" s="71"/>
      <c r="C70" s="71"/>
      <c r="D70" s="71"/>
      <c r="E70" s="71"/>
      <c r="F70" s="72"/>
      <c r="G70" s="67"/>
      <c r="H70" s="38">
        <f>MATCH($A68,Matrix!$B$2:$B$73,0)+1</f>
        <v>8</v>
      </c>
    </row>
    <row r="71" spans="1:8" s="38" customFormat="1" x14ac:dyDescent="0.4">
      <c r="A71" s="69" t="str">
        <f>Matrix!$D$1</f>
        <v>Requirement</v>
      </c>
      <c r="B71" s="70"/>
      <c r="C71" s="70"/>
      <c r="D71" s="70"/>
      <c r="E71" s="70"/>
      <c r="F71" s="70"/>
      <c r="G71" s="67"/>
      <c r="H71" s="38">
        <f>MATCH($A68,Matrix!$B$2:$B$73,0)+1</f>
        <v>8</v>
      </c>
    </row>
    <row r="72" spans="1:8" s="38" customFormat="1" ht="94.5" customHeight="1" x14ac:dyDescent="0.4">
      <c r="A72" s="62" t="str" cm="1">
        <f t="array" aca="1" ref="A72" ca="1">OFFSET(Matrix!$D$1,$H72 - 1,0)</f>
        <v>All remote access methods and possible remote actions to/on telematics system shall be documented.</v>
      </c>
      <c r="B72" s="71"/>
      <c r="C72" s="71"/>
      <c r="D72" s="71"/>
      <c r="E72" s="71"/>
      <c r="F72" s="72"/>
      <c r="G72" s="67"/>
      <c r="H72" s="38">
        <f>MATCH($A68,Matrix!$B$2:$B$73,0)+1</f>
        <v>8</v>
      </c>
    </row>
    <row r="73" spans="1:8" s="38" customFormat="1" x14ac:dyDescent="0.4">
      <c r="A73" s="73" t="str">
        <f>Matrix!$F$1</f>
        <v xml:space="preserve">Verification: Inspection, Demonstration, Test, or Analysis </v>
      </c>
      <c r="B73" s="74"/>
      <c r="C73" s="74"/>
      <c r="D73" s="74"/>
      <c r="E73" s="74"/>
      <c r="F73" s="74"/>
      <c r="G73" s="67"/>
      <c r="H73" s="38">
        <f>MATCH($A68,Matrix!$B$2:$B$73,0)+1</f>
        <v>8</v>
      </c>
    </row>
    <row r="74" spans="1:8" s="38" customFormat="1" ht="94.5" customHeight="1" x14ac:dyDescent="0.4">
      <c r="A74" s="62" t="str" cm="1">
        <f t="array" aca="1" ref="A74" ca="1">OFFSET(Matrix!$F$1,$H74 - 1,0)</f>
        <v>Inspection of vendor-supplied documentation listing the methods of remote access and the actions that can be performed. Ensure that the remote access methods and actions are justifiable and also ensure that all remote methods require authentication (i.e. ensure none of them are listed in vendor documentation for AC-040)</v>
      </c>
      <c r="B74" s="71"/>
      <c r="C74" s="71"/>
      <c r="D74" s="71"/>
      <c r="E74" s="71"/>
      <c r="F74" s="72"/>
      <c r="G74" s="67"/>
      <c r="H74" s="38">
        <f>MATCH($A68,Matrix!$B$2:$B$73,0)+1</f>
        <v>8</v>
      </c>
    </row>
    <row r="75" spans="1:8" s="38" customFormat="1" x14ac:dyDescent="0.4">
      <c r="A75" s="69" t="str">
        <f>Matrix!$H$1</f>
        <v>Remarks</v>
      </c>
      <c r="B75" s="70"/>
      <c r="C75" s="70"/>
      <c r="D75" s="70"/>
      <c r="E75" s="70"/>
      <c r="F75" s="70"/>
      <c r="G75" s="67"/>
      <c r="H75" s="38">
        <f>MATCH($A68,Matrix!$B$2:$B$73,0)+1</f>
        <v>8</v>
      </c>
    </row>
    <row r="76" spans="1:8" s="38" customFormat="1" ht="49.5" customHeight="1" thickBot="1" x14ac:dyDescent="0.45">
      <c r="A76" s="75" t="str" cm="1">
        <f t="array" aca="1" ref="A76" ca="1">OFFSET(Matrix!$H$1,$H76 - 1,0)</f>
        <v>-</v>
      </c>
      <c r="B76" s="76"/>
      <c r="C76" s="76"/>
      <c r="D76" s="76"/>
      <c r="E76" s="76"/>
      <c r="F76" s="77"/>
      <c r="G76" s="68"/>
      <c r="H76" s="38">
        <f>MATCH($A68,Matrix!$B$2:$B$73,0)+1</f>
        <v>8</v>
      </c>
    </row>
    <row r="77" spans="1:8" s="57" customFormat="1" ht="46.5" customHeight="1" thickBot="1" x14ac:dyDescent="0.45">
      <c r="A77" s="56"/>
      <c r="B77" s="56"/>
      <c r="C77" s="56"/>
      <c r="D77" s="56"/>
      <c r="E77" s="56"/>
      <c r="F77" s="56"/>
      <c r="G77" s="56"/>
      <c r="H77" s="56"/>
    </row>
    <row r="78" spans="1:8" s="37" customFormat="1" ht="17.25" customHeight="1" x14ac:dyDescent="0.4">
      <c r="A78" s="58" t="str">
        <f>Matrix!$B$1</f>
        <v>Ref #</v>
      </c>
      <c r="B78" s="59"/>
      <c r="C78" s="60" t="str">
        <f>Matrix!$C$1</f>
        <v>Category</v>
      </c>
      <c r="D78" s="61"/>
      <c r="E78" s="60" t="str">
        <f>Matrix!$G$1</f>
        <v>Criticality:
High, Medium, or Low</v>
      </c>
      <c r="F78" s="61"/>
      <c r="G78" s="36" t="str">
        <f>Matrix!$E$1</f>
        <v xml:space="preserve">Public Requirements References/Descriptions </v>
      </c>
    </row>
    <row r="79" spans="1:8" s="38" customFormat="1" ht="15.75" customHeight="1" x14ac:dyDescent="0.4">
      <c r="A79" s="62" t="s">
        <v>24</v>
      </c>
      <c r="B79" s="63"/>
      <c r="C79" s="64" t="str" cm="1">
        <f t="array" aca="1" ref="C79" ca="1">OFFSET(Matrix!$C$1,$H79 - 1,0)</f>
        <v>Access Control</v>
      </c>
      <c r="D79" s="65"/>
      <c r="E79" s="64" t="str" cm="1">
        <f t="array" aca="1" ref="E79" ca="1">OFFSET(Matrix!$G$1, $H79 - 1,0)</f>
        <v>Medium</v>
      </c>
      <c r="F79" s="65"/>
      <c r="G79" s="66" t="str" cm="1">
        <f t="array" aca="1" ref="G79" ca="1">OFFSET(Matrix!$E$1,$H79 - 1,0)</f>
        <v>NIST 800-53 AC-18 – WIRELESS ACCESS 
The organization:
a. Establishes usage restrictions, configuration/connection requirements, and implementation guidance for wireless access; and
b. Authorizes wireless access to the information system prior to allowing such connections.</v>
      </c>
      <c r="H79" s="38">
        <f>MATCH($A79,Matrix!$B$2:$B$73,0)+1</f>
        <v>9</v>
      </c>
    </row>
    <row r="80" spans="1:8" s="38" customFormat="1" ht="17.25" customHeight="1" x14ac:dyDescent="0.4">
      <c r="A80" s="69" t="str">
        <f>Matrix!$A$1</f>
        <v>Applicable Component Categories</v>
      </c>
      <c r="B80" s="70"/>
      <c r="C80" s="70"/>
      <c r="D80" s="70"/>
      <c r="E80" s="70"/>
      <c r="F80" s="70"/>
      <c r="G80" s="67"/>
      <c r="H80" s="38">
        <f>MATCH($A79,Matrix!$B$2:$B$73,0)+1</f>
        <v>9</v>
      </c>
    </row>
    <row r="81" spans="1:8" s="38" customFormat="1" ht="76.5" customHeight="1" x14ac:dyDescent="0.4">
      <c r="A81" s="62" t="str" cm="1">
        <f t="array" aca="1" ref="A81" ca="1">OFFSET(Matrix!$A$1,$H81 - 1,0)</f>
        <v>Physical In-Cab Device;
Connectivity/Communications;</v>
      </c>
      <c r="B81" s="71"/>
      <c r="C81" s="71"/>
      <c r="D81" s="71"/>
      <c r="E81" s="71"/>
      <c r="F81" s="72"/>
      <c r="G81" s="67"/>
      <c r="H81" s="38">
        <f>MATCH($A79,Matrix!$B$2:$B$73,0)+1</f>
        <v>9</v>
      </c>
    </row>
    <row r="82" spans="1:8" s="38" customFormat="1" ht="17.25" customHeight="1" x14ac:dyDescent="0.4">
      <c r="A82" s="69" t="str">
        <f>Matrix!$D$1</f>
        <v>Requirement</v>
      </c>
      <c r="B82" s="70"/>
      <c r="C82" s="70"/>
      <c r="D82" s="70"/>
      <c r="E82" s="70"/>
      <c r="F82" s="70"/>
      <c r="G82" s="67"/>
      <c r="H82" s="38">
        <f>MATCH($A79,Matrix!$B$2:$B$73,0)+1</f>
        <v>9</v>
      </c>
    </row>
    <row r="83" spans="1:8" s="38" customFormat="1" ht="94.5" customHeight="1" x14ac:dyDescent="0.4">
      <c r="A83" s="62" t="str" cm="1">
        <f t="array" aca="1" ref="A83" ca="1">OFFSET(Matrix!$D$1,$H83 - 1,0)</f>
        <v>For all components of the system, the vendor shall provide a listing of all wireless communication interfaces to the system and specify how the interfaces can be configured and/or disabled.</v>
      </c>
      <c r="B83" s="71"/>
      <c r="C83" s="71"/>
      <c r="D83" s="71"/>
      <c r="E83" s="71"/>
      <c r="F83" s="72"/>
      <c r="G83" s="67"/>
      <c r="H83" s="38">
        <f>MATCH($A79,Matrix!$B$2:$B$73,0)+1</f>
        <v>9</v>
      </c>
    </row>
    <row r="84" spans="1:8" s="38" customFormat="1" x14ac:dyDescent="0.4">
      <c r="A84" s="73" t="str">
        <f>Matrix!$F$1</f>
        <v xml:space="preserve">Verification: Inspection, Demonstration, Test, or Analysis </v>
      </c>
      <c r="B84" s="74"/>
      <c r="C84" s="74"/>
      <c r="D84" s="74"/>
      <c r="E84" s="74"/>
      <c r="F84" s="74"/>
      <c r="G84" s="67"/>
      <c r="H84" s="38">
        <f>MATCH($A79,Matrix!$B$2:$B$73,0)+1</f>
        <v>9</v>
      </c>
    </row>
    <row r="85" spans="1:8" s="38" customFormat="1" ht="104.25" customHeight="1" x14ac:dyDescent="0.4">
      <c r="A85" s="62" t="str" cm="1">
        <f t="array" aca="1" ref="A85" ca="1">OFFSET(Matrix!$F$1,$H85 - 1,0)</f>
        <v>Inspection of vendor-supplied documentation detailing what wireless communications hardware is present, which wireless communications methods can be disabled, and how wireless communications enablement or disablement is managed.</v>
      </c>
      <c r="B85" s="71"/>
      <c r="C85" s="71"/>
      <c r="D85" s="71"/>
      <c r="E85" s="71"/>
      <c r="F85" s="72"/>
      <c r="G85" s="67"/>
      <c r="H85" s="38">
        <f>MATCH($A79,Matrix!$B$2:$B$73,0)+1</f>
        <v>9</v>
      </c>
    </row>
    <row r="86" spans="1:8" s="38" customFormat="1" ht="17.25" customHeight="1" x14ac:dyDescent="0.4">
      <c r="A86" s="69" t="str">
        <f>Matrix!$H$1</f>
        <v>Remarks</v>
      </c>
      <c r="B86" s="70"/>
      <c r="C86" s="70"/>
      <c r="D86" s="70"/>
      <c r="E86" s="70"/>
      <c r="F86" s="70"/>
      <c r="G86" s="67"/>
      <c r="H86" s="38">
        <f>MATCH($A79,Matrix!$B$2:$B$73,0)+1</f>
        <v>9</v>
      </c>
    </row>
    <row r="87" spans="1:8" s="38" customFormat="1" ht="72" customHeight="1" thickBot="1" x14ac:dyDescent="0.45">
      <c r="A87" s="75" t="str" cm="1">
        <f t="array" aca="1" ref="A87" ca="1">OFFSET(Matrix!$H$1,$H87 - 1,0)</f>
        <v>e.g. Bluetooth, cellular, satellite, Wi-Fi hotspot, Wi-Fi client, infrared, NFC, RFID</v>
      </c>
      <c r="B87" s="76"/>
      <c r="C87" s="76"/>
      <c r="D87" s="76"/>
      <c r="E87" s="76"/>
      <c r="F87" s="77"/>
      <c r="G87" s="68"/>
      <c r="H87" s="38">
        <f>MATCH($A79,Matrix!$B$2:$B$73,0)+1</f>
        <v>9</v>
      </c>
    </row>
    <row r="88" spans="1:8" s="56" customFormat="1" ht="46.5" customHeight="1" thickBot="1" x14ac:dyDescent="0.45"/>
    <row r="89" spans="1:8" s="37" customFormat="1" ht="17.25" customHeight="1" x14ac:dyDescent="0.4">
      <c r="A89" s="78" t="str">
        <f>Matrix!$B$1</f>
        <v>Ref #</v>
      </c>
      <c r="B89" s="79"/>
      <c r="C89" s="80" t="str">
        <f>Matrix!$C$1</f>
        <v>Category</v>
      </c>
      <c r="D89" s="81"/>
      <c r="E89" s="80" t="str">
        <f>Matrix!$G$1</f>
        <v>Criticality:
High, Medium, or Low</v>
      </c>
      <c r="F89" s="81"/>
      <c r="G89" s="36" t="str">
        <f>Matrix!$E$1</f>
        <v xml:space="preserve">Public Requirements References/Descriptions </v>
      </c>
    </row>
    <row r="90" spans="1:8" s="38" customFormat="1" ht="15.75" customHeight="1" x14ac:dyDescent="0.4">
      <c r="A90" s="62" t="s">
        <v>328</v>
      </c>
      <c r="B90" s="63"/>
      <c r="C90" s="62" t="str" cm="1">
        <f t="array" aca="1" ref="C90" ca="1">OFFSET(Matrix!$C$1,$H90 - 1,0)</f>
        <v>Access Control</v>
      </c>
      <c r="D90" s="63"/>
      <c r="E90" s="62" t="str" cm="1">
        <f t="array" aca="1" ref="E90" ca="1">OFFSET(Matrix!$G$1, $H90 - 1,0)</f>
        <v>Medium</v>
      </c>
      <c r="F90" s="72"/>
      <c r="G90" s="82" t="str" cm="1">
        <f t="array" aca="1" ref="G90" ca="1">OFFSET(Matrix!$E$1,$H90 - 1,0)</f>
        <v>[GDL 39] Only use WPA2 authentication / encryption. Never use WEP, WPS, or “open” Wi-Fi.</v>
      </c>
      <c r="H90" s="38">
        <f>MATCH($A90,Matrix!$B$2:$B$73,0)+1</f>
        <v>10</v>
      </c>
    </row>
    <row r="91" spans="1:8" s="38" customFormat="1" ht="17.25" customHeight="1" x14ac:dyDescent="0.4">
      <c r="A91" s="85" t="str">
        <f>Matrix!$A$1</f>
        <v>Applicable Component Categories</v>
      </c>
      <c r="B91" s="86"/>
      <c r="C91" s="86"/>
      <c r="D91" s="86"/>
      <c r="E91" s="86"/>
      <c r="F91" s="87"/>
      <c r="G91" s="83"/>
      <c r="H91" s="38">
        <f>MATCH($A90,Matrix!$B$2:$B$73,0)+1</f>
        <v>10</v>
      </c>
    </row>
    <row r="92" spans="1:8" s="38" customFormat="1" ht="76.5" customHeight="1" x14ac:dyDescent="0.4">
      <c r="A92" s="62" t="str" cm="1">
        <f t="array" aca="1" ref="A92" ca="1">OFFSET(Matrix!$A$1,$H92 - 1,0)</f>
        <v>Physical In-Cab Device;
Connectivity/Communications;</v>
      </c>
      <c r="B92" s="71"/>
      <c r="C92" s="71"/>
      <c r="D92" s="71"/>
      <c r="E92" s="71"/>
      <c r="F92" s="72"/>
      <c r="G92" s="83"/>
      <c r="H92" s="38">
        <f>MATCH($A90,Matrix!$B$2:$B$73,0)+1</f>
        <v>10</v>
      </c>
    </row>
    <row r="93" spans="1:8" s="38" customFormat="1" ht="17.25" customHeight="1" x14ac:dyDescent="0.4">
      <c r="A93" s="85" t="str">
        <f>Matrix!$D$1</f>
        <v>Requirement</v>
      </c>
      <c r="B93" s="86"/>
      <c r="C93" s="86"/>
      <c r="D93" s="86"/>
      <c r="E93" s="86"/>
      <c r="F93" s="87"/>
      <c r="G93" s="83"/>
      <c r="H93" s="38">
        <f>MATCH($A90,Matrix!$B$2:$B$73,0)+1</f>
        <v>10</v>
      </c>
    </row>
    <row r="94" spans="1:8" s="38" customFormat="1" ht="94.5" customHeight="1" x14ac:dyDescent="0.4">
      <c r="A94" s="62" t="str" cm="1">
        <f t="array" aca="1" ref="A94" ca="1">OFFSET(Matrix!$D$1,$H94 - 1,0)</f>
        <v>The vendor shall not use any deprecated encryption+authentication on any WiFi interface of the device. At the time of drafting this includes WEP, WPS or open/none.</v>
      </c>
      <c r="B94" s="71"/>
      <c r="C94" s="71"/>
      <c r="D94" s="71"/>
      <c r="E94" s="71"/>
      <c r="F94" s="72"/>
      <c r="G94" s="83"/>
      <c r="H94" s="38">
        <f>MATCH($A90,Matrix!$B$2:$B$73,0)+1</f>
        <v>10</v>
      </c>
    </row>
    <row r="95" spans="1:8" s="38" customFormat="1" x14ac:dyDescent="0.4">
      <c r="A95" s="88" t="str">
        <f>Matrix!$F$1</f>
        <v xml:space="preserve">Verification: Inspection, Demonstration, Test, or Analysis </v>
      </c>
      <c r="B95" s="89"/>
      <c r="C95" s="89"/>
      <c r="D95" s="89"/>
      <c r="E95" s="89"/>
      <c r="F95" s="90"/>
      <c r="G95" s="83"/>
      <c r="H95" s="38">
        <f>MATCH($A90,Matrix!$B$2:$B$73,0)+1</f>
        <v>10</v>
      </c>
    </row>
    <row r="96" spans="1:8" s="38" customFormat="1" ht="104.25" customHeight="1" x14ac:dyDescent="0.4">
      <c r="A96" s="62" t="str" cm="1">
        <f t="array" aca="1" ref="A96" ca="1">OFFSET(Matrix!$F$1,$H96 - 1,0)</f>
        <v>Test that the device will not connect to WEP, WPS or open Wi-Fi hotspots.</v>
      </c>
      <c r="B96" s="71"/>
      <c r="C96" s="71"/>
      <c r="D96" s="71"/>
      <c r="E96" s="71"/>
      <c r="F96" s="72"/>
      <c r="G96" s="83"/>
      <c r="H96" s="38">
        <f>MATCH($A90,Matrix!$B$2:$B$73,0)+1</f>
        <v>10</v>
      </c>
    </row>
    <row r="97" spans="1:8" s="38" customFormat="1" ht="17.25" customHeight="1" x14ac:dyDescent="0.4">
      <c r="A97" s="85" t="str">
        <f>Matrix!$H$1</f>
        <v>Remarks</v>
      </c>
      <c r="B97" s="86"/>
      <c r="C97" s="86"/>
      <c r="D97" s="86"/>
      <c r="E97" s="86"/>
      <c r="F97" s="87"/>
      <c r="G97" s="83"/>
      <c r="H97" s="38">
        <f>MATCH($A90,Matrix!$B$2:$B$73,0)+1</f>
        <v>10</v>
      </c>
    </row>
    <row r="98" spans="1:8" s="38" customFormat="1" ht="72" customHeight="1" thickBot="1" x14ac:dyDescent="0.45">
      <c r="A98" s="75" cm="1">
        <f t="array" aca="1" ref="A98" ca="1">OFFSET(Matrix!$H$1,$H98 - 1,0)</f>
        <v>0</v>
      </c>
      <c r="B98" s="76"/>
      <c r="C98" s="76"/>
      <c r="D98" s="76"/>
      <c r="E98" s="76"/>
      <c r="F98" s="77"/>
      <c r="G98" s="84"/>
      <c r="H98" s="38">
        <f>MATCH($A90,Matrix!$B$2:$B$73,0)+1</f>
        <v>10</v>
      </c>
    </row>
    <row r="99" spans="1:8" s="56" customFormat="1" ht="46.5" customHeight="1" thickBot="1" x14ac:dyDescent="0.45"/>
    <row r="100" spans="1:8" s="37" customFormat="1" ht="17.25" customHeight="1" x14ac:dyDescent="0.4">
      <c r="A100" s="78" t="str">
        <f>Matrix!$B$1</f>
        <v>Ref #</v>
      </c>
      <c r="B100" s="79"/>
      <c r="C100" s="80" t="str">
        <f>Matrix!$C$1</f>
        <v>Category</v>
      </c>
      <c r="D100" s="81"/>
      <c r="E100" s="80" t="str">
        <f>Matrix!$G$1</f>
        <v>Criticality:
High, Medium, or Low</v>
      </c>
      <c r="F100" s="81"/>
      <c r="G100" s="36" t="str">
        <f>Matrix!$E$1</f>
        <v xml:space="preserve">Public Requirements References/Descriptions </v>
      </c>
    </row>
    <row r="101" spans="1:8" s="38" customFormat="1" ht="15.75" customHeight="1" x14ac:dyDescent="0.4">
      <c r="A101" s="62" t="s">
        <v>331</v>
      </c>
      <c r="B101" s="63"/>
      <c r="C101" s="62" t="str" cm="1">
        <f t="array" aca="1" ref="C101" ca="1">OFFSET(Matrix!$C$1,$H101 - 1,0)</f>
        <v>Access Control</v>
      </c>
      <c r="D101" s="63"/>
      <c r="E101" s="62" t="str" cm="1">
        <f t="array" aca="1" ref="E101" ca="1">OFFSET(Matrix!$G$1, $H101 - 1,0)</f>
        <v>Medium</v>
      </c>
      <c r="F101" s="72"/>
      <c r="G101" s="82" t="str" cm="1">
        <f t="array" aca="1" ref="G101" ca="1">OFFSET(Matrix!$E$1,$H101 - 1,0)</f>
        <v>[GDL 44] Make sure Bluetooth devices support and use Secure Simple Pairing (SSP) rather than legacy pairing.
[GDL 45] Numeric Comparison is preferred to Passkey Entry for pairing.</v>
      </c>
      <c r="H101" s="38">
        <f>MATCH($A101,Matrix!$B$2:$B$73,0)+1</f>
        <v>11</v>
      </c>
    </row>
    <row r="102" spans="1:8" s="38" customFormat="1" ht="17.25" customHeight="1" x14ac:dyDescent="0.4">
      <c r="A102" s="85" t="str">
        <f>Matrix!$A$1</f>
        <v>Applicable Component Categories</v>
      </c>
      <c r="B102" s="86"/>
      <c r="C102" s="86"/>
      <c r="D102" s="86"/>
      <c r="E102" s="86"/>
      <c r="F102" s="87"/>
      <c r="G102" s="83"/>
      <c r="H102" s="38">
        <f>MATCH($A101,Matrix!$B$2:$B$73,0)+1</f>
        <v>11</v>
      </c>
    </row>
    <row r="103" spans="1:8" s="38" customFormat="1" ht="76.5" customHeight="1" x14ac:dyDescent="0.4">
      <c r="A103" s="62" t="str" cm="1">
        <f t="array" aca="1" ref="A103" ca="1">OFFSET(Matrix!$A$1,$H103 - 1,0)</f>
        <v>Physical In-Cab Device;
Connectivity/Communications;</v>
      </c>
      <c r="B103" s="71"/>
      <c r="C103" s="71"/>
      <c r="D103" s="71"/>
      <c r="E103" s="71"/>
      <c r="F103" s="72"/>
      <c r="G103" s="83"/>
      <c r="H103" s="38">
        <f>MATCH($A101,Matrix!$B$2:$B$73,0)+1</f>
        <v>11</v>
      </c>
    </row>
    <row r="104" spans="1:8" s="38" customFormat="1" ht="17.25" customHeight="1" x14ac:dyDescent="0.4">
      <c r="A104" s="85" t="str">
        <f>Matrix!$D$1</f>
        <v>Requirement</v>
      </c>
      <c r="B104" s="86"/>
      <c r="C104" s="86"/>
      <c r="D104" s="86"/>
      <c r="E104" s="86"/>
      <c r="F104" s="87"/>
      <c r="G104" s="83"/>
      <c r="H104" s="38">
        <f>MATCH($A101,Matrix!$B$2:$B$73,0)+1</f>
        <v>11</v>
      </c>
    </row>
    <row r="105" spans="1:8" s="38" customFormat="1" ht="94.5" customHeight="1" x14ac:dyDescent="0.4">
      <c r="A105" s="62" t="str" cm="1">
        <f t="array" aca="1" ref="A105" ca="1">OFFSET(Matrix!$D$1,$H105 - 1,0)</f>
        <v>The vendor shall implement, for all bluetooth interfaces,  pairing that must be specifically allowed by physical controls on the device and be time-limited. Furthermore, pairing will not use legacy pairing or passkey entry.</v>
      </c>
      <c r="B105" s="71"/>
      <c r="C105" s="71"/>
      <c r="D105" s="71"/>
      <c r="E105" s="71"/>
      <c r="F105" s="72"/>
      <c r="G105" s="83"/>
      <c r="H105" s="38">
        <f>MATCH($A101,Matrix!$B$2:$B$73,0)+1</f>
        <v>11</v>
      </c>
    </row>
    <row r="106" spans="1:8" s="38" customFormat="1" x14ac:dyDescent="0.4">
      <c r="A106" s="88" t="str">
        <f>Matrix!$F$1</f>
        <v xml:space="preserve">Verification: Inspection, Demonstration, Test, or Analysis </v>
      </c>
      <c r="B106" s="89"/>
      <c r="C106" s="89"/>
      <c r="D106" s="89"/>
      <c r="E106" s="89"/>
      <c r="F106" s="90"/>
      <c r="G106" s="83"/>
      <c r="H106" s="38">
        <f>MATCH($A101,Matrix!$B$2:$B$73,0)+1</f>
        <v>11</v>
      </c>
    </row>
    <row r="107" spans="1:8" s="38" customFormat="1" ht="104.25" customHeight="1" x14ac:dyDescent="0.4">
      <c r="A107" s="62" t="str" cm="1">
        <f t="array" aca="1" ref="A107" ca="1">OFFSET(Matrix!$F$1,$H107 - 1,0)</f>
        <v>Test that it is not possible to pair with the device 5 minutes after enabling pairing on the device. Test that pairing does not support SSP or passkey, only numeric comparison.</v>
      </c>
      <c r="B107" s="71"/>
      <c r="C107" s="71"/>
      <c r="D107" s="71"/>
      <c r="E107" s="71"/>
      <c r="F107" s="72"/>
      <c r="G107" s="83"/>
      <c r="H107" s="38">
        <f>MATCH($A101,Matrix!$B$2:$B$73,0)+1</f>
        <v>11</v>
      </c>
    </row>
    <row r="108" spans="1:8" s="38" customFormat="1" ht="17.25" customHeight="1" x14ac:dyDescent="0.4">
      <c r="A108" s="85" t="str">
        <f>Matrix!$H$1</f>
        <v>Remarks</v>
      </c>
      <c r="B108" s="86"/>
      <c r="C108" s="86"/>
      <c r="D108" s="86"/>
      <c r="E108" s="86"/>
      <c r="F108" s="87"/>
      <c r="G108" s="83"/>
      <c r="H108" s="38">
        <f>MATCH($A101,Matrix!$B$2:$B$73,0)+1</f>
        <v>11</v>
      </c>
    </row>
    <row r="109" spans="1:8" s="38" customFormat="1" ht="72" customHeight="1" thickBot="1" x14ac:dyDescent="0.45">
      <c r="A109" s="75" cm="1">
        <f t="array" aca="1" ref="A109" ca="1">OFFSET(Matrix!$H$1,$H109 - 1,0)</f>
        <v>0</v>
      </c>
      <c r="B109" s="76"/>
      <c r="C109" s="76"/>
      <c r="D109" s="76"/>
      <c r="E109" s="76"/>
      <c r="F109" s="77"/>
      <c r="G109" s="84"/>
      <c r="H109" s="38">
        <f>MATCH($A101,Matrix!$B$2:$B$73,0)+1</f>
        <v>11</v>
      </c>
    </row>
    <row r="110" spans="1:8" s="56" customFormat="1" ht="46.5" customHeight="1" thickBot="1" x14ac:dyDescent="0.45"/>
    <row r="111" spans="1:8" s="37" customFormat="1" ht="17.25" customHeight="1" x14ac:dyDescent="0.4">
      <c r="A111" s="78" t="str">
        <f>Matrix!$B$1</f>
        <v>Ref #</v>
      </c>
      <c r="B111" s="79"/>
      <c r="C111" s="80" t="str">
        <f>Matrix!$C$1</f>
        <v>Category</v>
      </c>
      <c r="D111" s="81"/>
      <c r="E111" s="80" t="str">
        <f>Matrix!$G$1</f>
        <v>Criticality:
High, Medium, or Low</v>
      </c>
      <c r="F111" s="81"/>
      <c r="G111" s="36" t="str">
        <f>Matrix!$E$1</f>
        <v xml:space="preserve">Public Requirements References/Descriptions </v>
      </c>
    </row>
    <row r="112" spans="1:8" s="38" customFormat="1" ht="15.75" customHeight="1" x14ac:dyDescent="0.4">
      <c r="A112" s="62" t="s">
        <v>338</v>
      </c>
      <c r="B112" s="63"/>
      <c r="C112" s="62" t="str" cm="1">
        <f t="array" aca="1" ref="C112" ca="1">OFFSET(Matrix!$C$1,$H112 - 1,0)</f>
        <v>Access Control</v>
      </c>
      <c r="D112" s="63"/>
      <c r="E112" s="62" t="str" cm="1">
        <f t="array" aca="1" ref="E112" ca="1">OFFSET(Matrix!$G$1, $H112 - 1,0)</f>
        <v>Medium</v>
      </c>
      <c r="F112" s="72"/>
      <c r="G112" s="82" cm="1">
        <f t="array" aca="1" ref="G112" ca="1">OFFSET(Matrix!$E$1,$H112 - 1,0)</f>
        <v>0</v>
      </c>
      <c r="H112" s="38">
        <f>MATCH($A112,Matrix!$B$2:$B$73,0)+1</f>
        <v>12</v>
      </c>
    </row>
    <row r="113" spans="1:8" s="38" customFormat="1" ht="17.25" customHeight="1" x14ac:dyDescent="0.4">
      <c r="A113" s="85" t="str">
        <f>Matrix!$A$1</f>
        <v>Applicable Component Categories</v>
      </c>
      <c r="B113" s="86"/>
      <c r="C113" s="86"/>
      <c r="D113" s="86"/>
      <c r="E113" s="86"/>
      <c r="F113" s="87"/>
      <c r="G113" s="83"/>
      <c r="H113" s="38">
        <f>MATCH($A112,Matrix!$B$2:$B$73,0)+1</f>
        <v>12</v>
      </c>
    </row>
    <row r="114" spans="1:8" s="38" customFormat="1" ht="76.5" customHeight="1" x14ac:dyDescent="0.4">
      <c r="A114" s="62" t="str" cm="1">
        <f t="array" aca="1" ref="A114" ca="1">OFFSET(Matrix!$A$1,$H114 - 1,0)</f>
        <v>Physical In-Cab Device;
Connectivity/Communications;</v>
      </c>
      <c r="B114" s="71"/>
      <c r="C114" s="71"/>
      <c r="D114" s="71"/>
      <c r="E114" s="71"/>
      <c r="F114" s="72"/>
      <c r="G114" s="83"/>
      <c r="H114" s="38">
        <f>MATCH($A112,Matrix!$B$2:$B$73,0)+1</f>
        <v>12</v>
      </c>
    </row>
    <row r="115" spans="1:8" s="38" customFormat="1" ht="17.25" customHeight="1" x14ac:dyDescent="0.4">
      <c r="A115" s="85" t="str">
        <f>Matrix!$D$1</f>
        <v>Requirement</v>
      </c>
      <c r="B115" s="86"/>
      <c r="C115" s="86"/>
      <c r="D115" s="86"/>
      <c r="E115" s="86"/>
      <c r="F115" s="87"/>
      <c r="G115" s="83"/>
      <c r="H115" s="38">
        <f>MATCH($A112,Matrix!$B$2:$B$73,0)+1</f>
        <v>12</v>
      </c>
    </row>
    <row r="116" spans="1:8" s="38" customFormat="1" ht="94.5" customHeight="1" x14ac:dyDescent="0.4">
      <c r="A116" s="62" t="str" cm="1">
        <f t="array" aca="1" ref="A116" ca="1">OFFSET(Matrix!$D$1,$H116 - 1,0)</f>
        <v>Any and all software or firmware implementing wirelss interface encrytion+authentication (those satisfying AC-061 and AC-062 above) will be prepared for future deprecation of methods. i.e. That software/firmware is upgradable.</v>
      </c>
      <c r="B116" s="71"/>
      <c r="C116" s="71"/>
      <c r="D116" s="71"/>
      <c r="E116" s="71"/>
      <c r="F116" s="72"/>
      <c r="G116" s="83"/>
      <c r="H116" s="38">
        <f>MATCH($A112,Matrix!$B$2:$B$73,0)+1</f>
        <v>12</v>
      </c>
    </row>
    <row r="117" spans="1:8" s="38" customFormat="1" x14ac:dyDescent="0.4">
      <c r="A117" s="88" t="str">
        <f>Matrix!$F$1</f>
        <v xml:space="preserve">Verification: Inspection, Demonstration, Test, or Analysis </v>
      </c>
      <c r="B117" s="89"/>
      <c r="C117" s="89"/>
      <c r="D117" s="89"/>
      <c r="E117" s="89"/>
      <c r="F117" s="90"/>
      <c r="G117" s="83"/>
      <c r="H117" s="38">
        <f>MATCH($A112,Matrix!$B$2:$B$73,0)+1</f>
        <v>12</v>
      </c>
    </row>
    <row r="118" spans="1:8" s="38" customFormat="1" ht="104.25" customHeight="1" x14ac:dyDescent="0.4">
      <c r="A118" s="62" t="str" cm="1">
        <f t="array" aca="1" ref="A118" ca="1">OFFSET(Matrix!$F$1,$H118 - 1,0)</f>
        <v>Inspection of vendor-supplied documentation confirming upgradability of the software implementing encryption+authentication of wireless interfaces.</v>
      </c>
      <c r="B118" s="71"/>
      <c r="C118" s="71"/>
      <c r="D118" s="71"/>
      <c r="E118" s="71"/>
      <c r="F118" s="72"/>
      <c r="G118" s="83"/>
      <c r="H118" s="38">
        <f>MATCH($A112,Matrix!$B$2:$B$73,0)+1</f>
        <v>12</v>
      </c>
    </row>
    <row r="119" spans="1:8" s="38" customFormat="1" ht="17.25" customHeight="1" x14ac:dyDescent="0.4">
      <c r="A119" s="85" t="str">
        <f>Matrix!$H$1</f>
        <v>Remarks</v>
      </c>
      <c r="B119" s="86"/>
      <c r="C119" s="86"/>
      <c r="D119" s="86"/>
      <c r="E119" s="86"/>
      <c r="F119" s="87"/>
      <c r="G119" s="83"/>
      <c r="H119" s="38">
        <f>MATCH($A112,Matrix!$B$2:$B$73,0)+1</f>
        <v>12</v>
      </c>
    </row>
    <row r="120" spans="1:8" s="38" customFormat="1" ht="72" customHeight="1" thickBot="1" x14ac:dyDescent="0.45">
      <c r="A120" s="75" cm="1">
        <f t="array" aca="1" ref="A120" ca="1">OFFSET(Matrix!$H$1,$H120 - 1,0)</f>
        <v>0</v>
      </c>
      <c r="B120" s="76"/>
      <c r="C120" s="76"/>
      <c r="D120" s="76"/>
      <c r="E120" s="76"/>
      <c r="F120" s="77"/>
      <c r="G120" s="84"/>
      <c r="H120" s="38">
        <f>MATCH($A112,Matrix!$B$2:$B$73,0)+1</f>
        <v>12</v>
      </c>
    </row>
    <row r="121" spans="1:8" s="57" customFormat="1" ht="46.5" customHeight="1" thickBot="1" x14ac:dyDescent="0.45">
      <c r="A121" s="56"/>
      <c r="B121" s="56"/>
      <c r="C121" s="56"/>
      <c r="D121" s="56"/>
      <c r="E121" s="56"/>
      <c r="F121" s="56"/>
      <c r="G121" s="56"/>
      <c r="H121" s="56"/>
    </row>
    <row r="122" spans="1:8" s="37" customFormat="1" x14ac:dyDescent="0.4">
      <c r="A122" s="58" t="str">
        <f>Matrix!$B$1</f>
        <v>Ref #</v>
      </c>
      <c r="B122" s="59"/>
      <c r="C122" s="60" t="str">
        <f>Matrix!$C$1</f>
        <v>Category</v>
      </c>
      <c r="D122" s="61"/>
      <c r="E122" s="60" t="str">
        <f>Matrix!$G$1</f>
        <v>Criticality:
High, Medium, or Low</v>
      </c>
      <c r="F122" s="61"/>
      <c r="G122" s="36" t="str">
        <f>Matrix!$E$1</f>
        <v xml:space="preserve">Public Requirements References/Descriptions </v>
      </c>
    </row>
    <row r="123" spans="1:8" s="38" customFormat="1" ht="15.75" customHeight="1" x14ac:dyDescent="0.4">
      <c r="A123" s="62" t="s">
        <v>27</v>
      </c>
      <c r="B123" s="63"/>
      <c r="C123" s="64" t="str" cm="1">
        <f t="array" aca="1" ref="C123" ca="1">OFFSET(Matrix!$C$1,$H123 - 1,0)</f>
        <v>Identification and Authentication</v>
      </c>
      <c r="D123" s="65"/>
      <c r="E123" s="64" t="str" cm="1">
        <f t="array" aca="1" ref="E123" ca="1">OFFSET(Matrix!$G$1, $H123 - 1,0)</f>
        <v>Medium</v>
      </c>
      <c r="F123" s="65"/>
      <c r="G123" s="66" t="str" cm="1">
        <f t="array" aca="1" ref="G123" ca="1">OFFSET(Matrix!$E$1,$H123 - 1,0)</f>
        <v>NIST 800-53 AC-7 - UNSUCCESSFUL LOGON ATTEMPTS 
The information system:
a. Enforces a limit of [Assignment: organization-defined number] consecutive invalid logon attempts by a user during a [Assignment: organization-defined time period]; and
b. Automatically [Selection: locks the account/node for an [Assignment: organization-defined time period]; locks the account/node until released by an administrator; delays next logon prompt according to [Assignment: organization-defined delay algorithm]] when the maximum number of unsuccessful attempts is exceeded.
CTIA ICCTP 5.2 Password Management Test</v>
      </c>
      <c r="H123" s="38">
        <f>MATCH($A123,Matrix!$B$2:$B$73,0)+1</f>
        <v>13</v>
      </c>
    </row>
    <row r="124" spans="1:8" s="38" customFormat="1" x14ac:dyDescent="0.4">
      <c r="A124" s="69" t="str">
        <f>Matrix!$A$1</f>
        <v>Applicable Component Categories</v>
      </c>
      <c r="B124" s="70"/>
      <c r="C124" s="70"/>
      <c r="D124" s="70"/>
      <c r="E124" s="70"/>
      <c r="F124" s="70"/>
      <c r="G124" s="67"/>
      <c r="H124" s="38">
        <f>MATCH($A123,Matrix!$B$2:$B$73,0)+1</f>
        <v>13</v>
      </c>
    </row>
    <row r="125" spans="1:8" s="38" customFormat="1" ht="76.5" customHeight="1" x14ac:dyDescent="0.4">
      <c r="A125" s="62" t="str" cm="1">
        <f t="array" aca="1" ref="A125" ca="1">OFFSET(Matrix!$A$1,$H125 - 1,0)</f>
        <v>Cloud or Back-end;</v>
      </c>
      <c r="B125" s="71"/>
      <c r="C125" s="71"/>
      <c r="D125" s="71"/>
      <c r="E125" s="71"/>
      <c r="F125" s="72"/>
      <c r="G125" s="67"/>
      <c r="H125" s="38">
        <f>MATCH($A123,Matrix!$B$2:$B$73,0)+1</f>
        <v>13</v>
      </c>
    </row>
    <row r="126" spans="1:8" s="38" customFormat="1" x14ac:dyDescent="0.4">
      <c r="A126" s="69" t="str">
        <f>Matrix!$D$1</f>
        <v>Requirement</v>
      </c>
      <c r="B126" s="70"/>
      <c r="C126" s="70"/>
      <c r="D126" s="70"/>
      <c r="E126" s="70"/>
      <c r="F126" s="70"/>
      <c r="G126" s="67"/>
      <c r="H126" s="38">
        <f>MATCH($A123,Matrix!$B$2:$B$73,0)+1</f>
        <v>13</v>
      </c>
    </row>
    <row r="127" spans="1:8" s="38" customFormat="1" ht="94.5" customHeight="1" x14ac:dyDescent="0.4">
      <c r="A127" s="62" t="str" cm="1">
        <f t="array" aca="1" ref="A127" ca="1">OFFSET(Matrix!$D$1,$H127 - 1,0)</f>
        <v>Authentication attempts to the vendor’s devices and backends shall be rate-limited to an industry accepted rate.</v>
      </c>
      <c r="B127" s="71"/>
      <c r="C127" s="71"/>
      <c r="D127" s="71"/>
      <c r="E127" s="71"/>
      <c r="F127" s="72"/>
      <c r="G127" s="67"/>
      <c r="H127" s="38">
        <f>MATCH($A123,Matrix!$B$2:$B$73,0)+1</f>
        <v>13</v>
      </c>
    </row>
    <row r="128" spans="1:8" s="38" customFormat="1" x14ac:dyDescent="0.4">
      <c r="A128" s="73" t="str">
        <f>Matrix!$F$1</f>
        <v xml:space="preserve">Verification: Inspection, Demonstration, Test, or Analysis </v>
      </c>
      <c r="B128" s="74"/>
      <c r="C128" s="74"/>
      <c r="D128" s="74"/>
      <c r="E128" s="74"/>
      <c r="F128" s="74"/>
      <c r="G128" s="67"/>
      <c r="H128" s="38">
        <f>MATCH($A123,Matrix!$B$2:$B$73,0)+1</f>
        <v>13</v>
      </c>
    </row>
    <row r="129" spans="1:8" s="38" customFormat="1" ht="94.5" customHeight="1" x14ac:dyDescent="0.4">
      <c r="A129" s="62" t="str" cm="1">
        <f t="array" aca="1" ref="A129" ca="1">OFFSET(Matrix!$F$1,$H129 - 1,0)</f>
        <v>Inspection of vendor-supplied documentation detailing the methods used to enforce rate limiting.</v>
      </c>
      <c r="B129" s="71"/>
      <c r="C129" s="71"/>
      <c r="D129" s="71"/>
      <c r="E129" s="71"/>
      <c r="F129" s="72"/>
      <c r="G129" s="67"/>
      <c r="H129" s="38">
        <f>MATCH($A123,Matrix!$B$2:$B$73,0)+1</f>
        <v>13</v>
      </c>
    </row>
    <row r="130" spans="1:8" s="38" customFormat="1" x14ac:dyDescent="0.4">
      <c r="A130" s="69" t="str">
        <f>Matrix!$H$1</f>
        <v>Remarks</v>
      </c>
      <c r="B130" s="70"/>
      <c r="C130" s="70"/>
      <c r="D130" s="70"/>
      <c r="E130" s="70"/>
      <c r="F130" s="70"/>
      <c r="G130" s="67"/>
      <c r="H130" s="38">
        <f>MATCH($A123,Matrix!$B$2:$B$73,0)+1</f>
        <v>13</v>
      </c>
    </row>
    <row r="131" spans="1:8" s="38" customFormat="1" ht="49.5" customHeight="1" thickBot="1" x14ac:dyDescent="0.45">
      <c r="A131" s="75" t="str" cm="1">
        <f t="array" aca="1" ref="A131" ca="1">OFFSET(Matrix!$H$1,$H131 - 1,0)</f>
        <v>-</v>
      </c>
      <c r="B131" s="76"/>
      <c r="C131" s="76"/>
      <c r="D131" s="76"/>
      <c r="E131" s="76"/>
      <c r="F131" s="77"/>
      <c r="G131" s="68"/>
      <c r="H131" s="38">
        <f>MATCH($A123,Matrix!$B$2:$B$73,0)+1</f>
        <v>13</v>
      </c>
    </row>
    <row r="132" spans="1:8" s="57" customFormat="1" ht="46.5" customHeight="1" thickBot="1" x14ac:dyDescent="0.45">
      <c r="A132" s="56"/>
      <c r="B132" s="56"/>
      <c r="C132" s="56"/>
      <c r="D132" s="56"/>
      <c r="E132" s="56"/>
      <c r="F132" s="56"/>
      <c r="G132" s="56"/>
      <c r="H132" s="56"/>
    </row>
    <row r="133" spans="1:8" s="37" customFormat="1" ht="17.25" customHeight="1" x14ac:dyDescent="0.4">
      <c r="A133" s="58" t="str">
        <f>Matrix!$B$1</f>
        <v>Ref #</v>
      </c>
      <c r="B133" s="59"/>
      <c r="C133" s="60" t="str">
        <f>Matrix!$C$1</f>
        <v>Category</v>
      </c>
      <c r="D133" s="61"/>
      <c r="E133" s="60" t="str">
        <f>Matrix!$G$1</f>
        <v>Criticality:
High, Medium, or Low</v>
      </c>
      <c r="F133" s="61"/>
      <c r="G133" s="36" t="str">
        <f>Matrix!$E$1</f>
        <v xml:space="preserve">Public Requirements References/Descriptions </v>
      </c>
    </row>
    <row r="134" spans="1:8" s="38" customFormat="1" ht="15.75" customHeight="1" x14ac:dyDescent="0.4">
      <c r="A134" s="62" t="s">
        <v>31</v>
      </c>
      <c r="B134" s="63"/>
      <c r="C134" s="64" t="str" cm="1">
        <f t="array" aca="1" ref="C134" ca="1">OFFSET(Matrix!$C$1,$H134 - 1,0)</f>
        <v>Device-Local Authentication</v>
      </c>
      <c r="D134" s="65"/>
      <c r="E134" s="64" t="str" cm="1">
        <f t="array" aca="1" ref="E134" ca="1">OFFSET(Matrix!$G$1, $H134 - 1,0)</f>
        <v>Medium</v>
      </c>
      <c r="F134" s="65"/>
      <c r="G134" s="66" t="str" cm="1">
        <f t="array" aca="1" ref="G134" ca="1">OFFSET(Matrix!$E$1,$H134 - 1,0)</f>
        <v>ETSI TS 103 645 V1.1.1 Provision 4.1-1 All IoT device passwords shall be unique and shall not be resettable to any universal factory default value.
FMCSA GDL 32 Make sure local wireless interfaces like Bluetooth or Wi-Fi don't provide admin access without authentication.
FMCSA GDL 40 Always use a complex, unique password per device.
FMCSA GDL 43 Always use a complex, unique password per device.</v>
      </c>
      <c r="H134" s="38">
        <f>MATCH($A134,Matrix!$B$2:$B$73,0)+1</f>
        <v>14</v>
      </c>
    </row>
    <row r="135" spans="1:8" s="38" customFormat="1" ht="17.25" customHeight="1" x14ac:dyDescent="0.4">
      <c r="A135" s="69" t="str">
        <f>Matrix!$A$1</f>
        <v>Applicable Component Categories</v>
      </c>
      <c r="B135" s="70"/>
      <c r="C135" s="70"/>
      <c r="D135" s="70"/>
      <c r="E135" s="70"/>
      <c r="F135" s="70"/>
      <c r="G135" s="67"/>
      <c r="H135" s="38">
        <f>MATCH($A134,Matrix!$B$2:$B$73,0)+1</f>
        <v>14</v>
      </c>
    </row>
    <row r="136" spans="1:8" s="38" customFormat="1" ht="76.5" customHeight="1" x14ac:dyDescent="0.4">
      <c r="A136" s="62" t="str" cm="1">
        <f t="array" aca="1" ref="A136" ca="1">OFFSET(Matrix!$A$1,$H136 - 1,0)</f>
        <v xml:space="preserve">Mobile App;
Physical In-Cab Device;
Connectivity/Communications;
</v>
      </c>
      <c r="B136" s="71"/>
      <c r="C136" s="71"/>
      <c r="D136" s="71"/>
      <c r="E136" s="71"/>
      <c r="F136" s="72"/>
      <c r="G136" s="67"/>
      <c r="H136" s="38">
        <f>MATCH($A134,Matrix!$B$2:$B$73,0)+1</f>
        <v>14</v>
      </c>
    </row>
    <row r="137" spans="1:8" s="38" customFormat="1" ht="17.25" customHeight="1" x14ac:dyDescent="0.4">
      <c r="A137" s="69" t="str">
        <f>Matrix!$D$1</f>
        <v>Requirement</v>
      </c>
      <c r="B137" s="70"/>
      <c r="C137" s="70"/>
      <c r="D137" s="70"/>
      <c r="E137" s="70"/>
      <c r="F137" s="70"/>
      <c r="G137" s="67"/>
      <c r="H137" s="38">
        <f>MATCH($A134,Matrix!$B$2:$B$73,0)+1</f>
        <v>14</v>
      </c>
    </row>
    <row r="138" spans="1:8" s="38" customFormat="1" ht="94.5" customHeight="1" x14ac:dyDescent="0.4">
      <c r="A138" s="62" t="str" cm="1">
        <f t="array" aca="1" ref="A138" ca="1">OFFSET(Matrix!$D$1,$H138 - 1,0)</f>
        <v>All authentication offered on device-local interfaces shall expect credentials which are unique to each device instance and uncorrelated to any and all public information about the device.</v>
      </c>
      <c r="B138" s="71"/>
      <c r="C138" s="71"/>
      <c r="D138" s="71"/>
      <c r="E138" s="71"/>
      <c r="F138" s="72"/>
      <c r="G138" s="67"/>
      <c r="H138" s="38">
        <f>MATCH($A134,Matrix!$B$2:$B$73,0)+1</f>
        <v>14</v>
      </c>
    </row>
    <row r="139" spans="1:8" s="38" customFormat="1" x14ac:dyDescent="0.4">
      <c r="A139" s="73" t="str">
        <f>Matrix!$F$1</f>
        <v xml:space="preserve">Verification: Inspection, Demonstration, Test, or Analysis </v>
      </c>
      <c r="B139" s="74"/>
      <c r="C139" s="74"/>
      <c r="D139" s="74"/>
      <c r="E139" s="74"/>
      <c r="F139" s="74"/>
      <c r="G139" s="67"/>
      <c r="H139" s="38">
        <f>MATCH($A134,Matrix!$B$2:$B$73,0)+1</f>
        <v>14</v>
      </c>
    </row>
    <row r="140" spans="1:8" s="38" customFormat="1" ht="94.5" customHeight="1" x14ac:dyDescent="0.4">
      <c r="A140" s="62" t="str" cm="1">
        <f t="array" aca="1" ref="A140" ca="1">OFFSET(Matrix!$F$1,$H140 - 1,0)</f>
        <v>Inspection of vendor-supplied documentation detailing the local authentication and how the unique credential is generated. Ensure that the generation of this credential cannot be guessed from public information.</v>
      </c>
      <c r="B140" s="71"/>
      <c r="C140" s="71"/>
      <c r="D140" s="71"/>
      <c r="E140" s="71"/>
      <c r="F140" s="72"/>
      <c r="G140" s="67"/>
      <c r="H140" s="38">
        <f>MATCH($A134,Matrix!$B$2:$B$73,0)+1</f>
        <v>14</v>
      </c>
    </row>
    <row r="141" spans="1:8" s="38" customFormat="1" ht="17.25" customHeight="1" x14ac:dyDescent="0.4">
      <c r="A141" s="69" t="str">
        <f>Matrix!$H$1</f>
        <v>Remarks</v>
      </c>
      <c r="B141" s="70"/>
      <c r="C141" s="70"/>
      <c r="D141" s="70"/>
      <c r="E141" s="70"/>
      <c r="F141" s="70"/>
      <c r="G141" s="67"/>
      <c r="H141" s="38">
        <f>MATCH($A134,Matrix!$B$2:$B$73,0)+1</f>
        <v>14</v>
      </c>
    </row>
    <row r="142" spans="1:8" s="38" customFormat="1" ht="63" customHeight="1" thickBot="1" x14ac:dyDescent="0.45">
      <c r="A142" s="75" t="str" cm="1">
        <f t="array" aca="1" ref="A142" ca="1">OFFSET(Matrix!$H$1,$H142 - 1,0)</f>
        <v>This requirement applies to many common facilities found on devices. e.g. local management portals, local Wi-Fi access points, Bluetooth pairing codes, local ssh servers, local serial console logins</v>
      </c>
      <c r="B142" s="76"/>
      <c r="C142" s="76"/>
      <c r="D142" s="76"/>
      <c r="E142" s="76"/>
      <c r="F142" s="77"/>
      <c r="G142" s="68"/>
      <c r="H142" s="38">
        <f>MATCH($A134,Matrix!$B$2:$B$73,0)+1</f>
        <v>14</v>
      </c>
    </row>
    <row r="143" spans="1:8" s="57" customFormat="1" ht="46.5" customHeight="1" thickBot="1" x14ac:dyDescent="0.45">
      <c r="A143" s="56"/>
      <c r="B143" s="56"/>
      <c r="C143" s="56"/>
      <c r="D143" s="56"/>
      <c r="E143" s="56"/>
      <c r="F143" s="56"/>
      <c r="G143" s="56"/>
      <c r="H143" s="56"/>
    </row>
    <row r="144" spans="1:8" s="37" customFormat="1" x14ac:dyDescent="0.4">
      <c r="A144" s="58" t="str">
        <f>Matrix!$B$1</f>
        <v>Ref #</v>
      </c>
      <c r="B144" s="59"/>
      <c r="C144" s="60" t="str">
        <f>Matrix!$C$1</f>
        <v>Category</v>
      </c>
      <c r="D144" s="61"/>
      <c r="E144" s="60" t="str">
        <f>Matrix!$G$1</f>
        <v>Criticality:
High, Medium, or Low</v>
      </c>
      <c r="F144" s="61"/>
      <c r="G144" s="36" t="str">
        <f>Matrix!$E$1</f>
        <v xml:space="preserve">Public Requirements References/Descriptions </v>
      </c>
    </row>
    <row r="145" spans="1:8" s="38" customFormat="1" ht="15.75" customHeight="1" x14ac:dyDescent="0.4">
      <c r="A145" s="62" t="s">
        <v>36</v>
      </c>
      <c r="B145" s="63"/>
      <c r="C145" s="64" t="str" cm="1">
        <f t="array" aca="1" ref="C145" ca="1">OFFSET(Matrix!$C$1,$H145 - 1,0)</f>
        <v>Protecting Actions on Devices</v>
      </c>
      <c r="D145" s="65"/>
      <c r="E145" s="64" t="str" cm="1">
        <f t="array" aca="1" ref="E145" ca="1">OFFSET(Matrix!$G$1, $H145 - 1,0)</f>
        <v>Medium</v>
      </c>
      <c r="F145" s="65"/>
      <c r="G145" s="66" t="str" cm="1">
        <f t="array" aca="1" ref="G145" ca="1">OFFSET(Matrix!$E$1,$H145 - 1,0)</f>
        <v>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CTIA ICCTP 5.17 Design-In Features “deny all inbound and outbound network connections by default
FMCSA GDL 20 Give applications the least privilege they need to function
FMCSA GDL 21 Where possible, remove code that isn't used</v>
      </c>
      <c r="H145" s="38">
        <f>MATCH($A145,Matrix!$B$2:$B$73,0)+1</f>
        <v>15</v>
      </c>
    </row>
    <row r="146" spans="1:8" s="38" customFormat="1" x14ac:dyDescent="0.4">
      <c r="A146" s="69" t="str">
        <f>Matrix!$A$1</f>
        <v>Applicable Component Categories</v>
      </c>
      <c r="B146" s="70"/>
      <c r="C146" s="70"/>
      <c r="D146" s="70"/>
      <c r="E146" s="70"/>
      <c r="F146" s="70"/>
      <c r="G146" s="67"/>
      <c r="H146" s="38">
        <f>MATCH($A145,Matrix!$B$2:$B$73,0)+1</f>
        <v>15</v>
      </c>
    </row>
    <row r="147" spans="1:8" s="38" customFormat="1" ht="76.5" customHeight="1" x14ac:dyDescent="0.4">
      <c r="A147" s="62" t="str" cm="1">
        <f t="array" aca="1" ref="A147" ca="1">OFFSET(Matrix!$A$1,$H147 - 1,0)</f>
        <v>Physical In-Cab Device;
Connectivity/Communications;</v>
      </c>
      <c r="B147" s="71"/>
      <c r="C147" s="71"/>
      <c r="D147" s="71"/>
      <c r="E147" s="71"/>
      <c r="F147" s="72"/>
      <c r="G147" s="67"/>
      <c r="H147" s="38">
        <f>MATCH($A145,Matrix!$B$2:$B$73,0)+1</f>
        <v>15</v>
      </c>
    </row>
    <row r="148" spans="1:8" s="38" customFormat="1" x14ac:dyDescent="0.4">
      <c r="A148" s="69" t="str">
        <f>Matrix!$D$1</f>
        <v>Requirement</v>
      </c>
      <c r="B148" s="70"/>
      <c r="C148" s="70"/>
      <c r="D148" s="70"/>
      <c r="E148" s="70"/>
      <c r="F148" s="70"/>
      <c r="G148" s="67"/>
      <c r="H148" s="38">
        <f>MATCH($A145,Matrix!$B$2:$B$73,0)+1</f>
        <v>15</v>
      </c>
    </row>
    <row r="149" spans="1:8" s="38" customFormat="1" ht="94.5" customHeight="1" x14ac:dyDescent="0.4">
      <c r="A149" s="62" t="str" cm="1">
        <f t="array" aca="1" ref="A149" ca="1">OFFSET(Matrix!$D$1,$H149 - 1,0)</f>
        <v>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B149" s="71"/>
      <c r="C149" s="71"/>
      <c r="D149" s="71"/>
      <c r="E149" s="71"/>
      <c r="F149" s="72"/>
      <c r="G149" s="67"/>
      <c r="H149" s="38">
        <f>MATCH($A145,Matrix!$B$2:$B$73,0)+1</f>
        <v>15</v>
      </c>
    </row>
    <row r="150" spans="1:8" s="38" customFormat="1" x14ac:dyDescent="0.4">
      <c r="A150" s="73" t="str">
        <f>Matrix!$F$1</f>
        <v xml:space="preserve">Verification: Inspection, Demonstration, Test, or Analysis </v>
      </c>
      <c r="B150" s="74"/>
      <c r="C150" s="74"/>
      <c r="D150" s="74"/>
      <c r="E150" s="74"/>
      <c r="F150" s="74"/>
      <c r="G150" s="67"/>
      <c r="H150" s="38">
        <f>MATCH($A145,Matrix!$B$2:$B$73,0)+1</f>
        <v>15</v>
      </c>
    </row>
    <row r="151" spans="1:8" s="38" customFormat="1" ht="94.5" customHeight="1" x14ac:dyDescent="0.4">
      <c r="A151" s="62" t="str" cm="1">
        <f t="array" aca="1" ref="A151" ca="1">OFFSET(Matrix!$F$1,$H151 - 1,0)</f>
        <v>Inspection of vendor documentation asserting that unnecessary software or services are not present or disabled on the device.</v>
      </c>
      <c r="B151" s="71"/>
      <c r="C151" s="71"/>
      <c r="D151" s="71"/>
      <c r="E151" s="71"/>
      <c r="F151" s="72"/>
      <c r="G151" s="67"/>
      <c r="H151" s="38">
        <f>MATCH($A145,Matrix!$B$2:$B$73,0)+1</f>
        <v>15</v>
      </c>
    </row>
    <row r="152" spans="1:8" s="38" customFormat="1" x14ac:dyDescent="0.4">
      <c r="A152" s="69" t="str">
        <f>Matrix!$H$1</f>
        <v>Remarks</v>
      </c>
      <c r="B152" s="70"/>
      <c r="C152" s="70"/>
      <c r="D152" s="70"/>
      <c r="E152" s="70"/>
      <c r="F152" s="70"/>
      <c r="G152" s="67"/>
      <c r="H152" s="38">
        <f>MATCH($A145,Matrix!$B$2:$B$73,0)+1</f>
        <v>15</v>
      </c>
    </row>
    <row r="153" spans="1:8" s="38" customFormat="1" ht="69.75" customHeight="1" thickBot="1" x14ac:dyDescent="0.45">
      <c r="A153" s="75" t="str" cm="1">
        <f t="array" aca="1" ref="A153" ca="1">OFFSET(Matrix!$H$1,$H153 - 1,0)</f>
        <v>E.g. this is particularly true of unauthenticated or unencrypted transport services (which would not satisfy protected communication requirements above) such as File Transfer Protocol, telnet, Short Messaging Service, etc.</v>
      </c>
      <c r="B153" s="76"/>
      <c r="C153" s="76"/>
      <c r="D153" s="76"/>
      <c r="E153" s="76"/>
      <c r="F153" s="77"/>
      <c r="G153" s="68"/>
      <c r="H153" s="38">
        <f>MATCH($A145,Matrix!$B$2:$B$73,0)+1</f>
        <v>15</v>
      </c>
    </row>
    <row r="154" spans="1:8" s="57" customFormat="1" ht="46.5" customHeight="1" thickBot="1" x14ac:dyDescent="0.45">
      <c r="A154" s="56"/>
      <c r="B154" s="56"/>
      <c r="C154" s="56"/>
      <c r="D154" s="56"/>
      <c r="E154" s="56"/>
      <c r="F154" s="56"/>
      <c r="G154" s="56"/>
      <c r="H154" s="56"/>
    </row>
    <row r="155" spans="1:8" s="37" customFormat="1" ht="17.25" customHeight="1" x14ac:dyDescent="0.4">
      <c r="A155" s="58" t="str">
        <f>Matrix!$B$1</f>
        <v>Ref #</v>
      </c>
      <c r="B155" s="59"/>
      <c r="C155" s="60" t="str">
        <f>Matrix!$C$1</f>
        <v>Category</v>
      </c>
      <c r="D155" s="61"/>
      <c r="E155" s="60" t="str">
        <f>Matrix!$G$1</f>
        <v>Criticality:
High, Medium, or Low</v>
      </c>
      <c r="F155" s="61"/>
      <c r="G155" s="36" t="str">
        <f>Matrix!$E$1</f>
        <v xml:space="preserve">Public Requirements References/Descriptions </v>
      </c>
    </row>
    <row r="156" spans="1:8" s="38" customFormat="1" ht="15.75" customHeight="1" x14ac:dyDescent="0.4">
      <c r="A156" s="62" t="s">
        <v>40</v>
      </c>
      <c r="B156" s="63"/>
      <c r="C156" s="64" t="str" cm="1">
        <f t="array" aca="1" ref="C156" ca="1">OFFSET(Matrix!$C$1,$H156 - 1,0)</f>
        <v>Configuration Management</v>
      </c>
      <c r="D156" s="65"/>
      <c r="E156" s="64" t="str" cm="1">
        <f t="array" aca="1" ref="E156" ca="1">OFFSET(Matrix!$G$1, $H156 - 1,0)</f>
        <v>High</v>
      </c>
      <c r="F156" s="65"/>
      <c r="G156" s="66" t="str" cm="1">
        <f t="array" aca="1" ref="G156" ca="1">OFFSET(Matrix!$E$1,$H156 - 1,0)</f>
        <v xml:space="preserve">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FMCSA GDL 54 Disable unnecessary debugging interfaces in production.
FMCSA GDL 55 Authenticate debugging and diagnostic interfaces.
</v>
      </c>
      <c r="H156" s="38">
        <f>MATCH($A156,Matrix!$B$2:$B$73,0)+1</f>
        <v>16</v>
      </c>
    </row>
    <row r="157" spans="1:8" s="38" customFormat="1" ht="17.25" customHeight="1" x14ac:dyDescent="0.4">
      <c r="A157" s="69" t="str">
        <f>Matrix!$A$1</f>
        <v>Applicable Component Categories</v>
      </c>
      <c r="B157" s="70"/>
      <c r="C157" s="70"/>
      <c r="D157" s="70"/>
      <c r="E157" s="70"/>
      <c r="F157" s="70"/>
      <c r="G157" s="67"/>
      <c r="H157" s="38">
        <f>MATCH($A156,Matrix!$B$2:$B$73,0)+1</f>
        <v>16</v>
      </c>
    </row>
    <row r="158" spans="1:8" s="38" customFormat="1" ht="76.5" customHeight="1" x14ac:dyDescent="0.4">
      <c r="A158" s="62" t="str" cm="1">
        <f t="array" aca="1" ref="A158" ca="1">OFFSET(Matrix!$A$1,$H158 - 1,0)</f>
        <v>Mobile App;
Physical In-Cab Device;
Connectivity/Communications;
Cloud or Back-end;</v>
      </c>
      <c r="B158" s="71"/>
      <c r="C158" s="71"/>
      <c r="D158" s="71"/>
      <c r="E158" s="71"/>
      <c r="F158" s="72"/>
      <c r="G158" s="67"/>
      <c r="H158" s="38">
        <f>MATCH($A156,Matrix!$B$2:$B$73,0)+1</f>
        <v>16</v>
      </c>
    </row>
    <row r="159" spans="1:8" s="38" customFormat="1" ht="17.25" customHeight="1" x14ac:dyDescent="0.4">
      <c r="A159" s="69" t="str">
        <f>Matrix!$D$1</f>
        <v>Requirement</v>
      </c>
      <c r="B159" s="70"/>
      <c r="C159" s="70"/>
      <c r="D159" s="70"/>
      <c r="E159" s="70"/>
      <c r="F159" s="70"/>
      <c r="G159" s="67"/>
      <c r="H159" s="38">
        <f>MATCH($A156,Matrix!$B$2:$B$73,0)+1</f>
        <v>16</v>
      </c>
    </row>
    <row r="160" spans="1:8" s="38" customFormat="1" ht="94.5" customHeight="1" x14ac:dyDescent="0.4">
      <c r="A160" s="62" t="str" cm="1">
        <f t="array" aca="1" ref="A160" ca="1">OFFSET(Matrix!$D$1,$H160 - 1,0)</f>
        <v>The vendor’s devices shall have all services used for troubleshooting disabled or properly protected from unauthorized access and use.</v>
      </c>
      <c r="B160" s="71"/>
      <c r="C160" s="71"/>
      <c r="D160" s="71"/>
      <c r="E160" s="71"/>
      <c r="F160" s="72"/>
      <c r="G160" s="67"/>
      <c r="H160" s="38">
        <f>MATCH($A156,Matrix!$B$2:$B$73,0)+1</f>
        <v>16</v>
      </c>
    </row>
    <row r="161" spans="1:8" s="38" customFormat="1" x14ac:dyDescent="0.4">
      <c r="A161" s="73" t="str">
        <f>Matrix!$F$1</f>
        <v xml:space="preserve">Verification: Inspection, Demonstration, Test, or Analysis </v>
      </c>
      <c r="B161" s="74"/>
      <c r="C161" s="74"/>
      <c r="D161" s="74"/>
      <c r="E161" s="74"/>
      <c r="F161" s="74"/>
      <c r="G161" s="67"/>
      <c r="H161" s="38">
        <f>MATCH($A156,Matrix!$B$2:$B$73,0)+1</f>
        <v>16</v>
      </c>
    </row>
    <row r="162" spans="1:8" s="38" customFormat="1" ht="104.25" customHeight="1" x14ac:dyDescent="0.4">
      <c r="A162" s="62" t="str" cm="1">
        <f t="array" aca="1" ref="A162" ca="1">OFFSET(Matrix!$F$1,$H162 - 1,0)</f>
        <v>Inspection of vendor-supplied documentation detailing all services (listening ports or outbound connections) available on deployed devices.
Ensure that none of the services available are without authentication (see AC-030) and furthermore that any troubleshooting functionality is ideally disabled, or at least the service available requires unique credentials for authorization of that feature.</v>
      </c>
      <c r="B162" s="71"/>
      <c r="C162" s="71"/>
      <c r="D162" s="71"/>
      <c r="E162" s="71"/>
      <c r="F162" s="72"/>
      <c r="G162" s="67"/>
      <c r="H162" s="38">
        <f>MATCH($A156,Matrix!$B$2:$B$73,0)+1</f>
        <v>16</v>
      </c>
    </row>
    <row r="163" spans="1:8" s="38" customFormat="1" ht="17.25" customHeight="1" x14ac:dyDescent="0.4">
      <c r="A163" s="69" t="str">
        <f>Matrix!$H$1</f>
        <v>Remarks</v>
      </c>
      <c r="B163" s="70"/>
      <c r="C163" s="70"/>
      <c r="D163" s="70"/>
      <c r="E163" s="70"/>
      <c r="F163" s="70"/>
      <c r="G163" s="67"/>
      <c r="H163" s="38">
        <f>MATCH($A156,Matrix!$B$2:$B$73,0)+1</f>
        <v>16</v>
      </c>
    </row>
    <row r="164" spans="1:8" s="38" customFormat="1" ht="72" customHeight="1" thickBot="1" x14ac:dyDescent="0.45">
      <c r="A164" s="75" t="str" cm="1">
        <f t="array" aca="1" ref="A164" ca="1">OFFSET(Matrix!$H$1,$H164 - 1,0)</f>
        <v>Deploying with test or debug facilities enabled is egregious</v>
      </c>
      <c r="B164" s="76"/>
      <c r="C164" s="76"/>
      <c r="D164" s="76"/>
      <c r="E164" s="76"/>
      <c r="F164" s="77"/>
      <c r="G164" s="68"/>
      <c r="H164" s="38">
        <f>MATCH($A156,Matrix!$B$2:$B$73,0)+1</f>
        <v>16</v>
      </c>
    </row>
    <row r="165" spans="1:8" s="57" customFormat="1" ht="46.5" customHeight="1" thickBot="1" x14ac:dyDescent="0.45">
      <c r="A165" s="56"/>
      <c r="B165" s="56"/>
      <c r="C165" s="56"/>
      <c r="D165" s="56"/>
      <c r="E165" s="56"/>
      <c r="F165" s="56"/>
      <c r="G165" s="56"/>
      <c r="H165" s="56"/>
    </row>
    <row r="166" spans="1:8" s="37" customFormat="1" x14ac:dyDescent="0.4">
      <c r="A166" s="58" t="str">
        <f>Matrix!$B$1</f>
        <v>Ref #</v>
      </c>
      <c r="B166" s="59"/>
      <c r="C166" s="60" t="str">
        <f>Matrix!$C$1</f>
        <v>Category</v>
      </c>
      <c r="D166" s="61"/>
      <c r="E166" s="60" t="str">
        <f>Matrix!$G$1</f>
        <v>Criticality:
High, Medium, or Low</v>
      </c>
      <c r="F166" s="61"/>
      <c r="G166" s="36" t="str">
        <f>Matrix!$E$1</f>
        <v xml:space="preserve">Public Requirements References/Descriptions </v>
      </c>
    </row>
    <row r="167" spans="1:8" s="38" customFormat="1" ht="15.75" customHeight="1" x14ac:dyDescent="0.4">
      <c r="A167" s="62" t="s">
        <v>43</v>
      </c>
      <c r="B167" s="63"/>
      <c r="C167" s="64" t="str" cm="1">
        <f t="array" aca="1" ref="C167" ca="1">OFFSET(Matrix!$C$1,$H167 - 1,0)</f>
        <v>Configuration Management</v>
      </c>
      <c r="D167" s="65"/>
      <c r="E167" s="64" t="str" cm="1">
        <f t="array" aca="1" ref="E167" ca="1">OFFSET(Matrix!$G$1, $H167 - 1,0)</f>
        <v>High</v>
      </c>
      <c r="F167" s="65"/>
      <c r="G167" s="66" t="str" cm="1">
        <f t="array" aca="1" ref="G167" ca="1">OFFSET(Matrix!$E$1,$H167 - 1,0)</f>
        <v>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CAIQ CCC-03.4 Are mechanisms in place to ensure that all debugging and test code elements are removed from released software versions?
FMCSA GDL 31 Make sure debugging interfaces (JTAG, serial, USB) have authentication required.
FMCSA GDL 54 Disable unnecessary debugging interfaces in production.
FMCSA GDL 55 Authenticate debugging and diagnostic interfaces.</v>
      </c>
      <c r="H167" s="38">
        <f>MATCH($A167,Matrix!$B$2:$B$73,0)+1</f>
        <v>17</v>
      </c>
    </row>
    <row r="168" spans="1:8" s="38" customFormat="1" x14ac:dyDescent="0.4">
      <c r="A168" s="69" t="str">
        <f>Matrix!$A$1</f>
        <v>Applicable Component Categories</v>
      </c>
      <c r="B168" s="70"/>
      <c r="C168" s="70"/>
      <c r="D168" s="70"/>
      <c r="E168" s="70"/>
      <c r="F168" s="70"/>
      <c r="G168" s="67"/>
      <c r="H168" s="38">
        <f>MATCH($A167,Matrix!$B$2:$B$73,0)+1</f>
        <v>17</v>
      </c>
    </row>
    <row r="169" spans="1:8" s="38" customFormat="1" ht="76.5" customHeight="1" x14ac:dyDescent="0.4">
      <c r="A169" s="62" t="str" cm="1">
        <f t="array" aca="1" ref="A169" ca="1">OFFSET(Matrix!$A$1,$H169 - 1,0)</f>
        <v>Mobile App;
Physical In-Cab Device;
Connectivity/Communications;
Cloud or Back-end;</v>
      </c>
      <c r="B169" s="71"/>
      <c r="C169" s="71"/>
      <c r="D169" s="71"/>
      <c r="E169" s="71"/>
      <c r="F169" s="72"/>
      <c r="G169" s="67"/>
      <c r="H169" s="38">
        <f>MATCH($A167,Matrix!$B$2:$B$73,0)+1</f>
        <v>17</v>
      </c>
    </row>
    <row r="170" spans="1:8" s="38" customFormat="1" x14ac:dyDescent="0.4">
      <c r="A170" s="69" t="str">
        <f>Matrix!$D$1</f>
        <v>Requirement</v>
      </c>
      <c r="B170" s="70"/>
      <c r="C170" s="70"/>
      <c r="D170" s="70"/>
      <c r="E170" s="70"/>
      <c r="F170" s="70"/>
      <c r="G170" s="67"/>
      <c r="H170" s="38">
        <f>MATCH($A167,Matrix!$B$2:$B$73,0)+1</f>
        <v>17</v>
      </c>
    </row>
    <row r="171" spans="1:8" s="38" customFormat="1" ht="94.5" customHeight="1" x14ac:dyDescent="0.4">
      <c r="A171" s="62" t="str" cm="1">
        <f t="array" aca="1" ref="A171" ca="1">OFFSET(Matrix!$D$1,$H171 - 1,0)</f>
        <v>Vendor ensures that any and all interfaces used for testing or debug are unavailalbe in production builds of the devices</v>
      </c>
      <c r="B171" s="71"/>
      <c r="C171" s="71"/>
      <c r="D171" s="71"/>
      <c r="E171" s="71"/>
      <c r="F171" s="72"/>
      <c r="G171" s="67"/>
      <c r="H171" s="38">
        <f>MATCH($A167,Matrix!$B$2:$B$73,0)+1</f>
        <v>17</v>
      </c>
    </row>
    <row r="172" spans="1:8" s="38" customFormat="1" x14ac:dyDescent="0.4">
      <c r="A172" s="73" t="str">
        <f>Matrix!$F$1</f>
        <v xml:space="preserve">Verification: Inspection, Demonstration, Test, or Analysis </v>
      </c>
      <c r="B172" s="74"/>
      <c r="C172" s="74"/>
      <c r="D172" s="74"/>
      <c r="E172" s="74"/>
      <c r="F172" s="74"/>
      <c r="G172" s="67"/>
      <c r="H172" s="38">
        <f>MATCH($A167,Matrix!$B$2:$B$73,0)+1</f>
        <v>17</v>
      </c>
    </row>
    <row r="173" spans="1:8" s="38" customFormat="1" ht="94.5" customHeight="1" x14ac:dyDescent="0.4">
      <c r="A173" s="62" t="str" cm="1">
        <f t="array" aca="1" ref="A173" ca="1">OFFSET(Matrix!$F$1,$H173 - 1,0)</f>
        <v>Inspection of vendor-supplied documentation detailing all service (listening ports or outbound connections) available on deployed devices.
Ensure that there are no services for test or debug active in the device. Ideally, look for assurances that any test or debug executables cannot be run on the device.</v>
      </c>
      <c r="B173" s="71"/>
      <c r="C173" s="71"/>
      <c r="D173" s="71"/>
      <c r="E173" s="71"/>
      <c r="F173" s="72"/>
      <c r="G173" s="67"/>
      <c r="H173" s="38">
        <f>MATCH($A167,Matrix!$B$2:$B$73,0)+1</f>
        <v>17</v>
      </c>
    </row>
    <row r="174" spans="1:8" s="38" customFormat="1" x14ac:dyDescent="0.4">
      <c r="A174" s="69" t="str">
        <f>Matrix!$H$1</f>
        <v>Remarks</v>
      </c>
      <c r="B174" s="70"/>
      <c r="C174" s="70"/>
      <c r="D174" s="70"/>
      <c r="E174" s="70"/>
      <c r="F174" s="70"/>
      <c r="G174" s="67"/>
      <c r="H174" s="38">
        <f>MATCH($A167,Matrix!$B$2:$B$73,0)+1</f>
        <v>17</v>
      </c>
    </row>
    <row r="175" spans="1:8" s="38" customFormat="1" ht="49.5" customHeight="1" thickBot="1" x14ac:dyDescent="0.45">
      <c r="A175" s="75" t="str" cm="1">
        <f t="array" aca="1" ref="A175" ca="1">OFFSET(Matrix!$H$1,$H175 - 1,0)</f>
        <v xml:space="preserve"> Deploying with test or debug facilities enabled is egregious</v>
      </c>
      <c r="B175" s="76"/>
      <c r="C175" s="76"/>
      <c r="D175" s="76"/>
      <c r="E175" s="76"/>
      <c r="F175" s="77"/>
      <c r="G175" s="68"/>
      <c r="H175" s="38">
        <f>MATCH($A167,Matrix!$B$2:$B$73,0)+1</f>
        <v>17</v>
      </c>
    </row>
    <row r="176" spans="1:8" s="57" customFormat="1" ht="46.5" customHeight="1" thickBot="1" x14ac:dyDescent="0.45">
      <c r="A176" s="56"/>
      <c r="B176" s="56"/>
      <c r="C176" s="56"/>
      <c r="D176" s="56"/>
      <c r="E176" s="56"/>
      <c r="F176" s="56"/>
      <c r="G176" s="56"/>
      <c r="H176" s="56"/>
    </row>
    <row r="177" spans="1:8" s="37" customFormat="1" ht="17.25" customHeight="1" x14ac:dyDescent="0.4">
      <c r="A177" s="58" t="str">
        <f>Matrix!$B$1</f>
        <v>Ref #</v>
      </c>
      <c r="B177" s="59"/>
      <c r="C177" s="60" t="str">
        <f>Matrix!$C$1</f>
        <v>Category</v>
      </c>
      <c r="D177" s="61"/>
      <c r="E177" s="60" t="str">
        <f>Matrix!$G$1</f>
        <v>Criticality:
High, Medium, or Low</v>
      </c>
      <c r="F177" s="61"/>
      <c r="G177" s="36" t="str">
        <f>Matrix!$E$1</f>
        <v xml:space="preserve">Public Requirements References/Descriptions </v>
      </c>
    </row>
    <row r="178" spans="1:8" s="38" customFormat="1" ht="15.75" customHeight="1" x14ac:dyDescent="0.4">
      <c r="A178" s="62" t="s">
        <v>44</v>
      </c>
      <c r="B178" s="63"/>
      <c r="C178" s="64" t="str" cm="1">
        <f t="array" aca="1" ref="C178" ca="1">OFFSET(Matrix!$C$1,$H178 - 1,0)</f>
        <v>Identification and Authentication</v>
      </c>
      <c r="D178" s="65"/>
      <c r="E178" s="64" t="str" cm="1">
        <f t="array" aca="1" ref="E178" ca="1">OFFSET(Matrix!$G$1, $H178 - 1,0)</f>
        <v>Medium</v>
      </c>
      <c r="F178" s="65"/>
      <c r="G178" s="66" t="str" cm="1">
        <f t="array" aca="1" ref="G178" ca="1">OFFSET(Matrix!$E$1,$H178 - 1,0)</f>
        <v>NIST 800-53 IA-3 – DEVICE IDENTIFICATION AND AUTHENTICATION 
The information system uniquely identifies and authenticates [Assignment: organization-defined specific and/or types of devices] before establishing a [Selection (one or more): local; remote; network] connection.</v>
      </c>
      <c r="H178" s="38">
        <f>MATCH($A178,Matrix!$B$2:$B$73,0)+1</f>
        <v>18</v>
      </c>
    </row>
    <row r="179" spans="1:8" s="38" customFormat="1" ht="17.25" customHeight="1" x14ac:dyDescent="0.4">
      <c r="A179" s="69" t="str">
        <f>Matrix!$A$1</f>
        <v>Applicable Component Categories</v>
      </c>
      <c r="B179" s="70"/>
      <c r="C179" s="70"/>
      <c r="D179" s="70"/>
      <c r="E179" s="70"/>
      <c r="F179" s="70"/>
      <c r="G179" s="67"/>
      <c r="H179" s="38">
        <f>MATCH($A178,Matrix!$B$2:$B$73,0)+1</f>
        <v>18</v>
      </c>
    </row>
    <row r="180" spans="1:8" s="38" customFormat="1" ht="76.5" customHeight="1" x14ac:dyDescent="0.4">
      <c r="A180" s="62" t="str" cm="1">
        <f t="array" aca="1" ref="A180" ca="1">OFFSET(Matrix!$A$1,$H180 - 1,0)</f>
        <v>Mobile App;
Physical In-Cab Device;
Connectivity/Communications;
Cloud or Back-end;</v>
      </c>
      <c r="B180" s="71"/>
      <c r="C180" s="71"/>
      <c r="D180" s="71"/>
      <c r="E180" s="71"/>
      <c r="F180" s="72"/>
      <c r="G180" s="67"/>
      <c r="H180" s="38">
        <f>MATCH($A178,Matrix!$B$2:$B$73,0)+1</f>
        <v>18</v>
      </c>
    </row>
    <row r="181" spans="1:8" s="38" customFormat="1" ht="17.25" customHeight="1" x14ac:dyDescent="0.4">
      <c r="A181" s="69" t="str">
        <f>Matrix!$D$1</f>
        <v>Requirement</v>
      </c>
      <c r="B181" s="70"/>
      <c r="C181" s="70"/>
      <c r="D181" s="70"/>
      <c r="E181" s="70"/>
      <c r="F181" s="70"/>
      <c r="G181" s="67"/>
      <c r="H181" s="38">
        <f>MATCH($A178,Matrix!$B$2:$B$73,0)+1</f>
        <v>18</v>
      </c>
    </row>
    <row r="182" spans="1:8" s="38" customFormat="1" ht="94.5" customHeight="1" x14ac:dyDescent="0.4">
      <c r="A182" s="62" t="str" cm="1">
        <f t="array" aca="1" ref="A182" ca="1">OFFSET(Matrix!$D$1,$H182 - 1,0)</f>
        <v>All remote hosts of the vendor's system shall be configured to uniquely identify and authenticate all other remote hosts of the system and/or any other interfacing systems.</v>
      </c>
      <c r="B182" s="71"/>
      <c r="C182" s="71"/>
      <c r="D182" s="71"/>
      <c r="E182" s="71"/>
      <c r="F182" s="72"/>
      <c r="G182" s="67"/>
      <c r="H182" s="38">
        <f>MATCH($A178,Matrix!$B$2:$B$73,0)+1</f>
        <v>18</v>
      </c>
    </row>
    <row r="183" spans="1:8" s="38" customFormat="1" x14ac:dyDescent="0.4">
      <c r="A183" s="73" t="str">
        <f>Matrix!$F$1</f>
        <v xml:space="preserve">Verification: Inspection, Demonstration, Test, or Analysis </v>
      </c>
      <c r="B183" s="74"/>
      <c r="C183" s="74"/>
      <c r="D183" s="74"/>
      <c r="E183" s="74"/>
      <c r="F183" s="74"/>
      <c r="G183" s="67"/>
      <c r="H183" s="38">
        <f>MATCH($A178,Matrix!$B$2:$B$73,0)+1</f>
        <v>18</v>
      </c>
    </row>
    <row r="184" spans="1:8" s="38" customFormat="1" ht="94.5" customHeight="1" x14ac:dyDescent="0.4">
      <c r="A184" s="62" t="str" cm="1">
        <f t="array" aca="1" ref="A184" ca="1">OFFSET(Matrix!$F$1,$H184 - 1,0)</f>
        <v>Inspection of vendor-supplied documentation detailing how devices and components are uniquely identified.
Ensure that interfacing systems can query and/or inspect these unique identifiers.</v>
      </c>
      <c r="B184" s="71"/>
      <c r="C184" s="71"/>
      <c r="D184" s="71"/>
      <c r="E184" s="71"/>
      <c r="F184" s="72"/>
      <c r="G184" s="67"/>
      <c r="H184" s="38">
        <f>MATCH($A178,Matrix!$B$2:$B$73,0)+1</f>
        <v>18</v>
      </c>
    </row>
    <row r="185" spans="1:8" s="38" customFormat="1" ht="17.25" customHeight="1" x14ac:dyDescent="0.4">
      <c r="A185" s="69" t="str">
        <f>Matrix!$H$1</f>
        <v>Remarks</v>
      </c>
      <c r="B185" s="70"/>
      <c r="C185" s="70"/>
      <c r="D185" s="70"/>
      <c r="E185" s="70"/>
      <c r="F185" s="70"/>
      <c r="G185" s="67"/>
      <c r="H185" s="38">
        <f>MATCH($A178,Matrix!$B$2:$B$73,0)+1</f>
        <v>18</v>
      </c>
    </row>
    <row r="186" spans="1:8" s="38" customFormat="1" ht="49.5" customHeight="1" thickBot="1" x14ac:dyDescent="0.45">
      <c r="A186" s="75" t="str" cm="1">
        <f t="array" aca="1" ref="A186" ca="1">OFFSET(Matrix!$H$1,$H186 - 1,0)</f>
        <v>e.g. that a remote system authenticate the other remote parties by referring to the unique identifiers using mutually authenticated TLS</v>
      </c>
      <c r="B186" s="76"/>
      <c r="C186" s="76"/>
      <c r="D186" s="76"/>
      <c r="E186" s="76"/>
      <c r="F186" s="77"/>
      <c r="G186" s="68"/>
      <c r="H186" s="38">
        <f>MATCH($A178,Matrix!$B$2:$B$73,0)+1</f>
        <v>18</v>
      </c>
    </row>
    <row r="187" spans="1:8" s="57" customFormat="1" ht="46.5" customHeight="1" thickBot="1" x14ac:dyDescent="0.45">
      <c r="A187" s="56"/>
      <c r="B187" s="56"/>
      <c r="C187" s="56"/>
      <c r="D187" s="56"/>
      <c r="E187" s="56"/>
      <c r="F187" s="56"/>
      <c r="G187" s="56"/>
      <c r="H187" s="56"/>
    </row>
    <row r="188" spans="1:8" s="37" customFormat="1" x14ac:dyDescent="0.4">
      <c r="A188" s="58" t="str">
        <f>Matrix!$B$1</f>
        <v>Ref #</v>
      </c>
      <c r="B188" s="59"/>
      <c r="C188" s="60" t="str">
        <f>Matrix!$C$1</f>
        <v>Category</v>
      </c>
      <c r="D188" s="61"/>
      <c r="E188" s="60" t="str">
        <f>Matrix!$G$1</f>
        <v>Criticality:
High, Medium, or Low</v>
      </c>
      <c r="F188" s="61"/>
      <c r="G188" s="36" t="str">
        <f>Matrix!$E$1</f>
        <v xml:space="preserve">Public Requirements References/Descriptions </v>
      </c>
    </row>
    <row r="189" spans="1:8" s="38" customFormat="1" ht="15.75" customHeight="1" x14ac:dyDescent="0.4">
      <c r="A189" s="62" t="s">
        <v>45</v>
      </c>
      <c r="B189" s="63"/>
      <c r="C189" s="64" t="str" cm="1">
        <f t="array" aca="1" ref="C189" ca="1">OFFSET(Matrix!$C$1,$H189 - 1,0)</f>
        <v>Identification and Authentication</v>
      </c>
      <c r="D189" s="65"/>
      <c r="E189" s="64" t="str" cm="1">
        <f t="array" aca="1" ref="E189" ca="1">OFFSET(Matrix!$G$1, $H189 - 1,0)</f>
        <v>Medium</v>
      </c>
      <c r="F189" s="65"/>
      <c r="G189" s="66" t="str" cm="1">
        <f t="array" aca="1" ref="G189" ca="1">OFFSET(Matrix!$E$1,$H189 - 1,0)</f>
        <v xml:space="preserve">NIST 800-53 IA-3 – DEVICE IDENTIFICATION AND AUTHENTICATION 
The information system uniquely identifies and authenticates [Assignment: organization-defined specific and/or types of devices] before establishing a [Selection (one or more): local; remote; network] connection.
</v>
      </c>
      <c r="H189" s="38">
        <f>MATCH($A189,Matrix!$B$2:$B$73,0)+1</f>
        <v>19</v>
      </c>
    </row>
    <row r="190" spans="1:8" s="38" customFormat="1" x14ac:dyDescent="0.4">
      <c r="A190" s="69" t="str">
        <f>Matrix!$A$1</f>
        <v>Applicable Component Categories</v>
      </c>
      <c r="B190" s="70"/>
      <c r="C190" s="70"/>
      <c r="D190" s="70"/>
      <c r="E190" s="70"/>
      <c r="F190" s="70"/>
      <c r="G190" s="67"/>
      <c r="H190" s="38">
        <f>MATCH($A189,Matrix!$B$2:$B$73,0)+1</f>
        <v>19</v>
      </c>
    </row>
    <row r="191" spans="1:8" s="38" customFormat="1" ht="76.5" customHeight="1" x14ac:dyDescent="0.4">
      <c r="A191" s="62" t="str" cm="1">
        <f t="array" aca="1" ref="A191" ca="1">OFFSET(Matrix!$A$1,$H191 - 1,0)</f>
        <v>Physical In-Cab Device;
Connectivity/Communications;</v>
      </c>
      <c r="B191" s="71"/>
      <c r="C191" s="71"/>
      <c r="D191" s="71"/>
      <c r="E191" s="71"/>
      <c r="F191" s="72"/>
      <c r="G191" s="67"/>
      <c r="H191" s="38">
        <f>MATCH($A189,Matrix!$B$2:$B$73,0)+1</f>
        <v>19</v>
      </c>
    </row>
    <row r="192" spans="1:8" s="38" customFormat="1" x14ac:dyDescent="0.4">
      <c r="A192" s="69" t="str">
        <f>Matrix!$D$1</f>
        <v>Requirement</v>
      </c>
      <c r="B192" s="70"/>
      <c r="C192" s="70"/>
      <c r="D192" s="70"/>
      <c r="E192" s="70"/>
      <c r="F192" s="70"/>
      <c r="G192" s="67"/>
      <c r="H192" s="38">
        <f>MATCH($A189,Matrix!$B$2:$B$73,0)+1</f>
        <v>19</v>
      </c>
    </row>
    <row r="193" spans="1:8" s="38" customFormat="1" ht="109.5" customHeight="1" x14ac:dyDescent="0.4">
      <c r="A193" s="62" t="str" cm="1">
        <f t="array" aca="1" ref="A193" ca="1">OFFSET(Matrix!$D$1,$H193 - 1,0)</f>
        <v>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B193" s="71"/>
      <c r="C193" s="71"/>
      <c r="D193" s="71"/>
      <c r="E193" s="71"/>
      <c r="F193" s="72"/>
      <c r="G193" s="67"/>
      <c r="H193" s="38">
        <f>MATCH($A189,Matrix!$B$2:$B$73,0)+1</f>
        <v>19</v>
      </c>
    </row>
    <row r="194" spans="1:8" s="38" customFormat="1" x14ac:dyDescent="0.4">
      <c r="A194" s="73" t="str">
        <f>Matrix!$F$1</f>
        <v xml:space="preserve">Verification: Inspection, Demonstration, Test, or Analysis </v>
      </c>
      <c r="B194" s="74"/>
      <c r="C194" s="74"/>
      <c r="D194" s="74"/>
      <c r="E194" s="74"/>
      <c r="F194" s="74"/>
      <c r="G194" s="67"/>
      <c r="H194" s="38">
        <f>MATCH($A189,Matrix!$B$2:$B$73,0)+1</f>
        <v>19</v>
      </c>
    </row>
    <row r="195" spans="1:8" s="38" customFormat="1" ht="94.5" customHeight="1" x14ac:dyDescent="0.4">
      <c r="A195" s="62" t="str" cm="1">
        <f t="array" aca="1" ref="A195" ca="1">OFFSET(Matrix!$F$1,$H195 - 1,0)</f>
        <v xml:space="preserve">Inspection of vendor documentation detailing the inputs to the authenticator generation process per device. Ensure that no input is information that can be easily-guessed from simple facts about the device.
</v>
      </c>
      <c r="B195" s="71"/>
      <c r="C195" s="71"/>
      <c r="D195" s="71"/>
      <c r="E195" s="71"/>
      <c r="F195" s="72"/>
      <c r="G195" s="67"/>
      <c r="H195" s="38">
        <f>MATCH($A189,Matrix!$B$2:$B$73,0)+1</f>
        <v>19</v>
      </c>
    </row>
    <row r="196" spans="1:8" s="38" customFormat="1" x14ac:dyDescent="0.4">
      <c r="A196" s="69" t="str">
        <f>Matrix!$H$1</f>
        <v>Remarks</v>
      </c>
      <c r="B196" s="70"/>
      <c r="C196" s="70"/>
      <c r="D196" s="70"/>
      <c r="E196" s="70"/>
      <c r="F196" s="70"/>
      <c r="G196" s="67"/>
      <c r="H196" s="38">
        <f>MATCH($A189,Matrix!$B$2:$B$73,0)+1</f>
        <v>19</v>
      </c>
    </row>
    <row r="197" spans="1:8" s="38" customFormat="1" ht="49.5" customHeight="1" thickBot="1" x14ac:dyDescent="0.45">
      <c r="A197" s="75" t="str" cm="1">
        <f t="array" aca="1" ref="A197" ca="1">OFFSET(Matrix!$H$1,$H197 - 1,0)</f>
        <v>-</v>
      </c>
      <c r="B197" s="76"/>
      <c r="C197" s="76"/>
      <c r="D197" s="76"/>
      <c r="E197" s="76"/>
      <c r="F197" s="77"/>
      <c r="G197" s="68"/>
      <c r="H197" s="38">
        <f>MATCH($A189,Matrix!$B$2:$B$73,0)+1</f>
        <v>19</v>
      </c>
    </row>
    <row r="198" spans="1:8" s="57" customFormat="1" ht="46.5" customHeight="1" thickBot="1" x14ac:dyDescent="0.45">
      <c r="A198" s="56"/>
      <c r="B198" s="56"/>
      <c r="C198" s="56"/>
      <c r="D198" s="56"/>
      <c r="E198" s="56"/>
      <c r="F198" s="56"/>
      <c r="G198" s="56"/>
      <c r="H198" s="56"/>
    </row>
    <row r="199" spans="1:8" s="37" customFormat="1" ht="17.25" customHeight="1" x14ac:dyDescent="0.4">
      <c r="A199" s="58" t="str">
        <f>Matrix!$B$1</f>
        <v>Ref #</v>
      </c>
      <c r="B199" s="59"/>
      <c r="C199" s="60" t="str">
        <f>Matrix!$C$1</f>
        <v>Category</v>
      </c>
      <c r="D199" s="61"/>
      <c r="E199" s="60" t="str">
        <f>Matrix!$G$1</f>
        <v>Criticality:
High, Medium, or Low</v>
      </c>
      <c r="F199" s="61"/>
      <c r="G199" s="36" t="str">
        <f>Matrix!$E$1</f>
        <v xml:space="preserve">Public Requirements References/Descriptions </v>
      </c>
    </row>
    <row r="200" spans="1:8" s="38" customFormat="1" ht="15.75" customHeight="1" x14ac:dyDescent="0.4">
      <c r="A200" s="62" t="s">
        <v>46</v>
      </c>
      <c r="B200" s="63"/>
      <c r="C200" s="64" t="str" cm="1">
        <f t="array" aca="1" ref="C200" ca="1">OFFSET(Matrix!$C$1,$H200 - 1,0)</f>
        <v>Identification and Authentication</v>
      </c>
      <c r="D200" s="65"/>
      <c r="E200" s="64" t="str" cm="1">
        <f t="array" aca="1" ref="E200" ca="1">OFFSET(Matrix!$G$1, $H200 - 1,0)</f>
        <v>Medium</v>
      </c>
      <c r="F200" s="65"/>
      <c r="G200" s="66" t="str" cm="1">
        <f t="array" aca="1" ref="G200" ca="1">OFFSET(Matrix!$E$1,$H200 - 1,0)</f>
        <v xml:space="preserve">NIST 800-53 IA-7 – CRYPTOGRAPHIC MODULE AUTHENTICATION 
The information system implements mechanisms for authentication to a cryptographic module that meet the requirements of applicable federal laws, Executive Orders, directives, policies, regulations, standards, and guidance for such authentication.
</v>
      </c>
      <c r="H200" s="38">
        <f>MATCH($A200,Matrix!$B$2:$B$73,0)+1</f>
        <v>20</v>
      </c>
    </row>
    <row r="201" spans="1:8" s="38" customFormat="1" ht="17.25" customHeight="1" x14ac:dyDescent="0.4">
      <c r="A201" s="69" t="str">
        <f>Matrix!$A$1</f>
        <v>Applicable Component Categories</v>
      </c>
      <c r="B201" s="70"/>
      <c r="C201" s="70"/>
      <c r="D201" s="70"/>
      <c r="E201" s="70"/>
      <c r="F201" s="70"/>
      <c r="G201" s="67"/>
      <c r="H201" s="38">
        <f>MATCH($A200,Matrix!$B$2:$B$73,0)+1</f>
        <v>20</v>
      </c>
    </row>
    <row r="202" spans="1:8" s="38" customFormat="1" ht="76.5" customHeight="1" x14ac:dyDescent="0.4">
      <c r="A202" s="62" t="str" cm="1">
        <f t="array" aca="1" ref="A202" ca="1">OFFSET(Matrix!$A$1,$H202 - 1,0)</f>
        <v>Mobile App;
Physical In-Cab Device;
Connectivity/Communications;
Cloud or Back-end;</v>
      </c>
      <c r="B202" s="71"/>
      <c r="C202" s="71"/>
      <c r="D202" s="71"/>
      <c r="E202" s="71"/>
      <c r="F202" s="72"/>
      <c r="G202" s="67"/>
      <c r="H202" s="38">
        <f>MATCH($A200,Matrix!$B$2:$B$73,0)+1</f>
        <v>20</v>
      </c>
    </row>
    <row r="203" spans="1:8" s="38" customFormat="1" ht="17.25" customHeight="1" x14ac:dyDescent="0.4">
      <c r="A203" s="69" t="str">
        <f>Matrix!$D$1</f>
        <v>Requirement</v>
      </c>
      <c r="B203" s="70"/>
      <c r="C203" s="70"/>
      <c r="D203" s="70"/>
      <c r="E203" s="70"/>
      <c r="F203" s="70"/>
      <c r="G203" s="67"/>
      <c r="H203" s="38">
        <f>MATCH($A200,Matrix!$B$2:$B$73,0)+1</f>
        <v>20</v>
      </c>
    </row>
    <row r="204" spans="1:8" s="38" customFormat="1" ht="94.5" customHeight="1" x14ac:dyDescent="0.4">
      <c r="A204" s="62" t="str" cm="1">
        <f t="array" aca="1" ref="A204" ca="1">OFFSET(Matrix!$D$1,$H204 - 1,0)</f>
        <v>Cryptographic modules used in the vendors system shall be compliant with Federal Information Processing Standards (FIPS) 140-2: Level 1.</v>
      </c>
      <c r="B204" s="71"/>
      <c r="C204" s="71"/>
      <c r="D204" s="71"/>
      <c r="E204" s="71"/>
      <c r="F204" s="72"/>
      <c r="G204" s="67"/>
      <c r="H204" s="38">
        <f>MATCH($A200,Matrix!$B$2:$B$73,0)+1</f>
        <v>20</v>
      </c>
    </row>
    <row r="205" spans="1:8" s="38" customFormat="1" x14ac:dyDescent="0.4">
      <c r="A205" s="73" t="str">
        <f>Matrix!$F$1</f>
        <v xml:space="preserve">Verification: Inspection, Demonstration, Test, or Analysis </v>
      </c>
      <c r="B205" s="74"/>
      <c r="C205" s="74"/>
      <c r="D205" s="74"/>
      <c r="E205" s="74"/>
      <c r="F205" s="74"/>
      <c r="G205" s="67"/>
      <c r="H205" s="38">
        <f>MATCH($A200,Matrix!$B$2:$B$73,0)+1</f>
        <v>20</v>
      </c>
    </row>
    <row r="206" spans="1:8" s="38" customFormat="1" ht="104.25" customHeight="1" x14ac:dyDescent="0.4">
      <c r="A206" s="62" t="str" cm="1">
        <f t="array" aca="1" ref="A206" ca="1">OFFSET(Matrix!$F$1,$H206 - 1,0)</f>
        <v>Inspection of vendor-supplied documentation detailing their procurement requirements for cryptographic modules. 
Ensure that their procurement processes require that all cryptographic modules are FIPS 140-2 compliant.</v>
      </c>
      <c r="B206" s="71"/>
      <c r="C206" s="71"/>
      <c r="D206" s="71"/>
      <c r="E206" s="71"/>
      <c r="F206" s="72"/>
      <c r="G206" s="67"/>
      <c r="H206" s="38">
        <f>MATCH($A200,Matrix!$B$2:$B$73,0)+1</f>
        <v>20</v>
      </c>
    </row>
    <row r="207" spans="1:8" s="38" customFormat="1" ht="17.25" customHeight="1" x14ac:dyDescent="0.4">
      <c r="A207" s="69" t="str">
        <f>Matrix!$H$1</f>
        <v>Remarks</v>
      </c>
      <c r="B207" s="70"/>
      <c r="C207" s="70"/>
      <c r="D207" s="70"/>
      <c r="E207" s="70"/>
      <c r="F207" s="70"/>
      <c r="G207" s="67"/>
      <c r="H207" s="38">
        <f>MATCH($A200,Matrix!$B$2:$B$73,0)+1</f>
        <v>20</v>
      </c>
    </row>
    <row r="208" spans="1:8" s="38" customFormat="1" ht="231.75" customHeight="1" thickBot="1" x14ac:dyDescent="0.45">
      <c r="A208" s="75" t="str" cm="1">
        <f t="array" aca="1" ref="A208" ca="1">OFFSET(Matrix!$H$1,$H208 - 1,0)</f>
        <v xml:space="preserve">e.g.
• For each attempt to use the authentication mechanism, the probability shall be less than one in 1,000,000 that a random attempt will succeed, or a false acceptance will occur (e.g., guessing a password or PIN, false acceptance error rate of a biometric device, or some combination of authentication methods)
• For multiple attempts to use the authentication mechanism during a one-minute period, the probability shall be less than one in 100,000 that a random attempt will succeed, or a false acceptance will occur
• Feedback of authentication data to an operator shall be obscured during authentication (e.g., no visible display of characters when entering a password).
• Feedback provided to an operator during an attempted authentication shall not weaken the strength of the authentication mechanism
</v>
      </c>
      <c r="B208" s="76"/>
      <c r="C208" s="76"/>
      <c r="D208" s="76"/>
      <c r="E208" s="76"/>
      <c r="F208" s="77"/>
      <c r="G208" s="68"/>
      <c r="H208" s="38">
        <f>MATCH($A200,Matrix!$B$2:$B$73,0)+1</f>
        <v>20</v>
      </c>
    </row>
    <row r="209" spans="1:8" s="57" customFormat="1" ht="46.5" customHeight="1" thickBot="1" x14ac:dyDescent="0.45">
      <c r="A209" s="56"/>
      <c r="B209" s="56"/>
      <c r="C209" s="56"/>
      <c r="D209" s="56"/>
      <c r="E209" s="56"/>
      <c r="F209" s="56"/>
      <c r="G209" s="56"/>
      <c r="H209" s="56"/>
    </row>
    <row r="210" spans="1:8" s="37" customFormat="1" x14ac:dyDescent="0.4">
      <c r="A210" s="58" t="str">
        <f>Matrix!$B$1</f>
        <v>Ref #</v>
      </c>
      <c r="B210" s="59"/>
      <c r="C210" s="60" t="str">
        <f>Matrix!$C$1</f>
        <v>Category</v>
      </c>
      <c r="D210" s="61"/>
      <c r="E210" s="60" t="str">
        <f>Matrix!$G$1</f>
        <v>Criticality:
High, Medium, or Low</v>
      </c>
      <c r="F210" s="61"/>
      <c r="G210" s="36" t="str">
        <f>Matrix!$E$1</f>
        <v xml:space="preserve">Public Requirements References/Descriptions </v>
      </c>
    </row>
    <row r="211" spans="1:8" s="38" customFormat="1" ht="15.75" customHeight="1" x14ac:dyDescent="0.4">
      <c r="A211" s="62" t="s">
        <v>47</v>
      </c>
      <c r="B211" s="63"/>
      <c r="C211" s="64" t="str" cm="1">
        <f t="array" aca="1" ref="C211" ca="1">OFFSET(Matrix!$C$1,$H211 - 1,0)</f>
        <v>Incidence Response</v>
      </c>
      <c r="D211" s="65"/>
      <c r="E211" s="64" t="str" cm="1">
        <f t="array" aca="1" ref="E211" ca="1">OFFSET(Matrix!$G$1, $H211 - 1,0)</f>
        <v>High</v>
      </c>
      <c r="F211" s="65"/>
      <c r="G211" s="66" t="str" cm="1">
        <f t="array" aca="1" ref="G211" ca="1">OFFSET(Matrix!$E$1,$H211 - 1,0)</f>
        <v>NIST 800-53 IR-8 - INCIDENT RESPONSE PLAN 
The organization:
a. Develops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and
8. Is reviewed and approved by [Assignment: organization-defined personnel or roles];
8b. Distributes copies of the incident response plan to [Assignment: organization-defined incident response personnel (identified by name and/or by role) and organizational elements];
8c. Reviews the incident response plan [Assignment: organization-defined frequency];
8d. Updates the incident response plan to address system/organizational changes or problems encountered during plan implementation, execution, or testing;
8e. Communicates incident response plan changes to [Assignment: organization-defined incident response personnel (identified by name and/or by role) and organizational elements]; and
8f. Protects the incident response plan from unauthorized disclosure and modification.
FMCSA GDL 14 Employ an incident response process.</v>
      </c>
      <c r="H211" s="38">
        <f>MATCH($A211,Matrix!$B$2:$B$73,0)+1</f>
        <v>21</v>
      </c>
    </row>
    <row r="212" spans="1:8" s="38" customFormat="1" x14ac:dyDescent="0.4">
      <c r="A212" s="69" t="str">
        <f>Matrix!$A$1</f>
        <v>Applicable Component Categories</v>
      </c>
      <c r="B212" s="70"/>
      <c r="C212" s="70"/>
      <c r="D212" s="70"/>
      <c r="E212" s="70"/>
      <c r="F212" s="70"/>
      <c r="G212" s="67"/>
      <c r="H212" s="38">
        <f>MATCH($A211,Matrix!$B$2:$B$73,0)+1</f>
        <v>21</v>
      </c>
    </row>
    <row r="213" spans="1:8" s="38" customFormat="1" ht="76.5" customHeight="1" x14ac:dyDescent="0.4">
      <c r="A213" s="62" t="str" cm="1">
        <f t="array" aca="1" ref="A213" ca="1">OFFSET(Matrix!$A$1,$H213 - 1,0)</f>
        <v>Mobile App;
Physical In-Cab Device;
Connectivity/Communications;
Cloud or Back-end;</v>
      </c>
      <c r="B213" s="71"/>
      <c r="C213" s="71"/>
      <c r="D213" s="71"/>
      <c r="E213" s="71"/>
      <c r="F213" s="72"/>
      <c r="G213" s="67"/>
      <c r="H213" s="38">
        <f>MATCH($A211,Matrix!$B$2:$B$73,0)+1</f>
        <v>21</v>
      </c>
    </row>
    <row r="214" spans="1:8" s="38" customFormat="1" x14ac:dyDescent="0.4">
      <c r="A214" s="69" t="str">
        <f>Matrix!$D$1</f>
        <v>Requirement</v>
      </c>
      <c r="B214" s="70"/>
      <c r="C214" s="70"/>
      <c r="D214" s="70"/>
      <c r="E214" s="70"/>
      <c r="F214" s="70"/>
      <c r="G214" s="67"/>
      <c r="H214" s="38">
        <f>MATCH($A211,Matrix!$B$2:$B$73,0)+1</f>
        <v>21</v>
      </c>
    </row>
    <row r="215" spans="1:8" s="38" customFormat="1" ht="94.5" customHeight="1" x14ac:dyDescent="0.4">
      <c r="A215" s="62" t="str" cm="1">
        <f t="array" aca="1" ref="A215" ca="1">OFFSET(Matrix!$D$1,$H215 - 1,0)</f>
        <v>The vendor shall have a documented incident response plan (IRP) in place which provides the carriers with a point of contact for components used within their telematics system</v>
      </c>
      <c r="B215" s="71"/>
      <c r="C215" s="71"/>
      <c r="D215" s="71"/>
      <c r="E215" s="71"/>
      <c r="F215" s="72"/>
      <c r="G215" s="67"/>
      <c r="H215" s="38">
        <f>MATCH($A211,Matrix!$B$2:$B$73,0)+1</f>
        <v>21</v>
      </c>
    </row>
    <row r="216" spans="1:8" s="38" customFormat="1" x14ac:dyDescent="0.4">
      <c r="A216" s="73" t="str">
        <f>Matrix!$F$1</f>
        <v xml:space="preserve">Verification: Inspection, Demonstration, Test, or Analysis </v>
      </c>
      <c r="B216" s="74"/>
      <c r="C216" s="74"/>
      <c r="D216" s="74"/>
      <c r="E216" s="74"/>
      <c r="F216" s="74"/>
      <c r="G216" s="67"/>
      <c r="H216" s="38">
        <f>MATCH($A211,Matrix!$B$2:$B$73,0)+1</f>
        <v>21</v>
      </c>
    </row>
    <row r="217" spans="1:8" s="38" customFormat="1" ht="94.5" customHeight="1" x14ac:dyDescent="0.4">
      <c r="A217" s="62" t="str" cm="1">
        <f t="array" aca="1" ref="A217" ca="1">OFFSET(Matrix!$F$1,$H217 - 1,0)</f>
        <v>Inspection of vendor-supplied documentation detailing the vendor’s incident response process.
Ensure that it documents the methods that can be used to notify the vendor of a security incident.</v>
      </c>
      <c r="B217" s="71"/>
      <c r="C217" s="71"/>
      <c r="D217" s="71"/>
      <c r="E217" s="71"/>
      <c r="F217" s="72"/>
      <c r="G217" s="67"/>
      <c r="H217" s="38">
        <f>MATCH($A211,Matrix!$B$2:$B$73,0)+1</f>
        <v>21</v>
      </c>
    </row>
    <row r="218" spans="1:8" s="38" customFormat="1" x14ac:dyDescent="0.4">
      <c r="A218" s="69" t="str">
        <f>Matrix!$H$1</f>
        <v>Remarks</v>
      </c>
      <c r="B218" s="70"/>
      <c r="C218" s="70"/>
      <c r="D218" s="70"/>
      <c r="E218" s="70"/>
      <c r="F218" s="70"/>
      <c r="G218" s="67"/>
      <c r="H218" s="38">
        <f>MATCH($A211,Matrix!$B$2:$B$73,0)+1</f>
        <v>21</v>
      </c>
    </row>
    <row r="219" spans="1:8" s="38" customFormat="1" ht="138.75" customHeight="1" thickBot="1" x14ac:dyDescent="0.45">
      <c r="A219" s="75" t="str" cm="1">
        <f t="array" aca="1" ref="A219" ca="1">OFFSET(Matrix!$H$1,$H219 - 1,0)</f>
        <v>TSPs must demonstrate this level of maturity to be trusted with business critical functions</v>
      </c>
      <c r="B219" s="76"/>
      <c r="C219" s="76"/>
      <c r="D219" s="76"/>
      <c r="E219" s="76"/>
      <c r="F219" s="77"/>
      <c r="G219" s="68"/>
      <c r="H219" s="38">
        <f>MATCH($A211,Matrix!$B$2:$B$73,0)+1</f>
        <v>21</v>
      </c>
    </row>
    <row r="220" spans="1:8" s="57" customFormat="1" ht="46.5" customHeight="1" thickBot="1" x14ac:dyDescent="0.45">
      <c r="A220" s="56"/>
      <c r="B220" s="56"/>
      <c r="C220" s="56"/>
      <c r="D220" s="56"/>
      <c r="E220" s="56"/>
      <c r="F220" s="56"/>
      <c r="G220" s="56"/>
      <c r="H220" s="56"/>
    </row>
    <row r="221" spans="1:8" s="37" customFormat="1" ht="17.25" customHeight="1" x14ac:dyDescent="0.4">
      <c r="A221" s="58" t="str">
        <f>Matrix!$B$1</f>
        <v>Ref #</v>
      </c>
      <c r="B221" s="59"/>
      <c r="C221" s="60" t="str">
        <f>Matrix!$C$1</f>
        <v>Category</v>
      </c>
      <c r="D221" s="61"/>
      <c r="E221" s="60" t="str">
        <f>Matrix!$G$1</f>
        <v>Criticality:
High, Medium, or Low</v>
      </c>
      <c r="F221" s="61"/>
      <c r="G221" s="36" t="str">
        <f>Matrix!$E$1</f>
        <v xml:space="preserve">Public Requirements References/Descriptions </v>
      </c>
    </row>
    <row r="222" spans="1:8" s="38" customFormat="1" ht="15.75" customHeight="1" x14ac:dyDescent="0.4">
      <c r="A222" s="62" t="s">
        <v>50</v>
      </c>
      <c r="B222" s="63"/>
      <c r="C222" s="64" t="str" cm="1">
        <f t="array" aca="1" ref="C222" ca="1">OFFSET(Matrix!$C$1,$H222 - 1,0)</f>
        <v>Maintenance</v>
      </c>
      <c r="D222" s="65"/>
      <c r="E222" s="64" t="str" cm="1">
        <f t="array" aca="1" ref="E222" ca="1">OFFSET(Matrix!$G$1, $H222 - 1,0)</f>
        <v>Medium</v>
      </c>
      <c r="F222" s="65"/>
      <c r="G222" s="66" t="str" cm="1">
        <f t="array" aca="1" ref="G222" ca="1">OFFSET(Matrix!$E$1,$H222 - 1,0)</f>
        <v>NIST 800-53 MA-2 – CONTROLLED MAINTENANCE 
The organization:
a. Schedules, performs, documents, and reviews records of maintenance and repairs on information system components in accordance with manufacturer or vendor specifications and/or organizational requirements;
b. Approves and monitors all maintenance activities, whether performed on site or remotely and whether the equipment is serviced on site or removed to another location;
c. Requires that [Assignment: organization-defined personnel or roles] explicitly approve the removal of the information system or system components from organizational facilities for off-site maintenance or repairs;
d. Sanitizes equipment to remove all information from associated media prior to removal from organizational facilities for off-site maintenance or repairs;
e. Checks all potentially impacted security controls to verify that the controls are still functioning properly following maintenance or repair actions; and
f. Includes [Assignment: organization-defined maintenance-related information] in organizational maintenance records.</v>
      </c>
      <c r="H222" s="38">
        <f>MATCH($A222,Matrix!$B$2:$B$73,0)+1</f>
        <v>22</v>
      </c>
    </row>
    <row r="223" spans="1:8" s="38" customFormat="1" ht="17.25" customHeight="1" x14ac:dyDescent="0.4">
      <c r="A223" s="69" t="str">
        <f>Matrix!$A$1</f>
        <v>Applicable Component Categories</v>
      </c>
      <c r="B223" s="70"/>
      <c r="C223" s="70"/>
      <c r="D223" s="70"/>
      <c r="E223" s="70"/>
      <c r="F223" s="70"/>
      <c r="G223" s="67"/>
      <c r="H223" s="38">
        <f>MATCH($A222,Matrix!$B$2:$B$73,0)+1</f>
        <v>22</v>
      </c>
    </row>
    <row r="224" spans="1:8" s="38" customFormat="1" ht="76.5" customHeight="1" x14ac:dyDescent="0.4">
      <c r="A224" s="62" t="str" cm="1">
        <f t="array" aca="1" ref="A224" ca="1">OFFSET(Matrix!$A$1,$H224 - 1,0)</f>
        <v>Mobile App;
Physical In-Cab Device;
Connectivity/Communications;
Cloud or Back-end;</v>
      </c>
      <c r="B224" s="71"/>
      <c r="C224" s="71"/>
      <c r="D224" s="71"/>
      <c r="E224" s="71"/>
      <c r="F224" s="72"/>
      <c r="G224" s="67"/>
      <c r="H224" s="38">
        <f>MATCH($A222,Matrix!$B$2:$B$73,0)+1</f>
        <v>22</v>
      </c>
    </row>
    <row r="225" spans="1:8" s="38" customFormat="1" ht="17.25" customHeight="1" x14ac:dyDescent="0.4">
      <c r="A225" s="69" t="str">
        <f>Matrix!$D$1</f>
        <v>Requirement</v>
      </c>
      <c r="B225" s="70"/>
      <c r="C225" s="70"/>
      <c r="D225" s="70"/>
      <c r="E225" s="70"/>
      <c r="F225" s="70"/>
      <c r="G225" s="67"/>
      <c r="H225" s="38">
        <f>MATCH($A222,Matrix!$B$2:$B$73,0)+1</f>
        <v>22</v>
      </c>
    </row>
    <row r="226" spans="1:8" s="38" customFormat="1" ht="94.5" customHeight="1" x14ac:dyDescent="0.4">
      <c r="A226" s="62" t="str" cm="1">
        <f t="array" aca="1" ref="A226" ca="1">OFFSET(Matrix!$D$1,$H226 - 1,0)</f>
        <v>The vendor shall have procedures in place to ensure that components outside of the carrier’s direct control are not updated or modified without prior coordination and approval by an organization-defined individual or role</v>
      </c>
      <c r="B226" s="71"/>
      <c r="C226" s="71"/>
      <c r="D226" s="71"/>
      <c r="E226" s="71"/>
      <c r="F226" s="72"/>
      <c r="G226" s="67"/>
      <c r="H226" s="38">
        <f>MATCH($A222,Matrix!$B$2:$B$73,0)+1</f>
        <v>22</v>
      </c>
    </row>
    <row r="227" spans="1:8" s="38" customFormat="1" x14ac:dyDescent="0.4">
      <c r="A227" s="73" t="str">
        <f>Matrix!$F$1</f>
        <v xml:space="preserve">Verification: Inspection, Demonstration, Test, or Analysis </v>
      </c>
      <c r="B227" s="74"/>
      <c r="C227" s="74"/>
      <c r="D227" s="74"/>
      <c r="E227" s="74"/>
      <c r="F227" s="74"/>
      <c r="G227" s="67"/>
      <c r="H227" s="38">
        <f>MATCH($A222,Matrix!$B$2:$B$73,0)+1</f>
        <v>22</v>
      </c>
    </row>
    <row r="228" spans="1:8" s="38" customFormat="1" ht="94.5" customHeight="1" x14ac:dyDescent="0.4">
      <c r="A228" s="62" t="str" cm="1">
        <f t="array" aca="1" ref="A228" ca="1">OFFSET(Matrix!$F$1,$H228 - 1,0)</f>
        <v>Inspection of vendor-supplied documentation detailing their maintenance/release process.
Ensure that there is a process where you (the carrier) are contacted and coordinated-with before the systems upon which you rely undergo maintenance procedures.</v>
      </c>
      <c r="B228" s="71"/>
      <c r="C228" s="71"/>
      <c r="D228" s="71"/>
      <c r="E228" s="71"/>
      <c r="F228" s="72"/>
      <c r="G228" s="67"/>
      <c r="H228" s="38">
        <f>MATCH($A222,Matrix!$B$2:$B$73,0)+1</f>
        <v>22</v>
      </c>
    </row>
    <row r="229" spans="1:8" s="38" customFormat="1" ht="17.25" customHeight="1" x14ac:dyDescent="0.4">
      <c r="A229" s="69" t="str">
        <f>Matrix!$H$1</f>
        <v>Remarks</v>
      </c>
      <c r="B229" s="70"/>
      <c r="C229" s="70"/>
      <c r="D229" s="70"/>
      <c r="E229" s="70"/>
      <c r="F229" s="70"/>
      <c r="G229" s="67"/>
      <c r="H229" s="38">
        <f>MATCH($A222,Matrix!$B$2:$B$73,0)+1</f>
        <v>22</v>
      </c>
    </row>
    <row r="230" spans="1:8" s="38" customFormat="1" ht="49.5" customHeight="1" thickBot="1" x14ac:dyDescent="0.45">
      <c r="A230" s="75" t="str" cm="1">
        <f t="array" aca="1" ref="A230" ca="1">OFFSET(Matrix!$H$1,$H230 - 1,0)</f>
        <v>-</v>
      </c>
      <c r="B230" s="76"/>
      <c r="C230" s="76"/>
      <c r="D230" s="76"/>
      <c r="E230" s="76"/>
      <c r="F230" s="77"/>
      <c r="G230" s="68"/>
      <c r="H230" s="38">
        <f>MATCH($A222,Matrix!$B$2:$B$73,0)+1</f>
        <v>22</v>
      </c>
    </row>
    <row r="231" spans="1:8" s="57" customFormat="1" ht="46.5" customHeight="1" thickBot="1" x14ac:dyDescent="0.45">
      <c r="A231" s="56"/>
      <c r="B231" s="56"/>
      <c r="C231" s="56"/>
      <c r="D231" s="56"/>
      <c r="E231" s="56"/>
      <c r="F231" s="56"/>
      <c r="G231" s="56"/>
      <c r="H231" s="56"/>
    </row>
    <row r="232" spans="1:8" s="37" customFormat="1" x14ac:dyDescent="0.4">
      <c r="A232" s="58" t="str">
        <f>Matrix!$B$1</f>
        <v>Ref #</v>
      </c>
      <c r="B232" s="59"/>
      <c r="C232" s="60" t="str">
        <f>Matrix!$C$1</f>
        <v>Category</v>
      </c>
      <c r="D232" s="61"/>
      <c r="E232" s="60" t="str">
        <f>Matrix!$G$1</f>
        <v>Criticality:
High, Medium, or Low</v>
      </c>
      <c r="F232" s="61"/>
      <c r="G232" s="36" t="str">
        <f>Matrix!$E$1</f>
        <v xml:space="preserve">Public Requirements References/Descriptions </v>
      </c>
    </row>
    <row r="233" spans="1:8" s="38" customFormat="1" ht="15.75" customHeight="1" x14ac:dyDescent="0.4">
      <c r="A233" s="62" t="s">
        <v>53</v>
      </c>
      <c r="B233" s="63"/>
      <c r="C233" s="64" t="str" cm="1">
        <f t="array" aca="1" ref="C233" ca="1">OFFSET(Matrix!$C$1,$H233 - 1,0)</f>
        <v>Maintenance</v>
      </c>
      <c r="D233" s="65"/>
      <c r="E233" s="64" t="str" cm="1">
        <f t="array" aca="1" ref="E233" ca="1">OFFSET(Matrix!$G$1, $H233 - 1,0)</f>
        <v>High</v>
      </c>
      <c r="F233" s="65"/>
      <c r="G233" s="66" t="str" cm="1">
        <f t="array" aca="1" ref="G233" ca="1">OFFSET(Matrix!$E$1,$H233 - 1,0)</f>
        <v>NIST 800-53 CP-4 - CONTINGENCY PLAN TESTING 
The organization:
a. Tests the contingency plan for the information system [Assignment: organization-defined frequency] using [Assignment: organization-defined tests] to determine the effectiveness of the plan and the organizational readiness to execute the plan;
b. Reviews the contingency plan test results; and
c. Initiates corrective actions, if needed.
NIST 800-53 CP-9 (1) - SYSTEM BACKUP | TESTING FOR RELIABILITY AND INTEGRITY 
Test backup information [Assignment: organization-defined frequency] to verify media reliability and information integrity.
CAIQ BCR-11.5 Do you test your backup or redundancy mechanisms at least annually?</v>
      </c>
      <c r="H233" s="38">
        <f>MATCH($A233,Matrix!$B$2:$B$73,0)+1</f>
        <v>23</v>
      </c>
    </row>
    <row r="234" spans="1:8" s="38" customFormat="1" x14ac:dyDescent="0.4">
      <c r="A234" s="69" t="str">
        <f>Matrix!$A$1</f>
        <v>Applicable Component Categories</v>
      </c>
      <c r="B234" s="70"/>
      <c r="C234" s="70"/>
      <c r="D234" s="70"/>
      <c r="E234" s="70"/>
      <c r="F234" s="70"/>
      <c r="G234" s="67"/>
      <c r="H234" s="38">
        <f>MATCH($A233,Matrix!$B$2:$B$73,0)+1</f>
        <v>23</v>
      </c>
    </row>
    <row r="235" spans="1:8" s="38" customFormat="1" ht="76.5" customHeight="1" x14ac:dyDescent="0.4">
      <c r="A235" s="62" t="str" cm="1">
        <f t="array" aca="1" ref="A235" ca="1">OFFSET(Matrix!$A$1,$H235 - 1,0)</f>
        <v>Cloud or Back-end;</v>
      </c>
      <c r="B235" s="71"/>
      <c r="C235" s="71"/>
      <c r="D235" s="71"/>
      <c r="E235" s="71"/>
      <c r="F235" s="72"/>
      <c r="G235" s="67"/>
      <c r="H235" s="38">
        <f>MATCH($A233,Matrix!$B$2:$B$73,0)+1</f>
        <v>23</v>
      </c>
    </row>
    <row r="236" spans="1:8" s="38" customFormat="1" x14ac:dyDescent="0.4">
      <c r="A236" s="69" t="str">
        <f>Matrix!$D$1</f>
        <v>Requirement</v>
      </c>
      <c r="B236" s="70"/>
      <c r="C236" s="70"/>
      <c r="D236" s="70"/>
      <c r="E236" s="70"/>
      <c r="F236" s="70"/>
      <c r="G236" s="67"/>
      <c r="H236" s="38">
        <f>MATCH($A233,Matrix!$B$2:$B$73,0)+1</f>
        <v>23</v>
      </c>
    </row>
    <row r="237" spans="1:8" s="38" customFormat="1" ht="94.5" customHeight="1" x14ac:dyDescent="0.4">
      <c r="A237" s="62" t="str" cm="1">
        <f t="array" aca="1" ref="A237" ca="1">OFFSET(Matrix!$D$1,$H237 - 1,0)</f>
        <v>The vendor shall have procedures in place to test backup restoration processes of their own systems and their own facilities on at least an annual basis.</v>
      </c>
      <c r="B237" s="71"/>
      <c r="C237" s="71"/>
      <c r="D237" s="71"/>
      <c r="E237" s="71"/>
      <c r="F237" s="72"/>
      <c r="G237" s="67"/>
      <c r="H237" s="38">
        <f>MATCH($A233,Matrix!$B$2:$B$73,0)+1</f>
        <v>23</v>
      </c>
    </row>
    <row r="238" spans="1:8" s="38" customFormat="1" x14ac:dyDescent="0.4">
      <c r="A238" s="73" t="str">
        <f>Matrix!$F$1</f>
        <v xml:space="preserve">Verification: Inspection, Demonstration, Test, or Analysis </v>
      </c>
      <c r="B238" s="74"/>
      <c r="C238" s="74"/>
      <c r="D238" s="74"/>
      <c r="E238" s="74"/>
      <c r="F238" s="74"/>
      <c r="G238" s="67"/>
      <c r="H238" s="38">
        <f>MATCH($A233,Matrix!$B$2:$B$73,0)+1</f>
        <v>23</v>
      </c>
    </row>
    <row r="239" spans="1:8" s="38" customFormat="1" ht="94.5" customHeight="1" x14ac:dyDescent="0.4">
      <c r="A239" s="62" t="str" cm="1">
        <f t="array" aca="1" ref="A239" ca="1">OFFSET(Matrix!$F$1,$H239 - 1,0)</f>
        <v>Inspection of vendor-supplied documentation detailing backup and restore procedures.</v>
      </c>
      <c r="B239" s="71"/>
      <c r="C239" s="71"/>
      <c r="D239" s="71"/>
      <c r="E239" s="71"/>
      <c r="F239" s="72"/>
      <c r="G239" s="67"/>
      <c r="H239" s="38">
        <f>MATCH($A233,Matrix!$B$2:$B$73,0)+1</f>
        <v>23</v>
      </c>
    </row>
    <row r="240" spans="1:8" s="38" customFormat="1" x14ac:dyDescent="0.4">
      <c r="A240" s="69" t="str">
        <f>Matrix!$H$1</f>
        <v>Remarks</v>
      </c>
      <c r="B240" s="70"/>
      <c r="C240" s="70"/>
      <c r="D240" s="70"/>
      <c r="E240" s="70"/>
      <c r="F240" s="70"/>
      <c r="G240" s="67"/>
      <c r="H240" s="38">
        <f>MATCH($A233,Matrix!$B$2:$B$73,0)+1</f>
        <v>23</v>
      </c>
    </row>
    <row r="241" spans="1:8" s="38" customFormat="1" ht="49.5" customHeight="1" thickBot="1" x14ac:dyDescent="0.45">
      <c r="A241" s="75" t="str" cm="1">
        <f t="array" aca="1" ref="A241" ca="1">OFFSET(Matrix!$H$1,$H241 - 1,0)</f>
        <v>TSPs must demonstrate this level of maturity to be trusted with business critical functions</v>
      </c>
      <c r="B241" s="76"/>
      <c r="C241" s="76"/>
      <c r="D241" s="76"/>
      <c r="E241" s="76"/>
      <c r="F241" s="77"/>
      <c r="G241" s="68"/>
      <c r="H241" s="38">
        <f>MATCH($A233,Matrix!$B$2:$B$73,0)+1</f>
        <v>23</v>
      </c>
    </row>
    <row r="242" spans="1:8" s="57" customFormat="1" ht="46.5" customHeight="1" thickBot="1" x14ac:dyDescent="0.45">
      <c r="A242" s="56"/>
      <c r="B242" s="56"/>
      <c r="C242" s="56"/>
      <c r="D242" s="56"/>
      <c r="E242" s="56"/>
      <c r="F242" s="56"/>
      <c r="G242" s="56"/>
      <c r="H242" s="56"/>
    </row>
    <row r="243" spans="1:8" s="37" customFormat="1" x14ac:dyDescent="0.4">
      <c r="A243" s="58" t="str">
        <f>Matrix!$B$1</f>
        <v>Ref #</v>
      </c>
      <c r="B243" s="59"/>
      <c r="C243" s="60" t="str">
        <f>Matrix!$C$1</f>
        <v>Category</v>
      </c>
      <c r="D243" s="61"/>
      <c r="E243" s="60" t="str">
        <f>Matrix!$G$1</f>
        <v>Criticality:
High, Medium, or Low</v>
      </c>
      <c r="F243" s="61"/>
      <c r="G243" s="36" t="str">
        <f>Matrix!$E$1</f>
        <v xml:space="preserve">Public Requirements References/Descriptions </v>
      </c>
    </row>
    <row r="244" spans="1:8" s="38" customFormat="1" ht="15.75" customHeight="1" x14ac:dyDescent="0.4">
      <c r="A244" s="62" t="s">
        <v>352</v>
      </c>
      <c r="B244" s="63"/>
      <c r="C244" s="64" t="str" cm="1">
        <f t="array" aca="1" ref="C244" ca="1">OFFSET(Matrix!$C$1,$H244 - 1,0)</f>
        <v>Disposal of Goods</v>
      </c>
      <c r="D244" s="65"/>
      <c r="E244" s="64" t="str" cm="1">
        <f t="array" aca="1" ref="E244" ca="1">OFFSET(Matrix!$G$1, $H244 - 1,0)</f>
        <v>High</v>
      </c>
      <c r="F244" s="65"/>
      <c r="G244" s="66" t="str" cm="1">
        <f t="array" aca="1" ref="G244" ca="1">OFFSET(Matrix!$E$1,$H244 - 1,0)</f>
        <v>ISO 27001 A.8.3.2 Disposal of Media
NIST 800-88 R1</v>
      </c>
      <c r="H244" s="38">
        <f>MATCH($A244,Matrix!$B$2:$B$73,0)+1</f>
        <v>24</v>
      </c>
    </row>
    <row r="245" spans="1:8" s="38" customFormat="1" x14ac:dyDescent="0.4">
      <c r="A245" s="69" t="str">
        <f>Matrix!$A$1</f>
        <v>Applicable Component Categories</v>
      </c>
      <c r="B245" s="70"/>
      <c r="C245" s="70"/>
      <c r="D245" s="70"/>
      <c r="E245" s="70"/>
      <c r="F245" s="70"/>
      <c r="G245" s="67"/>
      <c r="H245" s="38">
        <f>MATCH($A244,Matrix!$B$2:$B$73,0)+1</f>
        <v>24</v>
      </c>
    </row>
    <row r="246" spans="1:8" s="38" customFormat="1" ht="76.5" customHeight="1" x14ac:dyDescent="0.4">
      <c r="A246" s="62" t="str" cm="1">
        <f t="array" aca="1" ref="A246" ca="1">OFFSET(Matrix!$A$1,$H246 - 1,0)</f>
        <v>Cloud or Back-end;</v>
      </c>
      <c r="B246" s="71"/>
      <c r="C246" s="71"/>
      <c r="D246" s="71"/>
      <c r="E246" s="71"/>
      <c r="F246" s="72"/>
      <c r="G246" s="67"/>
      <c r="H246" s="38">
        <f>MATCH($A244,Matrix!$B$2:$B$73,0)+1</f>
        <v>24</v>
      </c>
    </row>
    <row r="247" spans="1:8" s="38" customFormat="1" x14ac:dyDescent="0.4">
      <c r="A247" s="69" t="str">
        <f>Matrix!$D$1</f>
        <v>Requirement</v>
      </c>
      <c r="B247" s="70"/>
      <c r="C247" s="70"/>
      <c r="D247" s="70"/>
      <c r="E247" s="70"/>
      <c r="F247" s="70"/>
      <c r="G247" s="67"/>
      <c r="H247" s="38">
        <f>MATCH($A244,Matrix!$B$2:$B$73,0)+1</f>
        <v>24</v>
      </c>
    </row>
    <row r="248" spans="1:8" s="38" customFormat="1" ht="94.5" customHeight="1" x14ac:dyDescent="0.4">
      <c r="A248" s="62" t="str" cm="1">
        <f t="array" aca="1" ref="A248" ca="1">OFFSET(Matrix!$D$1,$H248 - 1,0)</f>
        <v>The vendor must have a disposal of goods policy which covers the management of all computer equipment and storage media dealing with customer information including but not limited to PII and customer business operations data.</v>
      </c>
      <c r="B248" s="71"/>
      <c r="C248" s="71"/>
      <c r="D248" s="71"/>
      <c r="E248" s="71"/>
      <c r="F248" s="72"/>
      <c r="G248" s="67"/>
      <c r="H248" s="38">
        <f>MATCH($A244,Matrix!$B$2:$B$73,0)+1</f>
        <v>24</v>
      </c>
    </row>
    <row r="249" spans="1:8" s="38" customFormat="1" x14ac:dyDescent="0.4">
      <c r="A249" s="73" t="str">
        <f>Matrix!$F$1</f>
        <v xml:space="preserve">Verification: Inspection, Demonstration, Test, or Analysis </v>
      </c>
      <c r="B249" s="74"/>
      <c r="C249" s="74"/>
      <c r="D249" s="74"/>
      <c r="E249" s="74"/>
      <c r="F249" s="74"/>
      <c r="G249" s="67"/>
      <c r="H249" s="38">
        <f>MATCH($A244,Matrix!$B$2:$B$73,0)+1</f>
        <v>24</v>
      </c>
    </row>
    <row r="250" spans="1:8" s="38" customFormat="1" ht="94.5" customHeight="1" x14ac:dyDescent="0.4">
      <c r="A250" s="62" t="str" cm="1">
        <f t="array" aca="1" ref="A250" ca="1">OFFSET(Matrix!$F$1,$H250 - 1,0)</f>
        <v>Inspection of vendor-supplied documentation detailing their disposal of goods procedures; confirm the presence of specific mention of handling of their customer's information.</v>
      </c>
      <c r="B250" s="71"/>
      <c r="C250" s="71"/>
      <c r="D250" s="71"/>
      <c r="E250" s="71"/>
      <c r="F250" s="72"/>
      <c r="G250" s="67"/>
      <c r="H250" s="38">
        <f>MATCH($A244,Matrix!$B$2:$B$73,0)+1</f>
        <v>24</v>
      </c>
    </row>
    <row r="251" spans="1:8" s="38" customFormat="1" x14ac:dyDescent="0.4">
      <c r="A251" s="69" t="str">
        <f>Matrix!$H$1</f>
        <v>Remarks</v>
      </c>
      <c r="B251" s="70"/>
      <c r="C251" s="70"/>
      <c r="D251" s="70"/>
      <c r="E251" s="70"/>
      <c r="F251" s="70"/>
      <c r="G251" s="67"/>
      <c r="H251" s="38">
        <f>MATCH($A244,Matrix!$B$2:$B$73,0)+1</f>
        <v>24</v>
      </c>
    </row>
    <row r="252" spans="1:8" s="38" customFormat="1" ht="49.5" customHeight="1" thickBot="1" x14ac:dyDescent="0.45">
      <c r="A252" s="75" cm="1">
        <f t="array" aca="1" ref="A252" ca="1">OFFSET(Matrix!$H$1,$H252 - 1,0)</f>
        <v>0</v>
      </c>
      <c r="B252" s="76"/>
      <c r="C252" s="76"/>
      <c r="D252" s="76"/>
      <c r="E252" s="76"/>
      <c r="F252" s="77"/>
      <c r="G252" s="68"/>
      <c r="H252" s="38">
        <f>MATCH($A244,Matrix!$B$2:$B$73,0)+1</f>
        <v>24</v>
      </c>
    </row>
    <row r="253" spans="1:8" s="57" customFormat="1" ht="46.5" customHeight="1" thickBot="1" x14ac:dyDescent="0.45">
      <c r="A253" s="56"/>
      <c r="B253" s="56"/>
      <c r="C253" s="56"/>
      <c r="D253" s="56"/>
      <c r="E253" s="56"/>
      <c r="F253" s="56"/>
      <c r="G253" s="56"/>
      <c r="H253" s="56"/>
    </row>
    <row r="254" spans="1:8" s="37" customFormat="1" x14ac:dyDescent="0.4">
      <c r="A254" s="58" t="str">
        <f>Matrix!$B$1</f>
        <v>Ref #</v>
      </c>
      <c r="B254" s="59"/>
      <c r="C254" s="60" t="str">
        <f>Matrix!$C$1</f>
        <v>Category</v>
      </c>
      <c r="D254" s="61"/>
      <c r="E254" s="60" t="str">
        <f>Matrix!$G$1</f>
        <v>Criticality:
High, Medium, or Low</v>
      </c>
      <c r="F254" s="61"/>
      <c r="G254" s="36" t="str">
        <f>Matrix!$E$1</f>
        <v xml:space="preserve">Public Requirements References/Descriptions </v>
      </c>
    </row>
    <row r="255" spans="1:8" s="38" customFormat="1" ht="15.75" customHeight="1" x14ac:dyDescent="0.4">
      <c r="A255" s="62" t="s">
        <v>357</v>
      </c>
      <c r="B255" s="63"/>
      <c r="C255" s="64" t="str" cm="1">
        <f t="array" aca="1" ref="C255" ca="1">OFFSET(Matrix!$C$1,$H255 - 1,0)</f>
        <v>Disposal of Goods</v>
      </c>
      <c r="D255" s="65"/>
      <c r="E255" s="64" t="str" cm="1">
        <f t="array" aca="1" ref="E255" ca="1">OFFSET(Matrix!$G$1, $H255 - 1,0)</f>
        <v>Medium</v>
      </c>
      <c r="F255" s="65"/>
      <c r="G255" s="66" t="str" cm="1">
        <f t="array" aca="1" ref="G255" ca="1">OFFSET(Matrix!$E$1,$H255 - 1,0)</f>
        <v>ISO 27001 A.8.3.2 Disposal of Media
NIST 800-88 R1</v>
      </c>
      <c r="H255" s="38">
        <f>MATCH($A255,Matrix!$B$2:$B$73,0)+1</f>
        <v>25</v>
      </c>
    </row>
    <row r="256" spans="1:8" s="38" customFormat="1" x14ac:dyDescent="0.4">
      <c r="A256" s="69" t="str">
        <f>Matrix!$A$1</f>
        <v>Applicable Component Categories</v>
      </c>
      <c r="B256" s="70"/>
      <c r="C256" s="70"/>
      <c r="D256" s="70"/>
      <c r="E256" s="70"/>
      <c r="F256" s="70"/>
      <c r="G256" s="67"/>
      <c r="H256" s="38">
        <f>MATCH($A255,Matrix!$B$2:$B$73,0)+1</f>
        <v>25</v>
      </c>
    </row>
    <row r="257" spans="1:8" s="38" customFormat="1" ht="76.5" customHeight="1" x14ac:dyDescent="0.4">
      <c r="A257" s="62" t="str" cm="1">
        <f t="array" aca="1" ref="A257" ca="1">OFFSET(Matrix!$A$1,$H257 - 1,0)</f>
        <v>Cloud or Back-end;</v>
      </c>
      <c r="B257" s="71"/>
      <c r="C257" s="71"/>
      <c r="D257" s="71"/>
      <c r="E257" s="71"/>
      <c r="F257" s="72"/>
      <c r="G257" s="67"/>
      <c r="H257" s="38">
        <f>MATCH($A255,Matrix!$B$2:$B$73,0)+1</f>
        <v>25</v>
      </c>
    </row>
    <row r="258" spans="1:8" s="38" customFormat="1" x14ac:dyDescent="0.4">
      <c r="A258" s="69" t="str">
        <f>Matrix!$D$1</f>
        <v>Requirement</v>
      </c>
      <c r="B258" s="70"/>
      <c r="C258" s="70"/>
      <c r="D258" s="70"/>
      <c r="E258" s="70"/>
      <c r="F258" s="70"/>
      <c r="G258" s="67"/>
      <c r="H258" s="38">
        <f>MATCH($A255,Matrix!$B$2:$B$73,0)+1</f>
        <v>25</v>
      </c>
    </row>
    <row r="259" spans="1:8" s="38" customFormat="1" ht="94.5" customHeight="1" x14ac:dyDescent="0.4">
      <c r="A259" s="62" t="str" cm="1">
        <f t="array" aca="1" ref="A259" ca="1">OFFSET(Matrix!$D$1,$H259 - 1,0)</f>
        <v>The vendor's disposal of goods policy must forbid disposal in skips, dumps or landfills until it has been processed to purge or clear previously stored information.</v>
      </c>
      <c r="B259" s="71"/>
      <c r="C259" s="71"/>
      <c r="D259" s="71"/>
      <c r="E259" s="71"/>
      <c r="F259" s="72"/>
      <c r="G259" s="67"/>
      <c r="H259" s="38">
        <f>MATCH($A255,Matrix!$B$2:$B$73,0)+1</f>
        <v>25</v>
      </c>
    </row>
    <row r="260" spans="1:8" s="38" customFormat="1" x14ac:dyDescent="0.4">
      <c r="A260" s="73" t="str">
        <f>Matrix!$F$1</f>
        <v xml:space="preserve">Verification: Inspection, Demonstration, Test, or Analysis </v>
      </c>
      <c r="B260" s="74"/>
      <c r="C260" s="74"/>
      <c r="D260" s="74"/>
      <c r="E260" s="74"/>
      <c r="F260" s="74"/>
      <c r="G260" s="67"/>
      <c r="H260" s="38">
        <f>MATCH($A255,Matrix!$B$2:$B$73,0)+1</f>
        <v>25</v>
      </c>
    </row>
    <row r="261" spans="1:8" s="38" customFormat="1" ht="94.5" customHeight="1" x14ac:dyDescent="0.4">
      <c r="A261" s="62" t="str" cm="1">
        <f t="array" aca="1" ref="A261" ca="1">OFFSET(Matrix!$F$1,$H261 - 1,0)</f>
        <v>Inspection of vendor-supplied documentation detailing their disposal of goods procedures; confirm that disposal of systems in skips or landfills is not allowed unless the systems have been purged or cleared.</v>
      </c>
      <c r="B261" s="71"/>
      <c r="C261" s="71"/>
      <c r="D261" s="71"/>
      <c r="E261" s="71"/>
      <c r="F261" s="72"/>
      <c r="G261" s="67"/>
      <c r="H261" s="38">
        <f>MATCH($A255,Matrix!$B$2:$B$73,0)+1</f>
        <v>25</v>
      </c>
    </row>
    <row r="262" spans="1:8" s="38" customFormat="1" x14ac:dyDescent="0.4">
      <c r="A262" s="69" t="str">
        <f>Matrix!$H$1</f>
        <v>Remarks</v>
      </c>
      <c r="B262" s="70"/>
      <c r="C262" s="70"/>
      <c r="D262" s="70"/>
      <c r="E262" s="70"/>
      <c r="F262" s="70"/>
      <c r="G262" s="67"/>
      <c r="H262" s="38">
        <f>MATCH($A255,Matrix!$B$2:$B$73,0)+1</f>
        <v>25</v>
      </c>
    </row>
    <row r="263" spans="1:8" s="38" customFormat="1" ht="49.5" customHeight="1" thickBot="1" x14ac:dyDescent="0.45">
      <c r="A263" s="75" cm="1">
        <f t="array" aca="1" ref="A263" ca="1">OFFSET(Matrix!$H$1,$H263 - 1,0)</f>
        <v>0</v>
      </c>
      <c r="B263" s="76"/>
      <c r="C263" s="76"/>
      <c r="D263" s="76"/>
      <c r="E263" s="76"/>
      <c r="F263" s="77"/>
      <c r="G263" s="68"/>
      <c r="H263" s="38">
        <f>MATCH($A255,Matrix!$B$2:$B$73,0)+1</f>
        <v>25</v>
      </c>
    </row>
    <row r="264" spans="1:8" s="57" customFormat="1" ht="46.5" customHeight="1" thickBot="1" x14ac:dyDescent="0.45">
      <c r="A264" s="56"/>
      <c r="B264" s="56"/>
      <c r="C264" s="56"/>
      <c r="D264" s="56"/>
      <c r="E264" s="56"/>
      <c r="F264" s="56"/>
      <c r="G264" s="56"/>
      <c r="H264" s="56"/>
    </row>
    <row r="265" spans="1:8" s="37" customFormat="1" x14ac:dyDescent="0.4">
      <c r="A265" s="58" t="str">
        <f>Matrix!$B$1</f>
        <v>Ref #</v>
      </c>
      <c r="B265" s="59"/>
      <c r="C265" s="60" t="str">
        <f>Matrix!$C$1</f>
        <v>Category</v>
      </c>
      <c r="D265" s="61"/>
      <c r="E265" s="60" t="str">
        <f>Matrix!$G$1</f>
        <v>Criticality:
High, Medium, or Low</v>
      </c>
      <c r="F265" s="61"/>
      <c r="G265" s="36" t="str">
        <f>Matrix!$E$1</f>
        <v xml:space="preserve">Public Requirements References/Descriptions </v>
      </c>
    </row>
    <row r="266" spans="1:8" s="38" customFormat="1" ht="15.75" customHeight="1" x14ac:dyDescent="0.4">
      <c r="A266" s="62" t="s">
        <v>360</v>
      </c>
      <c r="B266" s="63"/>
      <c r="C266" s="64" t="str" cm="1">
        <f t="array" aca="1" ref="C266" ca="1">OFFSET(Matrix!$C$1,$H266 - 1,0)</f>
        <v>Disposal of Goods</v>
      </c>
      <c r="D266" s="65"/>
      <c r="E266" s="64" t="str" cm="1">
        <f t="array" aca="1" ref="E266" ca="1">OFFSET(Matrix!$G$1, $H266 - 1,0)</f>
        <v>Low</v>
      </c>
      <c r="F266" s="65"/>
      <c r="G266" s="66" t="str" cm="1">
        <f t="array" aca="1" ref="G266" ca="1">OFFSET(Matrix!$E$1,$H266 - 1,0)</f>
        <v>NIST 800-88 R1 Appendix A -- Minimum Sanitization Recommendations</v>
      </c>
      <c r="H266" s="38">
        <f>MATCH($A266,Matrix!$B$2:$B$73,0)+1</f>
        <v>26</v>
      </c>
    </row>
    <row r="267" spans="1:8" s="38" customFormat="1" x14ac:dyDescent="0.4">
      <c r="A267" s="69" t="str">
        <f>Matrix!$A$1</f>
        <v>Applicable Component Categories</v>
      </c>
      <c r="B267" s="70"/>
      <c r="C267" s="70"/>
      <c r="D267" s="70"/>
      <c r="E267" s="70"/>
      <c r="F267" s="70"/>
      <c r="G267" s="67"/>
      <c r="H267" s="38">
        <f>MATCH($A266,Matrix!$B$2:$B$73,0)+1</f>
        <v>26</v>
      </c>
    </row>
    <row r="268" spans="1:8" s="38" customFormat="1" ht="76.5" customHeight="1" x14ac:dyDescent="0.4">
      <c r="A268" s="62" t="str" cm="1">
        <f t="array" aca="1" ref="A268" ca="1">OFFSET(Matrix!$A$1,$H268 - 1,0)</f>
        <v>Cloud or Back-end;</v>
      </c>
      <c r="B268" s="71"/>
      <c r="C268" s="71"/>
      <c r="D268" s="71"/>
      <c r="E268" s="71"/>
      <c r="F268" s="72"/>
      <c r="G268" s="67"/>
      <c r="H268" s="38">
        <f>MATCH($A266,Matrix!$B$2:$B$73,0)+1</f>
        <v>26</v>
      </c>
    </row>
    <row r="269" spans="1:8" s="38" customFormat="1" x14ac:dyDescent="0.4">
      <c r="A269" s="69" t="str">
        <f>Matrix!$D$1</f>
        <v>Requirement</v>
      </c>
      <c r="B269" s="70"/>
      <c r="C269" s="70"/>
      <c r="D269" s="70"/>
      <c r="E269" s="70"/>
      <c r="F269" s="70"/>
      <c r="G269" s="67"/>
      <c r="H269" s="38">
        <f>MATCH($A266,Matrix!$B$2:$B$73,0)+1</f>
        <v>26</v>
      </c>
    </row>
    <row r="270" spans="1:8" s="38" customFormat="1" ht="94.5" customHeight="1" x14ac:dyDescent="0.4">
      <c r="A270" s="62" t="str" cm="1">
        <f t="array" aca="1" ref="A270" ca="1">OFFSET(Matrix!$D$1,$H270 - 1,0)</f>
        <v>The vendor's processes to remove previously stored information must include acceptable processes for magnetic media, solid-state media, printers, scanners, laptops, smartphones, server and deskstop computers.</v>
      </c>
      <c r="B270" s="71"/>
      <c r="C270" s="71"/>
      <c r="D270" s="71"/>
      <c r="E270" s="71"/>
      <c r="F270" s="72"/>
      <c r="G270" s="67"/>
      <c r="H270" s="38">
        <f>MATCH($A266,Matrix!$B$2:$B$73,0)+1</f>
        <v>26</v>
      </c>
    </row>
    <row r="271" spans="1:8" s="38" customFormat="1" x14ac:dyDescent="0.4">
      <c r="A271" s="73" t="str">
        <f>Matrix!$F$1</f>
        <v xml:space="preserve">Verification: Inspection, Demonstration, Test, or Analysis </v>
      </c>
      <c r="B271" s="74"/>
      <c r="C271" s="74"/>
      <c r="D271" s="74"/>
      <c r="E271" s="74"/>
      <c r="F271" s="74"/>
      <c r="G271" s="67"/>
      <c r="H271" s="38">
        <f>MATCH($A266,Matrix!$B$2:$B$73,0)+1</f>
        <v>26</v>
      </c>
    </row>
    <row r="272" spans="1:8" s="38" customFormat="1" ht="94.5" customHeight="1" x14ac:dyDescent="0.4">
      <c r="A272" s="62" t="str" cm="1">
        <f t="array" aca="1" ref="A272" ca="1">OFFSET(Matrix!$F$1,$H272 - 1,0)</f>
        <v>Inspection of vendor-supplied documentation detailing their disposal of goods procedures; confirm that there are procedures that cover all of magnetic media, solid-state media, printers, scanners, laptops, smartphones, server and desktop computers</v>
      </c>
      <c r="B272" s="71"/>
      <c r="C272" s="71"/>
      <c r="D272" s="71"/>
      <c r="E272" s="71"/>
      <c r="F272" s="72"/>
      <c r="G272" s="67"/>
      <c r="H272" s="38">
        <f>MATCH($A266,Matrix!$B$2:$B$73,0)+1</f>
        <v>26</v>
      </c>
    </row>
    <row r="273" spans="1:8" s="38" customFormat="1" x14ac:dyDescent="0.4">
      <c r="A273" s="69" t="str">
        <f>Matrix!$H$1</f>
        <v>Remarks</v>
      </c>
      <c r="B273" s="70"/>
      <c r="C273" s="70"/>
      <c r="D273" s="70"/>
      <c r="E273" s="70"/>
      <c r="F273" s="70"/>
      <c r="G273" s="67"/>
      <c r="H273" s="38">
        <f>MATCH($A266,Matrix!$B$2:$B$73,0)+1</f>
        <v>26</v>
      </c>
    </row>
    <row r="274" spans="1:8" s="38" customFormat="1" ht="49.5" customHeight="1" thickBot="1" x14ac:dyDescent="0.45">
      <c r="A274" s="75" cm="1">
        <f t="array" aca="1" ref="A274" ca="1">OFFSET(Matrix!$H$1,$H274 - 1,0)</f>
        <v>0</v>
      </c>
      <c r="B274" s="76"/>
      <c r="C274" s="76"/>
      <c r="D274" s="76"/>
      <c r="E274" s="76"/>
      <c r="F274" s="77"/>
      <c r="G274" s="68"/>
      <c r="H274" s="38">
        <f>MATCH($A266,Matrix!$B$2:$B$73,0)+1</f>
        <v>26</v>
      </c>
    </row>
    <row r="275" spans="1:8" s="57" customFormat="1" ht="46.5" customHeight="1" thickBot="1" x14ac:dyDescent="0.45">
      <c r="A275" s="56"/>
      <c r="B275" s="56"/>
      <c r="C275" s="56"/>
      <c r="D275" s="56"/>
      <c r="E275" s="56"/>
      <c r="F275" s="56"/>
      <c r="G275" s="56"/>
      <c r="H275" s="56"/>
    </row>
    <row r="276" spans="1:8" s="37" customFormat="1" ht="17.25" customHeight="1" x14ac:dyDescent="0.4">
      <c r="A276" s="58" t="str">
        <f>Matrix!$B$1</f>
        <v>Ref #</v>
      </c>
      <c r="B276" s="59"/>
      <c r="C276" s="60" t="str">
        <f>Matrix!$C$1</f>
        <v>Category</v>
      </c>
      <c r="D276" s="61"/>
      <c r="E276" s="60" t="str">
        <f>Matrix!$G$1</f>
        <v>Criticality:
High, Medium, or Low</v>
      </c>
      <c r="F276" s="61"/>
      <c r="G276" s="36" t="str">
        <f>Matrix!$E$1</f>
        <v xml:space="preserve">Public Requirements References/Descriptions </v>
      </c>
    </row>
    <row r="277" spans="1:8" s="38" customFormat="1" ht="15.75" customHeight="1" x14ac:dyDescent="0.4">
      <c r="A277" s="62" t="s">
        <v>55</v>
      </c>
      <c r="B277" s="63"/>
      <c r="C277" s="64" t="str" cm="1">
        <f t="array" aca="1" ref="C277" ca="1">OFFSET(Matrix!$C$1,$H277 - 1,0)</f>
        <v>Planning</v>
      </c>
      <c r="D277" s="65"/>
      <c r="E277" s="64" t="str" cm="1">
        <f t="array" aca="1" ref="E277" ca="1">OFFSET(Matrix!$G$1, $H277 - 1,0)</f>
        <v>Medium</v>
      </c>
      <c r="F277" s="65"/>
      <c r="G277" s="66" t="str" cm="1">
        <f t="array" aca="1" ref="G277" ca="1">OFFSET(Matrix!$E$1,$H277 - 1,0)</f>
        <v>NIST 800-53 PL-2 - SECURITY AND PRIVACY PLANS 
The organization:
a. Develops a security plan for the information system that:
1. Is consistent with the organization's enterprise architecture;
2. Explicitly defines the authorization boundary for the system;
3. Describes the operational context of the information system in terms of missions and business processes;
4. Provides the security categorization of the information system including supporting rationale;
5. Describes the operational environment for the information system and relationships with or connections to other information systems;
6. Provides an overview of the security requirements for the system;
7. Identifies any relevant overlays, if applicable;
8. Describes the security controls in place or planned for meeting those requirements including a rationale for the tailoring decisions; and
9. Is reviewed and approved by the authorizing official or designated representative prior to plan implementation;
b. Distributes copies of the security plan and communicates subsequent changes to the plan to [Assignment: organization-defined personnel or roles];
c. Reviews the security plan for the information system [Assignment: organization-defined frequency];
d. Updates the plan to address changes to the information system/environment of operation or problems identified during plan implementation or security control assessments; and
e. Protects the security plan from unauthorized disclosure and modification.</v>
      </c>
      <c r="H277" s="38">
        <f>MATCH($A277,Matrix!$B$2:$B$73,0)+1</f>
        <v>27</v>
      </c>
    </row>
    <row r="278" spans="1:8" s="38" customFormat="1" ht="17.25" customHeight="1" x14ac:dyDescent="0.4">
      <c r="A278" s="69" t="str">
        <f>Matrix!$A$1</f>
        <v>Applicable Component Categories</v>
      </c>
      <c r="B278" s="70"/>
      <c r="C278" s="70"/>
      <c r="D278" s="70"/>
      <c r="E278" s="70"/>
      <c r="F278" s="70"/>
      <c r="G278" s="67"/>
      <c r="H278" s="38">
        <f>MATCH($A277,Matrix!$B$2:$B$73,0)+1</f>
        <v>27</v>
      </c>
    </row>
    <row r="279" spans="1:8" s="38" customFormat="1" ht="76.5" customHeight="1" x14ac:dyDescent="0.4">
      <c r="A279" s="62" t="str" cm="1">
        <f t="array" aca="1" ref="A279" ca="1">OFFSET(Matrix!$A$1,$H279 - 1,0)</f>
        <v>Cloud or Back-end;</v>
      </c>
      <c r="B279" s="71"/>
      <c r="C279" s="71"/>
      <c r="D279" s="71"/>
      <c r="E279" s="71"/>
      <c r="F279" s="72"/>
      <c r="G279" s="67"/>
      <c r="H279" s="38">
        <f>MATCH($A277,Matrix!$B$2:$B$73,0)+1</f>
        <v>27</v>
      </c>
    </row>
    <row r="280" spans="1:8" s="38" customFormat="1" ht="17.25" customHeight="1" x14ac:dyDescent="0.4">
      <c r="A280" s="69" t="str">
        <f>Matrix!$D$1</f>
        <v>Requirement</v>
      </c>
      <c r="B280" s="70"/>
      <c r="C280" s="70"/>
      <c r="D280" s="70"/>
      <c r="E280" s="70"/>
      <c r="F280" s="70"/>
      <c r="G280" s="67"/>
      <c r="H280" s="38">
        <f>MATCH($A277,Matrix!$B$2:$B$73,0)+1</f>
        <v>27</v>
      </c>
    </row>
    <row r="281" spans="1:8" s="38" customFormat="1" ht="94.5" customHeight="1" x14ac:dyDescent="0.4">
      <c r="A281" s="62" t="str" cm="1">
        <f t="array" aca="1" ref="A281" ca="1">OFFSET(Matrix!$D$1,$H281 - 1,0)</f>
        <v>The vendor shall have a System Security Plan (SSP) which details a clear and concise understanding of authorization boundaries of the telematics system.</v>
      </c>
      <c r="B281" s="71"/>
      <c r="C281" s="71"/>
      <c r="D281" s="71"/>
      <c r="E281" s="71"/>
      <c r="F281" s="72"/>
      <c r="G281" s="67"/>
      <c r="H281" s="38">
        <f>MATCH($A277,Matrix!$B$2:$B$73,0)+1</f>
        <v>27</v>
      </c>
    </row>
    <row r="282" spans="1:8" s="38" customFormat="1" x14ac:dyDescent="0.4">
      <c r="A282" s="73" t="str">
        <f>Matrix!$F$1</f>
        <v xml:space="preserve">Verification: Inspection, Demonstration, Test, or Analysis </v>
      </c>
      <c r="B282" s="74"/>
      <c r="C282" s="74"/>
      <c r="D282" s="74"/>
      <c r="E282" s="74"/>
      <c r="F282" s="74"/>
      <c r="G282" s="67"/>
      <c r="H282" s="38">
        <f>MATCH($A277,Matrix!$B$2:$B$73,0)+1</f>
        <v>27</v>
      </c>
    </row>
    <row r="283" spans="1:8" s="38" customFormat="1" ht="104.25" customHeight="1" x14ac:dyDescent="0.4">
      <c r="A283" s="62" t="str" cm="1">
        <f t="array" aca="1" ref="A283" ca="1">OFFSET(Matrix!$F$1,$H283 - 1,0)</f>
        <v>Inspection of vendor-supplied SSP document that details the authorization boundaries of telematics system.
Ensure that the document details which entity has responsibility for each component of the system, the system baseline and security posture within the boundaries.</v>
      </c>
      <c r="B283" s="71"/>
      <c r="C283" s="71"/>
      <c r="D283" s="71"/>
      <c r="E283" s="71"/>
      <c r="F283" s="72"/>
      <c r="G283" s="67"/>
      <c r="H283" s="38">
        <f>MATCH($A277,Matrix!$B$2:$B$73,0)+1</f>
        <v>27</v>
      </c>
    </row>
    <row r="284" spans="1:8" s="38" customFormat="1" ht="17.25" customHeight="1" x14ac:dyDescent="0.4">
      <c r="A284" s="69" t="str">
        <f>Matrix!$H$1</f>
        <v>Remarks</v>
      </c>
      <c r="B284" s="70"/>
      <c r="C284" s="70"/>
      <c r="D284" s="70"/>
      <c r="E284" s="70"/>
      <c r="F284" s="70"/>
      <c r="G284" s="67"/>
      <c r="H284" s="38">
        <f>MATCH($A277,Matrix!$B$2:$B$73,0)+1</f>
        <v>27</v>
      </c>
    </row>
    <row r="285" spans="1:8" s="38" customFormat="1" ht="132" customHeight="1" thickBot="1" x14ac:dyDescent="0.45">
      <c r="A285" s="75" t="str" cm="1">
        <f t="array" aca="1" ref="A285" ca="1">OFFSET(Matrix!$H$1,$H285 - 1,0)</f>
        <v>-</v>
      </c>
      <c r="B285" s="76"/>
      <c r="C285" s="76"/>
      <c r="D285" s="76"/>
      <c r="E285" s="76"/>
      <c r="F285" s="77"/>
      <c r="G285" s="68"/>
      <c r="H285" s="38">
        <f>MATCH($A277,Matrix!$B$2:$B$73,0)+1</f>
        <v>27</v>
      </c>
    </row>
    <row r="286" spans="1:8" s="57" customFormat="1" ht="46.5" customHeight="1" thickBot="1" x14ac:dyDescent="0.45">
      <c r="A286" s="56"/>
      <c r="B286" s="56"/>
      <c r="C286" s="56"/>
      <c r="D286" s="56"/>
      <c r="E286" s="56"/>
      <c r="F286" s="56"/>
      <c r="G286" s="56"/>
      <c r="H286" s="56"/>
    </row>
    <row r="287" spans="1:8" s="37" customFormat="1" x14ac:dyDescent="0.4">
      <c r="A287" s="58" t="str">
        <f>Matrix!$B$1</f>
        <v>Ref #</v>
      </c>
      <c r="B287" s="59"/>
      <c r="C287" s="60" t="str">
        <f>Matrix!$C$1</f>
        <v>Category</v>
      </c>
      <c r="D287" s="61"/>
      <c r="E287" s="60" t="str">
        <f>Matrix!$G$1</f>
        <v>Criticality:
High, Medium, or Low</v>
      </c>
      <c r="F287" s="61"/>
      <c r="G287" s="36" t="str">
        <f>Matrix!$E$1</f>
        <v xml:space="preserve">Public Requirements References/Descriptions </v>
      </c>
    </row>
    <row r="288" spans="1:8" s="38" customFormat="1" ht="15.75" customHeight="1" x14ac:dyDescent="0.4">
      <c r="A288" s="62" t="s">
        <v>57</v>
      </c>
      <c r="B288" s="63"/>
      <c r="C288" s="64" t="str" cm="1">
        <f t="array" aca="1" ref="C288" ca="1">OFFSET(Matrix!$C$1,$H288 - 1,0)</f>
        <v>Planning</v>
      </c>
      <c r="D288" s="65"/>
      <c r="E288" s="64" t="str" cm="1">
        <f t="array" aca="1" ref="E288" ca="1">OFFSET(Matrix!$G$1, $H288 - 1,0)</f>
        <v>Medium</v>
      </c>
      <c r="F288" s="65"/>
      <c r="G288" s="66" t="str" cm="1">
        <f t="array" aca="1" ref="G288" ca="1">OFFSET(Matrix!$E$1,$H288 - 1,0)</f>
        <v>NIST 800-53 PL-8 - SECURITY AND PRIVACY ARCHITECTURES 
The organization:
a. Develops an information security architecture for the information system that:
1. Describes the overall philosophy, requirements, and approach to be taken with regard to protecting the confidentiality, integrity, and availability of organizational information;
2. Describes how the information security architecture is integrated into and supports the enterprise architecture; and
3. Describes any information security assumptions about, and dependencies on, external services;
b. Reviews and updates the information security architecture [Assignment: organization-defined frequency] to reflect updates in the enterprise architecture; and
c. Ensures that planned information security architecture changes are reflected in the security plan, the security Concept of Operations (CONOPS), and organizational procurements/acquisitions.</v>
      </c>
      <c r="H288" s="38">
        <f>MATCH($A288,Matrix!$B$2:$B$73,0)+1</f>
        <v>28</v>
      </c>
    </row>
    <row r="289" spans="1:8" s="38" customFormat="1" x14ac:dyDescent="0.4">
      <c r="A289" s="69" t="str">
        <f>Matrix!$A$1</f>
        <v>Applicable Component Categories</v>
      </c>
      <c r="B289" s="70"/>
      <c r="C289" s="70"/>
      <c r="D289" s="70"/>
      <c r="E289" s="70"/>
      <c r="F289" s="70"/>
      <c r="G289" s="67"/>
      <c r="H289" s="38">
        <f>MATCH($A288,Matrix!$B$2:$B$73,0)+1</f>
        <v>28</v>
      </c>
    </row>
    <row r="290" spans="1:8" s="38" customFormat="1" ht="76.5" customHeight="1" x14ac:dyDescent="0.4">
      <c r="A290" s="62" t="str" cm="1">
        <f t="array" aca="1" ref="A290" ca="1">OFFSET(Matrix!$A$1,$H290 - 1,0)</f>
        <v>Cloud or Back-end;</v>
      </c>
      <c r="B290" s="71"/>
      <c r="C290" s="71"/>
      <c r="D290" s="71"/>
      <c r="E290" s="71"/>
      <c r="F290" s="72"/>
      <c r="G290" s="67"/>
      <c r="H290" s="38">
        <f>MATCH($A288,Matrix!$B$2:$B$73,0)+1</f>
        <v>28</v>
      </c>
    </row>
    <row r="291" spans="1:8" s="38" customFormat="1" x14ac:dyDescent="0.4">
      <c r="A291" s="69" t="str">
        <f>Matrix!$D$1</f>
        <v>Requirement</v>
      </c>
      <c r="B291" s="70"/>
      <c r="C291" s="70"/>
      <c r="D291" s="70"/>
      <c r="E291" s="70"/>
      <c r="F291" s="70"/>
      <c r="G291" s="67"/>
      <c r="H291" s="38">
        <f>MATCH($A288,Matrix!$B$2:$B$73,0)+1</f>
        <v>28</v>
      </c>
    </row>
    <row r="292" spans="1:8" s="38" customFormat="1" ht="94.5" customHeight="1" x14ac:dyDescent="0.4">
      <c r="A292" s="62" t="str" cm="1">
        <f t="array" aca="1" ref="A292" ca="1">OFFSET(Matrix!$D$1,$H292 - 1,0)</f>
        <v xml:space="preserve">The vendor shall have a documented Information Security Architecture (ISA) for the telematics system.  </v>
      </c>
      <c r="B292" s="71"/>
      <c r="C292" s="71"/>
      <c r="D292" s="71"/>
      <c r="E292" s="71"/>
      <c r="F292" s="72"/>
      <c r="G292" s="67"/>
      <c r="H292" s="38">
        <f>MATCH($A288,Matrix!$B$2:$B$73,0)+1</f>
        <v>28</v>
      </c>
    </row>
    <row r="293" spans="1:8" s="38" customFormat="1" x14ac:dyDescent="0.4">
      <c r="A293" s="73" t="str">
        <f>Matrix!$F$1</f>
        <v xml:space="preserve">Verification: Inspection, Demonstration, Test, or Analysis </v>
      </c>
      <c r="B293" s="74"/>
      <c r="C293" s="74"/>
      <c r="D293" s="74"/>
      <c r="E293" s="74"/>
      <c r="F293" s="74"/>
      <c r="G293" s="67"/>
      <c r="H293" s="38">
        <f>MATCH($A288,Matrix!$B$2:$B$73,0)+1</f>
        <v>28</v>
      </c>
    </row>
    <row r="294" spans="1:8" s="38" customFormat="1" ht="174" customHeight="1" x14ac:dyDescent="0.4">
      <c r="A294" s="62" t="str" cm="1">
        <f t="array" aca="1" ref="A294" ca="1">OFFSET(Matrix!$F$1,$H294 - 1,0)</f>
        <v>·         Inspection of vendor-supplied ISA documentation.
Ensure that the ISA document at a minimum includes:
Approach to confidentiality, integrity, and availability protections
How the telematics system’s security architecture supports the enterprise architecture’s security
Security assumptions and dependencies on external services
Frequency of reviews and updates to the telematics system security architecture</v>
      </c>
      <c r="B294" s="71"/>
      <c r="C294" s="71"/>
      <c r="D294" s="71"/>
      <c r="E294" s="71"/>
      <c r="F294" s="72"/>
      <c r="G294" s="67"/>
      <c r="H294" s="38">
        <f>MATCH($A288,Matrix!$B$2:$B$73,0)+1</f>
        <v>28</v>
      </c>
    </row>
    <row r="295" spans="1:8" s="38" customFormat="1" x14ac:dyDescent="0.4">
      <c r="A295" s="69" t="str">
        <f>Matrix!$H$1</f>
        <v>Remarks</v>
      </c>
      <c r="B295" s="70"/>
      <c r="C295" s="70"/>
      <c r="D295" s="70"/>
      <c r="E295" s="70"/>
      <c r="F295" s="70"/>
      <c r="G295" s="67"/>
      <c r="H295" s="38">
        <f>MATCH($A288,Matrix!$B$2:$B$73,0)+1</f>
        <v>28</v>
      </c>
    </row>
    <row r="296" spans="1:8" s="38" customFormat="1" ht="49.5" customHeight="1" thickBot="1" x14ac:dyDescent="0.45">
      <c r="A296" s="75" t="str" cm="1">
        <f t="array" aca="1" ref="A296" ca="1">OFFSET(Matrix!$H$1,$H296 - 1,0)</f>
        <v>-</v>
      </c>
      <c r="B296" s="76"/>
      <c r="C296" s="76"/>
      <c r="D296" s="76"/>
      <c r="E296" s="76"/>
      <c r="F296" s="77"/>
      <c r="G296" s="68"/>
      <c r="H296" s="38">
        <f>MATCH($A288,Matrix!$B$2:$B$73,0)+1</f>
        <v>28</v>
      </c>
    </row>
    <row r="297" spans="1:8" s="57" customFormat="1" ht="46.5" customHeight="1" thickBot="1" x14ac:dyDescent="0.45">
      <c r="A297" s="56"/>
      <c r="B297" s="56"/>
      <c r="C297" s="56"/>
      <c r="D297" s="56"/>
      <c r="E297" s="56"/>
      <c r="F297" s="56"/>
      <c r="G297" s="56"/>
      <c r="H297" s="56"/>
    </row>
    <row r="298" spans="1:8" s="37" customFormat="1" ht="17.25" customHeight="1" x14ac:dyDescent="0.4">
      <c r="A298" s="58" t="str">
        <f>Matrix!$B$1</f>
        <v>Ref #</v>
      </c>
      <c r="B298" s="59"/>
      <c r="C298" s="60" t="str">
        <f>Matrix!$C$1</f>
        <v>Category</v>
      </c>
      <c r="D298" s="61"/>
      <c r="E298" s="60" t="str">
        <f>Matrix!$G$1</f>
        <v>Criticality:
High, Medium, or Low</v>
      </c>
      <c r="F298" s="61"/>
      <c r="G298" s="36" t="str">
        <f>Matrix!$E$1</f>
        <v xml:space="preserve">Public Requirements References/Descriptions </v>
      </c>
    </row>
    <row r="299" spans="1:8" s="38" customFormat="1" ht="15.75" customHeight="1" x14ac:dyDescent="0.4">
      <c r="A299" s="62" t="s">
        <v>59</v>
      </c>
      <c r="B299" s="63"/>
      <c r="C299" s="64" t="str" cm="1">
        <f t="array" aca="1" ref="C299" ca="1">OFFSET(Matrix!$C$1,$H299 - 1,0)</f>
        <v>Planning</v>
      </c>
      <c r="D299" s="65"/>
      <c r="E299" s="64" t="str" cm="1">
        <f t="array" aca="1" ref="E299" ca="1">OFFSET(Matrix!$G$1, $H299 - 1,0)</f>
        <v>High</v>
      </c>
      <c r="F299" s="65"/>
      <c r="G299" s="66" t="str" cm="1">
        <f t="array" aca="1" ref="G299" ca="1">OFFSET(Matrix!$E$1,$H299 - 1,0)</f>
        <v>CAIQ BCR-01.2 Do you provide tenants with infrastructure service failover capability to other providers?</v>
      </c>
      <c r="H299" s="38">
        <f>MATCH($A299,Matrix!$B$2:$B$73,0)+1</f>
        <v>29</v>
      </c>
    </row>
    <row r="300" spans="1:8" s="38" customFormat="1" ht="17.25" customHeight="1" x14ac:dyDescent="0.4">
      <c r="A300" s="69" t="str">
        <f>Matrix!$A$1</f>
        <v>Applicable Component Categories</v>
      </c>
      <c r="B300" s="70"/>
      <c r="C300" s="70"/>
      <c r="D300" s="70"/>
      <c r="E300" s="70"/>
      <c r="F300" s="70"/>
      <c r="G300" s="67"/>
      <c r="H300" s="38">
        <f>MATCH($A299,Matrix!$B$2:$B$73,0)+1</f>
        <v>29</v>
      </c>
    </row>
    <row r="301" spans="1:8" s="38" customFormat="1" ht="76.5" customHeight="1" x14ac:dyDescent="0.4">
      <c r="A301" s="62" t="str" cm="1">
        <f t="array" aca="1" ref="A301" ca="1">OFFSET(Matrix!$A$1,$H301 - 1,0)</f>
        <v>Cloud or Back-end;</v>
      </c>
      <c r="B301" s="71"/>
      <c r="C301" s="71"/>
      <c r="D301" s="71"/>
      <c r="E301" s="71"/>
      <c r="F301" s="72"/>
      <c r="G301" s="67"/>
      <c r="H301" s="38">
        <f>MATCH($A299,Matrix!$B$2:$B$73,0)+1</f>
        <v>29</v>
      </c>
    </row>
    <row r="302" spans="1:8" s="38" customFormat="1" ht="17.25" customHeight="1" x14ac:dyDescent="0.4">
      <c r="A302" s="69" t="str">
        <f>Matrix!$D$1</f>
        <v>Requirement</v>
      </c>
      <c r="B302" s="70"/>
      <c r="C302" s="70"/>
      <c r="D302" s="70"/>
      <c r="E302" s="70"/>
      <c r="F302" s="70"/>
      <c r="G302" s="67"/>
      <c r="H302" s="38">
        <f>MATCH($A299,Matrix!$B$2:$B$73,0)+1</f>
        <v>29</v>
      </c>
    </row>
    <row r="303" spans="1:8" s="38" customFormat="1" ht="94.5" customHeight="1" x14ac:dyDescent="0.4">
      <c r="A303" s="62" t="str" cm="1">
        <f t="array" aca="1" ref="A303" ca="1">OFFSET(Matrix!$D$1,$H303 - 1,0)</f>
        <v>The vendor shall provide interfaces to their backend using the Open Telematics API -- enabling carriers to have failover to other providers to  avoid interruptions due to single point of failure in provider telematics services.</v>
      </c>
      <c r="B303" s="71"/>
      <c r="C303" s="71"/>
      <c r="D303" s="71"/>
      <c r="E303" s="71"/>
      <c r="F303" s="72"/>
      <c r="G303" s="67"/>
      <c r="H303" s="38">
        <f>MATCH($A299,Matrix!$B$2:$B$73,0)+1</f>
        <v>29</v>
      </c>
    </row>
    <row r="304" spans="1:8" s="38" customFormat="1" x14ac:dyDescent="0.4">
      <c r="A304" s="73" t="str">
        <f>Matrix!$F$1</f>
        <v xml:space="preserve">Verification: Inspection, Demonstration, Test, or Analysis </v>
      </c>
      <c r="B304" s="74"/>
      <c r="C304" s="74"/>
      <c r="D304" s="74"/>
      <c r="E304" s="74"/>
      <c r="F304" s="74"/>
      <c r="G304" s="67"/>
      <c r="H304" s="38">
        <f>MATCH($A299,Matrix!$B$2:$B$73,0)+1</f>
        <v>29</v>
      </c>
    </row>
    <row r="305" spans="1:8" s="38" customFormat="1" ht="105.75" customHeight="1" x14ac:dyDescent="0.4">
      <c r="A305" s="62" t="str" cm="1">
        <f t="array" aca="1" ref="A305" ca="1">OFFSET(Matrix!$F$1,$H305 - 1,0)</f>
        <v>Inspection of vendor-supplied documentation detailing the interfaces (APIs) offered by the vendor.
Ensure that your (carrier) systems can failover to other providers with the same interfaces (APIs).</v>
      </c>
      <c r="B305" s="71"/>
      <c r="C305" s="71"/>
      <c r="D305" s="71"/>
      <c r="E305" s="71"/>
      <c r="F305" s="72"/>
      <c r="G305" s="67"/>
      <c r="H305" s="38">
        <f>MATCH($A299,Matrix!$B$2:$B$73,0)+1</f>
        <v>29</v>
      </c>
    </row>
    <row r="306" spans="1:8" s="38" customFormat="1" ht="17.25" customHeight="1" x14ac:dyDescent="0.4">
      <c r="A306" s="69" t="str">
        <f>Matrix!$H$1</f>
        <v>Remarks</v>
      </c>
      <c r="B306" s="70"/>
      <c r="C306" s="70"/>
      <c r="D306" s="70"/>
      <c r="E306" s="70"/>
      <c r="F306" s="70"/>
      <c r="G306" s="67"/>
      <c r="H306" s="38">
        <f>MATCH($A299,Matrix!$B$2:$B$73,0)+1</f>
        <v>29</v>
      </c>
    </row>
    <row r="307" spans="1:8" s="38" customFormat="1" ht="49.5" customHeight="1" thickBot="1" x14ac:dyDescent="0.45">
      <c r="A307" s="75" t="str" cm="1">
        <f t="array" aca="1" ref="A307" ca="1">OFFSET(Matrix!$H$1,$H307 - 1,0)</f>
        <v>Telematics is business critical to the carriers, failover is needed for this service</v>
      </c>
      <c r="B307" s="76"/>
      <c r="C307" s="76"/>
      <c r="D307" s="76"/>
      <c r="E307" s="76"/>
      <c r="F307" s="77"/>
      <c r="G307" s="68"/>
      <c r="H307" s="38">
        <f>MATCH($A299,Matrix!$B$2:$B$73,0)+1</f>
        <v>29</v>
      </c>
    </row>
    <row r="308" spans="1:8" s="57" customFormat="1" ht="46.5" customHeight="1" thickBot="1" x14ac:dyDescent="0.45">
      <c r="A308" s="56"/>
      <c r="B308" s="56"/>
      <c r="C308" s="56"/>
      <c r="D308" s="56"/>
      <c r="E308" s="56"/>
      <c r="F308" s="56"/>
      <c r="G308" s="56"/>
      <c r="H308" s="56"/>
    </row>
    <row r="309" spans="1:8" s="37" customFormat="1" x14ac:dyDescent="0.4">
      <c r="A309" s="58" t="str">
        <f>Matrix!$B$1</f>
        <v>Ref #</v>
      </c>
      <c r="B309" s="59"/>
      <c r="C309" s="60" t="str">
        <f>Matrix!$C$1</f>
        <v>Category</v>
      </c>
      <c r="D309" s="61"/>
      <c r="E309" s="60" t="str">
        <f>Matrix!$G$1</f>
        <v>Criticality:
High, Medium, or Low</v>
      </c>
      <c r="F309" s="61"/>
      <c r="G309" s="36" t="str">
        <f>Matrix!$E$1</f>
        <v xml:space="preserve">Public Requirements References/Descriptions </v>
      </c>
    </row>
    <row r="310" spans="1:8" s="38" customFormat="1" ht="15.75" customHeight="1" x14ac:dyDescent="0.4">
      <c r="A310" s="62" t="s">
        <v>61</v>
      </c>
      <c r="B310" s="63"/>
      <c r="C310" s="64" t="str" cm="1">
        <f t="array" aca="1" ref="C310" ca="1">OFFSET(Matrix!$C$1,$H310 - 1,0)</f>
        <v>Personnel Security</v>
      </c>
      <c r="D310" s="65"/>
      <c r="E310" s="64" t="str" cm="1">
        <f t="array" aca="1" ref="E310" ca="1">OFFSET(Matrix!$G$1, $H310 - 1,0)</f>
        <v>Medium</v>
      </c>
      <c r="F310" s="65"/>
      <c r="G310" s="66" t="str" cm="1">
        <f t="array" aca="1" ref="G310" ca="1">OFFSET(Matrix!$E$1,$H310 - 1,0)</f>
        <v>NIST 800-53 PS-1 - PERSONNEL SECURITY POLICY AND PROCEDURES 
The organization:
a. Develops, documents, and disseminates to [Assignment: organization-defined personnel or roles]:
1. A personnel security policy that addresses purpose, scope, roles, responsibilities, management commitment, coordination among organizational entities, and compliance; and
2. Procedures to facilitate the implementation of the personnel security policy and associated personnel security controls; and
b. Reviews and updates the current:
1. Personnel security policy [Assignment: organization-defined frequency]; and
2. Personnel security procedures [Assignment: organization-defined frequency].
NIST 800-53 PS-7 - EXTERNAL PERSONNEL SECURITY 
The organization:
a. Establishes personnel security requirements including security roles and responsibilities for third-party providers;
b. Requires third-party providers to comply with personnel security policies and procedures established by the organization;
c. Documents personnel security requirements;
d. Requires third-party providers to notify [Assignment: organization-defined personnel or roles] of any personnel transfers or terminations of third-party personnel who possess organizational credentials and/or badges, or who have information system privileges within [Assignment: organization-defined time period]; and
e. Monitors provider compliance.</v>
      </c>
      <c r="H310" s="38">
        <f>MATCH($A310,Matrix!$B$2:$B$73,0)+1</f>
        <v>30</v>
      </c>
    </row>
    <row r="311" spans="1:8" s="38" customFormat="1" x14ac:dyDescent="0.4">
      <c r="A311" s="69" t="str">
        <f>Matrix!$A$1</f>
        <v>Applicable Component Categories</v>
      </c>
      <c r="B311" s="70"/>
      <c r="C311" s="70"/>
      <c r="D311" s="70"/>
      <c r="E311" s="70"/>
      <c r="F311" s="70"/>
      <c r="G311" s="67"/>
      <c r="H311" s="38">
        <f>MATCH($A310,Matrix!$B$2:$B$73,0)+1</f>
        <v>30</v>
      </c>
    </row>
    <row r="312" spans="1:8" s="38" customFormat="1" ht="76.5" customHeight="1" x14ac:dyDescent="0.4">
      <c r="A312" s="62" t="str" cm="1">
        <f t="array" aca="1" ref="A312" ca="1">OFFSET(Matrix!$A$1,$H312 - 1,0)</f>
        <v>Mobile App;
Physical In-Cab Device;
Connectivity/Communications;
Cloud or Back-end;</v>
      </c>
      <c r="B312" s="71"/>
      <c r="C312" s="71"/>
      <c r="D312" s="71"/>
      <c r="E312" s="71"/>
      <c r="F312" s="72"/>
      <c r="G312" s="67"/>
      <c r="H312" s="38">
        <f>MATCH($A310,Matrix!$B$2:$B$73,0)+1</f>
        <v>30</v>
      </c>
    </row>
    <row r="313" spans="1:8" s="38" customFormat="1" x14ac:dyDescent="0.4">
      <c r="A313" s="69" t="str">
        <f>Matrix!$D$1</f>
        <v>Requirement</v>
      </c>
      <c r="B313" s="70"/>
      <c r="C313" s="70"/>
      <c r="D313" s="70"/>
      <c r="E313" s="70"/>
      <c r="F313" s="70"/>
      <c r="G313" s="67"/>
      <c r="H313" s="38">
        <f>MATCH($A310,Matrix!$B$2:$B$73,0)+1</f>
        <v>30</v>
      </c>
    </row>
    <row r="314" spans="1:8" s="38" customFormat="1" ht="94.5" customHeight="1" x14ac:dyDescent="0.4">
      <c r="A314" s="62" t="str" cm="1">
        <f t="array" aca="1" ref="A314" ca="1">OFFSET(Matrix!$D$1,$H314 - 1,0)</f>
        <v>The vendor shall have personnel security policies &amp; procedures, position risk categorization, personnel screening, personnel termination, personnel transfer, access agreements and third-party personnel security.</v>
      </c>
      <c r="B314" s="71"/>
      <c r="C314" s="71"/>
      <c r="D314" s="71"/>
      <c r="E314" s="71"/>
      <c r="F314" s="72"/>
      <c r="G314" s="67"/>
      <c r="H314" s="38">
        <f>MATCH($A310,Matrix!$B$2:$B$73,0)+1</f>
        <v>30</v>
      </c>
    </row>
    <row r="315" spans="1:8" s="38" customFormat="1" x14ac:dyDescent="0.4">
      <c r="A315" s="73" t="str">
        <f>Matrix!$F$1</f>
        <v xml:space="preserve">Verification: Inspection, Demonstration, Test, or Analysis </v>
      </c>
      <c r="B315" s="74"/>
      <c r="C315" s="74"/>
      <c r="D315" s="74"/>
      <c r="E315" s="74"/>
      <c r="F315" s="74"/>
      <c r="G315" s="67"/>
      <c r="H315" s="38">
        <f>MATCH($A310,Matrix!$B$2:$B$73,0)+1</f>
        <v>30</v>
      </c>
    </row>
    <row r="316" spans="1:8" s="38" customFormat="1" ht="94.5" customHeight="1" x14ac:dyDescent="0.4">
      <c r="A316" s="62" t="str" cm="1">
        <f t="array" aca="1" ref="A316" ca="1">OFFSET(Matrix!$F$1,$H316 - 1,0)</f>
        <v>Inspection of vendor-supplied documents detailing their personal security policies &amp; procedures.</v>
      </c>
      <c r="B316" s="71"/>
      <c r="C316" s="71"/>
      <c r="D316" s="71"/>
      <c r="E316" s="71"/>
      <c r="F316" s="72"/>
      <c r="G316" s="67"/>
      <c r="H316" s="38">
        <f>MATCH($A310,Matrix!$B$2:$B$73,0)+1</f>
        <v>30</v>
      </c>
    </row>
    <row r="317" spans="1:8" s="38" customFormat="1" x14ac:dyDescent="0.4">
      <c r="A317" s="69" t="str">
        <f>Matrix!$H$1</f>
        <v>Remarks</v>
      </c>
      <c r="B317" s="70"/>
      <c r="C317" s="70"/>
      <c r="D317" s="70"/>
      <c r="E317" s="70"/>
      <c r="F317" s="70"/>
      <c r="G317" s="67"/>
      <c r="H317" s="38">
        <f>MATCH($A310,Matrix!$B$2:$B$73,0)+1</f>
        <v>30</v>
      </c>
    </row>
    <row r="318" spans="1:8" s="38" customFormat="1" ht="148.5" customHeight="1" thickBot="1" x14ac:dyDescent="0.45">
      <c r="A318" s="75" t="str" cm="1">
        <f t="array" aca="1" ref="A318" ca="1">OFFSET(Matrix!$H$1,$H318 - 1,0)</f>
        <v>-</v>
      </c>
      <c r="B318" s="76"/>
      <c r="C318" s="76"/>
      <c r="D318" s="76"/>
      <c r="E318" s="76"/>
      <c r="F318" s="77"/>
      <c r="G318" s="68"/>
      <c r="H318" s="38">
        <f>MATCH($A310,Matrix!$B$2:$B$73,0)+1</f>
        <v>30</v>
      </c>
    </row>
    <row r="319" spans="1:8" s="57" customFormat="1" ht="46.5" customHeight="1" thickBot="1" x14ac:dyDescent="0.45">
      <c r="A319" s="56"/>
      <c r="B319" s="56"/>
      <c r="C319" s="56"/>
      <c r="D319" s="56"/>
      <c r="E319" s="56"/>
      <c r="F319" s="56"/>
      <c r="G319" s="56"/>
      <c r="H319" s="56"/>
    </row>
    <row r="320" spans="1:8" s="37" customFormat="1" ht="17.25" customHeight="1" x14ac:dyDescent="0.4">
      <c r="A320" s="58" t="str">
        <f>Matrix!$B$1</f>
        <v>Ref #</v>
      </c>
      <c r="B320" s="59"/>
      <c r="C320" s="60" t="str">
        <f>Matrix!$C$1</f>
        <v>Category</v>
      </c>
      <c r="D320" s="61"/>
      <c r="E320" s="60" t="str">
        <f>Matrix!$G$1</f>
        <v>Criticality:
High, Medium, or Low</v>
      </c>
      <c r="F320" s="61"/>
      <c r="G320" s="36" t="str">
        <f>Matrix!$E$1</f>
        <v xml:space="preserve">Public Requirements References/Descriptions </v>
      </c>
    </row>
    <row r="321" spans="1:8" s="38" customFormat="1" ht="15.75" customHeight="1" x14ac:dyDescent="0.4">
      <c r="A321" s="62" t="s">
        <v>64</v>
      </c>
      <c r="B321" s="63"/>
      <c r="C321" s="64" t="str" cm="1">
        <f t="array" aca="1" ref="C321" ca="1">OFFSET(Matrix!$C$1,$H321 - 1,0)</f>
        <v>Risk Assessment</v>
      </c>
      <c r="D321" s="65"/>
      <c r="E321" s="64" t="str" cm="1">
        <f t="array" aca="1" ref="E321" ca="1">OFFSET(Matrix!$G$1, $H321 - 1,0)</f>
        <v>Medium</v>
      </c>
      <c r="F321" s="65"/>
      <c r="G321" s="66" t="str" cm="1">
        <f t="array" aca="1" ref="G321" ca="1">OFFSET(Matrix!$E$1,$H321 - 1,0)</f>
        <v>NIST 800-53 RA-3 – RISK ASSESSMENT 
The organization:
a. Conducts an assessment of risk, including the likelihood and magnitude of harm, from the unauthorized access, use, disclosure, disruption, modification, or destruction of the information system and the information it processes, stores, or transmits;
b. Documents risk assessment results in [Selection: security plan; risk assessment report; [Assignment: organization-defined document]];
c. Reviews risk assessment results [Assignment: organization-defined frequency];
d. Disseminates risk assessment results to [Assignment: organization-defined personnel or roles]; and
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
FMCSA GDL 1 Conduct architectural analysis and/or threat modeling during system design</v>
      </c>
      <c r="H321" s="38">
        <f>MATCH($A321,Matrix!$B$2:$B$73,0)+1</f>
        <v>31</v>
      </c>
    </row>
    <row r="322" spans="1:8" s="38" customFormat="1" ht="17.25" customHeight="1" x14ac:dyDescent="0.4">
      <c r="A322" s="69" t="str">
        <f>Matrix!$A$1</f>
        <v>Applicable Component Categories</v>
      </c>
      <c r="B322" s="70"/>
      <c r="C322" s="70"/>
      <c r="D322" s="70"/>
      <c r="E322" s="70"/>
      <c r="F322" s="70"/>
      <c r="G322" s="67"/>
      <c r="H322" s="38">
        <f>MATCH($A321,Matrix!$B$2:$B$73,0)+1</f>
        <v>31</v>
      </c>
    </row>
    <row r="323" spans="1:8" s="38" customFormat="1" ht="76.5" customHeight="1" x14ac:dyDescent="0.4">
      <c r="A323" s="62" t="str" cm="1">
        <f t="array" aca="1" ref="A323" ca="1">OFFSET(Matrix!$A$1,$H323 - 1,0)</f>
        <v>Mobile App;
Physical In-Cab Device;
Connectivity/Communications;
Cloud or Back-end;</v>
      </c>
      <c r="B323" s="71"/>
      <c r="C323" s="71"/>
      <c r="D323" s="71"/>
      <c r="E323" s="71"/>
      <c r="F323" s="72"/>
      <c r="G323" s="67"/>
      <c r="H323" s="38">
        <f>MATCH($A321,Matrix!$B$2:$B$73,0)+1</f>
        <v>31</v>
      </c>
    </row>
    <row r="324" spans="1:8" s="38" customFormat="1" ht="17.25" customHeight="1" x14ac:dyDescent="0.4">
      <c r="A324" s="69" t="str">
        <f>Matrix!$D$1</f>
        <v>Requirement</v>
      </c>
      <c r="B324" s="70"/>
      <c r="C324" s="70"/>
      <c r="D324" s="70"/>
      <c r="E324" s="70"/>
      <c r="F324" s="70"/>
      <c r="G324" s="67"/>
      <c r="H324" s="38">
        <f>MATCH($A321,Matrix!$B$2:$B$73,0)+1</f>
        <v>31</v>
      </c>
    </row>
    <row r="325" spans="1:8" s="38" customFormat="1" ht="94.5" customHeight="1" x14ac:dyDescent="0.4">
      <c r="A325" s="62" t="str" cm="1">
        <f t="array" aca="1" ref="A325" ca="1">OFFSET(Matrix!$D$1,$H325 - 1,0)</f>
        <v>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B325" s="71"/>
      <c r="C325" s="71"/>
      <c r="D325" s="71"/>
      <c r="E325" s="71"/>
      <c r="F325" s="72"/>
      <c r="G325" s="67"/>
      <c r="H325" s="38">
        <f>MATCH($A321,Matrix!$B$2:$B$73,0)+1</f>
        <v>31</v>
      </c>
    </row>
    <row r="326" spans="1:8" s="38" customFormat="1" x14ac:dyDescent="0.4">
      <c r="A326" s="73" t="str">
        <f>Matrix!$F$1</f>
        <v xml:space="preserve">Verification: Inspection, Demonstration, Test, or Analysis </v>
      </c>
      <c r="B326" s="74"/>
      <c r="C326" s="74"/>
      <c r="D326" s="74"/>
      <c r="E326" s="74"/>
      <c r="F326" s="74"/>
      <c r="G326" s="67"/>
      <c r="H326" s="38">
        <f>MATCH($A321,Matrix!$B$2:$B$73,0)+1</f>
        <v>31</v>
      </c>
    </row>
    <row r="327" spans="1:8" s="38" customFormat="1" ht="104.25" customHeight="1" x14ac:dyDescent="0.4">
      <c r="A327" s="62" t="str" cm="1">
        <f t="array" aca="1" ref="A327" ca="1">OFFSET(Matrix!$F$1,$H327 - 1,0)</f>
        <v>Inspection of vendor-supplied documentation stating their previous and planned risk assessment dates and detailing the documentation requirements of their risk assessments.</v>
      </c>
      <c r="B327" s="71"/>
      <c r="C327" s="71"/>
      <c r="D327" s="71"/>
      <c r="E327" s="71"/>
      <c r="F327" s="72"/>
      <c r="G327" s="67"/>
      <c r="H327" s="38">
        <f>MATCH($A321,Matrix!$B$2:$B$73,0)+1</f>
        <v>31</v>
      </c>
    </row>
    <row r="328" spans="1:8" s="38" customFormat="1" ht="17.25" customHeight="1" x14ac:dyDescent="0.4">
      <c r="A328" s="69" t="str">
        <f>Matrix!$H$1</f>
        <v>Remarks</v>
      </c>
      <c r="B328" s="70"/>
      <c r="C328" s="70"/>
      <c r="D328" s="70"/>
      <c r="E328" s="70"/>
      <c r="F328" s="70"/>
      <c r="G328" s="67"/>
      <c r="H328" s="38">
        <f>MATCH($A321,Matrix!$B$2:$B$73,0)+1</f>
        <v>31</v>
      </c>
    </row>
    <row r="329" spans="1:8" s="38" customFormat="1" ht="72" customHeight="1" thickBot="1" x14ac:dyDescent="0.45">
      <c r="A329" s="75" t="str" cm="1">
        <f t="array" aca="1" ref="A329" ca="1">OFFSET(Matrix!$H$1,$H329 - 1,0)</f>
        <v>-</v>
      </c>
      <c r="B329" s="76"/>
      <c r="C329" s="76"/>
      <c r="D329" s="76"/>
      <c r="E329" s="76"/>
      <c r="F329" s="77"/>
      <c r="G329" s="68"/>
      <c r="H329" s="38">
        <f>MATCH($A321,Matrix!$B$2:$B$73,0)+1</f>
        <v>31</v>
      </c>
    </row>
    <row r="330" spans="1:8" s="57" customFormat="1" ht="46.5" customHeight="1" thickBot="1" x14ac:dyDescent="0.45">
      <c r="A330" s="56"/>
      <c r="B330" s="56"/>
      <c r="C330" s="56"/>
      <c r="D330" s="56"/>
      <c r="E330" s="56"/>
      <c r="F330" s="56"/>
      <c r="G330" s="56"/>
      <c r="H330" s="56"/>
    </row>
    <row r="331" spans="1:8" s="37" customFormat="1" x14ac:dyDescent="0.4">
      <c r="A331" s="58" t="str">
        <f>Matrix!$B$1</f>
        <v>Ref #</v>
      </c>
      <c r="B331" s="59"/>
      <c r="C331" s="60" t="str">
        <f>Matrix!$C$1</f>
        <v>Category</v>
      </c>
      <c r="D331" s="61"/>
      <c r="E331" s="60" t="str">
        <f>Matrix!$G$1</f>
        <v>Criticality:
High, Medium, or Low</v>
      </c>
      <c r="F331" s="61"/>
      <c r="G331" s="36" t="str">
        <f>Matrix!$E$1</f>
        <v xml:space="preserve">Public Requirements References/Descriptions </v>
      </c>
    </row>
    <row r="332" spans="1:8" s="38" customFormat="1" ht="15.75" customHeight="1" x14ac:dyDescent="0.4">
      <c r="A332" s="62" t="s">
        <v>67</v>
      </c>
      <c r="B332" s="63"/>
      <c r="C332" s="64" t="str" cm="1">
        <f t="array" aca="1" ref="C332" ca="1">OFFSET(Matrix!$C$1,$H332 - 1,0)</f>
        <v>Risk Assessment</v>
      </c>
      <c r="D332" s="65"/>
      <c r="E332" s="64" t="str" cm="1">
        <f t="array" aca="1" ref="E332" ca="1">OFFSET(Matrix!$G$1, $H332 - 1,0)</f>
        <v>Medium</v>
      </c>
      <c r="F332" s="65"/>
      <c r="G332" s="66" t="str" cm="1">
        <f t="array" aca="1" ref="G332" ca="1">OFFSET(Matrix!$E$1,$H332 - 1,0)</f>
        <v>NIST 800-53 RA-3 – RISK ASSESSMENT 
The organization:
a. Conducts an assessment of risk, including the likelihood and magnitude of harm, from the unauthorized access, use, disclosure, disruption, modification, or destruction of the information system and the information it processes, stores, or transmits;
b. Documents risk assessment results in [Selection: security plan; risk assessment report; [Assignment: organization-defined document]];
c. Reviews risk assessment results [Assignment: organization-defined frequency];
d. Disseminates risk assessment results to [Assignment: organization-defined personnel or roles]; and
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
CAIQ GRM-08.1 Do risk assessment results include updates to security policies, procedures, standards, and controls to ensure they remain relevant and effective?
FMCSA GDL 1 Conduct architectural analysis and/or threat modeling during system design</v>
      </c>
      <c r="H332" s="38">
        <f>MATCH($A332,Matrix!$B$2:$B$73,0)+1</f>
        <v>32</v>
      </c>
    </row>
    <row r="333" spans="1:8" s="38" customFormat="1" x14ac:dyDescent="0.4">
      <c r="A333" s="69" t="str">
        <f>Matrix!$A$1</f>
        <v>Applicable Component Categories</v>
      </c>
      <c r="B333" s="70"/>
      <c r="C333" s="70"/>
      <c r="D333" s="70"/>
      <c r="E333" s="70"/>
      <c r="F333" s="70"/>
      <c r="G333" s="67"/>
      <c r="H333" s="38">
        <f>MATCH($A332,Matrix!$B$2:$B$73,0)+1</f>
        <v>32</v>
      </c>
    </row>
    <row r="334" spans="1:8" s="38" customFormat="1" ht="76.5" customHeight="1" x14ac:dyDescent="0.4">
      <c r="A334" s="62" t="str" cm="1">
        <f t="array" aca="1" ref="A334" ca="1">OFFSET(Matrix!$A$1,$H334 - 1,0)</f>
        <v>Mobile App
Physical In-Cab Device
Connectivity/Communications
Cloud or Back-end</v>
      </c>
      <c r="B334" s="71"/>
      <c r="C334" s="71"/>
      <c r="D334" s="71"/>
      <c r="E334" s="71"/>
      <c r="F334" s="72"/>
      <c r="G334" s="67"/>
      <c r="H334" s="38">
        <f>MATCH($A332,Matrix!$B$2:$B$73,0)+1</f>
        <v>32</v>
      </c>
    </row>
    <row r="335" spans="1:8" s="38" customFormat="1" x14ac:dyDescent="0.4">
      <c r="A335" s="69" t="str">
        <f>Matrix!$D$1</f>
        <v>Requirement</v>
      </c>
      <c r="B335" s="70"/>
      <c r="C335" s="70"/>
      <c r="D335" s="70"/>
      <c r="E335" s="70"/>
      <c r="F335" s="70"/>
      <c r="G335" s="67"/>
      <c r="H335" s="38">
        <f>MATCH($A332,Matrix!$B$2:$B$73,0)+1</f>
        <v>32</v>
      </c>
    </row>
    <row r="336" spans="1:8" s="38" customFormat="1" ht="94.5" customHeight="1" x14ac:dyDescent="0.4">
      <c r="A336" s="62" t="str" cm="1">
        <f t="array" aca="1" ref="A336" ca="1">OFFSET(Matrix!$D$1,$H336 - 1,0)</f>
        <v>The vendor shall use the results of risk assessments to influence systems development and processes.</v>
      </c>
      <c r="B336" s="71"/>
      <c r="C336" s="71"/>
      <c r="D336" s="71"/>
      <c r="E336" s="71"/>
      <c r="F336" s="72"/>
      <c r="G336" s="67"/>
      <c r="H336" s="38">
        <f>MATCH($A332,Matrix!$B$2:$B$73,0)+1</f>
        <v>32</v>
      </c>
    </row>
    <row r="337" spans="1:8" s="38" customFormat="1" x14ac:dyDescent="0.4">
      <c r="A337" s="73" t="str">
        <f>Matrix!$F$1</f>
        <v xml:space="preserve">Verification: Inspection, Demonstration, Test, or Analysis </v>
      </c>
      <c r="B337" s="74"/>
      <c r="C337" s="74"/>
      <c r="D337" s="74"/>
      <c r="E337" s="74"/>
      <c r="F337" s="74"/>
      <c r="G337" s="67"/>
      <c r="H337" s="38">
        <f>MATCH($A332,Matrix!$B$2:$B$73,0)+1</f>
        <v>32</v>
      </c>
    </row>
    <row r="338" spans="1:8" s="38" customFormat="1" ht="94.5" customHeight="1" x14ac:dyDescent="0.4">
      <c r="A338" s="62" t="str" cm="1">
        <f t="array" aca="1" ref="A338" ca="1">OFFSET(Matrix!$F$1,$H338 - 1,0)</f>
        <v>Inspection of vendor-supplied statement of the use of risk assessments in influencing the ongoing development of their products.</v>
      </c>
      <c r="B338" s="71"/>
      <c r="C338" s="71"/>
      <c r="D338" s="71"/>
      <c r="E338" s="71"/>
      <c r="F338" s="72"/>
      <c r="G338" s="67"/>
      <c r="H338" s="38">
        <f>MATCH($A332,Matrix!$B$2:$B$73,0)+1</f>
        <v>32</v>
      </c>
    </row>
    <row r="339" spans="1:8" s="38" customFormat="1" x14ac:dyDescent="0.4">
      <c r="A339" s="69" t="str">
        <f>Matrix!$H$1</f>
        <v>Remarks</v>
      </c>
      <c r="B339" s="70"/>
      <c r="C339" s="70"/>
      <c r="D339" s="70"/>
      <c r="E339" s="70"/>
      <c r="F339" s="70"/>
      <c r="G339" s="67"/>
      <c r="H339" s="38">
        <f>MATCH($A332,Matrix!$B$2:$B$73,0)+1</f>
        <v>32</v>
      </c>
    </row>
    <row r="340" spans="1:8" s="38" customFormat="1" ht="49.5" customHeight="1" thickBot="1" x14ac:dyDescent="0.45">
      <c r="A340" s="75" t="str" cm="1">
        <f t="array" aca="1" ref="A340" ca="1">OFFSET(Matrix!$H$1,$H340 - 1,0)</f>
        <v>-</v>
      </c>
      <c r="B340" s="76"/>
      <c r="C340" s="76"/>
      <c r="D340" s="76"/>
      <c r="E340" s="76"/>
      <c r="F340" s="77"/>
      <c r="G340" s="68"/>
      <c r="H340" s="38">
        <f>MATCH($A332,Matrix!$B$2:$B$73,0)+1</f>
        <v>32</v>
      </c>
    </row>
    <row r="341" spans="1:8" s="57" customFormat="1" ht="46.5" customHeight="1" thickBot="1" x14ac:dyDescent="0.45">
      <c r="A341" s="56"/>
      <c r="B341" s="56"/>
      <c r="C341" s="56"/>
      <c r="D341" s="56"/>
      <c r="E341" s="56"/>
      <c r="F341" s="56"/>
      <c r="G341" s="56"/>
      <c r="H341" s="56"/>
    </row>
    <row r="342" spans="1:8" s="37" customFormat="1" ht="17.25" customHeight="1" x14ac:dyDescent="0.4">
      <c r="A342" s="58" t="str">
        <f>Matrix!$B$1</f>
        <v>Ref #</v>
      </c>
      <c r="B342" s="59"/>
      <c r="C342" s="60" t="str">
        <f>Matrix!$C$1</f>
        <v>Category</v>
      </c>
      <c r="D342" s="61"/>
      <c r="E342" s="60" t="str">
        <f>Matrix!$G$1</f>
        <v>Criticality:
High, Medium, or Low</v>
      </c>
      <c r="F342" s="61"/>
      <c r="G342" s="36" t="str">
        <f>Matrix!$E$1</f>
        <v xml:space="preserve">Public Requirements References/Descriptions </v>
      </c>
    </row>
    <row r="343" spans="1:8" s="38" customFormat="1" ht="15.75" customHeight="1" x14ac:dyDescent="0.4">
      <c r="A343" s="62" t="s">
        <v>70</v>
      </c>
      <c r="B343" s="63"/>
      <c r="C343" s="64" t="str" cm="1">
        <f t="array" aca="1" ref="C343" ca="1">OFFSET(Matrix!$C$1,$H343 - 1,0)</f>
        <v>Security Management</v>
      </c>
      <c r="D343" s="65"/>
      <c r="E343" s="64" t="str" cm="1">
        <f t="array" aca="1" ref="E343" ca="1">OFFSET(Matrix!$G$1, $H343 - 1,0)</f>
        <v>High</v>
      </c>
      <c r="F343" s="65"/>
      <c r="G343" s="66" t="str" cm="1">
        <f t="array" aca="1" ref="G343" ca="1">OFFSET(Matrix!$E$1,$H343 - 1,0)</f>
        <v>NIST 800-53 CA-2 - ASSESSMENTS 
The organization:
a. Develops a security assessment plan that describes the scope of the assessment including:
1. Security controls and control enhancements under assessment;
2. Assessment procedures to be used to determine security control effectiveness; and
3. Assessment environment, assessment team, and assessment roles and responsibilities;
b. Assesses the security controls in the information system and its environment of operation [Assignment: organization-defined frequency] to determine the extent to which the controls are implemented correctly, operating as intended, and producing the desired outcome with respect to meeting established security requirements;
c. Produces a security assessment report that documents the results of the assessment; and
d. Provides the results of the security control assessment to [Assignment: organization-defined individuals or roles].
NIST 800-53 CA-5 - PLAN OF ACTION AND MILESTONES 
The organization:
a. Develops a plan of action and milestones for the information system to document the organization's planned remedial actions to correct weaknesses or deficiencies noted during the assessment of the security controls and to reduce or eliminate known vulnerabilities in the system; and
b. Updates existing plan of action and milestones [Assignment: organization-defined frequency] based on the findings from security controls assessments, security impact analyses, and continuous monitoring activities.
NIST 800-53 CA-6 - SECURITY AUTHORIZATION 
The organization:
a. Assigns a senior-level executive or manager as the authorizing official for the information system;
b. Ensures that the authorizing official authorizes the information system for processing before commencing operations; and
c. Updates the security authorization [Assignment: organization-defined frequency].
NIST 800-53 CP-1 - CONTINGENCY PLANNING POLICY AND PROCEDURES 
The organization:
a. Develops, documents, and disseminates to [Assignment: organization-defined personnel or roles]:
1. A contingency planning policy that addresses purpose, scope, roles, responsibilities, management commitment, coordination among organizational entities, and compliance; and
2. Procedures to facilitate the implementation of the contingency planning policy and associated contingency planning controls; and
b. Reviews and updates the current:
1. Contingency planning policy [Assignment: organization-defined frequency]; and
2. Contingency planning procedures [Assignment: organization-defined frequency].
CAIQ GRM-04.1 Do you provide tenants with documentation describing your Information Security Management Program (ISMP)?
CAIQ GRM-04.2 Do you review your Information Security Management Program (ISMP) at least once a year?
ISO/IEC 27001 ISMS</v>
      </c>
      <c r="H343" s="38">
        <f>MATCH($A343,Matrix!$B$2:$B$73,0)+1</f>
        <v>33</v>
      </c>
    </row>
    <row r="344" spans="1:8" s="38" customFormat="1" ht="17.25" customHeight="1" x14ac:dyDescent="0.4">
      <c r="A344" s="69" t="str">
        <f>Matrix!$A$1</f>
        <v>Applicable Component Categories</v>
      </c>
      <c r="B344" s="70"/>
      <c r="C344" s="70"/>
      <c r="D344" s="70"/>
      <c r="E344" s="70"/>
      <c r="F344" s="70"/>
      <c r="G344" s="67"/>
      <c r="H344" s="38">
        <f>MATCH($A343,Matrix!$B$2:$B$73,0)+1</f>
        <v>33</v>
      </c>
    </row>
    <row r="345" spans="1:8" s="38" customFormat="1" ht="76.5" customHeight="1" x14ac:dyDescent="0.4">
      <c r="A345" s="62" t="str" cm="1">
        <f t="array" aca="1" ref="A345" ca="1">OFFSET(Matrix!$A$1,$H345 - 1,0)</f>
        <v>Mobile App;
Physical In-Cab Device;
Connectivity/Communications;
Cloud or Back-end;</v>
      </c>
      <c r="B345" s="71"/>
      <c r="C345" s="71"/>
      <c r="D345" s="71"/>
      <c r="E345" s="71"/>
      <c r="F345" s="72"/>
      <c r="G345" s="67"/>
      <c r="H345" s="38">
        <f>MATCH($A343,Matrix!$B$2:$B$73,0)+1</f>
        <v>33</v>
      </c>
    </row>
    <row r="346" spans="1:8" s="38" customFormat="1" ht="17.25" customHeight="1" x14ac:dyDescent="0.4">
      <c r="A346" s="69" t="str">
        <f>Matrix!$D$1</f>
        <v>Requirement</v>
      </c>
      <c r="B346" s="70"/>
      <c r="C346" s="70"/>
      <c r="D346" s="70"/>
      <c r="E346" s="70"/>
      <c r="F346" s="70"/>
      <c r="G346" s="67"/>
      <c r="H346" s="38">
        <f>MATCH($A343,Matrix!$B$2:$B$73,0)+1</f>
        <v>33</v>
      </c>
    </row>
    <row r="347" spans="1:8" s="38" customFormat="1" ht="281.25" customHeight="1" x14ac:dyDescent="0.4">
      <c r="A347" s="62" t="str" cm="1">
        <f t="array" aca="1" ref="A347" ca="1">OFFSET(Matrix!$D$1,$H347 - 1,0)</f>
        <v>The vendor shall have an Information Security Management Plan (ISMP).</v>
      </c>
      <c r="B347" s="71"/>
      <c r="C347" s="71"/>
      <c r="D347" s="71"/>
      <c r="E347" s="71"/>
      <c r="F347" s="72"/>
      <c r="G347" s="67"/>
      <c r="H347" s="38">
        <f>MATCH($A343,Matrix!$B$2:$B$73,0)+1</f>
        <v>33</v>
      </c>
    </row>
    <row r="348" spans="1:8" s="38" customFormat="1" x14ac:dyDescent="0.4">
      <c r="A348" s="73" t="str">
        <f>Matrix!$F$1</f>
        <v xml:space="preserve">Verification: Inspection, Demonstration, Test, or Analysis </v>
      </c>
      <c r="B348" s="74"/>
      <c r="C348" s="74"/>
      <c r="D348" s="74"/>
      <c r="E348" s="74"/>
      <c r="F348" s="74"/>
      <c r="G348" s="67"/>
      <c r="H348" s="38">
        <f>MATCH($A343,Matrix!$B$2:$B$73,0)+1</f>
        <v>33</v>
      </c>
    </row>
    <row r="349" spans="1:8" s="38" customFormat="1" ht="117" customHeight="1" x14ac:dyDescent="0.4">
      <c r="A349" s="62" t="str" cm="1">
        <f t="array" aca="1" ref="A349" ca="1">OFFSET(Matrix!$F$1,$H349 - 1,0)</f>
        <v>Inspection of vendor-supplied documentation detailing their ISMP/ISMS.
Note that an ISMP is broad and includes aspects which are covered by other requirements in this document. In cases where there is both a requirement here and in the ISMP, ensure that the requirement in this document is satisfied over what is stated in an ISMP.</v>
      </c>
      <c r="B349" s="71"/>
      <c r="C349" s="71"/>
      <c r="D349" s="71"/>
      <c r="E349" s="71"/>
      <c r="F349" s="72"/>
      <c r="G349" s="67"/>
      <c r="H349" s="38">
        <f>MATCH($A343,Matrix!$B$2:$B$73,0)+1</f>
        <v>33</v>
      </c>
    </row>
    <row r="350" spans="1:8" s="38" customFormat="1" ht="17.25" customHeight="1" x14ac:dyDescent="0.4">
      <c r="A350" s="69" t="str">
        <f>Matrix!$H$1</f>
        <v>Remarks</v>
      </c>
      <c r="B350" s="70"/>
      <c r="C350" s="70"/>
      <c r="D350" s="70"/>
      <c r="E350" s="70"/>
      <c r="F350" s="70"/>
      <c r="G350" s="67"/>
      <c r="H350" s="38">
        <f>MATCH($A343,Matrix!$B$2:$B$73,0)+1</f>
        <v>33</v>
      </c>
    </row>
    <row r="351" spans="1:8" s="38" customFormat="1" ht="409.6" customHeight="1" thickBot="1" x14ac:dyDescent="0.45">
      <c r="A351" s="75" t="str" cm="1">
        <f t="array" aca="1" ref="A351" ca="1">OFFSET(Matrix!$H$1,$H351 - 1,0)</f>
        <v>Sometimes referred to as ISMS as inISO/IEC 2700.
May include any of the following:
System interconnections, System monitoring plan, 
Vulnerability management plan, Incident response plan (see IR-010 for authoritative requirement), System Security Plan (SSP) or System Security , Authorization Agreement (SSAA), Contingency Plan, Contingency Plan Test Results, Federal Information Processing Standards (FIPS) 199 Categorization, Privacy Threshold Analysis (PTA), E-Authentication, Security Test and Evaluation (ST&amp;E) Plan, Plan of Action and Milestones (POAM), Annual Self-Assessments</v>
      </c>
      <c r="B351" s="76"/>
      <c r="C351" s="76"/>
      <c r="D351" s="76"/>
      <c r="E351" s="76"/>
      <c r="F351" s="77"/>
      <c r="G351" s="68"/>
      <c r="H351" s="38">
        <f>MATCH($A343,Matrix!$B$2:$B$73,0)+1</f>
        <v>33</v>
      </c>
    </row>
    <row r="352" spans="1:8" s="57" customFormat="1" ht="46.5" customHeight="1" thickBot="1" x14ac:dyDescent="0.45">
      <c r="A352" s="56"/>
      <c r="B352" s="56"/>
      <c r="C352" s="56"/>
      <c r="D352" s="56"/>
      <c r="E352" s="56"/>
      <c r="F352" s="56"/>
      <c r="G352" s="56"/>
      <c r="H352" s="56"/>
    </row>
    <row r="353" spans="1:8" s="37" customFormat="1" x14ac:dyDescent="0.4">
      <c r="A353" s="58" t="str">
        <f>Matrix!$B$1</f>
        <v>Ref #</v>
      </c>
      <c r="B353" s="59"/>
      <c r="C353" s="60" t="str">
        <f>Matrix!$C$1</f>
        <v>Category</v>
      </c>
      <c r="D353" s="61"/>
      <c r="E353" s="60" t="str">
        <f>Matrix!$G$1</f>
        <v>Criticality:
High, Medium, or Low</v>
      </c>
      <c r="F353" s="61"/>
      <c r="G353" s="36" t="str">
        <f>Matrix!$E$1</f>
        <v xml:space="preserve">Public Requirements References/Descriptions </v>
      </c>
    </row>
    <row r="354" spans="1:8" s="38" customFormat="1" ht="15.75" customHeight="1" x14ac:dyDescent="0.4">
      <c r="A354" s="62" t="s">
        <v>72</v>
      </c>
      <c r="B354" s="63"/>
      <c r="C354" s="64" t="str" cm="1">
        <f t="array" aca="1" ref="C354" ca="1">OFFSET(Matrix!$C$1,$H354 - 1,0)</f>
        <v>Security Assessment and Authorization</v>
      </c>
      <c r="D354" s="65"/>
      <c r="E354" s="64" t="str" cm="1">
        <f t="array" aca="1" ref="E354" ca="1">OFFSET(Matrix!$G$1, $H354 - 1,0)</f>
        <v>High</v>
      </c>
      <c r="F354" s="65"/>
      <c r="G354" s="66" t="str" cm="1">
        <f t="array" aca="1" ref="G354" ca="1">OFFSET(Matrix!$E$1,$H354 - 1,0)</f>
        <v>NIST 800-115 Technical Guide to Information Security Testing and Assessment – All sections
NIST 800-53 CA-8 – PENETRATION TESTING 
The organization conducts penetration testing [Assignment: organization-defined frequency] on [Assignment: organization-defined information systems or system components].
CAIQ AIS-01.5 Do you review your applications for security vulnerabilities and address any issues prior to deployment to production?
CAIQ AAC-02.2 Do you conduct network penetration tests of your cloud service infrastructure regularly as prescribed by industry best practices and guidance?
CAIQ AAC-02.3 Do you conduct application penetration tests of your cloud infrastructure regularly as prescribed by industry best practices and guidance?
FMCSA GDL 3  Perform adversarial testing before a product is finalized</v>
      </c>
      <c r="H354" s="38">
        <f>MATCH($A354,Matrix!$B$2:$B$73,0)+1</f>
        <v>34</v>
      </c>
    </row>
    <row r="355" spans="1:8" s="38" customFormat="1" x14ac:dyDescent="0.4">
      <c r="A355" s="69" t="str">
        <f>Matrix!$A$1</f>
        <v>Applicable Component Categories</v>
      </c>
      <c r="B355" s="70"/>
      <c r="C355" s="70"/>
      <c r="D355" s="70"/>
      <c r="E355" s="70"/>
      <c r="F355" s="70"/>
      <c r="G355" s="67"/>
      <c r="H355" s="38">
        <f>MATCH($A354,Matrix!$B$2:$B$73,0)+1</f>
        <v>34</v>
      </c>
    </row>
    <row r="356" spans="1:8" s="38" customFormat="1" ht="76.5" customHeight="1" x14ac:dyDescent="0.4">
      <c r="A356" s="62" t="str" cm="1">
        <f t="array" aca="1" ref="A356" ca="1">OFFSET(Matrix!$A$1,$H356 - 1,0)</f>
        <v>Mobile App;
Physical In-Cab Device;
Connectivity/Communications;
Cloud or Back-end;</v>
      </c>
      <c r="B356" s="71"/>
      <c r="C356" s="71"/>
      <c r="D356" s="71"/>
      <c r="E356" s="71"/>
      <c r="F356" s="72"/>
      <c r="G356" s="67"/>
      <c r="H356" s="38">
        <f>MATCH($A354,Matrix!$B$2:$B$73,0)+1</f>
        <v>34</v>
      </c>
    </row>
    <row r="357" spans="1:8" s="38" customFormat="1" x14ac:dyDescent="0.4">
      <c r="A357" s="69" t="str">
        <f>Matrix!$D$1</f>
        <v>Requirement</v>
      </c>
      <c r="B357" s="70"/>
      <c r="C357" s="70"/>
      <c r="D357" s="70"/>
      <c r="E357" s="70"/>
      <c r="F357" s="70"/>
      <c r="G357" s="67"/>
      <c r="H357" s="38">
        <f>MATCH($A354,Matrix!$B$2:$B$73,0)+1</f>
        <v>34</v>
      </c>
    </row>
    <row r="358" spans="1:8" s="38" customFormat="1" ht="103.5" customHeight="1" x14ac:dyDescent="0.4">
      <c r="A358" s="62" t="str" cm="1">
        <f t="array" aca="1" ref="A358" ca="1">OFFSET(Matrix!$D$1,$H358 - 1,0)</f>
        <v>The vendor shall have penetration testing performed, to an industry accepted best practice, at an industry accepted pace. 
Penetration testing can be performed by teams internal to the TSP; industry best practice is to have external pentesting performed periodically also.</v>
      </c>
      <c r="B358" s="71"/>
      <c r="C358" s="71"/>
      <c r="D358" s="71"/>
      <c r="E358" s="71"/>
      <c r="F358" s="72"/>
      <c r="G358" s="67"/>
      <c r="H358" s="38">
        <f>MATCH($A354,Matrix!$B$2:$B$73,0)+1</f>
        <v>34</v>
      </c>
    </row>
    <row r="359" spans="1:8" s="38" customFormat="1" x14ac:dyDescent="0.4">
      <c r="A359" s="73" t="str">
        <f>Matrix!$F$1</f>
        <v xml:space="preserve">Verification: Inspection, Demonstration, Test, or Analysis </v>
      </c>
      <c r="B359" s="74"/>
      <c r="C359" s="74"/>
      <c r="D359" s="74"/>
      <c r="E359" s="74"/>
      <c r="F359" s="74"/>
      <c r="G359" s="67"/>
      <c r="H359" s="38">
        <f>MATCH($A354,Matrix!$B$2:$B$73,0)+1</f>
        <v>34</v>
      </c>
    </row>
    <row r="360" spans="1:8" s="38" customFormat="1" ht="102" customHeight="1" x14ac:dyDescent="0.4">
      <c r="A360" s="62" t="str" cm="1">
        <f t="array" aca="1" ref="A360" ca="1">OFFSET(Matrix!$F$1,$H360 - 1,0)</f>
        <v>Inspection of 3rd party documentation or a demonstration by the vendor that asserts the dates of penetration tests.
Note that due to the sensitive nature of these reports, you (carriers) should be prepared to enter into NDAs to review these documents.</v>
      </c>
      <c r="B360" s="71"/>
      <c r="C360" s="71"/>
      <c r="D360" s="71"/>
      <c r="E360" s="71"/>
      <c r="F360" s="72"/>
      <c r="G360" s="67"/>
      <c r="H360" s="38">
        <f>MATCH($A354,Matrix!$B$2:$B$73,0)+1</f>
        <v>34</v>
      </c>
    </row>
    <row r="361" spans="1:8" s="38" customFormat="1" x14ac:dyDescent="0.4">
      <c r="A361" s="69" t="str">
        <f>Matrix!$H$1</f>
        <v>Remarks</v>
      </c>
      <c r="B361" s="70"/>
      <c r="C361" s="70"/>
      <c r="D361" s="70"/>
      <c r="E361" s="70"/>
      <c r="F361" s="70"/>
      <c r="G361" s="67"/>
      <c r="H361" s="38">
        <f>MATCH($A354,Matrix!$B$2:$B$73,0)+1</f>
        <v>34</v>
      </c>
    </row>
    <row r="362" spans="1:8" s="38" customFormat="1" ht="49.5" customHeight="1" thickBot="1" x14ac:dyDescent="0.45">
      <c r="A362" s="75" t="str" cm="1">
        <f t="array" aca="1" ref="A362" ca="1">OFFSET(Matrix!$H$1,$H362 - 1,0)</f>
        <v>Periodic pentesting keeps everyone honest</v>
      </c>
      <c r="B362" s="76"/>
      <c r="C362" s="76"/>
      <c r="D362" s="76"/>
      <c r="E362" s="76"/>
      <c r="F362" s="77"/>
      <c r="G362" s="68"/>
      <c r="H362" s="38">
        <f>MATCH($A354,Matrix!$B$2:$B$73,0)+1</f>
        <v>34</v>
      </c>
    </row>
    <row r="363" spans="1:8" s="57" customFormat="1" ht="46.5" customHeight="1" thickBot="1" x14ac:dyDescent="0.45">
      <c r="A363" s="56"/>
      <c r="B363" s="56"/>
      <c r="C363" s="56"/>
      <c r="D363" s="56"/>
      <c r="E363" s="56"/>
      <c r="F363" s="56"/>
      <c r="G363" s="56"/>
      <c r="H363" s="56"/>
    </row>
    <row r="364" spans="1:8" s="37" customFormat="1" ht="17.25" customHeight="1" x14ac:dyDescent="0.4">
      <c r="A364" s="58" t="str">
        <f>Matrix!$B$1</f>
        <v>Ref #</v>
      </c>
      <c r="B364" s="59"/>
      <c r="C364" s="60" t="str">
        <f>Matrix!$C$1</f>
        <v>Category</v>
      </c>
      <c r="D364" s="61"/>
      <c r="E364" s="60" t="str">
        <f>Matrix!$G$1</f>
        <v>Criticality:
High, Medium, or Low</v>
      </c>
      <c r="F364" s="61"/>
      <c r="G364" s="36" t="str">
        <f>Matrix!$E$1</f>
        <v xml:space="preserve">Public Requirements References/Descriptions </v>
      </c>
    </row>
    <row r="365" spans="1:8" s="38" customFormat="1" ht="15.75" customHeight="1" x14ac:dyDescent="0.4">
      <c r="A365" s="62" t="s">
        <v>74</v>
      </c>
      <c r="B365" s="63"/>
      <c r="C365" s="64" t="str" cm="1">
        <f t="array" aca="1" ref="C365" ca="1">OFFSET(Matrix!$C$1,$H365 - 1,0)</f>
        <v>System and Service Acquisition</v>
      </c>
      <c r="D365" s="65"/>
      <c r="E365" s="64" t="str" cm="1">
        <f t="array" aca="1" ref="E365" ca="1">OFFSET(Matrix!$G$1, $H365 - 1,0)</f>
        <v>Medium</v>
      </c>
      <c r="F365" s="65"/>
      <c r="G365" s="66" t="str" cm="1">
        <f t="array" aca="1" ref="G365" ca="1">OFFSET(Matrix!$E$1,$H365 - 1,0)</f>
        <v>NIST 800-53 SA-11 – DEVELOPER TESTING AND EVALUATION
The organization requires the developer of the information system, system component, or information system service to:
a. Create and implement a security assessment plan;
b. Perform [Selection (one or more): unit; integration; system; regression] testing/evaluation at [Assignment: organization-defined depth and coverage];
c. Produce evidence of the execution of the security assessment plan and the results of the security testing/evaluation;
d. Implement a verifiable flaw remediation process; and
e. Correct flaws identified during security testing/evaluation.</v>
      </c>
      <c r="H365" s="38">
        <f>MATCH($A365,Matrix!$B$2:$B$73,0)+1</f>
        <v>35</v>
      </c>
    </row>
    <row r="366" spans="1:8" s="38" customFormat="1" ht="17.25" customHeight="1" x14ac:dyDescent="0.4">
      <c r="A366" s="69" t="str">
        <f>Matrix!$A$1</f>
        <v>Applicable Component Categories</v>
      </c>
      <c r="B366" s="70"/>
      <c r="C366" s="70"/>
      <c r="D366" s="70"/>
      <c r="E366" s="70"/>
      <c r="F366" s="70"/>
      <c r="G366" s="67"/>
      <c r="H366" s="38">
        <f>MATCH($A365,Matrix!$B$2:$B$73,0)+1</f>
        <v>35</v>
      </c>
    </row>
    <row r="367" spans="1:8" s="38" customFormat="1" ht="76.5" customHeight="1" x14ac:dyDescent="0.4">
      <c r="A367" s="62" t="str" cm="1">
        <f t="array" aca="1" ref="A367" ca="1">OFFSET(Matrix!$A$1,$H367 - 1,0)</f>
        <v xml:space="preserve">Mobile App;
Vehicle Connection;
Connectivity/Communications;
Cloud or Back-end;
</v>
      </c>
      <c r="B367" s="71"/>
      <c r="C367" s="71"/>
      <c r="D367" s="71"/>
      <c r="E367" s="71"/>
      <c r="F367" s="72"/>
      <c r="G367" s="67"/>
      <c r="H367" s="38">
        <f>MATCH($A365,Matrix!$B$2:$B$73,0)+1</f>
        <v>35</v>
      </c>
    </row>
    <row r="368" spans="1:8" s="38" customFormat="1" ht="17.25" customHeight="1" x14ac:dyDescent="0.4">
      <c r="A368" s="69" t="str">
        <f>Matrix!$D$1</f>
        <v>Requirement</v>
      </c>
      <c r="B368" s="70"/>
      <c r="C368" s="70"/>
      <c r="D368" s="70"/>
      <c r="E368" s="70"/>
      <c r="F368" s="70"/>
      <c r="G368" s="67"/>
      <c r="H368" s="38">
        <f>MATCH($A365,Matrix!$B$2:$B$73,0)+1</f>
        <v>35</v>
      </c>
    </row>
    <row r="369" spans="1:8" s="38" customFormat="1" ht="94.5" customHeight="1" x14ac:dyDescent="0.4">
      <c r="A369" s="62" t="str" cm="1">
        <f t="array" aca="1" ref="A369" ca="1">OFFSET(Matrix!$D$1,$H369 - 1,0)</f>
        <v>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B369" s="71"/>
      <c r="C369" s="71"/>
      <c r="D369" s="71"/>
      <c r="E369" s="71"/>
      <c r="F369" s="72"/>
      <c r="G369" s="67"/>
      <c r="H369" s="38">
        <f>MATCH($A365,Matrix!$B$2:$B$73,0)+1</f>
        <v>35</v>
      </c>
    </row>
    <row r="370" spans="1:8" s="38" customFormat="1" x14ac:dyDescent="0.4">
      <c r="A370" s="73" t="str">
        <f>Matrix!$F$1</f>
        <v xml:space="preserve">Verification: Inspection, Demonstration, Test, or Analysis </v>
      </c>
      <c r="B370" s="74"/>
      <c r="C370" s="74"/>
      <c r="D370" s="74"/>
      <c r="E370" s="74"/>
      <c r="F370" s="74"/>
      <c r="G370" s="67"/>
      <c r="H370" s="38">
        <f>MATCH($A365,Matrix!$B$2:$B$73,0)+1</f>
        <v>35</v>
      </c>
    </row>
    <row r="371" spans="1:8" s="38" customFormat="1" ht="104.25" customHeight="1" x14ac:dyDescent="0.4">
      <c r="A371" s="62" t="str" cm="1">
        <f t="array" aca="1" ref="A371" ca="1">OFFSET(Matrix!$F$1,$H371 - 1,0)</f>
        <v>Inspection of vendor-supplied documentation detailing their product release and quality controls.
Ensure that the product release process includes ST&amp;E steps and that these feed-back into product development.</v>
      </c>
      <c r="B371" s="71"/>
      <c r="C371" s="71"/>
      <c r="D371" s="71"/>
      <c r="E371" s="71"/>
      <c r="F371" s="72"/>
      <c r="G371" s="67"/>
      <c r="H371" s="38">
        <f>MATCH($A365,Matrix!$B$2:$B$73,0)+1</f>
        <v>35</v>
      </c>
    </row>
    <row r="372" spans="1:8" s="38" customFormat="1" ht="17.25" customHeight="1" x14ac:dyDescent="0.4">
      <c r="A372" s="69" t="str">
        <f>Matrix!$H$1</f>
        <v>Remarks</v>
      </c>
      <c r="B372" s="70"/>
      <c r="C372" s="70"/>
      <c r="D372" s="70"/>
      <c r="E372" s="70"/>
      <c r="F372" s="70"/>
      <c r="G372" s="67"/>
      <c r="H372" s="38">
        <f>MATCH($A365,Matrix!$B$2:$B$73,0)+1</f>
        <v>35</v>
      </c>
    </row>
    <row r="373" spans="1:8" s="38" customFormat="1" ht="72" customHeight="1" thickBot="1" x14ac:dyDescent="0.45">
      <c r="A373" s="75" t="str" cm="1">
        <f t="array" aca="1" ref="A373" ca="1">OFFSET(Matrix!$H$1,$H373 - 1,0)</f>
        <v>-</v>
      </c>
      <c r="B373" s="76"/>
      <c r="C373" s="76"/>
      <c r="D373" s="76"/>
      <c r="E373" s="76"/>
      <c r="F373" s="77"/>
      <c r="G373" s="68"/>
      <c r="H373" s="38">
        <f>MATCH($A365,Matrix!$B$2:$B$73,0)+1</f>
        <v>35</v>
      </c>
    </row>
    <row r="374" spans="1:8" s="57" customFormat="1" ht="46.5" customHeight="1" thickBot="1" x14ac:dyDescent="0.45">
      <c r="A374" s="56"/>
      <c r="B374" s="56"/>
      <c r="C374" s="56"/>
      <c r="D374" s="56"/>
      <c r="E374" s="56"/>
      <c r="F374" s="56"/>
      <c r="G374" s="56"/>
      <c r="H374" s="56"/>
    </row>
    <row r="375" spans="1:8" s="37" customFormat="1" ht="17.25" customHeight="1" x14ac:dyDescent="0.4">
      <c r="A375" s="58" t="str">
        <f>Matrix!$B$1</f>
        <v>Ref #</v>
      </c>
      <c r="B375" s="59"/>
      <c r="C375" s="60" t="str">
        <f>Matrix!$C$1</f>
        <v>Category</v>
      </c>
      <c r="D375" s="61"/>
      <c r="E375" s="60" t="str">
        <f>Matrix!$G$1</f>
        <v>Criticality:
High, Medium, or Low</v>
      </c>
      <c r="F375" s="61"/>
      <c r="G375" s="36" t="str">
        <f>Matrix!$E$1</f>
        <v xml:space="preserve">Public Requirements References/Descriptions </v>
      </c>
    </row>
    <row r="376" spans="1:8" s="38" customFormat="1" ht="15.75" customHeight="1" x14ac:dyDescent="0.4">
      <c r="A376" s="62" t="s">
        <v>351</v>
      </c>
      <c r="B376" s="63"/>
      <c r="C376" s="64" t="str" cm="1">
        <f t="array" aca="1" ref="C376" ca="1">OFFSET(Matrix!$C$1,$H376 - 1,0)</f>
        <v>System and Service Acquisition</v>
      </c>
      <c r="D376" s="65"/>
      <c r="E376" s="64" t="str" cm="1">
        <f t="array" aca="1" ref="E376" ca="1">OFFSET(Matrix!$G$1, $H376 - 1,0)</f>
        <v>Low</v>
      </c>
      <c r="F376" s="65"/>
      <c r="G376" s="66" t="str" cm="1">
        <f t="array" aca="1" ref="G376" ca="1">OFFSET(Matrix!$E$1,$H376 - 1,0)</f>
        <v>NIST 800-53 SA-12 (2) - SUPPLY CHAIN PROTECTION | SUPPLIER REVIEWS
The organization conducts a supplier review prior to entering into a contractual agreement to
acquire the information system, system component, or information system service. 
FMCSA GDL 6 Perform your own security due diligence, which involves but is not limited to ensuring that third-party devices in the supply chain meet your basic security requirements.</v>
      </c>
      <c r="H376" s="38">
        <f>MATCH($A376,Matrix!$B$2:$B$73,0)+1</f>
        <v>36</v>
      </c>
    </row>
    <row r="377" spans="1:8" s="38" customFormat="1" ht="17.25" customHeight="1" x14ac:dyDescent="0.4">
      <c r="A377" s="69" t="str">
        <f>Matrix!$A$1</f>
        <v>Applicable Component Categories</v>
      </c>
      <c r="B377" s="70"/>
      <c r="C377" s="70"/>
      <c r="D377" s="70"/>
      <c r="E377" s="70"/>
      <c r="F377" s="70"/>
      <c r="G377" s="67"/>
      <c r="H377" s="38">
        <f>MATCH($A376,Matrix!$B$2:$B$73,0)+1</f>
        <v>36</v>
      </c>
    </row>
    <row r="378" spans="1:8" s="38" customFormat="1" ht="76.5" customHeight="1" x14ac:dyDescent="0.4">
      <c r="A378" s="62" t="str" cm="1">
        <f t="array" aca="1" ref="A378" ca="1">OFFSET(Matrix!$A$1,$H378 - 1,0)</f>
        <v xml:space="preserve">Mobile App;
Vehicle Connection;
Connectivity/Communications;
Cloud or Back-end;
</v>
      </c>
      <c r="B378" s="71"/>
      <c r="C378" s="71"/>
      <c r="D378" s="71"/>
      <c r="E378" s="71"/>
      <c r="F378" s="72"/>
      <c r="G378" s="67"/>
      <c r="H378" s="38">
        <f>MATCH($A376,Matrix!$B$2:$B$73,0)+1</f>
        <v>36</v>
      </c>
    </row>
    <row r="379" spans="1:8" s="38" customFormat="1" ht="17.25" customHeight="1" x14ac:dyDescent="0.4">
      <c r="A379" s="69" t="str">
        <f>Matrix!$D$1</f>
        <v>Requirement</v>
      </c>
      <c r="B379" s="70"/>
      <c r="C379" s="70"/>
      <c r="D379" s="70"/>
      <c r="E379" s="70"/>
      <c r="F379" s="70"/>
      <c r="G379" s="67"/>
      <c r="H379" s="38">
        <f>MATCH($A376,Matrix!$B$2:$B$73,0)+1</f>
        <v>36</v>
      </c>
    </row>
    <row r="380" spans="1:8" s="38" customFormat="1" ht="94.5" customHeight="1" x14ac:dyDescent="0.4">
      <c r="A380" s="62" t="str" cm="1">
        <f t="array" aca="1" ref="A380" ca="1">OFFSET(Matrix!$D$1,$H380 - 1,0)</f>
        <v>The vendor shall perform due diligence to ensure its suppliers also meet the vendor's security requirements</v>
      </c>
      <c r="B380" s="71"/>
      <c r="C380" s="71"/>
      <c r="D380" s="71"/>
      <c r="E380" s="71"/>
      <c r="F380" s="72"/>
      <c r="G380" s="67"/>
      <c r="H380" s="38">
        <f>MATCH($A376,Matrix!$B$2:$B$73,0)+1</f>
        <v>36</v>
      </c>
    </row>
    <row r="381" spans="1:8" s="38" customFormat="1" x14ac:dyDescent="0.4">
      <c r="A381" s="73" t="str">
        <f>Matrix!$F$1</f>
        <v xml:space="preserve">Verification: Inspection, Demonstration, Test, or Analysis </v>
      </c>
      <c r="B381" s="74"/>
      <c r="C381" s="74"/>
      <c r="D381" s="74"/>
      <c r="E381" s="74"/>
      <c r="F381" s="74"/>
      <c r="G381" s="67"/>
      <c r="H381" s="38">
        <f>MATCH($A376,Matrix!$B$2:$B$73,0)+1</f>
        <v>36</v>
      </c>
    </row>
    <row r="382" spans="1:8" s="38" customFormat="1" ht="104.25" customHeight="1" x14ac:dyDescent="0.4">
      <c r="A382" s="62" t="str" cm="1">
        <f t="array" aca="1" ref="A382" ca="1">OFFSET(Matrix!$F$1,$H382 - 1,0)</f>
        <v>Inspection of vendor documentation detailing supplier review and acceptance processes and criteria.</v>
      </c>
      <c r="B382" s="71"/>
      <c r="C382" s="71"/>
      <c r="D382" s="71"/>
      <c r="E382" s="71"/>
      <c r="F382" s="72"/>
      <c r="G382" s="67"/>
      <c r="H382" s="38">
        <f>MATCH($A376,Matrix!$B$2:$B$73,0)+1</f>
        <v>36</v>
      </c>
    </row>
    <row r="383" spans="1:8" s="38" customFormat="1" ht="17.25" customHeight="1" x14ac:dyDescent="0.4">
      <c r="A383" s="69" t="str">
        <f>Matrix!$H$1</f>
        <v>Remarks</v>
      </c>
      <c r="B383" s="70"/>
      <c r="C383" s="70"/>
      <c r="D383" s="70"/>
      <c r="E383" s="70"/>
      <c r="F383" s="70"/>
      <c r="G383" s="67"/>
      <c r="H383" s="38">
        <f>MATCH($A376,Matrix!$B$2:$B$73,0)+1</f>
        <v>36</v>
      </c>
    </row>
    <row r="384" spans="1:8" s="38" customFormat="1" ht="72" customHeight="1" thickBot="1" x14ac:dyDescent="0.45">
      <c r="A384" s="75" t="str" cm="1">
        <f t="array" aca="1" ref="A384" ca="1">OFFSET(Matrix!$H$1,$H384 - 1,0)</f>
        <v>-</v>
      </c>
      <c r="B384" s="76"/>
      <c r="C384" s="76"/>
      <c r="D384" s="76"/>
      <c r="E384" s="76"/>
      <c r="F384" s="77"/>
      <c r="G384" s="68"/>
      <c r="H384" s="38">
        <f>MATCH($A376,Matrix!$B$2:$B$73,0)+1</f>
        <v>36</v>
      </c>
    </row>
    <row r="385" spans="1:8" s="57" customFormat="1" ht="46.5" customHeight="1" thickBot="1" x14ac:dyDescent="0.45">
      <c r="A385" s="56"/>
      <c r="B385" s="56"/>
      <c r="C385" s="56"/>
      <c r="D385" s="56"/>
      <c r="E385" s="56"/>
      <c r="F385" s="56"/>
      <c r="G385" s="56"/>
      <c r="H385" s="56"/>
    </row>
    <row r="386" spans="1:8" s="37" customFormat="1" x14ac:dyDescent="0.4">
      <c r="A386" s="58" t="str">
        <f>Matrix!$B$1</f>
        <v>Ref #</v>
      </c>
      <c r="B386" s="59"/>
      <c r="C386" s="60" t="str">
        <f>Matrix!$C$1</f>
        <v>Category</v>
      </c>
      <c r="D386" s="61"/>
      <c r="E386" s="60" t="str">
        <f>Matrix!$G$1</f>
        <v>Criticality:
High, Medium, or Low</v>
      </c>
      <c r="F386" s="61"/>
      <c r="G386" s="36" t="str">
        <f>Matrix!$E$1</f>
        <v xml:space="preserve">Public Requirements References/Descriptions </v>
      </c>
    </row>
    <row r="387" spans="1:8" s="38" customFormat="1" ht="15.75" customHeight="1" x14ac:dyDescent="0.4">
      <c r="A387" s="62" t="s">
        <v>76</v>
      </c>
      <c r="B387" s="63"/>
      <c r="C387" s="64" t="str" cm="1">
        <f t="array" aca="1" ref="C387" ca="1">OFFSET(Matrix!$C$1,$H387 - 1,0)</f>
        <v>Protecting Communications paths for systems</v>
      </c>
      <c r="D387" s="65"/>
      <c r="E387" s="64" t="str" cm="1">
        <f t="array" aca="1" ref="E387" ca="1">OFFSET(Matrix!$G$1, $H387 - 1,0)</f>
        <v>High</v>
      </c>
      <c r="F387" s="65"/>
      <c r="G387" s="66" t="str" cm="1">
        <f t="array" aca="1" ref="G387" ca="1">OFFSET(Matrix!$E$1,$H387 - 1,0)</f>
        <v xml:space="preserve">NIST 800-53 SC-8 (1) - TRANSMISSION CONFIDENTIALITY AND INTEGRITY | CRYPTOGRAPHIC PROTECTION 
The information system implements cryptographic mechanisms to prevent unauthorized disclosure and modification of [Assignment: organization-defined information] on [Assignment: organization-defined information system components].
FMCSA GDL 46 Use encryption on all wireless communication interfaces
FMCSA GDL 47 Use authentication on all wireless interfaces
FMCSA GDL 25 Assume satellite communication channels have unknown security vulnerabilities and might become compromised at any time.
</v>
      </c>
      <c r="H387" s="38">
        <f>MATCH($A387,Matrix!$B$2:$B$73,0)+1</f>
        <v>37</v>
      </c>
    </row>
    <row r="388" spans="1:8" s="38" customFormat="1" x14ac:dyDescent="0.4">
      <c r="A388" s="69" t="str">
        <f>Matrix!$A$1</f>
        <v>Applicable Component Categories</v>
      </c>
      <c r="B388" s="70"/>
      <c r="C388" s="70"/>
      <c r="D388" s="70"/>
      <c r="E388" s="70"/>
      <c r="F388" s="70"/>
      <c r="G388" s="67"/>
      <c r="H388" s="38">
        <f>MATCH($A387,Matrix!$B$2:$B$73,0)+1</f>
        <v>37</v>
      </c>
    </row>
    <row r="389" spans="1:8" s="38" customFormat="1" ht="76.5" customHeight="1" x14ac:dyDescent="0.4">
      <c r="A389" s="62" t="str" cm="1">
        <f t="array" aca="1" ref="A389" ca="1">OFFSET(Matrix!$A$1,$H389 - 1,0)</f>
        <v xml:space="preserve">Mobile App;
Vehicle Connection;
Connectivity/Communications;
Cloud or Back-end;
</v>
      </c>
      <c r="B389" s="71"/>
      <c r="C389" s="71"/>
      <c r="D389" s="71"/>
      <c r="E389" s="71"/>
      <c r="F389" s="72"/>
      <c r="G389" s="67"/>
      <c r="H389" s="38">
        <f>MATCH($A387,Matrix!$B$2:$B$73,0)+1</f>
        <v>37</v>
      </c>
    </row>
    <row r="390" spans="1:8" s="38" customFormat="1" x14ac:dyDescent="0.4">
      <c r="A390" s="69" t="str">
        <f>Matrix!$D$1</f>
        <v>Requirement</v>
      </c>
      <c r="B390" s="70"/>
      <c r="C390" s="70"/>
      <c r="D390" s="70"/>
      <c r="E390" s="70"/>
      <c r="F390" s="70"/>
      <c r="G390" s="67"/>
      <c r="H390" s="38">
        <f>MATCH($A387,Matrix!$B$2:$B$73,0)+1</f>
        <v>37</v>
      </c>
    </row>
    <row r="391" spans="1:8" s="38" customFormat="1" ht="94.5" customHeight="1" x14ac:dyDescent="0.4">
      <c r="A391" s="62" t="str" cm="1">
        <f t="array" aca="1" ref="A391" ca="1">OFFSET(Matrix!$D$1,$H391 - 1,0)</f>
        <v>Communication paths that traverse outside controlled boundaries must protect confidentiality and integrity of data</v>
      </c>
      <c r="B391" s="71"/>
      <c r="C391" s="71"/>
      <c r="D391" s="71"/>
      <c r="E391" s="71"/>
      <c r="F391" s="72"/>
      <c r="G391" s="67"/>
      <c r="H391" s="38">
        <f>MATCH($A387,Matrix!$B$2:$B$73,0)+1</f>
        <v>37</v>
      </c>
    </row>
    <row r="392" spans="1:8" s="38" customFormat="1" x14ac:dyDescent="0.4">
      <c r="A392" s="73" t="str">
        <f>Matrix!$F$1</f>
        <v xml:space="preserve">Verification: Inspection, Demonstration, Test, or Analysis </v>
      </c>
      <c r="B392" s="74"/>
      <c r="C392" s="74"/>
      <c r="D392" s="74"/>
      <c r="E392" s="74"/>
      <c r="F392" s="74"/>
      <c r="G392" s="67"/>
      <c r="H392" s="38">
        <f>MATCH($A387,Matrix!$B$2:$B$73,0)+1</f>
        <v>37</v>
      </c>
    </row>
    <row r="393" spans="1:8" s="38" customFormat="1" ht="124.5" customHeight="1" x14ac:dyDescent="0.4">
      <c r="A393" s="62" t="str" cm="1">
        <f t="array" aca="1" ref="A393" ca="1">OFFSET(Matrix!$F$1,$H393 - 1,0)</f>
        <v>Inspection of a 3rd party implementation review report or a demonstration by the vendor that asserts the use of cryptographic protections for the confidentiality and integrity of all external communications channels. The cryptographic protections must be industry standard.
(rationale: cryptography must be validated by experts in the subject)</v>
      </c>
      <c r="B393" s="71"/>
      <c r="C393" s="71"/>
      <c r="D393" s="71"/>
      <c r="E393" s="71"/>
      <c r="F393" s="72"/>
      <c r="G393" s="67"/>
      <c r="H393" s="38">
        <f>MATCH($A387,Matrix!$B$2:$B$73,0)+1</f>
        <v>37</v>
      </c>
    </row>
    <row r="394" spans="1:8" s="38" customFormat="1" x14ac:dyDescent="0.4">
      <c r="A394" s="69" t="str">
        <f>Matrix!$H$1</f>
        <v>Remarks</v>
      </c>
      <c r="B394" s="70"/>
      <c r="C394" s="70"/>
      <c r="D394" s="70"/>
      <c r="E394" s="70"/>
      <c r="F394" s="70"/>
      <c r="G394" s="67"/>
      <c r="H394" s="38">
        <f>MATCH($A387,Matrix!$B$2:$B$73,0)+1</f>
        <v>37</v>
      </c>
    </row>
    <row r="395" spans="1:8" s="38" customFormat="1" ht="49.5" customHeight="1" thickBot="1" x14ac:dyDescent="0.45">
      <c r="A395" s="75" t="str" cm="1">
        <f t="array" aca="1" ref="A395" ca="1">OFFSET(Matrix!$H$1,$H395 - 1,0)</f>
        <v>Underpins device functionality and security</v>
      </c>
      <c r="B395" s="76"/>
      <c r="C395" s="76"/>
      <c r="D395" s="76"/>
      <c r="E395" s="76"/>
      <c r="F395" s="77"/>
      <c r="G395" s="68"/>
      <c r="H395" s="38">
        <f>MATCH($A387,Matrix!$B$2:$B$73,0)+1</f>
        <v>37</v>
      </c>
    </row>
    <row r="396" spans="1:8" s="57" customFormat="1" ht="46.5" customHeight="1" thickBot="1" x14ac:dyDescent="0.45">
      <c r="A396" s="56"/>
      <c r="B396" s="56"/>
      <c r="C396" s="56"/>
      <c r="D396" s="56"/>
      <c r="E396" s="56"/>
      <c r="F396" s="56"/>
      <c r="G396" s="56"/>
      <c r="H396" s="56"/>
    </row>
    <row r="397" spans="1:8" s="37" customFormat="1" ht="17.25" customHeight="1" x14ac:dyDescent="0.4">
      <c r="A397" s="58" t="str">
        <f>Matrix!$B$1</f>
        <v>Ref #</v>
      </c>
      <c r="B397" s="59"/>
      <c r="C397" s="60" t="str">
        <f>Matrix!$C$1</f>
        <v>Category</v>
      </c>
      <c r="D397" s="61"/>
      <c r="E397" s="60" t="str">
        <f>Matrix!$G$1</f>
        <v>Criticality:
High, Medium, or Low</v>
      </c>
      <c r="F397" s="61"/>
      <c r="G397" s="36" t="str">
        <f>Matrix!$E$1</f>
        <v xml:space="preserve">Public Requirements References/Descriptions </v>
      </c>
    </row>
    <row r="398" spans="1:8" s="38" customFormat="1" ht="15.75" customHeight="1" x14ac:dyDescent="0.4">
      <c r="A398" s="62" t="s">
        <v>79</v>
      </c>
      <c r="B398" s="63"/>
      <c r="C398" s="64" t="str" cm="1">
        <f t="array" aca="1" ref="C398" ca="1">OFFSET(Matrix!$C$1,$H398 - 1,0)</f>
        <v>Protecting Communication paths for systems</v>
      </c>
      <c r="D398" s="65"/>
      <c r="E398" s="64" t="str" cm="1">
        <f t="array" aca="1" ref="E398" ca="1">OFFSET(Matrix!$G$1, $H398 - 1,0)</f>
        <v>Medium</v>
      </c>
      <c r="F398" s="65"/>
      <c r="G398" s="66" t="str" cm="1">
        <f t="array" aca="1" ref="G398" ca="1">OFFSET(Matrix!$E$1,$H398 - 1,0)</f>
        <v>NIST Special Publication 800-133 - Recommendation for Cryptographic Key Generation</v>
      </c>
      <c r="H398" s="38">
        <f>MATCH($A398,Matrix!$B$2:$B$73,0)+1</f>
        <v>38</v>
      </c>
    </row>
    <row r="399" spans="1:8" s="38" customFormat="1" ht="17.25" customHeight="1" x14ac:dyDescent="0.4">
      <c r="A399" s="69" t="str">
        <f>Matrix!$A$1</f>
        <v>Applicable Component Categories</v>
      </c>
      <c r="B399" s="70"/>
      <c r="C399" s="70"/>
      <c r="D399" s="70"/>
      <c r="E399" s="70"/>
      <c r="F399" s="70"/>
      <c r="G399" s="67"/>
      <c r="H399" s="38">
        <f>MATCH($A398,Matrix!$B$2:$B$73,0)+1</f>
        <v>38</v>
      </c>
    </row>
    <row r="400" spans="1:8" s="38" customFormat="1" ht="76.5" customHeight="1" x14ac:dyDescent="0.4">
      <c r="A400" s="62" t="str" cm="1">
        <f t="array" aca="1" ref="A400" ca="1">OFFSET(Matrix!$A$1,$H400 - 1,0)</f>
        <v xml:space="preserve">Mobile App;
Vehicle Connection;
Connectivity/Communications;
Cloud or Back-end;
</v>
      </c>
      <c r="B400" s="71"/>
      <c r="C400" s="71"/>
      <c r="D400" s="71"/>
      <c r="E400" s="71"/>
      <c r="F400" s="72"/>
      <c r="G400" s="67"/>
      <c r="H400" s="38">
        <f>MATCH($A398,Matrix!$B$2:$B$73,0)+1</f>
        <v>38</v>
      </c>
    </row>
    <row r="401" spans="1:8" s="38" customFormat="1" ht="17.25" customHeight="1" x14ac:dyDescent="0.4">
      <c r="A401" s="69" t="str">
        <f>Matrix!$D$1</f>
        <v>Requirement</v>
      </c>
      <c r="B401" s="70"/>
      <c r="C401" s="70"/>
      <c r="D401" s="70"/>
      <c r="E401" s="70"/>
      <c r="F401" s="70"/>
      <c r="G401" s="67"/>
      <c r="H401" s="38">
        <f>MATCH($A398,Matrix!$B$2:$B$73,0)+1</f>
        <v>38</v>
      </c>
    </row>
    <row r="402" spans="1:8" s="38" customFormat="1" ht="94.5" customHeight="1" x14ac:dyDescent="0.4">
      <c r="A402" s="62" t="str" cm="1">
        <f t="array" aca="1" ref="A402" ca="1">OFFSET(Matrix!$D$1,$H402 - 1,0)</f>
        <v>Communication path cryptographic protections must not use identities, keys or shared secrets which are common across multiple deployed devices</v>
      </c>
      <c r="B402" s="71"/>
      <c r="C402" s="71"/>
      <c r="D402" s="71"/>
      <c r="E402" s="71"/>
      <c r="F402" s="72"/>
      <c r="G402" s="67"/>
      <c r="H402" s="38">
        <f>MATCH($A398,Matrix!$B$2:$B$73,0)+1</f>
        <v>38</v>
      </c>
    </row>
    <row r="403" spans="1:8" s="38" customFormat="1" x14ac:dyDescent="0.4">
      <c r="A403" s="73" t="str">
        <f>Matrix!$F$1</f>
        <v xml:space="preserve">Verification: Inspection, Demonstration, Test, or Analysis </v>
      </c>
      <c r="B403" s="74"/>
      <c r="C403" s="74"/>
      <c r="D403" s="74"/>
      <c r="E403" s="74"/>
      <c r="F403" s="74"/>
      <c r="G403" s="67"/>
      <c r="H403" s="38">
        <f>MATCH($A398,Matrix!$B$2:$B$73,0)+1</f>
        <v>38</v>
      </c>
    </row>
    <row r="404" spans="1:8" s="38" customFormat="1" ht="94.5" customHeight="1" x14ac:dyDescent="0.4">
      <c r="A404" s="62" t="str" cm="1">
        <f t="array" aca="1" ref="A404" ca="1">OFFSET(Matrix!$F$1,$H404 - 1,0)</f>
        <v>Inspection of vendor design documentation detailing the creation use and distribution of identities, keys and shared secrets. Ensure that these are segmented in deployed systems such that a compromise of one piece of information in turn compromises a limited number of deployed devices.</v>
      </c>
      <c r="B404" s="71"/>
      <c r="C404" s="71"/>
      <c r="D404" s="71"/>
      <c r="E404" s="71"/>
      <c r="F404" s="72"/>
      <c r="G404" s="67"/>
      <c r="H404" s="38">
        <f>MATCH($A398,Matrix!$B$2:$B$73,0)+1</f>
        <v>38</v>
      </c>
    </row>
    <row r="405" spans="1:8" s="38" customFormat="1" ht="17.25" customHeight="1" x14ac:dyDescent="0.4">
      <c r="A405" s="69" t="str">
        <f>Matrix!$H$1</f>
        <v>Remarks</v>
      </c>
      <c r="B405" s="70"/>
      <c r="C405" s="70"/>
      <c r="D405" s="70"/>
      <c r="E405" s="70"/>
      <c r="F405" s="70"/>
      <c r="G405" s="67"/>
      <c r="H405" s="38">
        <f>MATCH($A398,Matrix!$B$2:$B$73,0)+1</f>
        <v>38</v>
      </c>
    </row>
    <row r="406" spans="1:8" s="38" customFormat="1" ht="49.5" customHeight="1" thickBot="1" x14ac:dyDescent="0.45">
      <c r="A406" s="75" t="str" cm="1">
        <f t="array" aca="1" ref="A406" ca="1">OFFSET(Matrix!$H$1,$H406 - 1,0)</f>
        <v>-</v>
      </c>
      <c r="B406" s="76"/>
      <c r="C406" s="76"/>
      <c r="D406" s="76"/>
      <c r="E406" s="76"/>
      <c r="F406" s="77"/>
      <c r="G406" s="68"/>
      <c r="H406" s="38">
        <f>MATCH($A398,Matrix!$B$2:$B$73,0)+1</f>
        <v>38</v>
      </c>
    </row>
    <row r="407" spans="1:8" s="57" customFormat="1" ht="46.5" customHeight="1" thickBot="1" x14ac:dyDescent="0.45">
      <c r="A407" s="56"/>
      <c r="B407" s="56"/>
      <c r="C407" s="56"/>
      <c r="D407" s="56"/>
      <c r="E407" s="56"/>
      <c r="F407" s="56"/>
      <c r="G407" s="56"/>
      <c r="H407" s="56"/>
    </row>
    <row r="408" spans="1:8" s="37" customFormat="1" x14ac:dyDescent="0.4">
      <c r="A408" s="58" t="str">
        <f>Matrix!$B$1</f>
        <v>Ref #</v>
      </c>
      <c r="B408" s="59"/>
      <c r="C408" s="60" t="str">
        <f>Matrix!$C$1</f>
        <v>Category</v>
      </c>
      <c r="D408" s="61"/>
      <c r="E408" s="60" t="str">
        <f>Matrix!$G$1</f>
        <v>Criticality:
High, Medium, or Low</v>
      </c>
      <c r="F408" s="61"/>
      <c r="G408" s="36" t="str">
        <f>Matrix!$E$1</f>
        <v xml:space="preserve">Public Requirements References/Descriptions </v>
      </c>
    </row>
    <row r="409" spans="1:8" s="38" customFormat="1" ht="15.75" customHeight="1" x14ac:dyDescent="0.4">
      <c r="A409" s="62" t="s">
        <v>82</v>
      </c>
      <c r="B409" s="63"/>
      <c r="C409" s="64" t="str" cm="1">
        <f t="array" aca="1" ref="C409" ca="1">OFFSET(Matrix!$C$1,$H409 - 1,0)</f>
        <v>Protecting Data on Devices</v>
      </c>
      <c r="D409" s="65"/>
      <c r="E409" s="64" t="str" cm="1">
        <f t="array" aca="1" ref="E409" ca="1">OFFSET(Matrix!$G$1, $H409 - 1,0)</f>
        <v>High</v>
      </c>
      <c r="F409" s="65"/>
      <c r="G409" s="66" t="str" cm="1">
        <f t="array" aca="1" ref="G409" ca="1">OFFSET(Matrix!$E$1,$H409 - 1,0)</f>
        <v>NIST 800-53 SC-28 - PROTECTION OF INFORMATION AT REST
The information system protects the [Selection (one or more): confidentiality; integrity] of [Assignment: organization-defined information at rest].
NIST 800-53 SC-28 (1) - PROTECTION OF INFORMATION AT REST | CRYPTOGRAPHIC PROTECTION 
The information system implements cryptographic mechanisms to prevent unauthorized disclosure and modification of [Assignment: organization-defined information] on [Assignment: organization-defined information system components]. 
NIST 800-53 SC-28 (2) - PROTECTION OF INFORMATION AT REST | OFF-LINE STORAGE 
The organization removes from online storage and stores off-line in a secure location [Assignment: organization-defined information].</v>
      </c>
      <c r="H409" s="38">
        <f>MATCH($A409,Matrix!$B$2:$B$73,0)+1</f>
        <v>39</v>
      </c>
    </row>
    <row r="410" spans="1:8" s="38" customFormat="1" x14ac:dyDescent="0.4">
      <c r="A410" s="69" t="str">
        <f>Matrix!$A$1</f>
        <v>Applicable Component Categories</v>
      </c>
      <c r="B410" s="70"/>
      <c r="C410" s="70"/>
      <c r="D410" s="70"/>
      <c r="E410" s="70"/>
      <c r="F410" s="70"/>
      <c r="G410" s="67"/>
      <c r="H410" s="38">
        <f>MATCH($A409,Matrix!$B$2:$B$73,0)+1</f>
        <v>39</v>
      </c>
    </row>
    <row r="411" spans="1:8" s="38" customFormat="1" ht="76.5" customHeight="1" x14ac:dyDescent="0.4">
      <c r="A411" s="62" t="str" cm="1">
        <f t="array" aca="1" ref="A411" ca="1">OFFSET(Matrix!$A$1,$H411 - 1,0)</f>
        <v xml:space="preserve">Mobile App;
Vehicle Connection;
Connectivity/Communications;
Cloud or Back-end;
</v>
      </c>
      <c r="B411" s="71"/>
      <c r="C411" s="71"/>
      <c r="D411" s="71"/>
      <c r="E411" s="71"/>
      <c r="F411" s="72"/>
      <c r="G411" s="67"/>
      <c r="H411" s="38">
        <f>MATCH($A409,Matrix!$B$2:$B$73,0)+1</f>
        <v>39</v>
      </c>
    </row>
    <row r="412" spans="1:8" s="38" customFormat="1" x14ac:dyDescent="0.4">
      <c r="A412" s="69" t="str">
        <f>Matrix!$D$1</f>
        <v>Requirement</v>
      </c>
      <c r="B412" s="70"/>
      <c r="C412" s="70"/>
      <c r="D412" s="70"/>
      <c r="E412" s="70"/>
      <c r="F412" s="70"/>
      <c r="G412" s="67"/>
      <c r="H412" s="38">
        <f>MATCH($A409,Matrix!$B$2:$B$73,0)+1</f>
        <v>39</v>
      </c>
    </row>
    <row r="413" spans="1:8" s="38" customFormat="1" ht="132.75" customHeight="1" x14ac:dyDescent="0.4">
      <c r="A413" s="62" t="str" cm="1">
        <f t="array" aca="1" ref="A413" ca="1">OFFSET(Matrix!$D$1,$H413 - 1,0)</f>
        <v>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B413" s="71"/>
      <c r="C413" s="71"/>
      <c r="D413" s="71"/>
      <c r="E413" s="71"/>
      <c r="F413" s="72"/>
      <c r="G413" s="67"/>
      <c r="H413" s="38">
        <f>MATCH($A409,Matrix!$B$2:$B$73,0)+1</f>
        <v>39</v>
      </c>
    </row>
    <row r="414" spans="1:8" s="38" customFormat="1" x14ac:dyDescent="0.4">
      <c r="A414" s="73" t="str">
        <f>Matrix!$F$1</f>
        <v xml:space="preserve">Verification: Inspection, Demonstration, Test, or Analysis </v>
      </c>
      <c r="B414" s="74"/>
      <c r="C414" s="74"/>
      <c r="D414" s="74"/>
      <c r="E414" s="74"/>
      <c r="F414" s="74"/>
      <c r="G414" s="67"/>
      <c r="H414" s="38">
        <f>MATCH($A409,Matrix!$B$2:$B$73,0)+1</f>
        <v>39</v>
      </c>
    </row>
    <row r="415" spans="1:8" s="38" customFormat="1" ht="117" customHeight="1" x14ac:dyDescent="0.4">
      <c r="A415" s="62" t="str" cm="1">
        <f t="array" aca="1" ref="A415" ca="1">OFFSET(Matrix!$F$1,$H415 - 1,0)</f>
        <v>Inspection of a 3rd party implementation review report or a demonstration by the vendor that asserts the use of cryptographic confidentiality protections on storage of sensitive data (class defined by vendor, see SCP-030). The protections must be industry standard and keys must be managed to protect them from leaks as well. (rationale: cryptography must be validated by experts in the subject)</v>
      </c>
      <c r="B415" s="71"/>
      <c r="C415" s="71"/>
      <c r="D415" s="71"/>
      <c r="E415" s="71"/>
      <c r="F415" s="72"/>
      <c r="G415" s="67"/>
      <c r="H415" s="38">
        <f>MATCH($A409,Matrix!$B$2:$B$73,0)+1</f>
        <v>39</v>
      </c>
    </row>
    <row r="416" spans="1:8" s="38" customFormat="1" x14ac:dyDescent="0.4">
      <c r="A416" s="69" t="str">
        <f>Matrix!$H$1</f>
        <v>Remarks</v>
      </c>
      <c r="B416" s="70"/>
      <c r="C416" s="70"/>
      <c r="D416" s="70"/>
      <c r="E416" s="70"/>
      <c r="F416" s="70"/>
      <c r="G416" s="67"/>
      <c r="H416" s="38">
        <f>MATCH($A409,Matrix!$B$2:$B$73,0)+1</f>
        <v>39</v>
      </c>
    </row>
    <row r="417" spans="1:8" s="38" customFormat="1" ht="120.75" customHeight="1" thickBot="1" x14ac:dyDescent="0.45">
      <c r="A417" s="75" t="str" cm="1">
        <f t="array" aca="1" ref="A417" ca="1">OFFSET(Matrix!$H$1,$H417 - 1,0)</f>
        <v>Failing to adequately protect PII can incur large fines
e.g. this applies also to apps on mobile where data is cached until it can be synced to other vehicle-connected devices. This data must be encrypted as per this requirement.
NB: ideally these systems should be designed to minimize the collection of PII.</v>
      </c>
      <c r="B417" s="76"/>
      <c r="C417" s="76"/>
      <c r="D417" s="76"/>
      <c r="E417" s="76"/>
      <c r="F417" s="77"/>
      <c r="G417" s="68"/>
      <c r="H417" s="38">
        <f>MATCH($A409,Matrix!$B$2:$B$73,0)+1</f>
        <v>39</v>
      </c>
    </row>
    <row r="418" spans="1:8" s="57" customFormat="1" ht="46.5" customHeight="1" thickBot="1" x14ac:dyDescent="0.45">
      <c r="A418" s="56"/>
      <c r="B418" s="56"/>
      <c r="C418" s="56"/>
      <c r="D418" s="56"/>
      <c r="E418" s="56"/>
      <c r="F418" s="56"/>
      <c r="G418" s="56"/>
      <c r="H418" s="56"/>
    </row>
    <row r="419" spans="1:8" s="37" customFormat="1" ht="17.25" customHeight="1" x14ac:dyDescent="0.4">
      <c r="A419" s="58" t="str">
        <f>Matrix!$B$1</f>
        <v>Ref #</v>
      </c>
      <c r="B419" s="59"/>
      <c r="C419" s="60" t="str">
        <f>Matrix!$C$1</f>
        <v>Category</v>
      </c>
      <c r="D419" s="61"/>
      <c r="E419" s="60" t="str">
        <f>Matrix!$G$1</f>
        <v>Criticality:
High, Medium, or Low</v>
      </c>
      <c r="F419" s="61"/>
      <c r="G419" s="36" t="str">
        <f>Matrix!$E$1</f>
        <v xml:space="preserve">Public Requirements References/Descriptions </v>
      </c>
    </row>
    <row r="420" spans="1:8" s="38" customFormat="1" ht="15.75" customHeight="1" x14ac:dyDescent="0.4">
      <c r="A420" s="62" t="s">
        <v>83</v>
      </c>
      <c r="B420" s="63"/>
      <c r="C420" s="64" t="str" cm="1">
        <f t="array" aca="1" ref="C420" ca="1">OFFSET(Matrix!$C$1,$H420 - 1,0)</f>
        <v>Protecting Data on Devices</v>
      </c>
      <c r="D420" s="65"/>
      <c r="E420" s="64" t="str" cm="1">
        <f t="array" aca="1" ref="E420" ca="1">OFFSET(Matrix!$G$1, $H420 - 1,0)</f>
        <v>Medium</v>
      </c>
      <c r="F420" s="65"/>
      <c r="G420" s="66" cm="1">
        <f t="array" aca="1" ref="G420" ca="1">OFFSET(Matrix!$E$1,$H420 - 1,0)</f>
        <v>0</v>
      </c>
      <c r="H420" s="38">
        <f>MATCH($A420,Matrix!$B$2:$B$73,0)+1</f>
        <v>40</v>
      </c>
    </row>
    <row r="421" spans="1:8" s="38" customFormat="1" ht="17.25" customHeight="1" x14ac:dyDescent="0.4">
      <c r="A421" s="69" t="str">
        <f>Matrix!$A$1</f>
        <v>Applicable Component Categories</v>
      </c>
      <c r="B421" s="70"/>
      <c r="C421" s="70"/>
      <c r="D421" s="70"/>
      <c r="E421" s="70"/>
      <c r="F421" s="70"/>
      <c r="G421" s="67"/>
      <c r="H421" s="38">
        <f>MATCH($A420,Matrix!$B$2:$B$73,0)+1</f>
        <v>40</v>
      </c>
    </row>
    <row r="422" spans="1:8" s="38" customFormat="1" ht="76.5" customHeight="1" x14ac:dyDescent="0.4">
      <c r="A422" s="62" t="str" cm="1">
        <f t="array" aca="1" ref="A422" ca="1">OFFSET(Matrix!$A$1,$H422 - 1,0)</f>
        <v xml:space="preserve">Mobile App;
Vehicle Connection;
Connectivity/Communications;
Cloud or Back-end;
</v>
      </c>
      <c r="B422" s="71"/>
      <c r="C422" s="71"/>
      <c r="D422" s="71"/>
      <c r="E422" s="71"/>
      <c r="F422" s="72"/>
      <c r="G422" s="67"/>
      <c r="H422" s="38">
        <f>MATCH($A420,Matrix!$B$2:$B$73,0)+1</f>
        <v>40</v>
      </c>
    </row>
    <row r="423" spans="1:8" s="38" customFormat="1" ht="17.25" customHeight="1" x14ac:dyDescent="0.4">
      <c r="A423" s="69" t="str">
        <f>Matrix!$D$1</f>
        <v>Requirement</v>
      </c>
      <c r="B423" s="70"/>
      <c r="C423" s="70"/>
      <c r="D423" s="70"/>
      <c r="E423" s="70"/>
      <c r="F423" s="70"/>
      <c r="G423" s="67"/>
      <c r="H423" s="38">
        <f>MATCH($A420,Matrix!$B$2:$B$73,0)+1</f>
        <v>40</v>
      </c>
    </row>
    <row r="424" spans="1:8" s="38" customFormat="1" ht="94.5" customHeight="1" x14ac:dyDescent="0.4">
      <c r="A424" s="62" t="str" cm="1">
        <f t="array" aca="1" ref="A424" ca="1">OFFSET(Matrix!$D$1,$H424 - 1,0)</f>
        <v>Vendors will supply documentation detailing what data is and is not protected at rest by cryptography.
Vendors are encouraged to expand the list of categories of data which will be protected on-device.</v>
      </c>
      <c r="B424" s="71"/>
      <c r="C424" s="71"/>
      <c r="D424" s="71"/>
      <c r="E424" s="71"/>
      <c r="F424" s="72"/>
      <c r="G424" s="67"/>
      <c r="H424" s="38">
        <f>MATCH($A420,Matrix!$B$2:$B$73,0)+1</f>
        <v>40</v>
      </c>
    </row>
    <row r="425" spans="1:8" s="38" customFormat="1" x14ac:dyDescent="0.4">
      <c r="A425" s="73" t="str">
        <f>Matrix!$F$1</f>
        <v xml:space="preserve">Verification: Inspection, Demonstration, Test, or Analysis </v>
      </c>
      <c r="B425" s="74"/>
      <c r="C425" s="74"/>
      <c r="D425" s="74"/>
      <c r="E425" s="74"/>
      <c r="F425" s="74"/>
      <c r="G425" s="67"/>
      <c r="H425" s="38">
        <f>MATCH($A420,Matrix!$B$2:$B$73,0)+1</f>
        <v>40</v>
      </c>
    </row>
    <row r="426" spans="1:8" s="38" customFormat="1" ht="104.25" customHeight="1" x14ac:dyDescent="0.4">
      <c r="A426" s="62" t="str" cm="1">
        <f t="array" aca="1" ref="A426" ca="1">OFFSET(Matrix!$F$1,$H426 - 1,0)</f>
        <v>Inspection of vendor-supplied documentation describing what data is protected at rest by cryptography. Ensure that the types of data that put your business at risk are protected.</v>
      </c>
      <c r="B426" s="71"/>
      <c r="C426" s="71"/>
      <c r="D426" s="71"/>
      <c r="E426" s="71"/>
      <c r="F426" s="72"/>
      <c r="G426" s="67"/>
      <c r="H426" s="38">
        <f>MATCH($A420,Matrix!$B$2:$B$73,0)+1</f>
        <v>40</v>
      </c>
    </row>
    <row r="427" spans="1:8" s="38" customFormat="1" ht="17.25" customHeight="1" x14ac:dyDescent="0.4">
      <c r="A427" s="69" t="str">
        <f>Matrix!$H$1</f>
        <v>Remarks</v>
      </c>
      <c r="B427" s="70"/>
      <c r="C427" s="70"/>
      <c r="D427" s="70"/>
      <c r="E427" s="70"/>
      <c r="F427" s="70"/>
      <c r="G427" s="67"/>
      <c r="H427" s="38">
        <f>MATCH($A420,Matrix!$B$2:$B$73,0)+1</f>
        <v>40</v>
      </c>
    </row>
    <row r="428" spans="1:8" s="38" customFormat="1" ht="72" customHeight="1" thickBot="1" x14ac:dyDescent="0.45">
      <c r="A428" s="75" t="str" cm="1">
        <f t="array" aca="1" ref="A428" ca="1">OFFSET(Matrix!$H$1,$H428 - 1,0)</f>
        <v>-</v>
      </c>
      <c r="B428" s="76"/>
      <c r="C428" s="76"/>
      <c r="D428" s="76"/>
      <c r="E428" s="76"/>
      <c r="F428" s="77"/>
      <c r="G428" s="68"/>
      <c r="H428" s="38">
        <f>MATCH($A420,Matrix!$B$2:$B$73,0)+1</f>
        <v>40</v>
      </c>
    </row>
    <row r="429" spans="1:8" s="57" customFormat="1" ht="46.5" customHeight="1" thickBot="1" x14ac:dyDescent="0.45">
      <c r="A429" s="56"/>
      <c r="B429" s="56"/>
      <c r="C429" s="56"/>
      <c r="D429" s="56"/>
      <c r="E429" s="56"/>
      <c r="F429" s="56"/>
      <c r="G429" s="56"/>
      <c r="H429" s="56"/>
    </row>
    <row r="430" spans="1:8" s="37" customFormat="1" x14ac:dyDescent="0.4">
      <c r="A430" s="58" t="str">
        <f>Matrix!$B$1</f>
        <v>Ref #</v>
      </c>
      <c r="B430" s="59"/>
      <c r="C430" s="60" t="str">
        <f>Matrix!$C$1</f>
        <v>Category</v>
      </c>
      <c r="D430" s="61"/>
      <c r="E430" s="60" t="str">
        <f>Matrix!$G$1</f>
        <v>Criticality:
High, Medium, or Low</v>
      </c>
      <c r="F430" s="61"/>
      <c r="G430" s="36" t="str">
        <f>Matrix!$E$1</f>
        <v xml:space="preserve">Public Requirements References/Descriptions </v>
      </c>
    </row>
    <row r="431" spans="1:8" s="38" customFormat="1" ht="15.75" customHeight="1" x14ac:dyDescent="0.4">
      <c r="A431" s="62" t="s">
        <v>84</v>
      </c>
      <c r="B431" s="63"/>
      <c r="C431" s="64" t="str" cm="1">
        <f t="array" aca="1" ref="C431" ca="1">OFFSET(Matrix!$C$1,$H431 - 1,0)</f>
        <v>Protecting Data on Devices</v>
      </c>
      <c r="D431" s="65"/>
      <c r="E431" s="64" t="str" cm="1">
        <f t="array" aca="1" ref="E431" ca="1">OFFSET(Matrix!$G$1, $H431 - 1,0)</f>
        <v>Medium</v>
      </c>
      <c r="F431" s="65"/>
      <c r="G431" s="66" t="str" cm="1">
        <f t="array" aca="1" ref="G431" ca="1">OFFSET(Matrix!$E$1,$H431 - 1,0)</f>
        <v>NIST 800-53 SC-12 - CRYPTOGRAPHIC KEY ESTABLISHMENT AND MANAGEMENT 
The organization establishes and manages cryptographic keys for required cryptography employed within the information system in accordance with [Assignment: organization-defined requirements for key generation, distribution, storage, access, and destruction].
NIST 800-53 SC-12 (1) - CRYPTOGRAPHIC KEY ESTABLISHMENT AND MANAGEMENT | AVAILABILITY 
The organization maintains availability of information in the event of the loss of cryptographic keys by users.
NIST 800-53 SC-12 (2) - CRYPTOGRAPHIC KEY ESTABLISHMENT AND MANAGEMENT | SYMMETRIC KEYS 
The organization produces, controls, and distributes symmetric cryptographic keys using [Selection: NIST FIPS-compliant; NSA-approved] key management technology and processes.
NIST 800-53 SC-12 (3) - CRYPTOGRAPHIC KEY ESTABLISHMENT AND MANAGEMENT | ASYMMETRIC KEYS 
The organization produces, controls, and distributes asymmetric cryptographic keys using [Selection: NSA-approved key management technology and processes; approved PKI Class 3 certificates or prepositioned keying material; approved PKI Class 3 or Class 4 certificates and hardware security tokens that protect the user's private key].
NIST Special Publication 800-133 - Recommendation for Cryptographic Key Generation</v>
      </c>
      <c r="H431" s="38">
        <f>MATCH($A431,Matrix!$B$2:$B$73,0)+1</f>
        <v>41</v>
      </c>
    </row>
    <row r="432" spans="1:8" s="38" customFormat="1" x14ac:dyDescent="0.4">
      <c r="A432" s="69" t="str">
        <f>Matrix!$A$1</f>
        <v>Applicable Component Categories</v>
      </c>
      <c r="B432" s="70"/>
      <c r="C432" s="70"/>
      <c r="D432" s="70"/>
      <c r="E432" s="70"/>
      <c r="F432" s="70"/>
      <c r="G432" s="67"/>
      <c r="H432" s="38">
        <f>MATCH($A431,Matrix!$B$2:$B$73,0)+1</f>
        <v>41</v>
      </c>
    </row>
    <row r="433" spans="1:8" s="38" customFormat="1" ht="76.5" customHeight="1" x14ac:dyDescent="0.4">
      <c r="A433" s="62" t="str" cm="1">
        <f t="array" aca="1" ref="A433" ca="1">OFFSET(Matrix!$A$1,$H433 - 1,0)</f>
        <v xml:space="preserve">Mobile App;
Vehicle Connection;
Connectivity/Communications;
Cloud or Back-end;
</v>
      </c>
      <c r="B433" s="71"/>
      <c r="C433" s="71"/>
      <c r="D433" s="71"/>
      <c r="E433" s="71"/>
      <c r="F433" s="72"/>
      <c r="G433" s="67"/>
      <c r="H433" s="38">
        <f>MATCH($A431,Matrix!$B$2:$B$73,0)+1</f>
        <v>41</v>
      </c>
    </row>
    <row r="434" spans="1:8" s="38" customFormat="1" x14ac:dyDescent="0.4">
      <c r="A434" s="69" t="str">
        <f>Matrix!$D$1</f>
        <v>Requirement</v>
      </c>
      <c r="B434" s="70"/>
      <c r="C434" s="70"/>
      <c r="D434" s="70"/>
      <c r="E434" s="70"/>
      <c r="F434" s="70"/>
      <c r="G434" s="67"/>
      <c r="H434" s="38">
        <f>MATCH($A431,Matrix!$B$2:$B$73,0)+1</f>
        <v>41</v>
      </c>
    </row>
    <row r="435" spans="1:8" s="38" customFormat="1" ht="103.5" customHeight="1" x14ac:dyDescent="0.4">
      <c r="A435" s="62" t="str" cm="1">
        <f t="array" aca="1" ref="A435" ca="1">OFFSET(Matrix!$D$1,$H435 - 1,0)</f>
        <v xml:space="preserve">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B435" s="71"/>
      <c r="C435" s="71"/>
      <c r="D435" s="71"/>
      <c r="E435" s="71"/>
      <c r="F435" s="72"/>
      <c r="G435" s="67"/>
      <c r="H435" s="38">
        <f>MATCH($A431,Matrix!$B$2:$B$73,0)+1</f>
        <v>41</v>
      </c>
    </row>
    <row r="436" spans="1:8" s="38" customFormat="1" x14ac:dyDescent="0.4">
      <c r="A436" s="73" t="str">
        <f>Matrix!$F$1</f>
        <v xml:space="preserve">Verification: Inspection, Demonstration, Test, or Analysis </v>
      </c>
      <c r="B436" s="74"/>
      <c r="C436" s="74"/>
      <c r="D436" s="74"/>
      <c r="E436" s="74"/>
      <c r="F436" s="74"/>
      <c r="G436" s="67"/>
      <c r="H436" s="38">
        <f>MATCH($A431,Matrix!$B$2:$B$73,0)+1</f>
        <v>41</v>
      </c>
    </row>
    <row r="437" spans="1:8" s="38" customFormat="1" ht="94.5" customHeight="1" x14ac:dyDescent="0.4">
      <c r="A437" s="62" t="str" cm="1">
        <f t="array" aca="1" ref="A437" ca="1">OFFSET(Matrix!$F$1,$H437 - 1,0)</f>
        <v xml:space="preserve">Inspection of vendor documentation detailing the inputs to the cryptographic key generation process per device. Ensure that no input is information that can be easily-guessed from simple facts about the device.
</v>
      </c>
      <c r="B437" s="71"/>
      <c r="C437" s="71"/>
      <c r="D437" s="71"/>
      <c r="E437" s="71"/>
      <c r="F437" s="72"/>
      <c r="G437" s="67"/>
      <c r="H437" s="38">
        <f>MATCH($A431,Matrix!$B$2:$B$73,0)+1</f>
        <v>41</v>
      </c>
    </row>
    <row r="438" spans="1:8" s="38" customFormat="1" x14ac:dyDescent="0.4">
      <c r="A438" s="69" t="str">
        <f>Matrix!$H$1</f>
        <v>Remarks</v>
      </c>
      <c r="B438" s="70"/>
      <c r="C438" s="70"/>
      <c r="D438" s="70"/>
      <c r="E438" s="70"/>
      <c r="F438" s="70"/>
      <c r="G438" s="67"/>
      <c r="H438" s="38">
        <f>MATCH($A431,Matrix!$B$2:$B$73,0)+1</f>
        <v>41</v>
      </c>
    </row>
    <row r="439" spans="1:8" s="38" customFormat="1" ht="73.5" customHeight="1" thickBot="1" x14ac:dyDescent="0.45">
      <c r="A439" s="75" t="str" cm="1">
        <f t="array" aca="1" ref="A439" ca="1">OFFSET(Matrix!$H$1,$H439 - 1,0)</f>
        <v>-</v>
      </c>
      <c r="B439" s="76"/>
      <c r="C439" s="76"/>
      <c r="D439" s="76"/>
      <c r="E439" s="76"/>
      <c r="F439" s="77"/>
      <c r="G439" s="68"/>
      <c r="H439" s="38">
        <f>MATCH($A431,Matrix!$B$2:$B$73,0)+1</f>
        <v>41</v>
      </c>
    </row>
    <row r="440" spans="1:8" s="57" customFormat="1" ht="46.5" customHeight="1" thickBot="1" x14ac:dyDescent="0.45">
      <c r="A440" s="56"/>
      <c r="B440" s="56"/>
      <c r="C440" s="56"/>
      <c r="D440" s="56"/>
      <c r="E440" s="56"/>
      <c r="F440" s="56"/>
      <c r="G440" s="56"/>
      <c r="H440" s="56"/>
    </row>
    <row r="441" spans="1:8" s="37" customFormat="1" ht="17.25" customHeight="1" x14ac:dyDescent="0.4">
      <c r="A441" s="58" t="str">
        <f>Matrix!$B$1</f>
        <v>Ref #</v>
      </c>
      <c r="B441" s="59"/>
      <c r="C441" s="60" t="str">
        <f>Matrix!$C$1</f>
        <v>Category</v>
      </c>
      <c r="D441" s="61"/>
      <c r="E441" s="60" t="str">
        <f>Matrix!$G$1</f>
        <v>Criticality:
High, Medium, or Low</v>
      </c>
      <c r="F441" s="61"/>
      <c r="G441" s="36" t="str">
        <f>Matrix!$E$1</f>
        <v xml:space="preserve">Public Requirements References/Descriptions </v>
      </c>
    </row>
    <row r="442" spans="1:8" s="38" customFormat="1" ht="15.75" customHeight="1" x14ac:dyDescent="0.4">
      <c r="A442" s="62" t="s">
        <v>85</v>
      </c>
      <c r="B442" s="63"/>
      <c r="C442" s="64" t="str" cm="1">
        <f t="array" aca="1" ref="C442" ca="1">OFFSET(Matrix!$C$1,$H442 - 1,0)</f>
        <v>Protecting Data in the Backend</v>
      </c>
      <c r="D442" s="65"/>
      <c r="E442" s="64" t="str" cm="1">
        <f t="array" aca="1" ref="E442" ca="1">OFFSET(Matrix!$G$1, $H442 - 1,0)</f>
        <v>High</v>
      </c>
      <c r="F442" s="65"/>
      <c r="G442" s="66" t="str" cm="1">
        <f t="array" aca="1" ref="G442" ca="1">OFFSET(Matrix!$E$1,$H442 - 1,0)</f>
        <v>NIST 800-53 SC-4 - INFORMATION IN SHARED SYSTEM RESOURCES
The information system prevents unauthorized and unintended information transfer via shared system resources. 
NIST 800-53 SC-4 (2) - INFORMATION IN SHARED SYSTEM RESOURCES | MULTILEVEL OR PERIODS PROCESSING 
The information system prevents unauthorized information transfer via shared resources in accordance with [Assignment: organization-defined procedures] when system processing explicitly switches between different information classification levels or security categories.
CAIQ AAC-03.1 Do you have the ability to logically segment or encrypt customer data such that data may be produced for a single tenant only, without inadvertently accessing another tenant's data?</v>
      </c>
      <c r="H442" s="38">
        <f>MATCH($A442,Matrix!$B$2:$B$73,0)+1</f>
        <v>42</v>
      </c>
    </row>
    <row r="443" spans="1:8" s="38" customFormat="1" ht="17.25" customHeight="1" x14ac:dyDescent="0.4">
      <c r="A443" s="69" t="str">
        <f>Matrix!$A$1</f>
        <v>Applicable Component Categories</v>
      </c>
      <c r="B443" s="70"/>
      <c r="C443" s="70"/>
      <c r="D443" s="70"/>
      <c r="E443" s="70"/>
      <c r="F443" s="70"/>
      <c r="G443" s="67"/>
      <c r="H443" s="38">
        <f>MATCH($A442,Matrix!$B$2:$B$73,0)+1</f>
        <v>42</v>
      </c>
    </row>
    <row r="444" spans="1:8" s="38" customFormat="1" ht="76.5" customHeight="1" x14ac:dyDescent="0.4">
      <c r="A444" s="62" t="str" cm="1">
        <f t="array" aca="1" ref="A444" ca="1">OFFSET(Matrix!$A$1,$H444 - 1,0)</f>
        <v xml:space="preserve">Cloud or Back-end;
</v>
      </c>
      <c r="B444" s="71"/>
      <c r="C444" s="71"/>
      <c r="D444" s="71"/>
      <c r="E444" s="71"/>
      <c r="F444" s="72"/>
      <c r="G444" s="67"/>
      <c r="H444" s="38">
        <f>MATCH($A442,Matrix!$B$2:$B$73,0)+1</f>
        <v>42</v>
      </c>
    </row>
    <row r="445" spans="1:8" s="38" customFormat="1" ht="17.25" customHeight="1" x14ac:dyDescent="0.4">
      <c r="A445" s="69" t="str">
        <f>Matrix!$D$1</f>
        <v>Requirement</v>
      </c>
      <c r="B445" s="70"/>
      <c r="C445" s="70"/>
      <c r="D445" s="70"/>
      <c r="E445" s="70"/>
      <c r="F445" s="70"/>
      <c r="G445" s="67"/>
      <c r="H445" s="38">
        <f>MATCH($A442,Matrix!$B$2:$B$73,0)+1</f>
        <v>42</v>
      </c>
    </row>
    <row r="446" spans="1:8" s="38" customFormat="1" ht="94.5" customHeight="1" x14ac:dyDescent="0.4">
      <c r="A446" s="62" t="str" cm="1">
        <f t="array" aca="1" ref="A446" ca="1">OFFSET(Matrix!$D$1,$H446 - 1,0)</f>
        <v>All customer-related data will be logically segmented (e.g. encrypted with segmented keys) such that it is possible to produce all data related to one customer without inadvertently exposing any data of any others.</v>
      </c>
      <c r="B446" s="71"/>
      <c r="C446" s="71"/>
      <c r="D446" s="71"/>
      <c r="E446" s="71"/>
      <c r="F446" s="72"/>
      <c r="G446" s="67"/>
      <c r="H446" s="38">
        <f>MATCH($A442,Matrix!$B$2:$B$73,0)+1</f>
        <v>42</v>
      </c>
    </row>
    <row r="447" spans="1:8" s="38" customFormat="1" x14ac:dyDescent="0.4">
      <c r="A447" s="73" t="str">
        <f>Matrix!$F$1</f>
        <v xml:space="preserve">Verification: Inspection, Demonstration, Test, or Analysis </v>
      </c>
      <c r="B447" s="74"/>
      <c r="C447" s="74"/>
      <c r="D447" s="74"/>
      <c r="E447" s="74"/>
      <c r="F447" s="74"/>
      <c r="G447" s="67"/>
      <c r="H447" s="38">
        <f>MATCH($A442,Matrix!$B$2:$B$73,0)+1</f>
        <v>42</v>
      </c>
    </row>
    <row r="448" spans="1:8" s="38" customFormat="1" ht="104.25" customHeight="1" x14ac:dyDescent="0.4">
      <c r="A448" s="62" t="str" cm="1">
        <f t="array" aca="1" ref="A448" ca="1">OFFSET(Matrix!$F$1,$H448 - 1,0)</f>
        <v>Inspection of vendor-supplied design documentation or a demonstration by the vendor that details  backend data storage and access. Ensure that either design aspects such as storage instances are per-customer or the cryptographic confidentiality protections are used to ensure one customer instance cannot read data from another. NB: Some or multiple may apply.</v>
      </c>
      <c r="B448" s="71"/>
      <c r="C448" s="71"/>
      <c r="D448" s="71"/>
      <c r="E448" s="71"/>
      <c r="F448" s="72"/>
      <c r="G448" s="67"/>
      <c r="H448" s="38">
        <f>MATCH($A442,Matrix!$B$2:$B$73,0)+1</f>
        <v>42</v>
      </c>
    </row>
    <row r="449" spans="1:8" s="38" customFormat="1" ht="17.25" customHeight="1" x14ac:dyDescent="0.4">
      <c r="A449" s="69" t="str">
        <f>Matrix!$H$1</f>
        <v>Remarks</v>
      </c>
      <c r="B449" s="70"/>
      <c r="C449" s="70"/>
      <c r="D449" s="70"/>
      <c r="E449" s="70"/>
      <c r="F449" s="70"/>
      <c r="G449" s="67"/>
      <c r="H449" s="38">
        <f>MATCH($A442,Matrix!$B$2:$B$73,0)+1</f>
        <v>42</v>
      </c>
    </row>
    <row r="450" spans="1:8" s="38" customFormat="1" ht="49.5" customHeight="1" thickBot="1" x14ac:dyDescent="0.45">
      <c r="A450" s="75" t="str" cm="1">
        <f t="array" aca="1" ref="A450" ca="1">OFFSET(Matrix!$H$1,$H450 - 1,0)</f>
        <v>Otherwise could cause PII breaches and incur strong penalties</v>
      </c>
      <c r="B450" s="76"/>
      <c r="C450" s="76"/>
      <c r="D450" s="76"/>
      <c r="E450" s="76"/>
      <c r="F450" s="77"/>
      <c r="G450" s="68"/>
      <c r="H450" s="38">
        <f>MATCH($A442,Matrix!$B$2:$B$73,0)+1</f>
        <v>42</v>
      </c>
    </row>
    <row r="451" spans="1:8" s="57" customFormat="1" ht="46.5" customHeight="1" thickBot="1" x14ac:dyDescent="0.45">
      <c r="A451" s="56"/>
      <c r="B451" s="56"/>
      <c r="C451" s="56"/>
      <c r="D451" s="56"/>
      <c r="E451" s="56"/>
      <c r="F451" s="56"/>
      <c r="G451" s="56"/>
      <c r="H451" s="56"/>
    </row>
    <row r="452" spans="1:8" s="37" customFormat="1" x14ac:dyDescent="0.4">
      <c r="A452" s="58" t="str">
        <f>Matrix!$B$1</f>
        <v>Ref #</v>
      </c>
      <c r="B452" s="59"/>
      <c r="C452" s="60" t="str">
        <f>Matrix!$C$1</f>
        <v>Category</v>
      </c>
      <c r="D452" s="61"/>
      <c r="E452" s="60" t="str">
        <f>Matrix!$G$1</f>
        <v>Criticality:
High, Medium, or Low</v>
      </c>
      <c r="F452" s="61"/>
      <c r="G452" s="36" t="str">
        <f>Matrix!$E$1</f>
        <v xml:space="preserve">Public Requirements References/Descriptions </v>
      </c>
    </row>
    <row r="453" spans="1:8" s="38" customFormat="1" ht="15.75" customHeight="1" x14ac:dyDescent="0.4">
      <c r="A453" s="62" t="s">
        <v>87</v>
      </c>
      <c r="B453" s="63"/>
      <c r="C453" s="64" t="str" cm="1">
        <f t="array" aca="1" ref="C453" ca="1">OFFSET(Matrix!$C$1,$H453 - 1,0)</f>
        <v>Protecting Vehicle Network Escalation from Devices</v>
      </c>
      <c r="D453" s="65"/>
      <c r="E453" s="64" t="str" cm="1">
        <f t="array" aca="1" ref="E453" ca="1">OFFSET(Matrix!$G$1, $H453 - 1,0)</f>
        <v>High</v>
      </c>
      <c r="F453" s="65"/>
      <c r="G453" s="66" t="str" cm="1">
        <f t="array" aca="1" ref="G453" ca="1">OFFSET(Matrix!$E$1,$H453 - 1,0)</f>
        <v>NIST 800-53 SI-10 – INPUT INFORMATION VALIDATION
The information system checks the validity of [Assignment: organization-defined information inputs].
NIST 800-53 SC-7 (21) - (21) BOUNDARY PROTECTION | ISOLATION OF SYSTEM COMPONENTS 
The organization employs boundary protection mechanisms to separate [Assignment: organization-defined information system components] supporting [Assignment: organization-defined missions and/or business functions].
FMCSA GDL 27 Limit telematics units' access to the CAN bus, and whitelist the CAN messages they can send
FMCSA GDL 37 It is recommended to isolate safety-critical ECUs on their own CAN bus, with some sort of gateway between them and other ECUs</v>
      </c>
      <c r="H453" s="38">
        <f>MATCH($A453,Matrix!$B$2:$B$73,0)+1</f>
        <v>43</v>
      </c>
    </row>
    <row r="454" spans="1:8" s="38" customFormat="1" x14ac:dyDescent="0.4">
      <c r="A454" s="69" t="str">
        <f>Matrix!$A$1</f>
        <v>Applicable Component Categories</v>
      </c>
      <c r="B454" s="70"/>
      <c r="C454" s="70"/>
      <c r="D454" s="70"/>
      <c r="E454" s="70"/>
      <c r="F454" s="70"/>
      <c r="G454" s="67"/>
      <c r="H454" s="38">
        <f>MATCH($A453,Matrix!$B$2:$B$73,0)+1</f>
        <v>43</v>
      </c>
    </row>
    <row r="455" spans="1:8" s="38" customFormat="1" ht="76.5" customHeight="1" x14ac:dyDescent="0.4">
      <c r="A455" s="62" t="str" cm="1">
        <f t="array" aca="1" ref="A455" ca="1">OFFSET(Matrix!$A$1,$H455 - 1,0)</f>
        <v xml:space="preserve">Vehicle Connection;
Connectivity/Communications;
</v>
      </c>
      <c r="B455" s="71"/>
      <c r="C455" s="71"/>
      <c r="D455" s="71"/>
      <c r="E455" s="71"/>
      <c r="F455" s="72"/>
      <c r="G455" s="67"/>
      <c r="H455" s="38">
        <f>MATCH($A453,Matrix!$B$2:$B$73,0)+1</f>
        <v>43</v>
      </c>
    </row>
    <row r="456" spans="1:8" s="38" customFormat="1" x14ac:dyDescent="0.4">
      <c r="A456" s="69" t="str">
        <f>Matrix!$D$1</f>
        <v>Requirement</v>
      </c>
      <c r="B456" s="70"/>
      <c r="C456" s="70"/>
      <c r="D456" s="70"/>
      <c r="E456" s="70"/>
      <c r="F456" s="70"/>
      <c r="G456" s="67"/>
      <c r="H456" s="38">
        <f>MATCH($A453,Matrix!$B$2:$B$73,0)+1</f>
        <v>43</v>
      </c>
    </row>
    <row r="457" spans="1:8" s="38" customFormat="1" ht="94.5" customHeight="1" x14ac:dyDescent="0.4">
      <c r="A457" s="62" t="str" cm="1">
        <f t="array" aca="1" ref="A457" ca="1">OFFSET(Matrix!$D$1,$H457 - 1,0)</f>
        <v>The vendor shall enforce controls integrated into the telematics device to limit the possible commands and data transmitted to the vehicle network.</v>
      </c>
      <c r="B457" s="71"/>
      <c r="C457" s="71"/>
      <c r="D457" s="71"/>
      <c r="E457" s="71"/>
      <c r="F457" s="72"/>
      <c r="G457" s="67"/>
      <c r="H457" s="38">
        <f>MATCH($A453,Matrix!$B$2:$B$73,0)+1</f>
        <v>43</v>
      </c>
    </row>
    <row r="458" spans="1:8" s="38" customFormat="1" x14ac:dyDescent="0.4">
      <c r="A458" s="73" t="str">
        <f>Matrix!$F$1</f>
        <v xml:space="preserve">Verification: Inspection, Demonstration, Test, or Analysis </v>
      </c>
      <c r="B458" s="74"/>
      <c r="C458" s="74"/>
      <c r="D458" s="74"/>
      <c r="E458" s="74"/>
      <c r="F458" s="74"/>
      <c r="G458" s="67"/>
      <c r="H458" s="38">
        <f>MATCH($A453,Matrix!$B$2:$B$73,0)+1</f>
        <v>43</v>
      </c>
    </row>
    <row r="459" spans="1:8" s="38" customFormat="1" ht="113.25" customHeight="1" x14ac:dyDescent="0.4">
      <c r="A459" s="62" t="str" cm="1">
        <f t="array" aca="1" ref="A459" ca="1">OFFSET(Matrix!$F$1,$H459 - 1,0)</f>
        <v>Inspection of 3rd party implementation review or a demonstration by the vendor that asserts that there are protections in place which limit what data can be sent from the telematics device to the vehicle network. Ensure that the protections are ‘layered’ (follow defense-in-depth) so that the compromise of software leading to sending vehicle network data cannot also bypass the protections.</v>
      </c>
      <c r="B459" s="71"/>
      <c r="C459" s="71"/>
      <c r="D459" s="71"/>
      <c r="E459" s="71"/>
      <c r="F459" s="72"/>
      <c r="G459" s="67"/>
      <c r="H459" s="38">
        <f>MATCH($A453,Matrix!$B$2:$B$73,0)+1</f>
        <v>43</v>
      </c>
    </row>
    <row r="460" spans="1:8" s="38" customFormat="1" x14ac:dyDescent="0.4">
      <c r="A460" s="69" t="str">
        <f>Matrix!$H$1</f>
        <v>Remarks</v>
      </c>
      <c r="B460" s="70"/>
      <c r="C460" s="70"/>
      <c r="D460" s="70"/>
      <c r="E460" s="70"/>
      <c r="F460" s="70"/>
      <c r="G460" s="67"/>
      <c r="H460" s="38">
        <f>MATCH($A453,Matrix!$B$2:$B$73,0)+1</f>
        <v>43</v>
      </c>
    </row>
    <row r="461" spans="1:8" s="38" customFormat="1" ht="49.5" customHeight="1" thickBot="1" x14ac:dyDescent="0.45">
      <c r="A461" s="75" t="str" cm="1">
        <f t="array" aca="1" ref="A461" ca="1">OFFSET(Matrix!$H$1,$H461 - 1,0)</f>
        <v>Vehicle network protection is paramount</v>
      </c>
      <c r="B461" s="76"/>
      <c r="C461" s="76"/>
      <c r="D461" s="76"/>
      <c r="E461" s="76"/>
      <c r="F461" s="77"/>
      <c r="G461" s="68"/>
      <c r="H461" s="38">
        <f>MATCH($A453,Matrix!$B$2:$B$73,0)+1</f>
        <v>43</v>
      </c>
    </row>
    <row r="462" spans="1:8" s="57" customFormat="1" ht="46.5" customHeight="1" thickBot="1" x14ac:dyDescent="0.45">
      <c r="A462" s="56"/>
      <c r="B462" s="56"/>
      <c r="C462" s="56"/>
      <c r="D462" s="56"/>
      <c r="E462" s="56"/>
      <c r="F462" s="56"/>
      <c r="G462" s="56"/>
      <c r="H462" s="56"/>
    </row>
    <row r="463" spans="1:8" s="37" customFormat="1" ht="17.25" customHeight="1" x14ac:dyDescent="0.4">
      <c r="A463" s="58" t="str">
        <f>Matrix!$B$1</f>
        <v>Ref #</v>
      </c>
      <c r="B463" s="59"/>
      <c r="C463" s="60" t="str">
        <f>Matrix!$C$1</f>
        <v>Category</v>
      </c>
      <c r="D463" s="61"/>
      <c r="E463" s="60" t="str">
        <f>Matrix!$G$1</f>
        <v>Criticality:
High, Medium, or Low</v>
      </c>
      <c r="F463" s="61"/>
      <c r="G463" s="36" t="str">
        <f>Matrix!$E$1</f>
        <v xml:space="preserve">Public Requirements References/Descriptions </v>
      </c>
    </row>
    <row r="464" spans="1:8" s="38" customFormat="1" ht="15.75" customHeight="1" x14ac:dyDescent="0.4">
      <c r="A464" s="62" t="s">
        <v>90</v>
      </c>
      <c r="B464" s="63"/>
      <c r="C464" s="64" t="str" cm="1">
        <f t="array" aca="1" ref="C464" ca="1">OFFSET(Matrix!$C$1,$H464 - 1,0)</f>
        <v>System and Communication Protocols</v>
      </c>
      <c r="D464" s="65"/>
      <c r="E464" s="64" t="str" cm="1">
        <f t="array" aca="1" ref="E464" ca="1">OFFSET(Matrix!$G$1, $H464 - 1,0)</f>
        <v>High</v>
      </c>
      <c r="F464" s="65"/>
      <c r="G464" s="66" t="str" cm="1">
        <f t="array" aca="1" ref="G464" ca="1">OFFSET(Matrix!$E$1,$H464 - 1,0)</f>
        <v>NIST 800-53 SC-23 – SESSION AUTHENTICITY 
The information system protects the authenticity of communications sessions.
NIST 800-53 SC-23 (1) - SESSION AUTHENTICITY | INVALIDATE SESSION IDENTIFIERS AT LOGOUT 
The information system invalidates session identifiers upon user logout or other session termination.
NIST 800-53 SC-23 (3) - SESSION AUTHENTICITY | UNIQUE SESSION IDENTIFIERS WITH RANDOMIZATION 
The information system generates a unique session identifier for each session with [Assignment: organization-defined randomness requirements] and recognizes only session identifiers that are system-generated.
NIST 800-53 SC-23 (5) - SESSION AUTHENTICITY | ALLOWED CERTIFICATE AUTHORITIES 
The information system only allows the use of [Assignment: organization-defined certificate authorities] for verification of the establishment of protected sessions.
CAIQ DSI-03.2 Do you utilize open encryption methodologies any time your infrastructure components need to communicate with each other via public networks (e.g., Internet-based replication of data from one environment to another)?
CTIA ICCTP 4.8 Encryption of Data in Transit</v>
      </c>
      <c r="H464" s="38">
        <f>MATCH($A464,Matrix!$B$2:$B$73,0)+1</f>
        <v>44</v>
      </c>
    </row>
    <row r="465" spans="1:8" s="38" customFormat="1" ht="17.25" customHeight="1" x14ac:dyDescent="0.4">
      <c r="A465" s="69" t="str">
        <f>Matrix!$A$1</f>
        <v>Applicable Component Categories</v>
      </c>
      <c r="B465" s="70"/>
      <c r="C465" s="70"/>
      <c r="D465" s="70"/>
      <c r="E465" s="70"/>
      <c r="F465" s="70"/>
      <c r="G465" s="67"/>
      <c r="H465" s="38">
        <f>MATCH($A464,Matrix!$B$2:$B$73,0)+1</f>
        <v>44</v>
      </c>
    </row>
    <row r="466" spans="1:8" s="38" customFormat="1" ht="76.5" customHeight="1" x14ac:dyDescent="0.4">
      <c r="A466" s="62" t="str" cm="1">
        <f t="array" aca="1" ref="A466" ca="1">OFFSET(Matrix!$A$1,$H466 - 1,0)</f>
        <v xml:space="preserve">Mobile App;
Connectivity/Communications;
Cloud or Back-end;
</v>
      </c>
      <c r="B466" s="71"/>
      <c r="C466" s="71"/>
      <c r="D466" s="71"/>
      <c r="E466" s="71"/>
      <c r="F466" s="72"/>
      <c r="G466" s="67"/>
      <c r="H466" s="38">
        <f>MATCH($A464,Matrix!$B$2:$B$73,0)+1</f>
        <v>44</v>
      </c>
    </row>
    <row r="467" spans="1:8" s="38" customFormat="1" ht="17.25" customHeight="1" x14ac:dyDescent="0.4">
      <c r="A467" s="69" t="str">
        <f>Matrix!$D$1</f>
        <v>Requirement</v>
      </c>
      <c r="B467" s="70"/>
      <c r="C467" s="70"/>
      <c r="D467" s="70"/>
      <c r="E467" s="70"/>
      <c r="F467" s="70"/>
      <c r="G467" s="67"/>
      <c r="H467" s="38">
        <f>MATCH($A464,Matrix!$B$2:$B$73,0)+1</f>
        <v>44</v>
      </c>
    </row>
    <row r="468" spans="1:8" s="38" customFormat="1" ht="282.75" customHeight="1" x14ac:dyDescent="0.4">
      <c r="A468" s="62" t="str" cm="1">
        <f t="array" aca="1" ref="A468" ca="1">OFFSET(Matrix!$D$1,$H468 - 1,0)</f>
        <v>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B468" s="71"/>
      <c r="C468" s="71"/>
      <c r="D468" s="71"/>
      <c r="E468" s="71"/>
      <c r="F468" s="72"/>
      <c r="G468" s="67"/>
      <c r="H468" s="38">
        <f>MATCH($A464,Matrix!$B$2:$B$73,0)+1</f>
        <v>44</v>
      </c>
    </row>
    <row r="469" spans="1:8" s="38" customFormat="1" x14ac:dyDescent="0.4">
      <c r="A469" s="73" t="str">
        <f>Matrix!$F$1</f>
        <v xml:space="preserve">Verification: Inspection, Demonstration, Test, or Analysis </v>
      </c>
      <c r="B469" s="74"/>
      <c r="C469" s="74"/>
      <c r="D469" s="74"/>
      <c r="E469" s="74"/>
      <c r="F469" s="74"/>
      <c r="G469" s="67"/>
      <c r="H469" s="38">
        <f>MATCH($A464,Matrix!$B$2:$B$73,0)+1</f>
        <v>44</v>
      </c>
    </row>
    <row r="470" spans="1:8" s="38" customFormat="1" ht="140.25" customHeight="1" x14ac:dyDescent="0.4">
      <c r="A470" s="62" t="str" cm="1">
        <f t="array" aca="1" ref="A470" ca="1">OFFSET(Matrix!$F$1,$H470 - 1,0)</f>
        <v>Inspection of vendor-supplied documentation detailing the session management mechanism employed in vendor systems.
Ensure that certificate pinning is in use in communication path between telematics device and vendor’s infrastructure.
Ensure compliance with NIST 800-53 control SC-23.</v>
      </c>
      <c r="B470" s="71"/>
      <c r="C470" s="71"/>
      <c r="D470" s="71"/>
      <c r="E470" s="71"/>
      <c r="F470" s="72"/>
      <c r="G470" s="67"/>
      <c r="H470" s="38">
        <f>MATCH($A464,Matrix!$B$2:$B$73,0)+1</f>
        <v>44</v>
      </c>
    </row>
    <row r="471" spans="1:8" s="38" customFormat="1" ht="17.25" customHeight="1" x14ac:dyDescent="0.4">
      <c r="A471" s="69" t="str">
        <f>Matrix!$H$1</f>
        <v>Remarks</v>
      </c>
      <c r="B471" s="70"/>
      <c r="C471" s="70"/>
      <c r="D471" s="70"/>
      <c r="E471" s="70"/>
      <c r="F471" s="70"/>
      <c r="G471" s="67"/>
      <c r="H471" s="38">
        <f>MATCH($A464,Matrix!$B$2:$B$73,0)+1</f>
        <v>44</v>
      </c>
    </row>
    <row r="472" spans="1:8" s="38" customFormat="1" ht="118.5" customHeight="1" thickBot="1" x14ac:dyDescent="0.45">
      <c r="A472" s="75" t="str" cm="1">
        <f t="array" aca="1" ref="A472" ca="1">OFFSET(Matrix!$H$1,$H472 - 1,0)</f>
        <v xml:space="preserve">Confidentiality and integrity of communication underpins the security of the system
Certificate pinning in clients -- when combined with the other requirement for e.g. fail-over – could result in extra complications and so functional testing of fail over should be performed.
</v>
      </c>
      <c r="B472" s="76"/>
      <c r="C472" s="76"/>
      <c r="D472" s="76"/>
      <c r="E472" s="76"/>
      <c r="F472" s="77"/>
      <c r="G472" s="68"/>
      <c r="H472" s="38">
        <f>MATCH($A464,Matrix!$B$2:$B$73,0)+1</f>
        <v>44</v>
      </c>
    </row>
    <row r="473" spans="1:8" s="56" customFormat="1" ht="46.5" customHeight="1" thickBot="1" x14ac:dyDescent="0.45"/>
    <row r="474" spans="1:8" s="37" customFormat="1" ht="17.25" customHeight="1" x14ac:dyDescent="0.4">
      <c r="A474" s="78" t="str">
        <f>Matrix!$B$1</f>
        <v>Ref #</v>
      </c>
      <c r="B474" s="79"/>
      <c r="C474" s="80" t="str">
        <f>Matrix!$C$1</f>
        <v>Category</v>
      </c>
      <c r="D474" s="81"/>
      <c r="E474" s="80" t="str">
        <f>Matrix!$G$1</f>
        <v>Criticality:
High, Medium, or Low</v>
      </c>
      <c r="F474" s="81"/>
      <c r="G474" s="36" t="str">
        <f>Matrix!$E$1</f>
        <v xml:space="preserve">Public Requirements References/Descriptions </v>
      </c>
    </row>
    <row r="475" spans="1:8" s="38" customFormat="1" ht="15.75" customHeight="1" x14ac:dyDescent="0.4">
      <c r="A475" s="62" t="s">
        <v>332</v>
      </c>
      <c r="B475" s="63"/>
      <c r="C475" s="62" t="str" cm="1">
        <f t="array" aca="1" ref="C475" ca="1">OFFSET(Matrix!$C$1,$H475 - 1,0)</f>
        <v>System and Communication Protocols</v>
      </c>
      <c r="D475" s="63"/>
      <c r="E475" s="62" t="str" cm="1">
        <f t="array" aca="1" ref="E475" ca="1">OFFSET(Matrix!$G$1, $H475 - 1,0)</f>
        <v>Medium</v>
      </c>
      <c r="F475" s="72"/>
      <c r="G475" s="82" t="str" cm="1">
        <f t="array" aca="1" ref="G475" ca="1">OFFSET(Matrix!$E$1,$H475 - 1,0)</f>
        <v>[GDL 51] Check whether keys have expired or been revoked.
[GDL 52] Ensure the ability to remove a Root CA’s certificate.</v>
      </c>
      <c r="H475" s="38">
        <f>MATCH($A475,Matrix!$B$2:$B$73,0)+1</f>
        <v>45</v>
      </c>
    </row>
    <row r="476" spans="1:8" s="38" customFormat="1" ht="17.25" customHeight="1" x14ac:dyDescent="0.4">
      <c r="A476" s="85" t="str">
        <f>Matrix!$A$1</f>
        <v>Applicable Component Categories</v>
      </c>
      <c r="B476" s="86"/>
      <c r="C476" s="86"/>
      <c r="D476" s="86"/>
      <c r="E476" s="86"/>
      <c r="F476" s="87"/>
      <c r="G476" s="83"/>
      <c r="H476" s="38">
        <f>MATCH($A475,Matrix!$B$2:$B$73,0)+1</f>
        <v>45</v>
      </c>
    </row>
    <row r="477" spans="1:8" s="38" customFormat="1" ht="76.5" customHeight="1" x14ac:dyDescent="0.4">
      <c r="A477" s="62" t="str" cm="1">
        <f t="array" aca="1" ref="A477" ca="1">OFFSET(Matrix!$A$1,$H477 - 1,0)</f>
        <v xml:space="preserve">Mobile App;
Connectivity/Communications;
Cloud or Back-end;
</v>
      </c>
      <c r="B477" s="71"/>
      <c r="C477" s="71"/>
      <c r="D477" s="71"/>
      <c r="E477" s="71"/>
      <c r="F477" s="72"/>
      <c r="G477" s="83"/>
      <c r="H477" s="38">
        <f>MATCH($A475,Matrix!$B$2:$B$73,0)+1</f>
        <v>45</v>
      </c>
    </row>
    <row r="478" spans="1:8" s="38" customFormat="1" ht="17.25" customHeight="1" x14ac:dyDescent="0.4">
      <c r="A478" s="85" t="str">
        <f>Matrix!$D$1</f>
        <v>Requirement</v>
      </c>
      <c r="B478" s="86"/>
      <c r="C478" s="86"/>
      <c r="D478" s="86"/>
      <c r="E478" s="86"/>
      <c r="F478" s="87"/>
      <c r="G478" s="83"/>
      <c r="H478" s="38">
        <f>MATCH($A475,Matrix!$B$2:$B$73,0)+1</f>
        <v>45</v>
      </c>
    </row>
    <row r="479" spans="1:8" s="38" customFormat="1" ht="282.75" customHeight="1" x14ac:dyDescent="0.4">
      <c r="A479" s="62" t="str" cm="1">
        <f t="array" aca="1" ref="A479" ca="1">OFFSET(Matrix!$D$1,$H479 - 1,0)</f>
        <v>The vendor shall implement checks for expired certificates and ensure the ability to remove trust in any given root certificate authority from their systems and devices PKI implementations.</v>
      </c>
      <c r="B479" s="71"/>
      <c r="C479" s="71"/>
      <c r="D479" s="71"/>
      <c r="E479" s="71"/>
      <c r="F479" s="72"/>
      <c r="G479" s="83"/>
      <c r="H479" s="38">
        <f>MATCH($A475,Matrix!$B$2:$B$73,0)+1</f>
        <v>45</v>
      </c>
    </row>
    <row r="480" spans="1:8" s="38" customFormat="1" x14ac:dyDescent="0.4">
      <c r="A480" s="88" t="str">
        <f>Matrix!$F$1</f>
        <v xml:space="preserve">Verification: Inspection, Demonstration, Test, or Analysis </v>
      </c>
      <c r="B480" s="89"/>
      <c r="C480" s="89"/>
      <c r="D480" s="89"/>
      <c r="E480" s="89"/>
      <c r="F480" s="90"/>
      <c r="G480" s="83"/>
      <c r="H480" s="38">
        <f>MATCH($A475,Matrix!$B$2:$B$73,0)+1</f>
        <v>45</v>
      </c>
    </row>
    <row r="481" spans="1:8" s="38" customFormat="1" ht="140.25" customHeight="1" x14ac:dyDescent="0.4">
      <c r="A481" s="62" t="str" cm="1">
        <f t="array" aca="1" ref="A481" ca="1">OFFSET(Matrix!$F$1,$H481 - 1,0)</f>
        <v>Test that root certificate trust can be removed. This should result in failure to establish communications or a failure to validate updates, depending on which system is being tested.</v>
      </c>
      <c r="B481" s="71"/>
      <c r="C481" s="71"/>
      <c r="D481" s="71"/>
      <c r="E481" s="71"/>
      <c r="F481" s="72"/>
      <c r="G481" s="83"/>
      <c r="H481" s="38">
        <f>MATCH($A475,Matrix!$B$2:$B$73,0)+1</f>
        <v>45</v>
      </c>
    </row>
    <row r="482" spans="1:8" s="38" customFormat="1" ht="17.25" customHeight="1" x14ac:dyDescent="0.4">
      <c r="A482" s="85" t="str">
        <f>Matrix!$H$1</f>
        <v>Remarks</v>
      </c>
      <c r="B482" s="86"/>
      <c r="C482" s="86"/>
      <c r="D482" s="86"/>
      <c r="E482" s="86"/>
      <c r="F482" s="87"/>
      <c r="G482" s="83"/>
      <c r="H482" s="38">
        <f>MATCH($A475,Matrix!$B$2:$B$73,0)+1</f>
        <v>45</v>
      </c>
    </row>
    <row r="483" spans="1:8" s="38" customFormat="1" ht="118.5" customHeight="1" thickBot="1" x14ac:dyDescent="0.45">
      <c r="A483" s="75" cm="1">
        <f t="array" aca="1" ref="A483" ca="1">OFFSET(Matrix!$H$1,$H483 - 1,0)</f>
        <v>0</v>
      </c>
      <c r="B483" s="76"/>
      <c r="C483" s="76"/>
      <c r="D483" s="76"/>
      <c r="E483" s="76"/>
      <c r="F483" s="77"/>
      <c r="G483" s="84"/>
      <c r="H483" s="38">
        <f>MATCH($A475,Matrix!$B$2:$B$73,0)+1</f>
        <v>45</v>
      </c>
    </row>
    <row r="484" spans="1:8" s="57" customFormat="1" ht="46.5" customHeight="1" thickBot="1" x14ac:dyDescent="0.45">
      <c r="A484" s="56"/>
      <c r="B484" s="56"/>
      <c r="C484" s="56"/>
      <c r="D484" s="56"/>
      <c r="E484" s="56"/>
      <c r="F484" s="56"/>
      <c r="G484" s="56"/>
      <c r="H484" s="56"/>
    </row>
    <row r="485" spans="1:8" s="37" customFormat="1" x14ac:dyDescent="0.4">
      <c r="A485" s="58" t="str">
        <f>Matrix!$B$1</f>
        <v>Ref #</v>
      </c>
      <c r="B485" s="59"/>
      <c r="C485" s="60" t="str">
        <f>Matrix!$C$1</f>
        <v>Category</v>
      </c>
      <c r="D485" s="61"/>
      <c r="E485" s="60" t="str">
        <f>Matrix!$G$1</f>
        <v>Criticality:
High, Medium, or Low</v>
      </c>
      <c r="F485" s="61"/>
      <c r="G485" s="36" t="str">
        <f>Matrix!$E$1</f>
        <v xml:space="preserve">Public Requirements References/Descriptions </v>
      </c>
    </row>
    <row r="486" spans="1:8" s="38" customFormat="1" ht="15.75" customHeight="1" x14ac:dyDescent="0.4">
      <c r="A486" s="62" t="s">
        <v>92</v>
      </c>
      <c r="B486" s="63"/>
      <c r="C486" s="64" t="str" cm="1">
        <f t="array" aca="1" ref="C486" ca="1">OFFSET(Matrix!$C$1,$H486 - 1,0)</f>
        <v>System and Communication Protocols</v>
      </c>
      <c r="D486" s="65"/>
      <c r="E486" s="64" t="str" cm="1">
        <f t="array" aca="1" ref="E486" ca="1">OFFSET(Matrix!$G$1, $H486 - 1,0)</f>
        <v>Medium</v>
      </c>
      <c r="F486" s="65"/>
      <c r="G486" s="66" t="str" cm="1">
        <f t="array" aca="1" ref="G486" ca="1">OFFSET(Matrix!$E$1,$H486 - 1,0)</f>
        <v>NIST 800-53 SC-39 - PROCESS ISOLATION The information system maintains a separate execution domain for each executing process.
NIST 800-53 SC-39 (2) - PROCESS ISOLATION | THREAD ISOLATION The information system maintains a separate execution domain for each thread in [Assignment: organization-defined multi-threaded processing].</v>
      </c>
      <c r="H486" s="38">
        <f>MATCH($A486,Matrix!$B$2:$B$73,0)+1</f>
        <v>46</v>
      </c>
    </row>
    <row r="487" spans="1:8" s="38" customFormat="1" x14ac:dyDescent="0.4">
      <c r="A487" s="69" t="str">
        <f>Matrix!$A$1</f>
        <v>Applicable Component Categories</v>
      </c>
      <c r="B487" s="70"/>
      <c r="C487" s="70"/>
      <c r="D487" s="70"/>
      <c r="E487" s="70"/>
      <c r="F487" s="70"/>
      <c r="G487" s="67"/>
      <c r="H487" s="38">
        <f>MATCH($A486,Matrix!$B$2:$B$73,0)+1</f>
        <v>46</v>
      </c>
    </row>
    <row r="488" spans="1:8" s="38" customFormat="1" ht="76.5" customHeight="1" x14ac:dyDescent="0.4">
      <c r="A488" s="62" t="str" cm="1">
        <f t="array" aca="1" ref="A488" ca="1">OFFSET(Matrix!$A$1,$H488 - 1,0)</f>
        <v xml:space="preserve">Vehicle Connection;
</v>
      </c>
      <c r="B488" s="71"/>
      <c r="C488" s="71"/>
      <c r="D488" s="71"/>
      <c r="E488" s="71"/>
      <c r="F488" s="72"/>
      <c r="G488" s="67"/>
      <c r="H488" s="38">
        <f>MATCH($A486,Matrix!$B$2:$B$73,0)+1</f>
        <v>46</v>
      </c>
    </row>
    <row r="489" spans="1:8" s="38" customFormat="1" x14ac:dyDescent="0.4">
      <c r="A489" s="69" t="str">
        <f>Matrix!$D$1</f>
        <v>Requirement</v>
      </c>
      <c r="B489" s="70"/>
      <c r="C489" s="70"/>
      <c r="D489" s="70"/>
      <c r="E489" s="70"/>
      <c r="F489" s="70"/>
      <c r="G489" s="67"/>
      <c r="H489" s="38">
        <f>MATCH($A486,Matrix!$B$2:$B$73,0)+1</f>
        <v>46</v>
      </c>
    </row>
    <row r="490" spans="1:8" s="38" customFormat="1" ht="94.5" customHeight="1" x14ac:dyDescent="0.4">
      <c r="A490" s="62" t="str" cm="1">
        <f t="array" aca="1" ref="A490" ca="1">OFFSET(Matrix!$D$1,$H490 - 1,0)</f>
        <v>The vendor's system shall separate execution domains and/or processes (i.e. process isolation within both the telematics device and back-end system and between the serial communications in the telematics device and the interface to the vehicle network)</v>
      </c>
      <c r="B490" s="71"/>
      <c r="C490" s="71"/>
      <c r="D490" s="71"/>
      <c r="E490" s="71"/>
      <c r="F490" s="72"/>
      <c r="G490" s="67"/>
      <c r="H490" s="38">
        <f>MATCH($A486,Matrix!$B$2:$B$73,0)+1</f>
        <v>46</v>
      </c>
    </row>
    <row r="491" spans="1:8" s="38" customFormat="1" x14ac:dyDescent="0.4">
      <c r="A491" s="73" t="str">
        <f>Matrix!$F$1</f>
        <v xml:space="preserve">Verification: Inspection, Demonstration, Test, or Analysis </v>
      </c>
      <c r="B491" s="74"/>
      <c r="C491" s="74"/>
      <c r="D491" s="74"/>
      <c r="E491" s="74"/>
      <c r="F491" s="74"/>
      <c r="G491" s="67"/>
      <c r="H491" s="38">
        <f>MATCH($A486,Matrix!$B$2:$B$73,0)+1</f>
        <v>46</v>
      </c>
    </row>
    <row r="492" spans="1:8" s="38" customFormat="1" ht="94.5" customHeight="1" x14ac:dyDescent="0.4">
      <c r="A492" s="62" t="str" cm="1">
        <f t="array" aca="1" ref="A492" ca="1">OFFSET(Matrix!$F$1,$H492 - 1,0)</f>
        <v>Inspection of vendor-supplied documentation detailing the software architecture.</v>
      </c>
      <c r="B492" s="71"/>
      <c r="C492" s="71"/>
      <c r="D492" s="71"/>
      <c r="E492" s="71"/>
      <c r="F492" s="72"/>
      <c r="G492" s="67"/>
      <c r="H492" s="38">
        <f>MATCH($A486,Matrix!$B$2:$B$73,0)+1</f>
        <v>46</v>
      </c>
    </row>
    <row r="493" spans="1:8" s="38" customFormat="1" x14ac:dyDescent="0.4">
      <c r="A493" s="69" t="str">
        <f>Matrix!$H$1</f>
        <v>Remarks</v>
      </c>
      <c r="B493" s="70"/>
      <c r="C493" s="70"/>
      <c r="D493" s="70"/>
      <c r="E493" s="70"/>
      <c r="F493" s="70"/>
      <c r="G493" s="67"/>
      <c r="H493" s="38">
        <f>MATCH($A486,Matrix!$B$2:$B$73,0)+1</f>
        <v>46</v>
      </c>
    </row>
    <row r="494" spans="1:8" s="38" customFormat="1" ht="49.5" customHeight="1" thickBot="1" x14ac:dyDescent="0.45">
      <c r="A494" s="75" t="str" cm="1">
        <f t="array" aca="1" ref="A494" ca="1">OFFSET(Matrix!$H$1,$H494 - 1,0)</f>
        <v>-</v>
      </c>
      <c r="B494" s="76"/>
      <c r="C494" s="76"/>
      <c r="D494" s="76"/>
      <c r="E494" s="76"/>
      <c r="F494" s="77"/>
      <c r="G494" s="68"/>
      <c r="H494" s="38">
        <f>MATCH($A486,Matrix!$B$2:$B$73,0)+1</f>
        <v>46</v>
      </c>
    </row>
    <row r="495" spans="1:8" s="57" customFormat="1" ht="46.5" customHeight="1" thickBot="1" x14ac:dyDescent="0.45">
      <c r="A495" s="56"/>
      <c r="B495" s="56"/>
      <c r="C495" s="56"/>
      <c r="D495" s="56"/>
      <c r="E495" s="56"/>
      <c r="F495" s="56"/>
      <c r="G495" s="56"/>
      <c r="H495" s="56"/>
    </row>
    <row r="496" spans="1:8" s="37" customFormat="1" ht="17.25" customHeight="1" x14ac:dyDescent="0.4">
      <c r="A496" s="58" t="str">
        <f>Matrix!$B$1</f>
        <v>Ref #</v>
      </c>
      <c r="B496" s="59"/>
      <c r="C496" s="60" t="str">
        <f>Matrix!$C$1</f>
        <v>Category</v>
      </c>
      <c r="D496" s="61"/>
      <c r="E496" s="60" t="str">
        <f>Matrix!$G$1</f>
        <v>Criticality:
High, Medium, or Low</v>
      </c>
      <c r="F496" s="61"/>
      <c r="G496" s="36" t="str">
        <f>Matrix!$E$1</f>
        <v xml:space="preserve">Public Requirements References/Descriptions </v>
      </c>
    </row>
    <row r="497" spans="1:8" s="38" customFormat="1" ht="15.75" customHeight="1" x14ac:dyDescent="0.4">
      <c r="A497" s="62" t="s">
        <v>95</v>
      </c>
      <c r="B497" s="63"/>
      <c r="C497" s="64" t="str" cm="1">
        <f t="array" aca="1" ref="C497" ca="1">OFFSET(Matrix!$C$1,$H497 - 1,0)</f>
        <v>System and Communication Protocols</v>
      </c>
      <c r="D497" s="65"/>
      <c r="E497" s="64" t="str" cm="1">
        <f t="array" aca="1" ref="E497" ca="1">OFFSET(Matrix!$G$1, $H497 - 1,0)</f>
        <v>High</v>
      </c>
      <c r="F497" s="65"/>
      <c r="G497" s="66" t="str" cm="1">
        <f t="array" aca="1" ref="G497" ca="1">OFFSET(Matrix!$E$1,$H497 - 1,0)</f>
        <v>CAIQ IPY-02.1 Is unstructured customer data available on request in an industry-standard format (e.g., .doc, .xls, or .pdf)?</v>
      </c>
      <c r="H497" s="38">
        <f>MATCH($A497,Matrix!$B$2:$B$73,0)+1</f>
        <v>47</v>
      </c>
    </row>
    <row r="498" spans="1:8" s="38" customFormat="1" ht="17.25" customHeight="1" x14ac:dyDescent="0.4">
      <c r="A498" s="69" t="str">
        <f>Matrix!$A$1</f>
        <v>Applicable Component Categories</v>
      </c>
      <c r="B498" s="70"/>
      <c r="C498" s="70"/>
      <c r="D498" s="70"/>
      <c r="E498" s="70"/>
      <c r="F498" s="70"/>
      <c r="G498" s="67"/>
      <c r="H498" s="38">
        <f>MATCH($A497,Matrix!$B$2:$B$73,0)+1</f>
        <v>47</v>
      </c>
    </row>
    <row r="499" spans="1:8" s="38" customFormat="1" ht="76.5" customHeight="1" x14ac:dyDescent="0.4">
      <c r="A499" s="62" t="str" cm="1">
        <f t="array" aca="1" ref="A499" ca="1">OFFSET(Matrix!$A$1,$H499 - 1,0)</f>
        <v xml:space="preserve">Cloud or Back-end;
</v>
      </c>
      <c r="B499" s="71"/>
      <c r="C499" s="71"/>
      <c r="D499" s="71"/>
      <c r="E499" s="71"/>
      <c r="F499" s="72"/>
      <c r="G499" s="67"/>
      <c r="H499" s="38">
        <f>MATCH($A497,Matrix!$B$2:$B$73,0)+1</f>
        <v>47</v>
      </c>
    </row>
    <row r="500" spans="1:8" s="38" customFormat="1" ht="17.25" customHeight="1" x14ac:dyDescent="0.4">
      <c r="A500" s="69" t="str">
        <f>Matrix!$D$1</f>
        <v>Requirement</v>
      </c>
      <c r="B500" s="70"/>
      <c r="C500" s="70"/>
      <c r="D500" s="70"/>
      <c r="E500" s="70"/>
      <c r="F500" s="70"/>
      <c r="G500" s="67"/>
      <c r="H500" s="38">
        <f>MATCH($A497,Matrix!$B$2:$B$73,0)+1</f>
        <v>47</v>
      </c>
    </row>
    <row r="501" spans="1:8" s="38" customFormat="1" ht="94.5" customHeight="1" x14ac:dyDescent="0.4">
      <c r="A501" s="62" t="str" cm="1">
        <f t="array" aca="1" ref="A501" ca="1">OFFSET(Matrix!$D$1,$H501 - 1,0)</f>
        <v>The vendor’s system shall provide a means to download unstructured customer data in an industry-standard format (Open Telematics API). This download will occur over secured communication protocols.</v>
      </c>
      <c r="B501" s="71"/>
      <c r="C501" s="71"/>
      <c r="D501" s="71"/>
      <c r="E501" s="71"/>
      <c r="F501" s="72"/>
      <c r="G501" s="67"/>
      <c r="H501" s="38">
        <f>MATCH($A497,Matrix!$B$2:$B$73,0)+1</f>
        <v>47</v>
      </c>
    </row>
    <row r="502" spans="1:8" s="38" customFormat="1" x14ac:dyDescent="0.4">
      <c r="A502" s="73" t="str">
        <f>Matrix!$F$1</f>
        <v xml:space="preserve">Verification: Inspection, Demonstration, Test, or Analysis </v>
      </c>
      <c r="B502" s="74"/>
      <c r="C502" s="74"/>
      <c r="D502" s="74"/>
      <c r="E502" s="74"/>
      <c r="F502" s="74"/>
      <c r="G502" s="67"/>
      <c r="H502" s="38">
        <f>MATCH($A497,Matrix!$B$2:$B$73,0)+1</f>
        <v>47</v>
      </c>
    </row>
    <row r="503" spans="1:8" s="38" customFormat="1" ht="105.75" customHeight="1" x14ac:dyDescent="0.4">
      <c r="A503" s="62" t="str" cm="1">
        <f t="array" aca="1" ref="A503" ca="1">OFFSET(Matrix!$F$1,$H503 - 1,0)</f>
        <v>Inspection of vendor-supplied documentation detailing the interfaces (APIs) offered by the vendor.
Ensure that there is an interface (API) such that you (carrier) can download all data in an unstructured format.</v>
      </c>
      <c r="B503" s="71"/>
      <c r="C503" s="71"/>
      <c r="D503" s="71"/>
      <c r="E503" s="71"/>
      <c r="F503" s="72"/>
      <c r="G503" s="67"/>
      <c r="H503" s="38">
        <f>MATCH($A497,Matrix!$B$2:$B$73,0)+1</f>
        <v>47</v>
      </c>
    </row>
    <row r="504" spans="1:8" s="38" customFormat="1" ht="17.25" customHeight="1" x14ac:dyDescent="0.4">
      <c r="A504" s="69" t="str">
        <f>Matrix!$H$1</f>
        <v>Remarks</v>
      </c>
      <c r="B504" s="70"/>
      <c r="C504" s="70"/>
      <c r="D504" s="70"/>
      <c r="E504" s="70"/>
      <c r="F504" s="70"/>
      <c r="G504" s="67"/>
      <c r="H504" s="38">
        <f>MATCH($A497,Matrix!$B$2:$B$73,0)+1</f>
        <v>47</v>
      </c>
    </row>
    <row r="505" spans="1:8" s="38" customFormat="1" ht="74.25" customHeight="1" thickBot="1" x14ac:dyDescent="0.45">
      <c r="A505" s="75" t="str" cm="1">
        <f t="array" aca="1" ref="A505" ca="1">OFFSET(Matrix!$H$1,$H505 - 1,0)</f>
        <v xml:space="preserve"> Telematics is business critical and failover is required
e.g. csv, txt, json formats</v>
      </c>
      <c r="B505" s="76"/>
      <c r="C505" s="76"/>
      <c r="D505" s="76"/>
      <c r="E505" s="76"/>
      <c r="F505" s="77"/>
      <c r="G505" s="68"/>
      <c r="H505" s="38">
        <f>MATCH($A497,Matrix!$B$2:$B$73,0)+1</f>
        <v>47</v>
      </c>
    </row>
    <row r="506" spans="1:8" s="57" customFormat="1" ht="46.5" customHeight="1" thickBot="1" x14ac:dyDescent="0.45">
      <c r="A506" s="56"/>
      <c r="B506" s="56"/>
      <c r="C506" s="56"/>
      <c r="D506" s="56"/>
      <c r="E506" s="56"/>
      <c r="F506" s="56"/>
      <c r="G506" s="56"/>
      <c r="H506" s="56"/>
    </row>
    <row r="507" spans="1:8" s="37" customFormat="1" x14ac:dyDescent="0.4">
      <c r="A507" s="58" t="str">
        <f>Matrix!$B$1</f>
        <v>Ref #</v>
      </c>
      <c r="B507" s="59"/>
      <c r="C507" s="60" t="str">
        <f>Matrix!$C$1</f>
        <v>Category</v>
      </c>
      <c r="D507" s="61"/>
      <c r="E507" s="60" t="str">
        <f>Matrix!$G$1</f>
        <v>Criticality:
High, Medium, or Low</v>
      </c>
      <c r="F507" s="61"/>
      <c r="G507" s="36" t="str">
        <f>Matrix!$E$1</f>
        <v xml:space="preserve">Public Requirements References/Descriptions </v>
      </c>
    </row>
    <row r="508" spans="1:8" s="38" customFormat="1" ht="15.75" customHeight="1" x14ac:dyDescent="0.4">
      <c r="A508" s="62" t="s">
        <v>284</v>
      </c>
      <c r="B508" s="63"/>
      <c r="C508" s="64" t="str" cm="1">
        <f t="array" aca="1" ref="C508" ca="1">OFFSET(Matrix!$C$1,$H508 - 1,0)</f>
        <v>Unique API Keys and API Passwords</v>
      </c>
      <c r="D508" s="65"/>
      <c r="E508" s="64" t="str" cm="1">
        <f t="array" aca="1" ref="E508" ca="1">OFFSET(Matrix!$G$1, $H508 - 1,0)</f>
        <v>Medium</v>
      </c>
      <c r="F508" s="65"/>
      <c r="G508" s="66" t="str" cm="1">
        <f t="array" aca="1" ref="G508" ca="1">OFFSET(Matrix!$E$1,$H508 - 1,0)</f>
        <v>OWASP ASVS Service Authentication Requirements 2.10.4
a. 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trusted platform module (TPM), or a hardware security module (L3) is recommended for password storage.
FMCSA GDL 40 Always use a complex, unique password per device
FMCSA GDL 43 Always use a complex, unique password per device
FMCSA GDL 48 Use a unique, complex password on each device, vehicle, or application</v>
      </c>
      <c r="H508" s="38">
        <f>MATCH($A508,Matrix!$B$2:$B$73,0)+1</f>
        <v>48</v>
      </c>
    </row>
    <row r="509" spans="1:8" s="38" customFormat="1" x14ac:dyDescent="0.4">
      <c r="A509" s="69" t="str">
        <f>Matrix!$A$1</f>
        <v>Applicable Component Categories</v>
      </c>
      <c r="B509" s="70"/>
      <c r="C509" s="70"/>
      <c r="D509" s="70"/>
      <c r="E509" s="70"/>
      <c r="F509" s="70"/>
      <c r="G509" s="67"/>
      <c r="H509" s="38">
        <f>MATCH($A508,Matrix!$B$2:$B$73,0)+1</f>
        <v>48</v>
      </c>
    </row>
    <row r="510" spans="1:8" s="38" customFormat="1" ht="76.5" customHeight="1" x14ac:dyDescent="0.4">
      <c r="A510" s="62" t="str" cm="1">
        <f t="array" aca="1" ref="A510" ca="1">OFFSET(Matrix!$A$1,$H510 - 1,0)</f>
        <v xml:space="preserve">Mobile App;
Connectivity/Communications;
Cloud or Back-end;
</v>
      </c>
      <c r="B510" s="71"/>
      <c r="C510" s="71"/>
      <c r="D510" s="71"/>
      <c r="E510" s="71"/>
      <c r="F510" s="72"/>
      <c r="G510" s="67"/>
      <c r="H510" s="38">
        <f>MATCH($A508,Matrix!$B$2:$B$73,0)+1</f>
        <v>48</v>
      </c>
    </row>
    <row r="511" spans="1:8" s="38" customFormat="1" x14ac:dyDescent="0.4">
      <c r="A511" s="69" t="str">
        <f>Matrix!$D$1</f>
        <v>Requirement</v>
      </c>
      <c r="B511" s="70"/>
      <c r="C511" s="70"/>
      <c r="D511" s="70"/>
      <c r="E511" s="70"/>
      <c r="F511" s="70"/>
      <c r="G511" s="67"/>
      <c r="H511" s="38">
        <f>MATCH($A508,Matrix!$B$2:$B$73,0)+1</f>
        <v>48</v>
      </c>
    </row>
    <row r="512" spans="1:8" s="38" customFormat="1" ht="94.5" customHeight="1" x14ac:dyDescent="0.4">
      <c r="A512" s="62" t="str" cm="1">
        <f t="array" aca="1" ref="A512" ca="1">OFFSET(Matrix!$D$1,$H512 - 1,0)</f>
        <v>The vendor’s software shall not contain any credentials that are shared among other copies of software; e.g. the software cannot contain hardcoded API keys or API passwords</v>
      </c>
      <c r="B512" s="71"/>
      <c r="C512" s="71"/>
      <c r="D512" s="71"/>
      <c r="E512" s="71"/>
      <c r="F512" s="72"/>
      <c r="G512" s="67"/>
      <c r="H512" s="38">
        <f>MATCH($A508,Matrix!$B$2:$B$73,0)+1</f>
        <v>48</v>
      </c>
    </row>
    <row r="513" spans="1:8" s="38" customFormat="1" x14ac:dyDescent="0.4">
      <c r="A513" s="73" t="str">
        <f>Matrix!$F$1</f>
        <v xml:space="preserve">Verification: Inspection, Demonstration, Test, or Analysis </v>
      </c>
      <c r="B513" s="74"/>
      <c r="C513" s="74"/>
      <c r="D513" s="74"/>
      <c r="E513" s="74"/>
      <c r="F513" s="74"/>
      <c r="G513" s="67"/>
      <c r="H513" s="38">
        <f>MATCH($A508,Matrix!$B$2:$B$73,0)+1</f>
        <v>48</v>
      </c>
    </row>
    <row r="514" spans="1:8" s="38" customFormat="1" ht="94.5" customHeight="1" x14ac:dyDescent="0.4">
      <c r="A514" s="62" t="str" cm="1">
        <f t="array" aca="1" ref="A514" ca="1">OFFSET(Matrix!$F$1,$H514 - 1,0)</f>
        <v>Inspection of 3rd party documentation or a demonstration by the vendor that asserts the absence of any hard-coded API keys in the client software. E.g. proof that any and all information from the backend is inaccessible without both valid user credentials and any client identifiers such as API keys.</v>
      </c>
      <c r="B514" s="71"/>
      <c r="C514" s="71"/>
      <c r="D514" s="71"/>
      <c r="E514" s="71"/>
      <c r="F514" s="72"/>
      <c r="G514" s="67"/>
      <c r="H514" s="38">
        <f>MATCH($A508,Matrix!$B$2:$B$73,0)+1</f>
        <v>48</v>
      </c>
    </row>
    <row r="515" spans="1:8" s="38" customFormat="1" x14ac:dyDescent="0.4">
      <c r="A515" s="69" t="str">
        <f>Matrix!$H$1</f>
        <v>Remarks</v>
      </c>
      <c r="B515" s="70"/>
      <c r="C515" s="70"/>
      <c r="D515" s="70"/>
      <c r="E515" s="70"/>
      <c r="F515" s="70"/>
      <c r="G515" s="67"/>
      <c r="H515" s="38">
        <f>MATCH($A508,Matrix!$B$2:$B$73,0)+1</f>
        <v>48</v>
      </c>
    </row>
    <row r="516" spans="1:8" s="38" customFormat="1" ht="49.5" customHeight="1" thickBot="1" x14ac:dyDescent="0.45">
      <c r="A516" s="75" cm="1">
        <f t="array" aca="1" ref="A516" ca="1">OFFSET(Matrix!$H$1,$H516 - 1,0)</f>
        <v>0</v>
      </c>
      <c r="B516" s="76"/>
      <c r="C516" s="76"/>
      <c r="D516" s="76"/>
      <c r="E516" s="76"/>
      <c r="F516" s="77"/>
      <c r="G516" s="68"/>
      <c r="H516" s="38">
        <f>MATCH($A508,Matrix!$B$2:$B$73,0)+1</f>
        <v>48</v>
      </c>
    </row>
    <row r="517" spans="1:8" s="57" customFormat="1" ht="46.5" customHeight="1" thickBot="1" x14ac:dyDescent="0.45">
      <c r="A517" s="56"/>
      <c r="B517" s="56"/>
      <c r="C517" s="56"/>
      <c r="D517" s="56"/>
      <c r="E517" s="56"/>
      <c r="F517" s="56"/>
      <c r="G517" s="56"/>
      <c r="H517" s="56"/>
    </row>
    <row r="518" spans="1:8" s="37" customFormat="1" x14ac:dyDescent="0.4">
      <c r="A518" s="58" t="str">
        <f>Matrix!$B$1</f>
        <v>Ref #</v>
      </c>
      <c r="B518" s="59"/>
      <c r="C518" s="60" t="str">
        <f>Matrix!$C$1</f>
        <v>Category</v>
      </c>
      <c r="D518" s="61"/>
      <c r="E518" s="60" t="str">
        <f>Matrix!$G$1</f>
        <v>Criticality:
High, Medium, or Low</v>
      </c>
      <c r="F518" s="61"/>
      <c r="G518" s="36" t="str">
        <f>Matrix!$E$1</f>
        <v xml:space="preserve">Public Requirements References/Descriptions </v>
      </c>
    </row>
    <row r="519" spans="1:8" s="38" customFormat="1" ht="15.75" customHeight="1" x14ac:dyDescent="0.4">
      <c r="A519" s="62" t="s">
        <v>314</v>
      </c>
      <c r="B519" s="63"/>
      <c r="C519" s="64" t="str" cm="1">
        <f t="array" aca="1" ref="C519" ca="1">OFFSET(Matrix!$C$1,$H519 - 1,0)</f>
        <v>System and Communication Protocols</v>
      </c>
      <c r="D519" s="65"/>
      <c r="E519" s="64" t="str" cm="1">
        <f t="array" aca="1" ref="E519" ca="1">OFFSET(Matrix!$G$1, $H519 - 1,0)</f>
        <v>Medium</v>
      </c>
      <c r="F519" s="65"/>
      <c r="G519" s="66" t="str" cm="1">
        <f t="array" aca="1" ref="G519" ca="1">OFFSET(Matrix!$E$1,$H519 - 1,0)</f>
        <v xml:space="preserve">FMCSA GDL 23 Follow best practices for securing cellular or satellite interfaces.
FMCSA GDL 24 Don’t support 2G on cellular modems unless operationally necessary.
FMCSA GDL 25 Assume satellite communication channels have unknown security vulnerabilities and might become compromised at any time.
</v>
      </c>
      <c r="H519" s="38">
        <f>MATCH($A519,Matrix!$B$2:$B$73,0)+1</f>
        <v>49</v>
      </c>
    </row>
    <row r="520" spans="1:8" s="38" customFormat="1" x14ac:dyDescent="0.4">
      <c r="A520" s="69" t="str">
        <f>Matrix!$A$1</f>
        <v>Applicable Component Categories</v>
      </c>
      <c r="B520" s="70"/>
      <c r="C520" s="70"/>
      <c r="D520" s="70"/>
      <c r="E520" s="70"/>
      <c r="F520" s="70"/>
      <c r="G520" s="67"/>
      <c r="H520" s="38">
        <f>MATCH($A519,Matrix!$B$2:$B$73,0)+1</f>
        <v>49</v>
      </c>
    </row>
    <row r="521" spans="1:8" s="38" customFormat="1" ht="76.5" customHeight="1" x14ac:dyDescent="0.4">
      <c r="A521" s="62" t="str" cm="1">
        <f t="array" aca="1" ref="A521" ca="1">OFFSET(Matrix!$A$1,$H521 - 1,0)</f>
        <v xml:space="preserve">Mobile App;
Connectivity/Communications;
Cloud or Back-end;
</v>
      </c>
      <c r="B521" s="71"/>
      <c r="C521" s="71"/>
      <c r="D521" s="71"/>
      <c r="E521" s="71"/>
      <c r="F521" s="72"/>
      <c r="G521" s="67"/>
      <c r="H521" s="38">
        <f>MATCH($A519,Matrix!$B$2:$B$73,0)+1</f>
        <v>49</v>
      </c>
    </row>
    <row r="522" spans="1:8" s="38" customFormat="1" x14ac:dyDescent="0.4">
      <c r="A522" s="69" t="str">
        <f>Matrix!$D$1</f>
        <v>Requirement</v>
      </c>
      <c r="B522" s="70"/>
      <c r="C522" s="70"/>
      <c r="D522" s="70"/>
      <c r="E522" s="70"/>
      <c r="F522" s="70"/>
      <c r="G522" s="67"/>
      <c r="H522" s="38">
        <f>MATCH($A519,Matrix!$B$2:$B$73,0)+1</f>
        <v>49</v>
      </c>
    </row>
    <row r="523" spans="1:8" s="38" customFormat="1" ht="94.5" customHeight="1" x14ac:dyDescent="0.4">
      <c r="A523" s="62" t="str" cm="1">
        <f t="array" aca="1" ref="A523" ca="1">OFFSET(Matrix!$D$1,$H523 - 1,0)</f>
        <v>Vendors shall limit hardware support for deprecated or insecure communcations protocols. This includes those with known vulnerabilities.</v>
      </c>
      <c r="B523" s="71"/>
      <c r="C523" s="71"/>
      <c r="D523" s="71"/>
      <c r="E523" s="71"/>
      <c r="F523" s="72"/>
      <c r="G523" s="67"/>
      <c r="H523" s="38">
        <f>MATCH($A519,Matrix!$B$2:$B$73,0)+1</f>
        <v>49</v>
      </c>
    </row>
    <row r="524" spans="1:8" s="38" customFormat="1" x14ac:dyDescent="0.4">
      <c r="A524" s="73" t="str">
        <f>Matrix!$F$1</f>
        <v xml:space="preserve">Verification: Inspection, Demonstration, Test, or Analysis </v>
      </c>
      <c r="B524" s="74"/>
      <c r="C524" s="74"/>
      <c r="D524" s="74"/>
      <c r="E524" s="74"/>
      <c r="F524" s="74"/>
      <c r="G524" s="67"/>
      <c r="H524" s="38">
        <f>MATCH($A519,Matrix!$B$2:$B$73,0)+1</f>
        <v>49</v>
      </c>
    </row>
    <row r="525" spans="1:8" s="38" customFormat="1" ht="94.5" customHeight="1" x14ac:dyDescent="0.4">
      <c r="A525" s="62" t="str" cm="1">
        <f t="array" aca="1" ref="A525" ca="1">OFFSET(Matrix!$F$1,$H525 - 1,0)</f>
        <v>Inspection of vendor documentation confirming secured configuration of any wireless and or satellite interfaces. Confirm especially that there are no downgrades of communications protocols possible.</v>
      </c>
      <c r="B525" s="71"/>
      <c r="C525" s="71"/>
      <c r="D525" s="71"/>
      <c r="E525" s="71"/>
      <c r="F525" s="72"/>
      <c r="G525" s="67"/>
      <c r="H525" s="38">
        <f>MATCH($A519,Matrix!$B$2:$B$73,0)+1</f>
        <v>49</v>
      </c>
    </row>
    <row r="526" spans="1:8" s="38" customFormat="1" x14ac:dyDescent="0.4">
      <c r="A526" s="69" t="str">
        <f>Matrix!$H$1</f>
        <v>Remarks</v>
      </c>
      <c r="B526" s="70"/>
      <c r="C526" s="70"/>
      <c r="D526" s="70"/>
      <c r="E526" s="70"/>
      <c r="F526" s="70"/>
      <c r="G526" s="67"/>
      <c r="H526" s="38">
        <f>MATCH($A519,Matrix!$B$2:$B$73,0)+1</f>
        <v>49</v>
      </c>
    </row>
    <row r="527" spans="1:8" s="38" customFormat="1" ht="49.5" customHeight="1" thickBot="1" x14ac:dyDescent="0.45">
      <c r="A527" s="75" cm="1">
        <f t="array" aca="1" ref="A527" ca="1">OFFSET(Matrix!$H$1,$H527 - 1,0)</f>
        <v>0</v>
      </c>
      <c r="B527" s="76"/>
      <c r="C527" s="76"/>
      <c r="D527" s="76"/>
      <c r="E527" s="76"/>
      <c r="F527" s="77"/>
      <c r="G527" s="68"/>
      <c r="H527" s="38">
        <f>MATCH($A519,Matrix!$B$2:$B$73,0)+1</f>
        <v>49</v>
      </c>
    </row>
    <row r="528" spans="1:8" s="57" customFormat="1" ht="46.5" customHeight="1" thickBot="1" x14ac:dyDescent="0.45">
      <c r="A528" s="56"/>
      <c r="B528" s="56"/>
      <c r="C528" s="56"/>
      <c r="D528" s="56"/>
      <c r="E528" s="56"/>
      <c r="F528" s="56"/>
      <c r="G528" s="56"/>
      <c r="H528" s="56"/>
    </row>
    <row r="529" spans="1:8" s="37" customFormat="1" ht="17.25" customHeight="1" x14ac:dyDescent="0.4">
      <c r="A529" s="58" t="str">
        <f>Matrix!$B$1</f>
        <v>Ref #</v>
      </c>
      <c r="B529" s="59"/>
      <c r="C529" s="60" t="str">
        <f>Matrix!$C$1</f>
        <v>Category</v>
      </c>
      <c r="D529" s="61"/>
      <c r="E529" s="60" t="str">
        <f>Matrix!$G$1</f>
        <v>Criticality:
High, Medium, or Low</v>
      </c>
      <c r="F529" s="61"/>
      <c r="G529" s="36" t="str">
        <f>Matrix!$E$1</f>
        <v xml:space="preserve">Public Requirements References/Descriptions </v>
      </c>
    </row>
    <row r="530" spans="1:8" s="38" customFormat="1" ht="15.75" customHeight="1" x14ac:dyDescent="0.4">
      <c r="A530" s="62" t="s">
        <v>97</v>
      </c>
      <c r="B530" s="63"/>
      <c r="C530" s="64" t="str" cm="1">
        <f t="array" aca="1" ref="C530" ca="1">OFFSET(Matrix!$C$1,$H530 - 1,0)</f>
        <v>Protecting Firmware on Devices</v>
      </c>
      <c r="D530" s="65"/>
      <c r="E530" s="64" t="str" cm="1">
        <f t="array" aca="1" ref="E530" ca="1">OFFSET(Matrix!$G$1, $H530 - 1,0)</f>
        <v>High</v>
      </c>
      <c r="F530" s="65"/>
      <c r="G530" s="66" t="str" cm="1">
        <f t="array" aca="1" ref="G530" ca="1">OFFSET(Matrix!$E$1,$H530 - 1,0)</f>
        <v>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v>
      </c>
      <c r="H530" s="38">
        <f>MATCH($A530,Matrix!$B$2:$B$73,0)+1</f>
        <v>50</v>
      </c>
    </row>
    <row r="531" spans="1:8" s="38" customFormat="1" ht="17.25" customHeight="1" x14ac:dyDescent="0.4">
      <c r="A531" s="69" t="str">
        <f>Matrix!$A$1</f>
        <v>Applicable Component Categories</v>
      </c>
      <c r="B531" s="70"/>
      <c r="C531" s="70"/>
      <c r="D531" s="70"/>
      <c r="E531" s="70"/>
      <c r="F531" s="70"/>
      <c r="G531" s="67"/>
      <c r="H531" s="38">
        <f>MATCH($A530,Matrix!$B$2:$B$73,0)+1</f>
        <v>50</v>
      </c>
    </row>
    <row r="532" spans="1:8" s="38" customFormat="1" ht="76.5" customHeight="1" x14ac:dyDescent="0.4">
      <c r="A532" s="62" t="str" cm="1">
        <f t="array" aca="1" ref="A532" ca="1">OFFSET(Matrix!$A$1,$H532 - 1,0)</f>
        <v xml:space="preserve">Mobile App;
Vehicle Connection;
Connectivity/Communications;
Cloud or Back-end;
</v>
      </c>
      <c r="B532" s="71"/>
      <c r="C532" s="71"/>
      <c r="D532" s="71"/>
      <c r="E532" s="71"/>
      <c r="F532" s="72"/>
      <c r="G532" s="67"/>
      <c r="H532" s="38">
        <f>MATCH($A530,Matrix!$B$2:$B$73,0)+1</f>
        <v>50</v>
      </c>
    </row>
    <row r="533" spans="1:8" s="38" customFormat="1" ht="17.25" customHeight="1" x14ac:dyDescent="0.4">
      <c r="A533" s="69" t="str">
        <f>Matrix!$D$1</f>
        <v>Requirement</v>
      </c>
      <c r="B533" s="70"/>
      <c r="C533" s="70"/>
      <c r="D533" s="70"/>
      <c r="E533" s="70"/>
      <c r="F533" s="70"/>
      <c r="G533" s="67"/>
      <c r="H533" s="38">
        <f>MATCH($A530,Matrix!$B$2:$B$73,0)+1</f>
        <v>50</v>
      </c>
    </row>
    <row r="534" spans="1:8" s="38" customFormat="1" ht="118.5" customHeight="1" x14ac:dyDescent="0.4">
      <c r="A534" s="62" t="str" cm="1">
        <f t="array" aca="1" ref="A534" ca="1">OFFSET(Matrix!$D$1,$H534 - 1,0)</f>
        <v>The vendor shall have a process for remediating flaws in deployed telematics devices and backend systems.
In the case of telematics devices, firmware update capabilities are important to be able to remediate all flaws that could be located in the device.</v>
      </c>
      <c r="B534" s="71"/>
      <c r="C534" s="71"/>
      <c r="D534" s="71"/>
      <c r="E534" s="71"/>
      <c r="F534" s="72"/>
      <c r="G534" s="67"/>
      <c r="H534" s="38">
        <f>MATCH($A530,Matrix!$B$2:$B$73,0)+1</f>
        <v>50</v>
      </c>
    </row>
    <row r="535" spans="1:8" s="38" customFormat="1" x14ac:dyDescent="0.4">
      <c r="A535" s="73" t="str">
        <f>Matrix!$F$1</f>
        <v xml:space="preserve">Verification: Inspection, Demonstration, Test, or Analysis </v>
      </c>
      <c r="B535" s="74"/>
      <c r="C535" s="74"/>
      <c r="D535" s="74"/>
      <c r="E535" s="74"/>
      <c r="F535" s="74"/>
      <c r="G535" s="67"/>
      <c r="H535" s="38">
        <f>MATCH($A530,Matrix!$B$2:$B$73,0)+1</f>
        <v>50</v>
      </c>
    </row>
    <row r="536" spans="1:8" s="38" customFormat="1" ht="121.5" customHeight="1" x14ac:dyDescent="0.4">
      <c r="A536" s="62" t="str" cm="1">
        <f t="array" aca="1" ref="A536" ca="1">OFFSET(Matrix!$F$1,$H536 - 1,0)</f>
        <v>Inspection of vendor-supplied documentation detailing their flaw remediation process for backend systems.
Inspection of vendor-supplied documentation detailing the distribution and installation of new firmware, taking note of any responsibilities the carrier has. Ideally, firmware upgrades should require minimal effort on part of the carrier and automated by the vendor.</v>
      </c>
      <c r="B536" s="71"/>
      <c r="C536" s="71"/>
      <c r="D536" s="71"/>
      <c r="E536" s="71"/>
      <c r="F536" s="72"/>
      <c r="G536" s="67"/>
      <c r="H536" s="38">
        <f>MATCH($A530,Matrix!$B$2:$B$73,0)+1</f>
        <v>50</v>
      </c>
    </row>
    <row r="537" spans="1:8" s="38" customFormat="1" ht="17.25" customHeight="1" x14ac:dyDescent="0.4">
      <c r="A537" s="69" t="str">
        <f>Matrix!$H$1</f>
        <v>Remarks</v>
      </c>
      <c r="B537" s="70"/>
      <c r="C537" s="70"/>
      <c r="D537" s="70"/>
      <c r="E537" s="70"/>
      <c r="F537" s="70"/>
      <c r="G537" s="67"/>
      <c r="H537" s="38">
        <f>MATCH($A530,Matrix!$B$2:$B$73,0)+1</f>
        <v>50</v>
      </c>
    </row>
    <row r="538" spans="1:8" s="38" customFormat="1" ht="72" customHeight="1" thickBot="1" x14ac:dyDescent="0.45">
      <c r="A538" s="75" t="str" cm="1">
        <f t="array" aca="1" ref="A538" ca="1">OFFSET(Matrix!$H$1,$H538 - 1,0)</f>
        <v xml:space="preserve"> This is a leniently-worded requirement that a process to update device firmware exists</v>
      </c>
      <c r="B538" s="76"/>
      <c r="C538" s="76"/>
      <c r="D538" s="76"/>
      <c r="E538" s="76"/>
      <c r="F538" s="77"/>
      <c r="G538" s="68"/>
      <c r="H538" s="38">
        <f>MATCH($A530,Matrix!$B$2:$B$73,0)+1</f>
        <v>50</v>
      </c>
    </row>
    <row r="539" spans="1:8" s="57" customFormat="1" ht="46.5" customHeight="1" thickBot="1" x14ac:dyDescent="0.45">
      <c r="A539" s="56"/>
      <c r="B539" s="56"/>
      <c r="C539" s="56"/>
      <c r="D539" s="56"/>
      <c r="E539" s="56"/>
      <c r="F539" s="56"/>
      <c r="G539" s="56"/>
      <c r="H539" s="56"/>
    </row>
    <row r="540" spans="1:8" s="37" customFormat="1" ht="17.25" customHeight="1" x14ac:dyDescent="0.4">
      <c r="A540" s="58" t="str">
        <f>Matrix!$B$1</f>
        <v>Ref #</v>
      </c>
      <c r="B540" s="59"/>
      <c r="C540" s="60" t="str">
        <f>Matrix!$C$1</f>
        <v>Category</v>
      </c>
      <c r="D540" s="61"/>
      <c r="E540" s="60" t="str">
        <f>Matrix!$G$1</f>
        <v>Criticality:
High, Medium, or Low</v>
      </c>
      <c r="F540" s="61"/>
      <c r="G540" s="36" t="str">
        <f>Matrix!$E$1</f>
        <v xml:space="preserve">Public Requirements References/Descriptions </v>
      </c>
    </row>
    <row r="541" spans="1:8" s="38" customFormat="1" ht="15.75" customHeight="1" x14ac:dyDescent="0.4">
      <c r="A541" s="62" t="s">
        <v>325</v>
      </c>
      <c r="B541" s="63"/>
      <c r="C541" s="64" t="str" cm="1">
        <f t="array" aca="1" ref="C541" ca="1">OFFSET(Matrix!$C$1,$H541 - 1,0)</f>
        <v>Protecting Firmware on Devices</v>
      </c>
      <c r="D541" s="65"/>
      <c r="E541" s="64" t="str" cm="1">
        <f t="array" aca="1" ref="E541" ca="1">OFFSET(Matrix!$G$1, $H541 - 1,0)</f>
        <v>Medium</v>
      </c>
      <c r="F541" s="65"/>
      <c r="G541" s="66" t="str" cm="1">
        <f t="array" aca="1" ref="G541" ca="1">OFFSET(Matrix!$E$1,$H541 - 1,0)</f>
        <v xml:space="preserve">FASTR Connectivity and Cloud Work Group, 2018, SOTA reccomendations
FMCSA GDL 33 Make sure that the update has not been altered during transit (integrity).
FMCSA GDL 34 Make sure the update comes from a legitimate source (authenticity).
FMCSA GDL 35 Prevent the attacker from reinstalling a legitimate but known-vulnerable version (rollback attack).
FMCSA GDL 36 Make sure you can revoke and replace cryptographic keys.
</v>
      </c>
      <c r="H541" s="38">
        <f>MATCH($A541,Matrix!$B$2:$B$73,0)+1</f>
        <v>51</v>
      </c>
    </row>
    <row r="542" spans="1:8" s="38" customFormat="1" ht="17.25" customHeight="1" x14ac:dyDescent="0.4">
      <c r="A542" s="69" t="str">
        <f>Matrix!$A$1</f>
        <v>Applicable Component Categories</v>
      </c>
      <c r="B542" s="70"/>
      <c r="C542" s="70"/>
      <c r="D542" s="70"/>
      <c r="E542" s="70"/>
      <c r="F542" s="70"/>
      <c r="G542" s="67"/>
      <c r="H542" s="38">
        <f>MATCH($A541,Matrix!$B$2:$B$73,0)+1</f>
        <v>51</v>
      </c>
    </row>
    <row r="543" spans="1:8" s="38" customFormat="1" ht="76.5" customHeight="1" x14ac:dyDescent="0.4">
      <c r="A543" s="62" t="str" cm="1">
        <f t="array" aca="1" ref="A543" ca="1">OFFSET(Matrix!$A$1,$H543 - 1,0)</f>
        <v xml:space="preserve">Mobile App;
Vehicle Connection;
Connectivity/Communications;
Cloud or Back-end;
</v>
      </c>
      <c r="B543" s="71"/>
      <c r="C543" s="71"/>
      <c r="D543" s="71"/>
      <c r="E543" s="71"/>
      <c r="F543" s="72"/>
      <c r="G543" s="67"/>
      <c r="H543" s="38">
        <f>MATCH($A541,Matrix!$B$2:$B$73,0)+1</f>
        <v>51</v>
      </c>
    </row>
    <row r="544" spans="1:8" s="38" customFormat="1" ht="17.25" customHeight="1" x14ac:dyDescent="0.4">
      <c r="A544" s="69" t="str">
        <f>Matrix!$D$1</f>
        <v>Requirement</v>
      </c>
      <c r="B544" s="70"/>
      <c r="C544" s="70"/>
      <c r="D544" s="70"/>
      <c r="E544" s="70"/>
      <c r="F544" s="70"/>
      <c r="G544" s="67"/>
      <c r="H544" s="38">
        <f>MATCH($A541,Matrix!$B$2:$B$73,0)+1</f>
        <v>51</v>
      </c>
    </row>
    <row r="545" spans="1:8" s="38" customFormat="1" ht="118.5" customHeight="1" x14ac:dyDescent="0.4">
      <c r="A545" s="62" t="str" cm="1">
        <f t="array" aca="1" ref="A545" ca="1">OFFSET(Matrix!$D$1,$H545 - 1,0)</f>
        <v>The vendor shall implement/deploy secure over the air update systems including assurances of integrity&amp;authenticity. Also rollback protections and a means of denying the use of old potentially compromised signing keys.</v>
      </c>
      <c r="B545" s="71"/>
      <c r="C545" s="71"/>
      <c r="D545" s="71"/>
      <c r="E545" s="71"/>
      <c r="F545" s="72"/>
      <c r="G545" s="67"/>
      <c r="H545" s="38">
        <f>MATCH($A541,Matrix!$B$2:$B$73,0)+1</f>
        <v>51</v>
      </c>
    </row>
    <row r="546" spans="1:8" s="38" customFormat="1" x14ac:dyDescent="0.4">
      <c r="A546" s="73" t="str">
        <f>Matrix!$F$1</f>
        <v xml:space="preserve">Verification: Inspection, Demonstration, Test, or Analysis </v>
      </c>
      <c r="B546" s="74"/>
      <c r="C546" s="74"/>
      <c r="D546" s="74"/>
      <c r="E546" s="74"/>
      <c r="F546" s="74"/>
      <c r="G546" s="67"/>
      <c r="H546" s="38">
        <f>MATCH($A541,Matrix!$B$2:$B$73,0)+1</f>
        <v>51</v>
      </c>
    </row>
    <row r="547" spans="1:8" s="38" customFormat="1" ht="121.5" customHeight="1" x14ac:dyDescent="0.4">
      <c r="A547" s="62" t="str" cm="1">
        <f t="array" aca="1" ref="A547" ca="1">OFFSET(Matrix!$F$1,$H547 - 1,0)</f>
        <v>Test that a) a modified update is rejected b) a modified update signed by any key other than the manufacturer is rejected c) a previous version cannot be reinstalled.
If this facility is not in motor freight carrier control; then inspection of a report from the vendor showing tests of the above.</v>
      </c>
      <c r="B547" s="71"/>
      <c r="C547" s="71"/>
      <c r="D547" s="71"/>
      <c r="E547" s="71"/>
      <c r="F547" s="72"/>
      <c r="G547" s="67"/>
      <c r="H547" s="38">
        <f>MATCH($A541,Matrix!$B$2:$B$73,0)+1</f>
        <v>51</v>
      </c>
    </row>
    <row r="548" spans="1:8" s="38" customFormat="1" ht="17.25" customHeight="1" x14ac:dyDescent="0.4">
      <c r="A548" s="69" t="str">
        <f>Matrix!$H$1</f>
        <v>Remarks</v>
      </c>
      <c r="B548" s="70"/>
      <c r="C548" s="70"/>
      <c r="D548" s="70"/>
      <c r="E548" s="70"/>
      <c r="F548" s="70"/>
      <c r="G548" s="67"/>
      <c r="H548" s="38">
        <f>MATCH($A541,Matrix!$B$2:$B$73,0)+1</f>
        <v>51</v>
      </c>
    </row>
    <row r="549" spans="1:8" s="38" customFormat="1" ht="72" customHeight="1" thickBot="1" x14ac:dyDescent="0.45">
      <c r="A549" s="75" cm="1">
        <f t="array" aca="1" ref="A549" ca="1">OFFSET(Matrix!$H$1,$H549 - 1,0)</f>
        <v>0</v>
      </c>
      <c r="B549" s="76"/>
      <c r="C549" s="76"/>
      <c r="D549" s="76"/>
      <c r="E549" s="76"/>
      <c r="F549" s="77"/>
      <c r="G549" s="68"/>
      <c r="H549" s="38">
        <f>MATCH($A541,Matrix!$B$2:$B$73,0)+1</f>
        <v>51</v>
      </c>
    </row>
    <row r="550" spans="1:8" s="57" customFormat="1" ht="46.5" customHeight="1" thickBot="1" x14ac:dyDescent="0.45">
      <c r="A550" s="56"/>
      <c r="B550" s="56"/>
      <c r="C550" s="56"/>
      <c r="D550" s="56"/>
      <c r="E550" s="56"/>
      <c r="F550" s="56"/>
      <c r="G550" s="56"/>
      <c r="H550" s="56"/>
    </row>
    <row r="551" spans="1:8" s="37" customFormat="1" x14ac:dyDescent="0.4">
      <c r="A551" s="58" t="str">
        <f>Matrix!$B$1</f>
        <v>Ref #</v>
      </c>
      <c r="B551" s="59"/>
      <c r="C551" s="60" t="str">
        <f>Matrix!$C$1</f>
        <v>Category</v>
      </c>
      <c r="D551" s="61"/>
      <c r="E551" s="60" t="str">
        <f>Matrix!$G$1</f>
        <v>Criticality:
High, Medium, or Low</v>
      </c>
      <c r="F551" s="61"/>
      <c r="G551" s="36" t="str">
        <f>Matrix!$E$1</f>
        <v xml:space="preserve">Public Requirements References/Descriptions </v>
      </c>
    </row>
    <row r="552" spans="1:8" s="38" customFormat="1" ht="15.75" customHeight="1" x14ac:dyDescent="0.4">
      <c r="A552" s="62" t="s">
        <v>99</v>
      </c>
      <c r="B552" s="63"/>
      <c r="C552" s="64" t="str" cm="1">
        <f t="array" aca="1" ref="C552" ca="1">OFFSET(Matrix!$C$1,$H552 - 1,0)</f>
        <v>Protecting Firmware on Devices</v>
      </c>
      <c r="D552" s="65"/>
      <c r="E552" s="64" t="str" cm="1">
        <f t="array" aca="1" ref="E552" ca="1">OFFSET(Matrix!$G$1, $H552 - 1,0)</f>
        <v>Medium</v>
      </c>
      <c r="F552" s="65"/>
      <c r="G552" s="66" t="str">
        <f ca="1">OFFSET(Matrix!$E$1,$H552 - 1,0)</f>
        <v>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
CAIQ TVM-02.5 Do you have a capability to rapidly patch vulnerabilities across all of your computing devices, applications, and systems?
CTIA ICCTP 3.5 Patch Management 
CTIA ICCTP 5.5 Patch Management
FMCSA GDL 8 Decide early who is in charge of creating, implementing and maintaining software/firmware updates for a device when a vulnerability emerges and ensure these guidelines are met.</v>
      </c>
      <c r="H552" s="38">
        <f>MATCH($A552,Matrix!$B$2:$B$73,0)+1</f>
        <v>52</v>
      </c>
    </row>
    <row r="553" spans="1:8" s="38" customFormat="1" x14ac:dyDescent="0.4">
      <c r="A553" s="69" t="str">
        <f>Matrix!$A$1</f>
        <v>Applicable Component Categories</v>
      </c>
      <c r="B553" s="70"/>
      <c r="C553" s="70"/>
      <c r="D553" s="70"/>
      <c r="E553" s="70"/>
      <c r="F553" s="70"/>
      <c r="G553" s="67"/>
      <c r="H553" s="38">
        <f>MATCH($A552,Matrix!$B$2:$B$73,0)+1</f>
        <v>52</v>
      </c>
    </row>
    <row r="554" spans="1:8" s="38" customFormat="1" ht="76.5" customHeight="1" x14ac:dyDescent="0.4">
      <c r="A554" s="62" t="str" cm="1">
        <f t="array" aca="1" ref="A554" ca="1">OFFSET(Matrix!$A$1,$H554 - 1,0)</f>
        <v xml:space="preserve">Mobile App;
Vehicle Connection;
Connectivity/Communications;
Cloud or Back-end;
</v>
      </c>
      <c r="B554" s="71"/>
      <c r="C554" s="71"/>
      <c r="D554" s="71"/>
      <c r="E554" s="71"/>
      <c r="F554" s="72"/>
      <c r="G554" s="67"/>
      <c r="H554" s="38">
        <f>MATCH($A552,Matrix!$B$2:$B$73,0)+1</f>
        <v>52</v>
      </c>
    </row>
    <row r="555" spans="1:8" s="38" customFormat="1" x14ac:dyDescent="0.4">
      <c r="A555" s="69" t="str">
        <f>Matrix!$D$1</f>
        <v>Requirement</v>
      </c>
      <c r="B555" s="70"/>
      <c r="C555" s="70"/>
      <c r="D555" s="70"/>
      <c r="E555" s="70"/>
      <c r="F555" s="70"/>
      <c r="G555" s="67"/>
      <c r="H555" s="38">
        <f>MATCH($A552,Matrix!$B$2:$B$73,0)+1</f>
        <v>52</v>
      </c>
    </row>
    <row r="556" spans="1:8" s="38" customFormat="1" ht="94.5" customHeight="1" x14ac:dyDescent="0.4">
      <c r="A556" s="62" t="str" cm="1">
        <f t="array" aca="1" ref="A556" ca="1">OFFSET(Matrix!$D$1,$H556 - 1,0)</f>
        <v>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B556" s="71"/>
      <c r="C556" s="71"/>
      <c r="D556" s="71"/>
      <c r="E556" s="71"/>
      <c r="F556" s="72"/>
      <c r="G556" s="67"/>
      <c r="H556" s="38">
        <f>MATCH($A552,Matrix!$B$2:$B$73,0)+1</f>
        <v>52</v>
      </c>
    </row>
    <row r="557" spans="1:8" s="38" customFormat="1" x14ac:dyDescent="0.4">
      <c r="A557" s="73" t="str">
        <f>Matrix!$F$1</f>
        <v xml:space="preserve">Verification: Inspection, Demonstration, Test, or Analysis </v>
      </c>
      <c r="B557" s="74"/>
      <c r="C557" s="74"/>
      <c r="D557" s="74"/>
      <c r="E557" s="74"/>
      <c r="F557" s="74"/>
      <c r="G557" s="67"/>
      <c r="H557" s="38">
        <f>MATCH($A552,Matrix!$B$2:$B$73,0)+1</f>
        <v>52</v>
      </c>
    </row>
    <row r="558" spans="1:8" s="38" customFormat="1" ht="94.5" customHeight="1" x14ac:dyDescent="0.4">
      <c r="A558" s="62" t="str" cm="1">
        <f t="array" aca="1" ref="A558" ca="1">OFFSET(Matrix!$F$1,$H558 - 1,0)</f>
        <v>Inspection of vendor supplied documentation detailing the methods used to update software components across vendor’s infrastructure. Look for evidence of automation in deployment of patches.</v>
      </c>
      <c r="B558" s="71"/>
      <c r="C558" s="71"/>
      <c r="D558" s="71"/>
      <c r="E558" s="71"/>
      <c r="F558" s="72"/>
      <c r="G558" s="67"/>
      <c r="H558" s="38">
        <f>MATCH($A552,Matrix!$B$2:$B$73,0)+1</f>
        <v>52</v>
      </c>
    </row>
    <row r="559" spans="1:8" s="38" customFormat="1" x14ac:dyDescent="0.4">
      <c r="A559" s="69" t="str">
        <f>Matrix!$H$1</f>
        <v>Remarks</v>
      </c>
      <c r="B559" s="70"/>
      <c r="C559" s="70"/>
      <c r="D559" s="70"/>
      <c r="E559" s="70"/>
      <c r="F559" s="70"/>
      <c r="G559" s="67"/>
      <c r="H559" s="38">
        <f>MATCH($A552,Matrix!$B$2:$B$73,0)+1</f>
        <v>52</v>
      </c>
    </row>
    <row r="560" spans="1:8" s="38" customFormat="1" ht="129.75" customHeight="1" thickBot="1" x14ac:dyDescent="0.45">
      <c r="A560" s="75" t="str" cm="1">
        <f t="array" aca="1" ref="A560" ca="1">OFFSET(Matrix!$H$1,$H560 - 1,0)</f>
        <v>-</v>
      </c>
      <c r="B560" s="76"/>
      <c r="C560" s="76"/>
      <c r="D560" s="76"/>
      <c r="E560" s="76"/>
      <c r="F560" s="77"/>
      <c r="G560" s="68"/>
      <c r="H560" s="38">
        <f>MATCH($A552,Matrix!$B$2:$B$73,0)+1</f>
        <v>52</v>
      </c>
    </row>
    <row r="561" spans="1:8" s="57" customFormat="1" ht="46.5" customHeight="1" thickBot="1" x14ac:dyDescent="0.45">
      <c r="A561" s="56"/>
      <c r="B561" s="56"/>
      <c r="C561" s="56"/>
      <c r="D561" s="56"/>
      <c r="E561" s="56"/>
      <c r="F561" s="56"/>
      <c r="G561" s="56"/>
      <c r="H561" s="56"/>
    </row>
    <row r="562" spans="1:8" s="37" customFormat="1" ht="17.25" customHeight="1" x14ac:dyDescent="0.4">
      <c r="A562" s="58" t="str">
        <f>Matrix!$B$1</f>
        <v>Ref #</v>
      </c>
      <c r="B562" s="59"/>
      <c r="C562" s="60" t="str">
        <f>Matrix!$C$1</f>
        <v>Category</v>
      </c>
      <c r="D562" s="61"/>
      <c r="E562" s="60" t="str">
        <f>Matrix!$G$1</f>
        <v>Criticality:
High, Medium, or Low</v>
      </c>
      <c r="F562" s="61"/>
      <c r="G562" s="36" t="str">
        <f>Matrix!$E$1</f>
        <v xml:space="preserve">Public Requirements References/Descriptions </v>
      </c>
    </row>
    <row r="563" spans="1:8" s="38" customFormat="1" ht="15.75" customHeight="1" x14ac:dyDescent="0.4">
      <c r="A563" s="62" t="s">
        <v>252</v>
      </c>
      <c r="B563" s="63"/>
      <c r="C563" s="64" t="str" cm="1">
        <f t="array" aca="1" ref="C563" ca="1">OFFSET(Matrix!$C$1,$H563 - 1,0)</f>
        <v>Protecting Firmware on Devices</v>
      </c>
      <c r="D563" s="65"/>
      <c r="E563" s="64" t="str" cm="1">
        <f t="array" aca="1" ref="E563" ca="1">OFFSET(Matrix!$G$1, $H563 - 1,0)</f>
        <v>Medium</v>
      </c>
      <c r="F563" s="65"/>
      <c r="G563" s="66" t="str" cm="1">
        <f t="array" aca="1" ref="G563" ca="1">OFFSET(Matrix!$E$1,$H563 - 1,0)</f>
        <v>NIST 800-53 SI-2 - FLAW REMEDIATION
The organization:
a. Identifies, reports, and corrects information system flaws;
b. [...]
NIST 800-53 SI-2 (5) - FLAW REMEDIATION | AUTOMATIC SOFTWARE AND FIRMWARE UPDATES 
The organization installs [Assignment: organization-defined security-relevant software and firmware updates] automatically to [Assignment: organization-defined information system components].
CAIQ TVM-02.5 Do you have a capability to rapidly patch vulnerabilities across all of your computing devices, applications, and systems?
CTIA ICCTP 3.5 Patch Management
FedRAMP CSP CMSG B Row 10 – Vulnerability Scanning CSPs must mitigate all discovered high-risk vulnerabilities within 30 days, mitigate moderate vulnerability risks in 90 days, and mitigate low vulnerability risks in 180 days. CSPs must send their Reviewer updated artifacts every 30 days to show evidence that outstanding high-risk vulnerabilities have been mitigated
FMCSA GDL 8 Decide early who is in charge of creating, implementing and maintaining software/firmware updates for a device when a vulnerability emerges and ensure these guidelines are met.</v>
      </c>
      <c r="H563" s="38">
        <f>MATCH($A563,Matrix!$B$2:$B$73,0)+1</f>
        <v>53</v>
      </c>
    </row>
    <row r="564" spans="1:8" s="38" customFormat="1" ht="17.25" customHeight="1" x14ac:dyDescent="0.4">
      <c r="A564" s="69" t="str">
        <f>Matrix!$A$1</f>
        <v>Applicable Component Categories</v>
      </c>
      <c r="B564" s="70"/>
      <c r="C564" s="70"/>
      <c r="D564" s="70"/>
      <c r="E564" s="70"/>
      <c r="F564" s="70"/>
      <c r="G564" s="67"/>
      <c r="H564" s="38">
        <f>MATCH($A563,Matrix!$B$2:$B$73,0)+1</f>
        <v>53</v>
      </c>
    </row>
    <row r="565" spans="1:8" s="38" customFormat="1" ht="76.5" customHeight="1" x14ac:dyDescent="0.4">
      <c r="A565" s="62" t="str" cm="1">
        <f t="array" aca="1" ref="A565" ca="1">OFFSET(Matrix!$A$1,$H565 - 1,0)</f>
        <v xml:space="preserve">Mobile App;
Vehicle Connection;
Connectivity/Communications;
Cloud or Back-end;
</v>
      </c>
      <c r="B565" s="71"/>
      <c r="C565" s="71"/>
      <c r="D565" s="71"/>
      <c r="E565" s="71"/>
      <c r="F565" s="72"/>
      <c r="G565" s="67"/>
      <c r="H565" s="38">
        <f>MATCH($A563,Matrix!$B$2:$B$73,0)+1</f>
        <v>53</v>
      </c>
    </row>
    <row r="566" spans="1:8" s="38" customFormat="1" ht="17.25" customHeight="1" x14ac:dyDescent="0.4">
      <c r="A566" s="69" t="str">
        <f>Matrix!$D$1</f>
        <v>Requirement</v>
      </c>
      <c r="B566" s="70"/>
      <c r="C566" s="70"/>
      <c r="D566" s="70"/>
      <c r="E566" s="70"/>
      <c r="F566" s="70"/>
      <c r="G566" s="67"/>
      <c r="H566" s="38">
        <f>MATCH($A563,Matrix!$B$2:$B$73,0)+1</f>
        <v>53</v>
      </c>
    </row>
    <row r="567" spans="1:8" s="38" customFormat="1" ht="177.75" customHeight="1" x14ac:dyDescent="0.4">
      <c r="A567" s="62" t="str" cm="1">
        <f t="array" aca="1" ref="A567" ca="1">OFFSET(Matrix!$D$1,$H567 - 1,0)</f>
        <v xml:space="preserve">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B567" s="71"/>
      <c r="C567" s="71"/>
      <c r="D567" s="71"/>
      <c r="E567" s="71"/>
      <c r="F567" s="72"/>
      <c r="G567" s="67"/>
      <c r="H567" s="38">
        <f>MATCH($A563,Matrix!$B$2:$B$73,0)+1</f>
        <v>53</v>
      </c>
    </row>
    <row r="568" spans="1:8" s="38" customFormat="1" x14ac:dyDescent="0.4">
      <c r="A568" s="73" t="str">
        <f>Matrix!$F$1</f>
        <v xml:space="preserve">Verification: Inspection, Demonstration, Test, or Analysis </v>
      </c>
      <c r="B568" s="74"/>
      <c r="C568" s="74"/>
      <c r="D568" s="74"/>
      <c r="E568" s="74"/>
      <c r="F568" s="74"/>
      <c r="G568" s="67"/>
      <c r="H568" s="38">
        <f>MATCH($A563,Matrix!$B$2:$B$73,0)+1</f>
        <v>53</v>
      </c>
    </row>
    <row r="569" spans="1:8" s="38" customFormat="1" ht="94.5" customHeight="1" x14ac:dyDescent="0.4">
      <c r="A569" s="62" t="str" cm="1">
        <f t="array" aca="1" ref="A569" ca="1">OFFSET(Matrix!$F$1,$H569 - 1,0)</f>
        <v>Inspection of vendor supplied documentation detailing the methods used to update software components across vendor’s infrastructure. Ensure that it is possible to remediate a vulnerability with an identified high severity (30d).</v>
      </c>
      <c r="B569" s="71"/>
      <c r="C569" s="71"/>
      <c r="D569" s="71"/>
      <c r="E569" s="71"/>
      <c r="F569" s="72"/>
      <c r="G569" s="67"/>
      <c r="H569" s="38">
        <f>MATCH($A563,Matrix!$B$2:$B$73,0)+1</f>
        <v>53</v>
      </c>
    </row>
    <row r="570" spans="1:8" s="38" customFormat="1" ht="17.25" customHeight="1" x14ac:dyDescent="0.4">
      <c r="A570" s="69" t="str">
        <f>Matrix!$H$1</f>
        <v>Remarks</v>
      </c>
      <c r="B570" s="70"/>
      <c r="C570" s="70"/>
      <c r="D570" s="70"/>
      <c r="E570" s="70"/>
      <c r="F570" s="70"/>
      <c r="G570" s="67"/>
      <c r="H570" s="38">
        <f>MATCH($A563,Matrix!$B$2:$B$73,0)+1</f>
        <v>53</v>
      </c>
    </row>
    <row r="571" spans="1:8" s="38" customFormat="1" ht="122.25" customHeight="1" thickBot="1" x14ac:dyDescent="0.45">
      <c r="A571" s="75" t="str" cm="1">
        <f t="array" aca="1" ref="A571" ca="1">OFFSET(Matrix!$H$1,$H571 - 1,0)</f>
        <v>-</v>
      </c>
      <c r="B571" s="76"/>
      <c r="C571" s="76"/>
      <c r="D571" s="76"/>
      <c r="E571" s="76"/>
      <c r="F571" s="77"/>
      <c r="G571" s="68"/>
      <c r="H571" s="38">
        <f>MATCH($A563,Matrix!$B$2:$B$73,0)+1</f>
        <v>53</v>
      </c>
    </row>
    <row r="572" spans="1:8" s="57" customFormat="1" ht="46.5" customHeight="1" thickBot="1" x14ac:dyDescent="0.45">
      <c r="A572" s="56"/>
      <c r="B572" s="56"/>
      <c r="C572" s="56"/>
      <c r="D572" s="56"/>
      <c r="E572" s="56"/>
      <c r="F572" s="56"/>
      <c r="G572" s="56"/>
      <c r="H572" s="56"/>
    </row>
    <row r="573" spans="1:8" s="37" customFormat="1" x14ac:dyDescent="0.4">
      <c r="A573" s="58" t="str">
        <f>Matrix!$B$1</f>
        <v>Ref #</v>
      </c>
      <c r="B573" s="59"/>
      <c r="C573" s="60" t="str">
        <f>Matrix!$C$1</f>
        <v>Category</v>
      </c>
      <c r="D573" s="61"/>
      <c r="E573" s="60" t="str">
        <f>Matrix!$G$1</f>
        <v>Criticality:
High, Medium, or Low</v>
      </c>
      <c r="F573" s="61"/>
      <c r="G573" s="36" t="str">
        <f>Matrix!$E$1</f>
        <v xml:space="preserve">Public Requirements References/Descriptions </v>
      </c>
    </row>
    <row r="574" spans="1:8" s="38" customFormat="1" ht="15.75" customHeight="1" x14ac:dyDescent="0.4">
      <c r="A574" s="62" t="s">
        <v>100</v>
      </c>
      <c r="B574" s="63"/>
      <c r="C574" s="64" t="str" cm="1">
        <f t="array" aca="1" ref="C574" ca="1">OFFSET(Matrix!$C$1,$H574 - 1,0)</f>
        <v>Protecting Firmware on Devices</v>
      </c>
      <c r="D574" s="65"/>
      <c r="E574" s="64" t="str" cm="1">
        <f t="array" aca="1" ref="E574" ca="1">OFFSET(Matrix!$G$1, $H574 - 1,0)</f>
        <v>Medium</v>
      </c>
      <c r="F574" s="65"/>
      <c r="G574" s="66" t="str" cm="1">
        <f t="array" aca="1" ref="G574" ca="1">OFFSET(Matrix!$E$1,$H574 - 1,0)</f>
        <v>NIST 800-53 SI-3 - MALICIOUS CODE PROTECTION
The organization:
a. Employs malicious code protection mechanisms at information system entry and exit points to detect and eradicate malicious code;
b. [...]
NIST 800-53 SI-7 (1) - SOFTWARE, FIRMWARE, AND INFORMATION INTEGRITY | INTEGRITY CHECKS [...]
NIST 800-53 SI-7 (6) - SOFTWARE, FIRMWARE, AND INFORMATION INTEGRITY | CRYPTOGRAPHIC PROTECTION [...]
NIST 800-53 SI-7 (15) - SOFTWARE, FIRMWARE, AND INFORMATION INTEGRITY | CODE AUTHENTICATION  [...]
CAIQ CCC-04.1 Do you have controls in place to restrict and monitor the installation of unauthorized software onto your systems?
CTIA ICCTP 3.6 Software Upgrades CTIA ICCTP 5.6 Software Upgrades
FMCSA GDL 30 If the device can be updated from local media (USB, SD cards, etc.), make sure the updates are digitally-signed and authorization is required</v>
      </c>
      <c r="H574" s="38">
        <f>MATCH($A574,Matrix!$B$2:$B$73,0)+1</f>
        <v>54</v>
      </c>
    </row>
    <row r="575" spans="1:8" s="38" customFormat="1" x14ac:dyDescent="0.4">
      <c r="A575" s="69" t="str">
        <f>Matrix!$A$1</f>
        <v>Applicable Component Categories</v>
      </c>
      <c r="B575" s="70"/>
      <c r="C575" s="70"/>
      <c r="D575" s="70"/>
      <c r="E575" s="70"/>
      <c r="F575" s="70"/>
      <c r="G575" s="67"/>
      <c r="H575" s="38">
        <f>MATCH($A574,Matrix!$B$2:$B$73,0)+1</f>
        <v>54</v>
      </c>
    </row>
    <row r="576" spans="1:8" s="38" customFormat="1" ht="76.5" customHeight="1" x14ac:dyDescent="0.4">
      <c r="A576" s="62" t="str" cm="1">
        <f t="array" aca="1" ref="A576" ca="1">OFFSET(Matrix!$A$1,$H576 - 1,0)</f>
        <v xml:space="preserve">Mobile App;
Vehicle Connection;
Connectivity/Communications;
</v>
      </c>
      <c r="B576" s="71"/>
      <c r="C576" s="71"/>
      <c r="D576" s="71"/>
      <c r="E576" s="71"/>
      <c r="F576" s="72"/>
      <c r="G576" s="67"/>
      <c r="H576" s="38">
        <f>MATCH($A574,Matrix!$B$2:$B$73,0)+1</f>
        <v>54</v>
      </c>
    </row>
    <row r="577" spans="1:8" s="38" customFormat="1" x14ac:dyDescent="0.4">
      <c r="A577" s="69" t="str">
        <f>Matrix!$D$1</f>
        <v>Requirement</v>
      </c>
      <c r="B577" s="70"/>
      <c r="C577" s="70"/>
      <c r="D577" s="70"/>
      <c r="E577" s="70"/>
      <c r="F577" s="70"/>
      <c r="G577" s="67"/>
      <c r="H577" s="38">
        <f>MATCH($A574,Matrix!$B$2:$B$73,0)+1</f>
        <v>54</v>
      </c>
    </row>
    <row r="578" spans="1:8" s="38" customFormat="1" ht="94.5" customHeight="1" x14ac:dyDescent="0.4">
      <c r="A578" s="62" t="str" cm="1">
        <f t="array" aca="1" ref="A578" ca="1">OFFSET(Matrix!$D$1,$H578 - 1,0)</f>
        <v>The vendor shall use digitally signed software on telematics devices and prohibit execution of unsigned or invalidly signed software.</v>
      </c>
      <c r="B578" s="71"/>
      <c r="C578" s="71"/>
      <c r="D578" s="71"/>
      <c r="E578" s="71"/>
      <c r="F578" s="72"/>
      <c r="G578" s="67"/>
      <c r="H578" s="38">
        <f>MATCH($A574,Matrix!$B$2:$B$73,0)+1</f>
        <v>54</v>
      </c>
    </row>
    <row r="579" spans="1:8" s="38" customFormat="1" x14ac:dyDescent="0.4">
      <c r="A579" s="73" t="str">
        <f>Matrix!$F$1</f>
        <v xml:space="preserve">Verification: Inspection, Demonstration, Test, or Analysis </v>
      </c>
      <c r="B579" s="74"/>
      <c r="C579" s="74"/>
      <c r="D579" s="74"/>
      <c r="E579" s="74"/>
      <c r="F579" s="74"/>
      <c r="G579" s="67"/>
      <c r="H579" s="38">
        <f>MATCH($A574,Matrix!$B$2:$B$73,0)+1</f>
        <v>54</v>
      </c>
    </row>
    <row r="580" spans="1:8" s="38" customFormat="1" ht="94.5" customHeight="1" x14ac:dyDescent="0.4">
      <c r="A580" s="62" t="str" cm="1">
        <f t="array" aca="1" ref="A580" ca="1">OFFSET(Matrix!$F$1,$H580 - 1,0)</f>
        <v>Inspection of vendor documentation demonstrating that only cryptographically signed software is allowed to be executed/run on telematics devices. Ensure that signature verification is performed before load/execute/run and not solely at time of installation.</v>
      </c>
      <c r="B580" s="71"/>
      <c r="C580" s="71"/>
      <c r="D580" s="71"/>
      <c r="E580" s="71"/>
      <c r="F580" s="72"/>
      <c r="G580" s="67"/>
      <c r="H580" s="38">
        <f>MATCH($A574,Matrix!$B$2:$B$73,0)+1</f>
        <v>54</v>
      </c>
    </row>
    <row r="581" spans="1:8" s="38" customFormat="1" x14ac:dyDescent="0.4">
      <c r="A581" s="69" t="str">
        <f>Matrix!$H$1</f>
        <v>Remarks</v>
      </c>
      <c r="B581" s="70"/>
      <c r="C581" s="70"/>
      <c r="D581" s="70"/>
      <c r="E581" s="70"/>
      <c r="F581" s="70"/>
      <c r="G581" s="67"/>
      <c r="H581" s="38">
        <f>MATCH($A574,Matrix!$B$2:$B$73,0)+1</f>
        <v>54</v>
      </c>
    </row>
    <row r="582" spans="1:8" s="38" customFormat="1" ht="128.25" customHeight="1" thickBot="1" x14ac:dyDescent="0.45">
      <c r="A582" s="75" t="str" cm="1">
        <f t="array" aca="1" ref="A582" ca="1">OFFSET(Matrix!$H$1,$H582 - 1,0)</f>
        <v>Note may just want to make this one vendor shall utilize digitally signed firmware</v>
      </c>
      <c r="B582" s="76"/>
      <c r="C582" s="76"/>
      <c r="D582" s="76"/>
      <c r="E582" s="76"/>
      <c r="F582" s="77"/>
      <c r="G582" s="68"/>
      <c r="H582" s="38">
        <f>MATCH($A574,Matrix!$B$2:$B$73,0)+1</f>
        <v>54</v>
      </c>
    </row>
    <row r="583" spans="1:8" s="57" customFormat="1" ht="46.5" customHeight="1" thickBot="1" x14ac:dyDescent="0.45">
      <c r="A583" s="56"/>
      <c r="B583" s="56"/>
      <c r="C583" s="56"/>
      <c r="D583" s="56"/>
      <c r="E583" s="56"/>
      <c r="F583" s="56"/>
      <c r="G583" s="56"/>
      <c r="H583" s="56"/>
    </row>
    <row r="584" spans="1:8" s="37" customFormat="1" ht="17.25" customHeight="1" x14ac:dyDescent="0.4">
      <c r="A584" s="58" t="str">
        <f>Matrix!$B$1</f>
        <v>Ref #</v>
      </c>
      <c r="B584" s="59"/>
      <c r="C584" s="60" t="str">
        <f>Matrix!$C$1</f>
        <v>Category</v>
      </c>
      <c r="D584" s="61"/>
      <c r="E584" s="60" t="str">
        <f>Matrix!$G$1</f>
        <v>Criticality:
High, Medium, or Low</v>
      </c>
      <c r="F584" s="61"/>
      <c r="G584" s="36" t="str">
        <f>Matrix!$E$1</f>
        <v xml:space="preserve">Public Requirements References/Descriptions </v>
      </c>
    </row>
    <row r="585" spans="1:8" s="38" customFormat="1" ht="15.75" customHeight="1" x14ac:dyDescent="0.4">
      <c r="A585" s="62" t="s">
        <v>104</v>
      </c>
      <c r="B585" s="63"/>
      <c r="C585" s="64" t="str" cm="1">
        <f t="array" aca="1" ref="C585" ca="1">OFFSET(Matrix!$C$1,$H585 - 1,0)</f>
        <v>Protecting Firmware on Devices</v>
      </c>
      <c r="D585" s="65"/>
      <c r="E585" s="64" t="str" cm="1">
        <f t="array" aca="1" ref="E585" ca="1">OFFSET(Matrix!$G$1, $H585 - 1,0)</f>
        <v>High</v>
      </c>
      <c r="F585" s="65"/>
      <c r="G585" s="66" t="str" cm="1">
        <f t="array" aca="1" ref="G585" ca="1">OFFSET(Matrix!$E$1,$H585 - 1,0)</f>
        <v>NIST 800-53 SI-7 (5) - SOFTWARE, FIRMWARE, AND INFORMATION INTEGRITY | AUTOMATED RESPONSE TO INTEGRITY VIOLATIONS 
The information system automatically [Selection (one or more): shuts the information system down; restarts the information system; implements [Assignment: organization-defined security safeguards]] when integrity violations are discovered.
NIST 800-53 SI-7 (6) - SOFTWARE, FIRMWARE, AND INFORMATION INTEGRITY | CRYPTOGRAPHIC PROTECTION 
The information system implements cryptographic mechanisms to detect unauthorized changes to software, firmware, and information.
NIST 800-53 SI-7 (9) - SOFTWARE, FIRMWARE, AND INFORMATION INTEGRITY | VERIFY BOOT PROCESS 
The information system verifies the integrity of the boot process of [Assignment: organization-defined devices].
NIST 800-53 SI-7 (10) - SOFTWARE, FIRMWARE, AND INFORMATION INTEGRITY | PROTECTION OF BOOT FIRMWARE 
The information system implements [Assignment: organization-defined security safeguards] to protect the integrity of boot firmware in [Assignment: organization-defined devices].
NIST 800-53 SI-7 (15) - SOFTWARE, FIRMWARE, AND INFORMATION INTEGRITY | CODE AUTHENTICATION 
The information system implements cryptographic mechanisms to authenticate [Assignment: organization-defined software or firmware components] prior to installation.</v>
      </c>
      <c r="H585" s="38">
        <f>MATCH($A585,Matrix!$B$2:$B$73,0)+1</f>
        <v>55</v>
      </c>
    </row>
    <row r="586" spans="1:8" s="38" customFormat="1" ht="17.25" customHeight="1" x14ac:dyDescent="0.4">
      <c r="A586" s="69" t="str">
        <f>Matrix!$A$1</f>
        <v>Applicable Component Categories</v>
      </c>
      <c r="B586" s="70"/>
      <c r="C586" s="70"/>
      <c r="D586" s="70"/>
      <c r="E586" s="70"/>
      <c r="F586" s="70"/>
      <c r="G586" s="67"/>
      <c r="H586" s="38">
        <f>MATCH($A585,Matrix!$B$2:$B$73,0)+1</f>
        <v>55</v>
      </c>
    </row>
    <row r="587" spans="1:8" s="38" customFormat="1" ht="76.5" customHeight="1" x14ac:dyDescent="0.4">
      <c r="A587" s="62" t="str" cm="1">
        <f t="array" aca="1" ref="A587" ca="1">OFFSET(Matrix!$A$1,$H587 - 1,0)</f>
        <v xml:space="preserve">Vehicle Connection;
Connectivity/Communications;
</v>
      </c>
      <c r="B587" s="71"/>
      <c r="C587" s="71"/>
      <c r="D587" s="71"/>
      <c r="E587" s="71"/>
      <c r="F587" s="72"/>
      <c r="G587" s="67"/>
      <c r="H587" s="38">
        <f>MATCH($A585,Matrix!$B$2:$B$73,0)+1</f>
        <v>55</v>
      </c>
    </row>
    <row r="588" spans="1:8" s="38" customFormat="1" ht="17.25" customHeight="1" x14ac:dyDescent="0.4">
      <c r="A588" s="69" t="str">
        <f>Matrix!$D$1</f>
        <v>Requirement</v>
      </c>
      <c r="B588" s="70"/>
      <c r="C588" s="70"/>
      <c r="D588" s="70"/>
      <c r="E588" s="70"/>
      <c r="F588" s="70"/>
      <c r="G588" s="67"/>
      <c r="H588" s="38">
        <f>MATCH($A585,Matrix!$B$2:$B$73,0)+1</f>
        <v>55</v>
      </c>
    </row>
    <row r="589" spans="1:8" s="38" customFormat="1" ht="94.5" customHeight="1" x14ac:dyDescent="0.4">
      <c r="A589" s="62" t="str" cm="1">
        <f t="array" aca="1" ref="A589" ca="1">OFFSET(Matrix!$D$1,$H589 - 1,0)</f>
        <v>The vendor shall utilize a boot verification process built with (asymmetric) cryptographic digital signatures and implemented such that the public key used for verification or the hash of the public key used for verification is protected from being tampered on the device.</v>
      </c>
      <c r="B589" s="71"/>
      <c r="C589" s="71"/>
      <c r="D589" s="71"/>
      <c r="E589" s="71"/>
      <c r="F589" s="72"/>
      <c r="G589" s="67"/>
      <c r="H589" s="38">
        <f>MATCH($A585,Matrix!$B$2:$B$73,0)+1</f>
        <v>55</v>
      </c>
    </row>
    <row r="590" spans="1:8" s="38" customFormat="1" x14ac:dyDescent="0.4">
      <c r="A590" s="73" t="str">
        <f>Matrix!$F$1</f>
        <v xml:space="preserve">Verification: Inspection, Demonstration, Test, or Analysis </v>
      </c>
      <c r="B590" s="74"/>
      <c r="C590" s="74"/>
      <c r="D590" s="74"/>
      <c r="E590" s="74"/>
      <c r="F590" s="74"/>
      <c r="G590" s="67"/>
      <c r="H590" s="38">
        <f>MATCH($A585,Matrix!$B$2:$B$73,0)+1</f>
        <v>55</v>
      </c>
    </row>
    <row r="591" spans="1:8" s="38" customFormat="1" ht="104.25" customHeight="1" x14ac:dyDescent="0.4">
      <c r="A591" s="62" t="str" cm="1">
        <f t="array" aca="1" ref="A591" ca="1">OFFSET(Matrix!$F$1,$H591 - 1,0)</f>
        <v>Inspection of a 3rd party implementation review report or a demonstration by the vendor that asserts the use of cryptographic protections for the integrity of the boot process.The cryptographic protections must employ asymmetric industry standard algorithms. (rationale: cryptography must be validated by experts in the subject)</v>
      </c>
      <c r="B591" s="71"/>
      <c r="C591" s="71"/>
      <c r="D591" s="71"/>
      <c r="E591" s="71"/>
      <c r="F591" s="72"/>
      <c r="G591" s="67"/>
      <c r="H591" s="38">
        <f>MATCH($A585,Matrix!$B$2:$B$73,0)+1</f>
        <v>55</v>
      </c>
    </row>
    <row r="592" spans="1:8" s="38" customFormat="1" ht="17.25" customHeight="1" x14ac:dyDescent="0.4">
      <c r="A592" s="69" t="str">
        <f>Matrix!$H$1</f>
        <v>Remarks</v>
      </c>
      <c r="B592" s="70"/>
      <c r="C592" s="70"/>
      <c r="D592" s="70"/>
      <c r="E592" s="70"/>
      <c r="F592" s="70"/>
      <c r="G592" s="67"/>
      <c r="H592" s="38">
        <f>MATCH($A585,Matrix!$B$2:$B$73,0)+1</f>
        <v>55</v>
      </c>
    </row>
    <row r="593" spans="1:8" s="38" customFormat="1" ht="81" customHeight="1" thickBot="1" x14ac:dyDescent="0.45">
      <c r="A593" s="75" t="str" cm="1">
        <f t="array" aca="1" ref="A593" ca="1">OFFSET(Matrix!$H$1,$H593 - 1,0)</f>
        <v>Secure boot underpins the access control which protects the vehicle networks</v>
      </c>
      <c r="B593" s="76"/>
      <c r="C593" s="76"/>
      <c r="D593" s="76"/>
      <c r="E593" s="76"/>
      <c r="F593" s="77"/>
      <c r="G593" s="68"/>
      <c r="H593" s="38">
        <f>MATCH($A585,Matrix!$B$2:$B$73,0)+1</f>
        <v>55</v>
      </c>
    </row>
    <row r="594" spans="1:8" s="57" customFormat="1" ht="46.5" customHeight="1" thickBot="1" x14ac:dyDescent="0.45">
      <c r="A594" s="56"/>
      <c r="B594" s="56"/>
      <c r="C594" s="56"/>
      <c r="D594" s="56"/>
      <c r="E594" s="56"/>
      <c r="F594" s="56"/>
      <c r="G594" s="56"/>
      <c r="H594" s="56"/>
    </row>
    <row r="595" spans="1:8" s="37" customFormat="1" x14ac:dyDescent="0.4">
      <c r="A595" s="58" t="str">
        <f>Matrix!$B$1</f>
        <v>Ref #</v>
      </c>
      <c r="B595" s="59"/>
      <c r="C595" s="60" t="str">
        <f>Matrix!$C$1</f>
        <v>Category</v>
      </c>
      <c r="D595" s="61"/>
      <c r="E595" s="60" t="str">
        <f>Matrix!$G$1</f>
        <v>Criticality:
High, Medium, or Low</v>
      </c>
      <c r="F595" s="61"/>
      <c r="G595" s="36" t="str">
        <f>Matrix!$E$1</f>
        <v xml:space="preserve">Public Requirements References/Descriptions </v>
      </c>
    </row>
    <row r="596" spans="1:8" s="38" customFormat="1" ht="15.75" customHeight="1" x14ac:dyDescent="0.4">
      <c r="A596" s="62" t="s">
        <v>105</v>
      </c>
      <c r="B596" s="63"/>
      <c r="C596" s="64" t="str" cm="1">
        <f t="array" aca="1" ref="C596" ca="1">OFFSET(Matrix!$C$1,$H596 - 1,0)</f>
        <v>Protecting Firmware on Devices</v>
      </c>
      <c r="D596" s="65"/>
      <c r="E596" s="64" t="str" cm="1">
        <f t="array" aca="1" ref="E596" ca="1">OFFSET(Matrix!$G$1, $H596 - 1,0)</f>
        <v>Low</v>
      </c>
      <c r="F596" s="65"/>
      <c r="G596" s="66" t="str" cm="1">
        <f t="array" aca="1" ref="G596" ca="1">OFFSET(Matrix!$E$1,$H596 - 1,0)</f>
        <v>NIST 800-53 SI-7 (12) - SOFTWARE, FIRMWARE, AND INFORMATION INTEGRITY | INTEGRITY VERIFICATION 
The organization requires that the integrity of [Assignment: organization-defined user-installed software] be verified prior to execution.
NIST 800-53 SI-7 (15) - SOFTWARE, FIRMWARE, AND INFORMATION INTEGRITY | CODE AUTHENTICATION 
The information system implements cryptographic mechanisms to authenticate [Assignment: organization-defined software or firmware components] prior to installation.
NIST 800-53 SC-3 - SECURITY FUNCTION ISOLATION
The information system isolates security functions from nonsecurity functions.</v>
      </c>
      <c r="H596" s="38">
        <f>MATCH($A596,Matrix!$B$2:$B$73,0)+1</f>
        <v>56</v>
      </c>
    </row>
    <row r="597" spans="1:8" s="38" customFormat="1" x14ac:dyDescent="0.4">
      <c r="A597" s="69" t="str">
        <f>Matrix!$A$1</f>
        <v>Applicable Component Categories</v>
      </c>
      <c r="B597" s="70"/>
      <c r="C597" s="70"/>
      <c r="D597" s="70"/>
      <c r="E597" s="70"/>
      <c r="F597" s="70"/>
      <c r="G597" s="67"/>
      <c r="H597" s="38">
        <f>MATCH($A596,Matrix!$B$2:$B$73,0)+1</f>
        <v>56</v>
      </c>
    </row>
    <row r="598" spans="1:8" s="38" customFormat="1" ht="76.5" customHeight="1" x14ac:dyDescent="0.4">
      <c r="A598" s="62" t="str" cm="1">
        <f t="array" aca="1" ref="A598" ca="1">OFFSET(Matrix!$A$1,$H598 - 1,0)</f>
        <v xml:space="preserve">Vehicle Connection;
Connectivity/Communications;
</v>
      </c>
      <c r="B598" s="71"/>
      <c r="C598" s="71"/>
      <c r="D598" s="71"/>
      <c r="E598" s="71"/>
      <c r="F598" s="72"/>
      <c r="G598" s="67"/>
      <c r="H598" s="38">
        <f>MATCH($A596,Matrix!$B$2:$B$73,0)+1</f>
        <v>56</v>
      </c>
    </row>
    <row r="599" spans="1:8" s="38" customFormat="1" x14ac:dyDescent="0.4">
      <c r="A599" s="69" t="str">
        <f>Matrix!$D$1</f>
        <v>Requirement</v>
      </c>
      <c r="B599" s="70"/>
      <c r="C599" s="70"/>
      <c r="D599" s="70"/>
      <c r="E599" s="70"/>
      <c r="F599" s="70"/>
      <c r="G599" s="67"/>
      <c r="H599" s="38">
        <f>MATCH($A596,Matrix!$B$2:$B$73,0)+1</f>
        <v>56</v>
      </c>
    </row>
    <row r="600" spans="1:8" s="38" customFormat="1" ht="94.5" customHeight="1" x14ac:dyDescent="0.4">
      <c r="A600" s="62" t="str" cm="1">
        <f t="array" aca="1" ref="A600" ca="1">OFFSET(Matrix!$D$1,$H600 - 1,0)</f>
        <v>The vendor shall provide a means (and document the process) for customers to verify the firmware in their devices.</v>
      </c>
      <c r="B600" s="71"/>
      <c r="C600" s="71"/>
      <c r="D600" s="71"/>
      <c r="E600" s="71"/>
      <c r="F600" s="72"/>
      <c r="G600" s="67"/>
      <c r="H600" s="38">
        <f>MATCH($A596,Matrix!$B$2:$B$73,0)+1</f>
        <v>56</v>
      </c>
    </row>
    <row r="601" spans="1:8" s="38" customFormat="1" x14ac:dyDescent="0.4">
      <c r="A601" s="73" t="str">
        <f>Matrix!$F$1</f>
        <v xml:space="preserve">Verification: Inspection, Demonstration, Test, or Analysis </v>
      </c>
      <c r="B601" s="74"/>
      <c r="C601" s="74"/>
      <c r="D601" s="74"/>
      <c r="E601" s="74"/>
      <c r="F601" s="74"/>
      <c r="G601" s="67"/>
      <c r="H601" s="38">
        <f>MATCH($A596,Matrix!$B$2:$B$73,0)+1</f>
        <v>56</v>
      </c>
    </row>
    <row r="602" spans="1:8" s="38" customFormat="1" ht="94.5" customHeight="1" x14ac:dyDescent="0.4">
      <c r="A602" s="62" t="str" cm="1">
        <f t="array" aca="1" ref="A602" ca="1">OFFSET(Matrix!$F$1,$H602 - 1,0)</f>
        <v>Inspection of vendor documentation detailing the process of verifying the firmware on a device. Ensure that these steps can be executed by your (carrier) staff to gain your own assurance of device firmware state.</v>
      </c>
      <c r="B602" s="71"/>
      <c r="C602" s="71"/>
      <c r="D602" s="71"/>
      <c r="E602" s="71"/>
      <c r="F602" s="72"/>
      <c r="G602" s="67"/>
      <c r="H602" s="38">
        <f>MATCH($A596,Matrix!$B$2:$B$73,0)+1</f>
        <v>56</v>
      </c>
    </row>
    <row r="603" spans="1:8" s="38" customFormat="1" x14ac:dyDescent="0.4">
      <c r="A603" s="69" t="str">
        <f>Matrix!$H$1</f>
        <v>Remarks</v>
      </c>
      <c r="B603" s="70"/>
      <c r="C603" s="70"/>
      <c r="D603" s="70"/>
      <c r="E603" s="70"/>
      <c r="F603" s="70"/>
      <c r="G603" s="67"/>
      <c r="H603" s="38">
        <f>MATCH($A596,Matrix!$B$2:$B$73,0)+1</f>
        <v>56</v>
      </c>
    </row>
    <row r="604" spans="1:8" s="38" customFormat="1" ht="49.5" customHeight="1" thickBot="1" x14ac:dyDescent="0.45">
      <c r="A604" s="75" t="str" cm="1">
        <f t="array" aca="1" ref="A604" ca="1">OFFSET(Matrix!$H$1,$H604 - 1,0)</f>
        <v>Is a rare feature to find deployed and is nice-to-have over and above secure boot</v>
      </c>
      <c r="B604" s="76"/>
      <c r="C604" s="76"/>
      <c r="D604" s="76"/>
      <c r="E604" s="76"/>
      <c r="F604" s="77"/>
      <c r="G604" s="68"/>
      <c r="H604" s="38">
        <f>MATCH($A596,Matrix!$B$2:$B$73,0)+1</f>
        <v>56</v>
      </c>
    </row>
    <row r="605" spans="1:8" s="57" customFormat="1" ht="46.5" customHeight="1" thickBot="1" x14ac:dyDescent="0.45">
      <c r="A605" s="56"/>
      <c r="B605" s="56"/>
      <c r="C605" s="56"/>
      <c r="D605" s="56"/>
      <c r="E605" s="56"/>
      <c r="F605" s="56"/>
      <c r="G605" s="56"/>
      <c r="H605" s="56"/>
    </row>
    <row r="606" spans="1:8" s="37" customFormat="1" ht="17.25" customHeight="1" x14ac:dyDescent="0.4">
      <c r="A606" s="58" t="str">
        <f>Matrix!$B$1</f>
        <v>Ref #</v>
      </c>
      <c r="B606" s="59"/>
      <c r="C606" s="60" t="str">
        <f>Matrix!$C$1</f>
        <v>Category</v>
      </c>
      <c r="D606" s="61"/>
      <c r="E606" s="60" t="str">
        <f>Matrix!$G$1</f>
        <v>Criticality:
High, Medium, or Low</v>
      </c>
      <c r="F606" s="61"/>
      <c r="G606" s="36" t="str">
        <f>Matrix!$E$1</f>
        <v xml:space="preserve">Public Requirements References/Descriptions </v>
      </c>
    </row>
    <row r="607" spans="1:8" s="38" customFormat="1" ht="15.75" customHeight="1" x14ac:dyDescent="0.4">
      <c r="A607" s="62" t="s">
        <v>108</v>
      </c>
      <c r="B607" s="63"/>
      <c r="C607" s="64" t="str" cm="1">
        <f t="array" aca="1" ref="C607" ca="1">OFFSET(Matrix!$C$1,$H607 - 1,0)</f>
        <v>Protecting Firmware on Devices</v>
      </c>
      <c r="D607" s="65"/>
      <c r="E607" s="64" t="str" cm="1">
        <f t="array" aca="1" ref="E607" ca="1">OFFSET(Matrix!$G$1, $H607 - 1,0)</f>
        <v>High</v>
      </c>
      <c r="F607" s="65"/>
      <c r="G607" s="66" t="str" cm="1">
        <f t="array" aca="1" ref="G607" ca="1">OFFSET(Matrix!$E$1,$H607 - 1,0)</f>
        <v>NIST 800-53 SI-16 – MEMORY PROTECTION 
The information system implements [Assignment: organization-defined security safeguards] to protect its memory from unauthorized code execution.
Cyber ITL Methodology – Safety Features
FMCSA GDL 22 Leverage security controls built in to the operating system</v>
      </c>
      <c r="H607" s="38">
        <f>MATCH($A607,Matrix!$B$2:$B$73,0)+1</f>
        <v>57</v>
      </c>
    </row>
    <row r="608" spans="1:8" s="38" customFormat="1" ht="17.25" customHeight="1" x14ac:dyDescent="0.4">
      <c r="A608" s="69" t="str">
        <f>Matrix!$A$1</f>
        <v>Applicable Component Categories</v>
      </c>
      <c r="B608" s="70"/>
      <c r="C608" s="70"/>
      <c r="D608" s="70"/>
      <c r="E608" s="70"/>
      <c r="F608" s="70"/>
      <c r="G608" s="67"/>
      <c r="H608" s="38">
        <f>MATCH($A607,Matrix!$B$2:$B$73,0)+1</f>
        <v>57</v>
      </c>
    </row>
    <row r="609" spans="1:8" s="38" customFormat="1" ht="76.5" customHeight="1" x14ac:dyDescent="0.4">
      <c r="A609" s="62" t="str" cm="1">
        <f t="array" aca="1" ref="A609" ca="1">OFFSET(Matrix!$A$1,$H609 - 1,0)</f>
        <v xml:space="preserve">Mobile App;
Vehicle Connection;
Connectivity/Communications;
Cloud or Back-end;
</v>
      </c>
      <c r="B609" s="71"/>
      <c r="C609" s="71"/>
      <c r="D609" s="71"/>
      <c r="E609" s="71"/>
      <c r="F609" s="72"/>
      <c r="G609" s="67"/>
      <c r="H609" s="38">
        <f>MATCH($A607,Matrix!$B$2:$B$73,0)+1</f>
        <v>57</v>
      </c>
    </row>
    <row r="610" spans="1:8" s="38" customFormat="1" ht="17.25" customHeight="1" x14ac:dyDescent="0.4">
      <c r="A610" s="69" t="str">
        <f>Matrix!$D$1</f>
        <v>Requirement</v>
      </c>
      <c r="B610" s="70"/>
      <c r="C610" s="70"/>
      <c r="D610" s="70"/>
      <c r="E610" s="70"/>
      <c r="F610" s="70"/>
      <c r="G610" s="67"/>
      <c r="H610" s="38">
        <f>MATCH($A607,Matrix!$B$2:$B$73,0)+1</f>
        <v>57</v>
      </c>
    </row>
    <row r="611" spans="1:8" s="38" customFormat="1" ht="94.5" customHeight="1" x14ac:dyDescent="0.4">
      <c r="A611" s="62" t="str" cm="1">
        <f t="array" aca="1" ref="A611" ca="1">OFFSET(Matrix!$D$1,$H611 - 1,0)</f>
        <v>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B611" s="71"/>
      <c r="C611" s="71"/>
      <c r="D611" s="71"/>
      <c r="E611" s="71"/>
      <c r="F611" s="72"/>
      <c r="G611" s="67"/>
      <c r="H611" s="38">
        <f>MATCH($A607,Matrix!$B$2:$B$73,0)+1</f>
        <v>57</v>
      </c>
    </row>
    <row r="612" spans="1:8" s="38" customFormat="1" x14ac:dyDescent="0.4">
      <c r="A612" s="73" t="str">
        <f>Matrix!$F$1</f>
        <v xml:space="preserve">Verification: Inspection, Demonstration, Test, or Analysis </v>
      </c>
      <c r="B612" s="74"/>
      <c r="C612" s="74"/>
      <c r="D612" s="74"/>
      <c r="E612" s="74"/>
      <c r="F612" s="74"/>
      <c r="G612" s="67"/>
      <c r="H612" s="38">
        <f>MATCH($A607,Matrix!$B$2:$B$73,0)+1</f>
        <v>57</v>
      </c>
    </row>
    <row r="613" spans="1:8" s="38" customFormat="1" ht="139.5" customHeight="1" x14ac:dyDescent="0.4">
      <c r="A613" s="62" t="str" cm="1">
        <f t="array" aca="1" ref="A613" ca="1">OFFSET(Matrix!$F$1,$H613 - 1,0)</f>
        <v>Inspection of a 3rd party implementation review report or a demonstration by the vendor that asserts the presence of an array of code safety features (such as those listed in the requirement SII-070 or at the CITL safety features list). 
(rationale: measuring the presence of these mitigations requires binary analysis by experts in the subject)</v>
      </c>
      <c r="B613" s="71"/>
      <c r="C613" s="71"/>
      <c r="D613" s="71"/>
      <c r="E613" s="71"/>
      <c r="F613" s="72"/>
      <c r="G613" s="67"/>
      <c r="H613" s="38">
        <f>MATCH($A607,Matrix!$B$2:$B$73,0)+1</f>
        <v>57</v>
      </c>
    </row>
    <row r="614" spans="1:8" s="38" customFormat="1" ht="17.25" customHeight="1" x14ac:dyDescent="0.4">
      <c r="A614" s="69" t="str">
        <f>Matrix!$H$1</f>
        <v>Remarks</v>
      </c>
      <c r="B614" s="70"/>
      <c r="C614" s="70"/>
      <c r="D614" s="70"/>
      <c r="E614" s="70"/>
      <c r="F614" s="70"/>
      <c r="G614" s="67"/>
      <c r="H614" s="38">
        <f>MATCH($A607,Matrix!$B$2:$B$73,0)+1</f>
        <v>57</v>
      </c>
    </row>
    <row r="615" spans="1:8" s="38" customFormat="1" ht="49.5" customHeight="1" thickBot="1" x14ac:dyDescent="0.45">
      <c r="A615" s="75" t="str" cm="1">
        <f t="array" aca="1" ref="A615" ca="1">OFFSET(Matrix!$H$1,$H615 - 1,0)</f>
        <v xml:space="preserve"> Without any of these, exploitation is trivial</v>
      </c>
      <c r="B615" s="76"/>
      <c r="C615" s="76"/>
      <c r="D615" s="76"/>
      <c r="E615" s="76"/>
      <c r="F615" s="77"/>
      <c r="G615" s="68"/>
      <c r="H615" s="38">
        <f>MATCH($A607,Matrix!$B$2:$B$73,0)+1</f>
        <v>57</v>
      </c>
    </row>
    <row r="616" spans="1:8" s="57" customFormat="1" ht="46.5" customHeight="1" thickBot="1" x14ac:dyDescent="0.45">
      <c r="A616" s="56"/>
      <c r="B616" s="56"/>
      <c r="C616" s="56"/>
      <c r="D616" s="56"/>
      <c r="E616" s="56"/>
      <c r="F616" s="56"/>
      <c r="G616" s="56"/>
      <c r="H616" s="56"/>
    </row>
    <row r="617" spans="1:8" s="37" customFormat="1" ht="17.25" customHeight="1" x14ac:dyDescent="0.4">
      <c r="A617" s="58" t="str">
        <f>Matrix!$B$1</f>
        <v>Ref #</v>
      </c>
      <c r="B617" s="59"/>
      <c r="C617" s="60" t="str">
        <f>Matrix!$C$1</f>
        <v>Category</v>
      </c>
      <c r="D617" s="61"/>
      <c r="E617" s="60" t="str">
        <f>Matrix!$G$1</f>
        <v>Criticality:
High, Medium, or Low</v>
      </c>
      <c r="F617" s="61"/>
      <c r="G617" s="36" t="str">
        <f>Matrix!$E$1</f>
        <v xml:space="preserve">Public Requirements References/Descriptions </v>
      </c>
    </row>
    <row r="618" spans="1:8" s="38" customFormat="1" ht="15.75" customHeight="1" x14ac:dyDescent="0.4">
      <c r="A618" s="62" t="s">
        <v>320</v>
      </c>
      <c r="B618" s="63"/>
      <c r="C618" s="64" t="str" cm="1">
        <f t="array" aca="1" ref="C618" ca="1">OFFSET(Matrix!$C$1,$H618 - 1,0)</f>
        <v>Protecting Firmware on Devices</v>
      </c>
      <c r="D618" s="65"/>
      <c r="E618" s="64" t="str" cm="1">
        <f t="array" aca="1" ref="E618" ca="1">OFFSET(Matrix!$G$1, $H618 - 1,0)</f>
        <v>Medium</v>
      </c>
      <c r="F618" s="65"/>
      <c r="G618" s="66" t="str" cm="1">
        <f t="array" aca="1" ref="G618" ca="1">OFFSET(Matrix!$E$1,$H618 - 1,0)</f>
        <v xml:space="preserve">[GDL 26] Filter input to any device or interface that gets digitally processed.
</v>
      </c>
      <c r="H618" s="38">
        <f>MATCH($A618,Matrix!$B$2:$B$73,0)+1</f>
        <v>58</v>
      </c>
    </row>
    <row r="619" spans="1:8" s="38" customFormat="1" ht="17.25" customHeight="1" x14ac:dyDescent="0.4">
      <c r="A619" s="69" t="str">
        <f>Matrix!$A$1</f>
        <v>Applicable Component Categories</v>
      </c>
      <c r="B619" s="70"/>
      <c r="C619" s="70"/>
      <c r="D619" s="70"/>
      <c r="E619" s="70"/>
      <c r="F619" s="70"/>
      <c r="G619" s="67"/>
      <c r="H619" s="38">
        <f>MATCH($A618,Matrix!$B$2:$B$73,0)+1</f>
        <v>58</v>
      </c>
    </row>
    <row r="620" spans="1:8" s="38" customFormat="1" ht="76.5" customHeight="1" x14ac:dyDescent="0.4">
      <c r="A620" s="62" t="str" cm="1">
        <f t="array" aca="1" ref="A620" ca="1">OFFSET(Matrix!$A$1,$H620 - 1,0)</f>
        <v xml:space="preserve">Mobile App;
Vehicle Connection;
Connectivity/Communications;
Cloud or Back-end;
</v>
      </c>
      <c r="B620" s="71"/>
      <c r="C620" s="71"/>
      <c r="D620" s="71"/>
      <c r="E620" s="71"/>
      <c r="F620" s="72"/>
      <c r="G620" s="67"/>
      <c r="H620" s="38">
        <f>MATCH($A618,Matrix!$B$2:$B$73,0)+1</f>
        <v>58</v>
      </c>
    </row>
    <row r="621" spans="1:8" s="38" customFormat="1" ht="17.25" customHeight="1" x14ac:dyDescent="0.4">
      <c r="A621" s="69" t="str">
        <f>Matrix!$D$1</f>
        <v>Requirement</v>
      </c>
      <c r="B621" s="70"/>
      <c r="C621" s="70"/>
      <c r="D621" s="70"/>
      <c r="E621" s="70"/>
      <c r="F621" s="70"/>
      <c r="G621" s="67"/>
      <c r="H621" s="38">
        <f>MATCH($A618,Matrix!$B$2:$B$73,0)+1</f>
        <v>58</v>
      </c>
    </row>
    <row r="622" spans="1:8" s="38" customFormat="1" ht="94.5" customHeight="1" x14ac:dyDescent="0.4">
      <c r="A622" s="62" t="str" cm="1">
        <f t="array" aca="1" ref="A622" ca="1">OFFSET(Matrix!$D$1,$H622 - 1,0)</f>
        <v>The vendor shall use the techniques of sanitizing/filtering inputs, segmenting memory spaces of input parsers from other execution and/or using provably correct or memory safe languages for input processing.</v>
      </c>
      <c r="B622" s="71"/>
      <c r="C622" s="71"/>
      <c r="D622" s="71"/>
      <c r="E622" s="71"/>
      <c r="F622" s="72"/>
      <c r="G622" s="67"/>
      <c r="H622" s="38">
        <f>MATCH($A618,Matrix!$B$2:$B$73,0)+1</f>
        <v>58</v>
      </c>
    </row>
    <row r="623" spans="1:8" s="38" customFormat="1" x14ac:dyDescent="0.4">
      <c r="A623" s="73" t="str">
        <f>Matrix!$F$1</f>
        <v xml:space="preserve">Verification: Inspection, Demonstration, Test, or Analysis </v>
      </c>
      <c r="B623" s="74"/>
      <c r="C623" s="74"/>
      <c r="D623" s="74"/>
      <c r="E623" s="74"/>
      <c r="F623" s="74"/>
      <c r="G623" s="67"/>
      <c r="H623" s="38">
        <f>MATCH($A618,Matrix!$B$2:$B$73,0)+1</f>
        <v>58</v>
      </c>
    </row>
    <row r="624" spans="1:8" s="38" customFormat="1" ht="139.5" customHeight="1" x14ac:dyDescent="0.4">
      <c r="A624" s="62" t="str" cm="1">
        <f t="array" aca="1" ref="A624" ca="1">OFFSET(Matrix!$F$1,$H624 - 1,0)</f>
        <v>Inspection of vendor documentation detailing the filtering performed on inputs to the software.</v>
      </c>
      <c r="B624" s="71"/>
      <c r="C624" s="71"/>
      <c r="D624" s="71"/>
      <c r="E624" s="71"/>
      <c r="F624" s="72"/>
      <c r="G624" s="67"/>
      <c r="H624" s="38">
        <f>MATCH($A618,Matrix!$B$2:$B$73,0)+1</f>
        <v>58</v>
      </c>
    </row>
    <row r="625" spans="1:8" s="38" customFormat="1" ht="17.25" customHeight="1" x14ac:dyDescent="0.4">
      <c r="A625" s="69" t="str">
        <f>Matrix!$H$1</f>
        <v>Remarks</v>
      </c>
      <c r="B625" s="70"/>
      <c r="C625" s="70"/>
      <c r="D625" s="70"/>
      <c r="E625" s="70"/>
      <c r="F625" s="70"/>
      <c r="G625" s="67"/>
      <c r="H625" s="38">
        <f>MATCH($A618,Matrix!$B$2:$B$73,0)+1</f>
        <v>58</v>
      </c>
    </row>
    <row r="626" spans="1:8" s="38" customFormat="1" ht="49.5" customHeight="1" thickBot="1" x14ac:dyDescent="0.45">
      <c r="A626" s="75" cm="1">
        <f t="array" aca="1" ref="A626" ca="1">OFFSET(Matrix!$H$1,$H626 - 1,0)</f>
        <v>0</v>
      </c>
      <c r="B626" s="76"/>
      <c r="C626" s="76"/>
      <c r="D626" s="76"/>
      <c r="E626" s="76"/>
      <c r="F626" s="77"/>
      <c r="G626" s="68"/>
      <c r="H626" s="38">
        <f>MATCH($A618,Matrix!$B$2:$B$73,0)+1</f>
        <v>58</v>
      </c>
    </row>
    <row r="627" spans="1:8" s="57" customFormat="1" ht="46.5" customHeight="1" thickBot="1" x14ac:dyDescent="0.45">
      <c r="A627" s="56"/>
      <c r="B627" s="56"/>
      <c r="C627" s="56"/>
      <c r="D627" s="56"/>
      <c r="E627" s="56"/>
      <c r="F627" s="56"/>
      <c r="G627" s="56"/>
      <c r="H627" s="56"/>
    </row>
    <row r="628" spans="1:8" s="37" customFormat="1" x14ac:dyDescent="0.4">
      <c r="A628" s="58" t="str">
        <f>Matrix!$B$1</f>
        <v>Ref #</v>
      </c>
      <c r="B628" s="59"/>
      <c r="C628" s="60" t="str">
        <f>Matrix!$C$1</f>
        <v>Category</v>
      </c>
      <c r="D628" s="61"/>
      <c r="E628" s="60" t="str">
        <f>Matrix!$G$1</f>
        <v>Criticality:
High, Medium, or Low</v>
      </c>
      <c r="F628" s="61"/>
      <c r="G628" s="36" t="str">
        <f>Matrix!$E$1</f>
        <v xml:space="preserve">Public Requirements References/Descriptions </v>
      </c>
    </row>
    <row r="629" spans="1:8" s="38" customFormat="1" ht="15.75" customHeight="1" x14ac:dyDescent="0.4">
      <c r="A629" s="62" t="s">
        <v>109</v>
      </c>
      <c r="B629" s="63"/>
      <c r="C629" s="64" t="str" cm="1">
        <f t="array" aca="1" ref="C629" ca="1">OFFSET(Matrix!$C$1,$H629 - 1,0)</f>
        <v>Protecting Firmware on Devices</v>
      </c>
      <c r="D629" s="65"/>
      <c r="E629" s="64" t="str" cm="1">
        <f t="array" aca="1" ref="E629" ca="1">OFFSET(Matrix!$G$1, $H629 - 1,0)</f>
        <v>Medium</v>
      </c>
      <c r="F629" s="65"/>
      <c r="G629" s="66" t="str" cm="1">
        <f t="array" aca="1" ref="G629" ca="1">OFFSET(Matrix!$E$1,$H629 - 1,0)</f>
        <v>NIST 800-53 SI-17 - FAIL-SAFE PROCEDURES 
The information system implements [Assignment: organization-defined fail-safe procedures] when [Assignment: organization-defined failure conditions occur].
NIST 800-53 SC-24 – FAIL IN KNOWN STATE
The information system fails to a [Assignment: organization-defined known-state] for [Assignment: organization-defined types of failures] preserving [Assignment: organization-defined system state information] in failure.
CTIA ICCTP 5.17 Design-In Features “Fail Secure”
FMCSA GDL 4 Security problems will happen; fail safely</v>
      </c>
      <c r="H629" s="38">
        <f>MATCH($A629,Matrix!$B$2:$B$73,0)+1</f>
        <v>59</v>
      </c>
    </row>
    <row r="630" spans="1:8" s="38" customFormat="1" x14ac:dyDescent="0.4">
      <c r="A630" s="69" t="str">
        <f>Matrix!$A$1</f>
        <v>Applicable Component Categories</v>
      </c>
      <c r="B630" s="70"/>
      <c r="C630" s="70"/>
      <c r="D630" s="70"/>
      <c r="E630" s="70"/>
      <c r="F630" s="70"/>
      <c r="G630" s="67"/>
      <c r="H630" s="38">
        <f>MATCH($A629,Matrix!$B$2:$B$73,0)+1</f>
        <v>59</v>
      </c>
    </row>
    <row r="631" spans="1:8" s="38" customFormat="1" ht="76.5" customHeight="1" x14ac:dyDescent="0.4">
      <c r="A631" s="62" t="str" cm="1">
        <f t="array" aca="1" ref="A631" ca="1">OFFSET(Matrix!$A$1,$H631 - 1,0)</f>
        <v xml:space="preserve">Mobile App;
Vehicle Connection;
Connectivity/Communications;
Cloud or Back-end;
</v>
      </c>
      <c r="B631" s="71"/>
      <c r="C631" s="71"/>
      <c r="D631" s="71"/>
      <c r="E631" s="71"/>
      <c r="F631" s="72"/>
      <c r="G631" s="67"/>
      <c r="H631" s="38">
        <f>MATCH($A629,Matrix!$B$2:$B$73,0)+1</f>
        <v>59</v>
      </c>
    </row>
    <row r="632" spans="1:8" s="38" customFormat="1" x14ac:dyDescent="0.4">
      <c r="A632" s="69" t="str">
        <f>Matrix!$D$1</f>
        <v>Requirement</v>
      </c>
      <c r="B632" s="70"/>
      <c r="C632" s="70"/>
      <c r="D632" s="70"/>
      <c r="E632" s="70"/>
      <c r="F632" s="70"/>
      <c r="G632" s="67"/>
      <c r="H632" s="38">
        <f>MATCH($A629,Matrix!$B$2:$B$73,0)+1</f>
        <v>59</v>
      </c>
    </row>
    <row r="633" spans="1:8" s="38" customFormat="1" ht="94.5" customHeight="1" x14ac:dyDescent="0.4">
      <c r="A633" s="62" t="str" cm="1">
        <f t="array" aca="1" ref="A633" ca="1">OFFSET(Matrix!$D$1,$H633 - 1,0)</f>
        <v>The vendor shall design security components that fail-secure to protect integrity of systems and data.</v>
      </c>
      <c r="B633" s="71"/>
      <c r="C633" s="71"/>
      <c r="D633" s="71"/>
      <c r="E633" s="71"/>
      <c r="F633" s="72"/>
      <c r="G633" s="67"/>
      <c r="H633" s="38">
        <f>MATCH($A629,Matrix!$B$2:$B$73,0)+1</f>
        <v>59</v>
      </c>
    </row>
    <row r="634" spans="1:8" s="38" customFormat="1" x14ac:dyDescent="0.4">
      <c r="A634" s="73" t="str">
        <f>Matrix!$F$1</f>
        <v xml:space="preserve">Verification: Inspection, Demonstration, Test, or Analysis </v>
      </c>
      <c r="B634" s="74"/>
      <c r="C634" s="74"/>
      <c r="D634" s="74"/>
      <c r="E634" s="74"/>
      <c r="F634" s="74"/>
      <c r="G634" s="67"/>
      <c r="H634" s="38">
        <f>MATCH($A629,Matrix!$B$2:$B$73,0)+1</f>
        <v>59</v>
      </c>
    </row>
    <row r="635" spans="1:8" s="38" customFormat="1" ht="94.5" customHeight="1" x14ac:dyDescent="0.4">
      <c r="A635" s="62" t="str" cm="1">
        <f t="array" aca="1" ref="A635" ca="1">OFFSET(Matrix!$F$1,$H635 - 1,0)</f>
        <v>Inspection of vendor documentation detailing how software components and the systems are designed to fail-secure.</v>
      </c>
      <c r="B635" s="71"/>
      <c r="C635" s="71"/>
      <c r="D635" s="71"/>
      <c r="E635" s="71"/>
      <c r="F635" s="72"/>
      <c r="G635" s="67"/>
      <c r="H635" s="38">
        <f>MATCH($A629,Matrix!$B$2:$B$73,0)+1</f>
        <v>59</v>
      </c>
    </row>
    <row r="636" spans="1:8" s="38" customFormat="1" x14ac:dyDescent="0.4">
      <c r="A636" s="69" t="str">
        <f>Matrix!$H$1</f>
        <v>Remarks</v>
      </c>
      <c r="B636" s="70"/>
      <c r="C636" s="70"/>
      <c r="D636" s="70"/>
      <c r="E636" s="70"/>
      <c r="F636" s="70"/>
      <c r="G636" s="67"/>
      <c r="H636" s="38">
        <f>MATCH($A629,Matrix!$B$2:$B$73,0)+1</f>
        <v>59</v>
      </c>
    </row>
    <row r="637" spans="1:8" s="38" customFormat="1" ht="49.5" customHeight="1" thickBot="1" x14ac:dyDescent="0.45">
      <c r="A637" s="75" t="str" cm="1">
        <f t="array" aca="1" ref="A637" ca="1">OFFSET(Matrix!$H$1,$H637 - 1,0)</f>
        <v>-</v>
      </c>
      <c r="B637" s="76"/>
      <c r="C637" s="76"/>
      <c r="D637" s="76"/>
      <c r="E637" s="76"/>
      <c r="F637" s="77"/>
      <c r="G637" s="68"/>
      <c r="H637" s="38">
        <f>MATCH($A629,Matrix!$B$2:$B$73,0)+1</f>
        <v>59</v>
      </c>
    </row>
    <row r="638" spans="1:8" s="57" customFormat="1" ht="46.5" customHeight="1" thickBot="1" x14ac:dyDescent="0.45">
      <c r="A638" s="56"/>
      <c r="B638" s="56"/>
      <c r="C638" s="56"/>
      <c r="D638" s="56"/>
      <c r="E638" s="56"/>
      <c r="F638" s="56"/>
      <c r="G638" s="56"/>
      <c r="H638" s="56"/>
    </row>
    <row r="639" spans="1:8" s="37" customFormat="1" ht="17.25" customHeight="1" x14ac:dyDescent="0.4">
      <c r="A639" s="58" t="str">
        <f>Matrix!$B$1</f>
        <v>Ref #</v>
      </c>
      <c r="B639" s="59"/>
      <c r="C639" s="60" t="str">
        <f>Matrix!$C$1</f>
        <v>Category</v>
      </c>
      <c r="D639" s="61"/>
      <c r="E639" s="60" t="str">
        <f>Matrix!$G$1</f>
        <v>Criticality:
High, Medium, or Low</v>
      </c>
      <c r="F639" s="61"/>
      <c r="G639" s="36" t="str">
        <f>Matrix!$E$1</f>
        <v xml:space="preserve">Public Requirements References/Descriptions </v>
      </c>
    </row>
    <row r="640" spans="1:8" s="38" customFormat="1" ht="15.75" customHeight="1" x14ac:dyDescent="0.4">
      <c r="A640" s="62" t="s">
        <v>112</v>
      </c>
      <c r="B640" s="63"/>
      <c r="C640" s="64" t="str" cm="1">
        <f t="array" aca="1" ref="C640" ca="1">OFFSET(Matrix!$C$1,$H640 - 1,0)</f>
        <v>Protecting Firmware on Devices</v>
      </c>
      <c r="D640" s="65"/>
      <c r="E640" s="64" t="str" cm="1">
        <f t="array" aca="1" ref="E640" ca="1">OFFSET(Matrix!$G$1, $H640 - 1,0)</f>
        <v>Low</v>
      </c>
      <c r="F640" s="65"/>
      <c r="G640" s="66" t="str" cm="1">
        <f t="array" aca="1" ref="G640" ca="1">OFFSET(Matrix!$E$1,$H640 - 1,0)</f>
        <v>NIST 800-53 SI-3 - MALICIOUS CODE PROTECTION
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v>
      </c>
      <c r="H640" s="38">
        <f>MATCH($A640,Matrix!$B$2:$B$73,0)+1</f>
        <v>60</v>
      </c>
    </row>
    <row r="641" spans="1:8" s="38" customFormat="1" ht="17.25" customHeight="1" x14ac:dyDescent="0.4">
      <c r="A641" s="69" t="str">
        <f>Matrix!$A$1</f>
        <v>Applicable Component Categories</v>
      </c>
      <c r="B641" s="70"/>
      <c r="C641" s="70"/>
      <c r="D641" s="70"/>
      <c r="E641" s="70"/>
      <c r="F641" s="70"/>
      <c r="G641" s="67"/>
      <c r="H641" s="38">
        <f>MATCH($A640,Matrix!$B$2:$B$73,0)+1</f>
        <v>60</v>
      </c>
    </row>
    <row r="642" spans="1:8" s="38" customFormat="1" ht="76.5" customHeight="1" x14ac:dyDescent="0.4">
      <c r="A642" s="62" t="str" cm="1">
        <f t="array" aca="1" ref="A642" ca="1">OFFSET(Matrix!$A$1,$H642 - 1,0)</f>
        <v xml:space="preserve">Mobile App;
Vehicle Connection;
Connectivity/Communications;
Cloud or Back-end;
</v>
      </c>
      <c r="B642" s="71"/>
      <c r="C642" s="71"/>
      <c r="D642" s="71"/>
      <c r="E642" s="71"/>
      <c r="F642" s="72"/>
      <c r="G642" s="67"/>
      <c r="H642" s="38">
        <f>MATCH($A640,Matrix!$B$2:$B$73,0)+1</f>
        <v>60</v>
      </c>
    </row>
    <row r="643" spans="1:8" s="38" customFormat="1" ht="17.25" customHeight="1" x14ac:dyDescent="0.4">
      <c r="A643" s="69" t="str">
        <f>Matrix!$D$1</f>
        <v>Requirement</v>
      </c>
      <c r="B643" s="70"/>
      <c r="C643" s="70"/>
      <c r="D643" s="70"/>
      <c r="E643" s="70"/>
      <c r="F643" s="70"/>
      <c r="G643" s="67"/>
      <c r="H643" s="38">
        <f>MATCH($A640,Matrix!$B$2:$B$73,0)+1</f>
        <v>60</v>
      </c>
    </row>
    <row r="644" spans="1:8" s="38" customFormat="1" ht="94.5" customHeight="1" x14ac:dyDescent="0.4">
      <c r="A644" s="62" t="str" cm="1">
        <f t="array" aca="1" ref="A644" ca="1">OFFSET(Matrix!$D$1,$H644 - 1,0)</f>
        <v>The vendor shall utilize protective mechanisms to protect components from unauthorized runtime/volatile modification of code.</v>
      </c>
      <c r="B644" s="71"/>
      <c r="C644" s="71"/>
      <c r="D644" s="71"/>
      <c r="E644" s="71"/>
      <c r="F644" s="72"/>
      <c r="G644" s="67"/>
      <c r="H644" s="38">
        <f>MATCH($A640,Matrix!$B$2:$B$73,0)+1</f>
        <v>60</v>
      </c>
    </row>
    <row r="645" spans="1:8" s="38" customFormat="1" x14ac:dyDescent="0.4">
      <c r="A645" s="73" t="str">
        <f>Matrix!$F$1</f>
        <v xml:space="preserve">Verification: Inspection, Demonstration, Test, or Analysis </v>
      </c>
      <c r="B645" s="74"/>
      <c r="C645" s="74"/>
      <c r="D645" s="74"/>
      <c r="E645" s="74"/>
      <c r="F645" s="74"/>
      <c r="G645" s="67"/>
      <c r="H645" s="38">
        <f>MATCH($A640,Matrix!$B$2:$B$73,0)+1</f>
        <v>60</v>
      </c>
    </row>
    <row r="646" spans="1:8" s="38" customFormat="1" ht="104.25" customHeight="1" x14ac:dyDescent="0.4">
      <c r="A646" s="62" t="str" cm="1">
        <f t="array" aca="1" ref="A646" ca="1">OFFSET(Matrix!$F$1,$H646 - 1,0)</f>
        <v>Inspection of vendor documentation detailing the operation of software protections for prevent the runtime modification of code.</v>
      </c>
      <c r="B646" s="71"/>
      <c r="C646" s="71"/>
      <c r="D646" s="71"/>
      <c r="E646" s="71"/>
      <c r="F646" s="72"/>
      <c r="G646" s="67"/>
      <c r="H646" s="38">
        <f>MATCH($A640,Matrix!$B$2:$B$73,0)+1</f>
        <v>60</v>
      </c>
    </row>
    <row r="647" spans="1:8" s="38" customFormat="1" ht="17.25" customHeight="1" x14ac:dyDescent="0.4">
      <c r="A647" s="69" t="str">
        <f>Matrix!$H$1</f>
        <v>Remarks</v>
      </c>
      <c r="B647" s="70"/>
      <c r="C647" s="70"/>
      <c r="D647" s="70"/>
      <c r="E647" s="70"/>
      <c r="F647" s="70"/>
      <c r="G647" s="67"/>
      <c r="H647" s="38">
        <f>MATCH($A640,Matrix!$B$2:$B$73,0)+1</f>
        <v>60</v>
      </c>
    </row>
    <row r="648" spans="1:8" s="38" customFormat="1" ht="72" customHeight="1" thickBot="1" x14ac:dyDescent="0.45">
      <c r="A648" s="75" t="str" cm="1">
        <f t="array" aca="1" ref="A648" ca="1">OFFSET(Matrix!$H$1,$H648 - 1,0)</f>
        <v xml:space="preserve"> Not well defined enough to make this of critical importance to TSPs or carriers</v>
      </c>
      <c r="B648" s="76"/>
      <c r="C648" s="76"/>
      <c r="D648" s="76"/>
      <c r="E648" s="76"/>
      <c r="F648" s="77"/>
      <c r="G648" s="68"/>
      <c r="H648" s="38">
        <f>MATCH($A640,Matrix!$B$2:$B$73,0)+1</f>
        <v>60</v>
      </c>
    </row>
    <row r="649" spans="1:8" s="57" customFormat="1" ht="46.5" customHeight="1" thickBot="1" x14ac:dyDescent="0.45">
      <c r="A649" s="56"/>
      <c r="B649" s="56"/>
      <c r="C649" s="56"/>
      <c r="D649" s="56"/>
      <c r="E649" s="56"/>
      <c r="F649" s="56"/>
      <c r="G649" s="56"/>
      <c r="H649" s="56"/>
    </row>
    <row r="650" spans="1:8" s="37" customFormat="1" x14ac:dyDescent="0.4">
      <c r="A650" s="58" t="str">
        <f>Matrix!$B$1</f>
        <v>Ref #</v>
      </c>
      <c r="B650" s="59"/>
      <c r="C650" s="60" t="str">
        <f>Matrix!$C$1</f>
        <v>Category</v>
      </c>
      <c r="D650" s="61"/>
      <c r="E650" s="60" t="str">
        <f>Matrix!$G$1</f>
        <v>Criticality:
High, Medium, or Low</v>
      </c>
      <c r="F650" s="61"/>
      <c r="G650" s="36" t="str">
        <f>Matrix!$E$1</f>
        <v xml:space="preserve">Public Requirements References/Descriptions </v>
      </c>
    </row>
    <row r="651" spans="1:8" s="38" customFormat="1" ht="15.75" customHeight="1" x14ac:dyDescent="0.4">
      <c r="A651" s="62" t="s">
        <v>115</v>
      </c>
      <c r="B651" s="63"/>
      <c r="C651" s="64" t="str" cm="1">
        <f t="array" aca="1" ref="C651" ca="1">OFFSET(Matrix!$C$1,$H651 - 1,0)</f>
        <v>Vulnerability Management</v>
      </c>
      <c r="D651" s="65"/>
      <c r="E651" s="64" t="str" cm="1">
        <f t="array" aca="1" ref="E651" ca="1">OFFSET(Matrix!$G$1, $H651 - 1,0)</f>
        <v>Medium</v>
      </c>
      <c r="F651" s="65"/>
      <c r="G651" s="66" t="str" cm="1">
        <f t="array" aca="1" ref="G651" ca="1">OFFSET(Matrix!$E$1,$H651 - 1,0)</f>
        <v>NIST 800-53 SI-5 - SECURITY ALERTS, ADVISORIES, AND DIRECTIVES 
The organization:
a. Receives information system security alerts, advisories, and directives from [Assignment: organization-defined external organizations] on an ongoing basis;
[...]
ISA/IEC  29147:2014 (Information technology -- Security techniques -- Vulnerability Disclosure) 
ISO/IEC 30111:2013 (Information technology -- Security techniques -- Vulnerability Handling Processes) 
Amit Elazari, Legal Bug Bounty Programs
FMCSA GDL 8 Decide early who is in charge of creating, implementing, and maintaining software/firmware updates for a device when a vulnerability emerges, and ensure these guidelines are met
FMCSA GDL 10 Publish a vulunerability reporting and disclosure policy
DHS BOD 20-01 Required Action, Enable Receipt of Unsolicited Reports
DHS BOD 20-01 Required Action, Develop and Publish a Vulnerability Disclosure Policy
DHS BOD 20-01 Required Action, Vulnerability Disclosure Handling Procedures</v>
      </c>
      <c r="H651" s="38">
        <f>MATCH($A651,Matrix!$B$2:$B$73,0)+1</f>
        <v>61</v>
      </c>
    </row>
    <row r="652" spans="1:8" s="38" customFormat="1" x14ac:dyDescent="0.4">
      <c r="A652" s="69" t="str">
        <f>Matrix!$A$1</f>
        <v>Applicable Component Categories</v>
      </c>
      <c r="B652" s="70"/>
      <c r="C652" s="70"/>
      <c r="D652" s="70"/>
      <c r="E652" s="70"/>
      <c r="F652" s="70"/>
      <c r="G652" s="67"/>
      <c r="H652" s="38">
        <f>MATCH($A651,Matrix!$B$2:$B$73,0)+1</f>
        <v>61</v>
      </c>
    </row>
    <row r="653" spans="1:8" s="38" customFormat="1" ht="76.5" customHeight="1" x14ac:dyDescent="0.4">
      <c r="A653" s="62" t="str" cm="1">
        <f t="array" aca="1" ref="A653" ca="1">OFFSET(Matrix!$A$1,$H653 - 1,0)</f>
        <v xml:space="preserve">Mobile App;
Vehicle Connection;
Connectivity/Communications;
Cloud or Back-end;
</v>
      </c>
      <c r="B653" s="71"/>
      <c r="C653" s="71"/>
      <c r="D653" s="71"/>
      <c r="E653" s="71"/>
      <c r="F653" s="72"/>
      <c r="G653" s="67"/>
      <c r="H653" s="38">
        <f>MATCH($A651,Matrix!$B$2:$B$73,0)+1</f>
        <v>61</v>
      </c>
    </row>
    <row r="654" spans="1:8" s="38" customFormat="1" x14ac:dyDescent="0.4">
      <c r="A654" s="69" t="str">
        <f>Matrix!$D$1</f>
        <v>Requirement</v>
      </c>
      <c r="B654" s="70"/>
      <c r="C654" s="70"/>
      <c r="D654" s="70"/>
      <c r="E654" s="70"/>
      <c r="F654" s="70"/>
      <c r="G654" s="67"/>
      <c r="H654" s="38">
        <f>MATCH($A651,Matrix!$B$2:$B$73,0)+1</f>
        <v>61</v>
      </c>
    </row>
    <row r="655" spans="1:8" s="38" customFormat="1" ht="111.75" customHeight="1" x14ac:dyDescent="0.4">
      <c r="A655" s="62" t="str" cm="1">
        <f t="array" aca="1" ref="A655" ca="1">OFFSET(Matrix!$D$1,$H655 - 1,0)</f>
        <v>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B655" s="71"/>
      <c r="C655" s="71"/>
      <c r="D655" s="71"/>
      <c r="E655" s="71"/>
      <c r="F655" s="72"/>
      <c r="G655" s="67"/>
      <c r="H655" s="38">
        <f>MATCH($A651,Matrix!$B$2:$B$73,0)+1</f>
        <v>61</v>
      </c>
    </row>
    <row r="656" spans="1:8" s="38" customFormat="1" x14ac:dyDescent="0.4">
      <c r="A656" s="73" t="str">
        <f>Matrix!$F$1</f>
        <v xml:space="preserve">Verification: Inspection, Demonstration, Test, or Analysis </v>
      </c>
      <c r="B656" s="74"/>
      <c r="C656" s="74"/>
      <c r="D656" s="74"/>
      <c r="E656" s="74"/>
      <c r="F656" s="74"/>
      <c r="G656" s="67"/>
      <c r="H656" s="38">
        <f>MATCH($A651,Matrix!$B$2:$B$73,0)+1</f>
        <v>61</v>
      </c>
    </row>
    <row r="657" spans="1:8" s="38" customFormat="1" ht="94.5" customHeight="1" x14ac:dyDescent="0.4">
      <c r="A657" s="62" t="str" cm="1">
        <f t="array" aca="1" ref="A657" ca="1">OFFSET(Matrix!$F$1,$H657 - 1,0)</f>
        <v>Demonstration, by vendor, that disclosure instructions are published on their public website and are readily accessible.
Demonstration, by vendor, of an active security@[vendor domain] email, that will provide a known contact point for disclosure.</v>
      </c>
      <c r="B657" s="71"/>
      <c r="C657" s="71"/>
      <c r="D657" s="71"/>
      <c r="E657" s="71"/>
      <c r="F657" s="72"/>
      <c r="G657" s="67"/>
      <c r="H657" s="38">
        <f>MATCH($A651,Matrix!$B$2:$B$73,0)+1</f>
        <v>61</v>
      </c>
    </row>
    <row r="658" spans="1:8" s="38" customFormat="1" x14ac:dyDescent="0.4">
      <c r="A658" s="69" t="str">
        <f>Matrix!$H$1</f>
        <v>Remarks</v>
      </c>
      <c r="B658" s="70"/>
      <c r="C658" s="70"/>
      <c r="D658" s="70"/>
      <c r="E658" s="70"/>
      <c r="F658" s="70"/>
      <c r="G658" s="67"/>
      <c r="H658" s="38">
        <f>MATCH($A651,Matrix!$B$2:$B$73,0)+1</f>
        <v>61</v>
      </c>
    </row>
    <row r="659" spans="1:8" s="38" customFormat="1" ht="69.75" customHeight="1" thickBot="1" x14ac:dyDescent="0.45">
      <c r="A659" s="75" t="str" cm="1">
        <f t="array" aca="1" ref="A659" ca="1">OFFSET(Matrix!$H$1,$H659 - 1,0)</f>
        <v>-</v>
      </c>
      <c r="B659" s="76"/>
      <c r="C659" s="76"/>
      <c r="D659" s="76"/>
      <c r="E659" s="76"/>
      <c r="F659" s="77"/>
      <c r="G659" s="68"/>
      <c r="H659" s="38">
        <f>MATCH($A651,Matrix!$B$2:$B$73,0)+1</f>
        <v>61</v>
      </c>
    </row>
    <row r="660" spans="1:8" s="57" customFormat="1" ht="46.5" customHeight="1" thickBot="1" x14ac:dyDescent="0.45">
      <c r="A660" s="56"/>
      <c r="B660" s="56"/>
      <c r="C660" s="56"/>
      <c r="D660" s="56"/>
      <c r="E660" s="56"/>
      <c r="F660" s="56"/>
      <c r="G660" s="56"/>
      <c r="H660" s="56"/>
    </row>
    <row r="661" spans="1:8" s="37" customFormat="1" ht="17.25" customHeight="1" x14ac:dyDescent="0.4">
      <c r="A661" s="58" t="str">
        <f>Matrix!$B$1</f>
        <v>Ref #</v>
      </c>
      <c r="B661" s="59"/>
      <c r="C661" s="60" t="str">
        <f>Matrix!$C$1</f>
        <v>Category</v>
      </c>
      <c r="D661" s="61"/>
      <c r="E661" s="60" t="str">
        <f>Matrix!$G$1</f>
        <v>Criticality:
High, Medium, or Low</v>
      </c>
      <c r="F661" s="61"/>
      <c r="G661" s="36" t="str">
        <f>Matrix!$E$1</f>
        <v xml:space="preserve">Public Requirements References/Descriptions </v>
      </c>
    </row>
    <row r="662" spans="1:8" s="38" customFormat="1" ht="15.75" customHeight="1" x14ac:dyDescent="0.4">
      <c r="A662" s="62" t="s">
        <v>117</v>
      </c>
      <c r="B662" s="63"/>
      <c r="C662" s="64" t="str" cm="1">
        <f t="array" aca="1" ref="C662" ca="1">OFFSET(Matrix!$C$1,$H662 - 1,0)</f>
        <v>Incident Response</v>
      </c>
      <c r="D662" s="65"/>
      <c r="E662" s="64" t="str" cm="1">
        <f t="array" aca="1" ref="E662" ca="1">OFFSET(Matrix!$G$1, $H662 - 1,0)</f>
        <v>High</v>
      </c>
      <c r="F662" s="65"/>
      <c r="G662" s="66" t="str" cm="1">
        <f t="array" aca="1" ref="G662" ca="1">OFFSET(Matrix!$E$1,$H662 - 1,0)</f>
        <v>NIST 800-53 SI-4 – SYSTEM MONITORING 
The organization:
a. Monitors the information system to detect: […]
FMCSA GDL 28 Enable security monitoring of the telematics system(s) using native tools.</v>
      </c>
      <c r="H662" s="38">
        <f>MATCH($A662,Matrix!$B$2:$B$73,0)+1</f>
        <v>62</v>
      </c>
    </row>
    <row r="663" spans="1:8" s="38" customFormat="1" ht="17.25" customHeight="1" x14ac:dyDescent="0.4">
      <c r="A663" s="69" t="str">
        <f>Matrix!$A$1</f>
        <v>Applicable Component Categories</v>
      </c>
      <c r="B663" s="70"/>
      <c r="C663" s="70"/>
      <c r="D663" s="70"/>
      <c r="E663" s="70"/>
      <c r="F663" s="70"/>
      <c r="G663" s="67"/>
      <c r="H663" s="38">
        <f>MATCH($A662,Matrix!$B$2:$B$73,0)+1</f>
        <v>62</v>
      </c>
    </row>
    <row r="664" spans="1:8" s="38" customFormat="1" ht="76.5" customHeight="1" x14ac:dyDescent="0.4">
      <c r="A664" s="62" t="str" cm="1">
        <f t="array" aca="1" ref="A664" ca="1">OFFSET(Matrix!$A$1,$H664 - 1,0)</f>
        <v xml:space="preserve">Cloud or Back-end;
</v>
      </c>
      <c r="B664" s="71"/>
      <c r="C664" s="71"/>
      <c r="D664" s="71"/>
      <c r="E664" s="71"/>
      <c r="F664" s="72"/>
      <c r="G664" s="67"/>
      <c r="H664" s="38">
        <f>MATCH($A662,Matrix!$B$2:$B$73,0)+1</f>
        <v>62</v>
      </c>
    </row>
    <row r="665" spans="1:8" s="38" customFormat="1" ht="17.25" customHeight="1" x14ac:dyDescent="0.4">
      <c r="A665" s="69" t="str">
        <f>Matrix!$D$1</f>
        <v>Requirement</v>
      </c>
      <c r="B665" s="70"/>
      <c r="C665" s="70"/>
      <c r="D665" s="70"/>
      <c r="E665" s="70"/>
      <c r="F665" s="70"/>
      <c r="G665" s="67"/>
      <c r="H665" s="38">
        <f>MATCH($A662,Matrix!$B$2:$B$73,0)+1</f>
        <v>62</v>
      </c>
    </row>
    <row r="666" spans="1:8" s="38" customFormat="1" ht="94.5" customHeight="1" x14ac:dyDescent="0.4">
      <c r="A666" s="62" t="str" cm="1">
        <f t="array" aca="1" ref="A666" ca="1">OFFSET(Matrix!$D$1,$H666 - 1,0)</f>
        <v>The vendor must monitor information systems for attack and unauthorized access including employing automated analysis tools</v>
      </c>
      <c r="B666" s="71"/>
      <c r="C666" s="71"/>
      <c r="D666" s="71"/>
      <c r="E666" s="71"/>
      <c r="F666" s="72"/>
      <c r="G666" s="67"/>
      <c r="H666" s="38">
        <f>MATCH($A662,Matrix!$B$2:$B$73,0)+1</f>
        <v>62</v>
      </c>
    </row>
    <row r="667" spans="1:8" s="38" customFormat="1" x14ac:dyDescent="0.4">
      <c r="A667" s="73" t="str">
        <f>Matrix!$F$1</f>
        <v xml:space="preserve">Verification: Inspection, Demonstration, Test, or Analysis </v>
      </c>
      <c r="B667" s="74"/>
      <c r="C667" s="74"/>
      <c r="D667" s="74"/>
      <c r="E667" s="74"/>
      <c r="F667" s="74"/>
      <c r="G667" s="67"/>
      <c r="H667" s="38">
        <f>MATCH($A662,Matrix!$B$2:$B$73,0)+1</f>
        <v>62</v>
      </c>
    </row>
    <row r="668" spans="1:8" s="38" customFormat="1" ht="94.5" customHeight="1" x14ac:dyDescent="0.4">
      <c r="A668" s="62" t="str" cm="1">
        <f t="array" aca="1" ref="A668" ca="1">OFFSET(Matrix!$F$1,$H668 - 1,0)</f>
        <v>Inspection of vendor-supplied documentation which asserts the use and active monitoring of their systems for intrusion.</v>
      </c>
      <c r="B668" s="71"/>
      <c r="C668" s="71"/>
      <c r="D668" s="71"/>
      <c r="E668" s="71"/>
      <c r="F668" s="72"/>
      <c r="G668" s="67"/>
      <c r="H668" s="38">
        <f>MATCH($A662,Matrix!$B$2:$B$73,0)+1</f>
        <v>62</v>
      </c>
    </row>
    <row r="669" spans="1:8" s="38" customFormat="1" ht="17.25" customHeight="1" x14ac:dyDescent="0.4">
      <c r="A669" s="69" t="str">
        <f>Matrix!$H$1</f>
        <v>Remarks</v>
      </c>
      <c r="B669" s="70"/>
      <c r="C669" s="70"/>
      <c r="D669" s="70"/>
      <c r="E669" s="70"/>
      <c r="F669" s="70"/>
      <c r="G669" s="67"/>
      <c r="H669" s="38">
        <f>MATCH($A662,Matrix!$B$2:$B$73,0)+1</f>
        <v>62</v>
      </c>
    </row>
    <row r="670" spans="1:8" s="38" customFormat="1" ht="138.75" customHeight="1" thickBot="1" x14ac:dyDescent="0.45">
      <c r="A670" s="75" t="str" cm="1">
        <f t="array" aca="1" ref="A670" ca="1">OFFSET(Matrix!$H$1,$H670 - 1,0)</f>
        <v xml:space="preserve"> Regardless of how secure a system might be it will eventually be breached; therefore monitoring is of high criticality
e.g. SIEM, IDS, WAF, Application monitoring</v>
      </c>
      <c r="B670" s="76"/>
      <c r="C670" s="76"/>
      <c r="D670" s="76"/>
      <c r="E670" s="76"/>
      <c r="F670" s="77"/>
      <c r="G670" s="68"/>
      <c r="H670" s="38">
        <f>MATCH($A662,Matrix!$B$2:$B$73,0)+1</f>
        <v>62</v>
      </c>
    </row>
    <row r="671" spans="1:8" s="57" customFormat="1" ht="46.5" customHeight="1" thickBot="1" x14ac:dyDescent="0.45">
      <c r="A671" s="56"/>
      <c r="B671" s="56"/>
      <c r="C671" s="56"/>
      <c r="D671" s="56"/>
      <c r="E671" s="56"/>
      <c r="F671" s="56"/>
      <c r="G671" s="56"/>
      <c r="H671" s="56"/>
    </row>
    <row r="672" spans="1:8" s="37" customFormat="1" x14ac:dyDescent="0.4">
      <c r="A672" s="58" t="str">
        <f>Matrix!$B$1</f>
        <v>Ref #</v>
      </c>
      <c r="B672" s="59"/>
      <c r="C672" s="60" t="str">
        <f>Matrix!$C$1</f>
        <v>Category</v>
      </c>
      <c r="D672" s="61"/>
      <c r="E672" s="60" t="str">
        <f>Matrix!$G$1</f>
        <v>Criticality:
High, Medium, or Low</v>
      </c>
      <c r="F672" s="61"/>
      <c r="G672" s="36" t="str">
        <f>Matrix!$E$1</f>
        <v xml:space="preserve">Public Requirements References/Descriptions </v>
      </c>
    </row>
    <row r="673" spans="1:8" s="38" customFormat="1" ht="15.75" customHeight="1" x14ac:dyDescent="0.4">
      <c r="A673" s="62" t="s">
        <v>121</v>
      </c>
      <c r="B673" s="63"/>
      <c r="C673" s="64" t="str" cm="1">
        <f t="array" aca="1" ref="C673" ca="1">OFFSET(Matrix!$C$1,$H673 - 1,0)</f>
        <v>Vulnerability Management</v>
      </c>
      <c r="D673" s="65"/>
      <c r="E673" s="64" t="str" cm="1">
        <f t="array" aca="1" ref="E673" ca="1">OFFSET(Matrix!$G$1, $H673 - 1,0)</f>
        <v>Medium</v>
      </c>
      <c r="F673" s="65"/>
      <c r="G673" s="66" t="str" cm="1">
        <f t="array" aca="1" ref="G673" ca="1">OFFSET(Matrix!$E$1,$H673 - 1,0)</f>
        <v>NIST 800-53 RA-5 – VULNERABILITY SCANNING 
The organization:
a. Scans for vulnerabilities in the information system and hosted applications [Assignment: organization-defined frequency and/or randomly in accordance with organization-defined process] and when new vulnerabilities potentially affecting the system/applications are identified and reported;
b. Employs vulnerability scanning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Analyzes vulnerability scan reports and results from security control assessments;
d. Remediates legitimate vulnerabilities [Assignment: organization-defined response times] in accordance with an organizational assessment of risk; and
e. Shares information obtained from the vulnerability scanning process and security control assessments with [Assignment: organization-defined personnel or roles] to help eliminate similar vulnerabilities in other information systems (i.e., systemic weaknesses or deficiencies).</v>
      </c>
      <c r="H673" s="38">
        <f>MATCH($A673,Matrix!$B$2:$B$73,0)+1</f>
        <v>63</v>
      </c>
    </row>
    <row r="674" spans="1:8" s="38" customFormat="1" x14ac:dyDescent="0.4">
      <c r="A674" s="69" t="str">
        <f>Matrix!$A$1</f>
        <v>Applicable Component Categories</v>
      </c>
      <c r="B674" s="70"/>
      <c r="C674" s="70"/>
      <c r="D674" s="70"/>
      <c r="E674" s="70"/>
      <c r="F674" s="70"/>
      <c r="G674" s="67"/>
      <c r="H674" s="38">
        <f>MATCH($A673,Matrix!$B$2:$B$73,0)+1</f>
        <v>63</v>
      </c>
    </row>
    <row r="675" spans="1:8" s="38" customFormat="1" ht="76.5" customHeight="1" x14ac:dyDescent="0.4">
      <c r="A675" s="62" t="str" cm="1">
        <f t="array" aca="1" ref="A675" ca="1">OFFSET(Matrix!$A$1,$H675 - 1,0)</f>
        <v xml:space="preserve">Connectivity/Communications;
Cloud or Back-end;
</v>
      </c>
      <c r="B675" s="71"/>
      <c r="C675" s="71"/>
      <c r="D675" s="71"/>
      <c r="E675" s="71"/>
      <c r="F675" s="72"/>
      <c r="G675" s="67"/>
      <c r="H675" s="38">
        <f>MATCH($A673,Matrix!$B$2:$B$73,0)+1</f>
        <v>63</v>
      </c>
    </row>
    <row r="676" spans="1:8" s="38" customFormat="1" x14ac:dyDescent="0.4">
      <c r="A676" s="69" t="str">
        <f>Matrix!$D$1</f>
        <v>Requirement</v>
      </c>
      <c r="B676" s="70"/>
      <c r="C676" s="70"/>
      <c r="D676" s="70"/>
      <c r="E676" s="70"/>
      <c r="F676" s="70"/>
      <c r="G676" s="67"/>
      <c r="H676" s="38">
        <f>MATCH($A673,Matrix!$B$2:$B$73,0)+1</f>
        <v>63</v>
      </c>
    </row>
    <row r="677" spans="1:8" s="38" customFormat="1" ht="94.5" customHeight="1" x14ac:dyDescent="0.4">
      <c r="A677" s="62" t="str" cm="1">
        <f t="array" aca="1" ref="A677" ca="1">OFFSET(Matrix!$D$1,$H677 - 1,0)</f>
        <v xml:space="preserve">The vendor conducts regular vulnerability scans of operating environment to verify software components in use have been patched according to remediation SLAs. 
</v>
      </c>
      <c r="B677" s="71"/>
      <c r="C677" s="71"/>
      <c r="D677" s="71"/>
      <c r="E677" s="71"/>
      <c r="F677" s="72"/>
      <c r="G677" s="67"/>
      <c r="H677" s="38">
        <f>MATCH($A673,Matrix!$B$2:$B$73,0)+1</f>
        <v>63</v>
      </c>
    </row>
    <row r="678" spans="1:8" s="38" customFormat="1" x14ac:dyDescent="0.4">
      <c r="A678" s="73" t="str">
        <f>Matrix!$F$1</f>
        <v xml:space="preserve">Verification: Inspection, Demonstration, Test, or Analysis </v>
      </c>
      <c r="B678" s="74"/>
      <c r="C678" s="74"/>
      <c r="D678" s="74"/>
      <c r="E678" s="74"/>
      <c r="F678" s="74"/>
      <c r="G678" s="67"/>
      <c r="H678" s="38">
        <f>MATCH($A673,Matrix!$B$2:$B$73,0)+1</f>
        <v>63</v>
      </c>
    </row>
    <row r="679" spans="1:8" s="38" customFormat="1" ht="94.5" customHeight="1" x14ac:dyDescent="0.4">
      <c r="A679" s="62" t="str" cm="1">
        <f t="array" aca="1" ref="A679" ca="1">OFFSET(Matrix!$F$1,$H679 - 1,0)</f>
        <v>Inspection of vendor-supplied documents stating the frequency, method, and scope of vulnerability scans.</v>
      </c>
      <c r="B679" s="71"/>
      <c r="C679" s="71"/>
      <c r="D679" s="71"/>
      <c r="E679" s="71"/>
      <c r="F679" s="72"/>
      <c r="G679" s="67"/>
      <c r="H679" s="38">
        <f>MATCH($A673,Matrix!$B$2:$B$73,0)+1</f>
        <v>63</v>
      </c>
    </row>
    <row r="680" spans="1:8" s="38" customFormat="1" x14ac:dyDescent="0.4">
      <c r="A680" s="69" t="str">
        <f>Matrix!$H$1</f>
        <v>Remarks</v>
      </c>
      <c r="B680" s="70"/>
      <c r="C680" s="70"/>
      <c r="D680" s="70"/>
      <c r="E680" s="70"/>
      <c r="F680" s="70"/>
      <c r="G680" s="67"/>
      <c r="H680" s="38">
        <f>MATCH($A673,Matrix!$B$2:$B$73,0)+1</f>
        <v>63</v>
      </c>
    </row>
    <row r="681" spans="1:8" s="38" customFormat="1" ht="49.5" customHeight="1" thickBot="1" x14ac:dyDescent="0.45">
      <c r="A681" s="75" t="str" cm="1">
        <f t="array" aca="1" ref="A681" ca="1">OFFSET(Matrix!$H$1,$H681 - 1,0)</f>
        <v>-</v>
      </c>
      <c r="B681" s="76"/>
      <c r="C681" s="76"/>
      <c r="D681" s="76"/>
      <c r="E681" s="76"/>
      <c r="F681" s="77"/>
      <c r="G681" s="68"/>
      <c r="H681" s="38">
        <f>MATCH($A673,Matrix!$B$2:$B$73,0)+1</f>
        <v>63</v>
      </c>
    </row>
    <row r="682" spans="1:8" s="57" customFormat="1" ht="46.5" customHeight="1" thickBot="1" x14ac:dyDescent="0.45">
      <c r="A682" s="56"/>
      <c r="B682" s="56"/>
      <c r="C682" s="56"/>
      <c r="D682" s="56"/>
      <c r="E682" s="56"/>
      <c r="F682" s="56"/>
      <c r="G682" s="56"/>
      <c r="H682" s="56"/>
    </row>
    <row r="683" spans="1:8" s="37" customFormat="1" ht="17.25" customHeight="1" x14ac:dyDescent="0.4">
      <c r="A683" s="58" t="str">
        <f>Matrix!$B$1</f>
        <v>Ref #</v>
      </c>
      <c r="B683" s="59"/>
      <c r="C683" s="60" t="str">
        <f>Matrix!$C$1</f>
        <v>Category</v>
      </c>
      <c r="D683" s="61"/>
      <c r="E683" s="60" t="str">
        <f>Matrix!$G$1</f>
        <v>Criticality:
High, Medium, or Low</v>
      </c>
      <c r="F683" s="61"/>
      <c r="G683" s="36" t="str">
        <f>Matrix!$E$1</f>
        <v xml:space="preserve">Public Requirements References/Descriptions </v>
      </c>
    </row>
    <row r="684" spans="1:8" s="38" customFormat="1" ht="15.75" customHeight="1" x14ac:dyDescent="0.4">
      <c r="A684" s="62" t="s">
        <v>123</v>
      </c>
      <c r="B684" s="63"/>
      <c r="C684" s="64" t="str" cm="1">
        <f t="array" aca="1" ref="C684" ca="1">OFFSET(Matrix!$C$1,$H684 - 1,0)</f>
        <v>Vulnerability Management</v>
      </c>
      <c r="D684" s="65"/>
      <c r="E684" s="64" t="str" cm="1">
        <f t="array" aca="1" ref="E684" ca="1">OFFSET(Matrix!$G$1, $H684 - 1,0)</f>
        <v>Low</v>
      </c>
      <c r="F684" s="65"/>
      <c r="G684" s="66" t="str" cm="1">
        <f t="array" aca="1" ref="G684" ca="1">OFFSET(Matrix!$E$1,$H684 - 1,0)</f>
        <v>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
CAIQ CCC-03.3 Are there policies and procedures in place to triage and remedy reported bugs and security vulnerabilities for product and service offerings?
FMCSA GDL 8 Decide early who is in charge of creating, implementing and maintaining software/firmware updates for a device when a vulnerability emerges, and ensure these guidelines are met</v>
      </c>
      <c r="H684" s="38">
        <f>MATCH($A684,Matrix!$B$2:$B$73,0)+1</f>
        <v>64</v>
      </c>
    </row>
    <row r="685" spans="1:8" s="38" customFormat="1" ht="17.25" customHeight="1" x14ac:dyDescent="0.4">
      <c r="A685" s="69" t="str">
        <f>Matrix!$A$1</f>
        <v>Applicable Component Categories</v>
      </c>
      <c r="B685" s="70"/>
      <c r="C685" s="70"/>
      <c r="D685" s="70"/>
      <c r="E685" s="70"/>
      <c r="F685" s="70"/>
      <c r="G685" s="67"/>
      <c r="H685" s="38">
        <f>MATCH($A684,Matrix!$B$2:$B$73,0)+1</f>
        <v>64</v>
      </c>
    </row>
    <row r="686" spans="1:8" s="38" customFormat="1" ht="76.5" customHeight="1" x14ac:dyDescent="0.4">
      <c r="A686" s="62" t="str" cm="1">
        <f t="array" aca="1" ref="A686" ca="1">OFFSET(Matrix!$A$1,$H686 - 1,0)</f>
        <v xml:space="preserve">Mobile App;
Vehicle Connection;
Connectivity/Communications;
Cloud or Back-end;
</v>
      </c>
      <c r="B686" s="71"/>
      <c r="C686" s="71"/>
      <c r="D686" s="71"/>
      <c r="E686" s="71"/>
      <c r="F686" s="72"/>
      <c r="G686" s="67"/>
      <c r="H686" s="38">
        <f>MATCH($A684,Matrix!$B$2:$B$73,0)+1</f>
        <v>64</v>
      </c>
    </row>
    <row r="687" spans="1:8" s="38" customFormat="1" ht="17.25" customHeight="1" x14ac:dyDescent="0.4">
      <c r="A687" s="69" t="str">
        <f>Matrix!$D$1</f>
        <v>Requirement</v>
      </c>
      <c r="B687" s="70"/>
      <c r="C687" s="70"/>
      <c r="D687" s="70"/>
      <c r="E687" s="70"/>
      <c r="F687" s="70"/>
      <c r="G687" s="67"/>
      <c r="H687" s="38">
        <f>MATCH($A684,Matrix!$B$2:$B$73,0)+1</f>
        <v>64</v>
      </c>
    </row>
    <row r="688" spans="1:8" s="38" customFormat="1" ht="94.5" customHeight="1" x14ac:dyDescent="0.4">
      <c r="A688" s="62" t="str" cm="1">
        <f t="array" aca="1" ref="A688" ca="1">OFFSET(Matrix!$D$1,$H688 - 1,0)</f>
        <v>The vendor shall have a vulnerability management process that includes steps to triage any found vulnerabilities and plan remediation.</v>
      </c>
      <c r="B688" s="71"/>
      <c r="C688" s="71"/>
      <c r="D688" s="71"/>
      <c r="E688" s="71"/>
      <c r="F688" s="72"/>
      <c r="G688" s="67"/>
      <c r="H688" s="38">
        <f>MATCH($A684,Matrix!$B$2:$B$73,0)+1</f>
        <v>64</v>
      </c>
    </row>
    <row r="689" spans="1:8" s="38" customFormat="1" x14ac:dyDescent="0.4">
      <c r="A689" s="73" t="str">
        <f>Matrix!$F$1</f>
        <v xml:space="preserve">Verification: Inspection, Demonstration, Test, or Analysis </v>
      </c>
      <c r="B689" s="74"/>
      <c r="C689" s="74"/>
      <c r="D689" s="74"/>
      <c r="E689" s="74"/>
      <c r="F689" s="74"/>
      <c r="G689" s="67"/>
      <c r="H689" s="38">
        <f>MATCH($A684,Matrix!$B$2:$B$73,0)+1</f>
        <v>64</v>
      </c>
    </row>
    <row r="690" spans="1:8" s="38" customFormat="1" ht="104.25" customHeight="1" x14ac:dyDescent="0.4">
      <c r="A690" s="62" t="str" cm="1">
        <f t="array" aca="1" ref="A690" ca="1">OFFSET(Matrix!$F$1,$H690 - 1,0)</f>
        <v>Inspection of vendor-supplied documentation describing their triage process.</v>
      </c>
      <c r="B690" s="71"/>
      <c r="C690" s="71"/>
      <c r="D690" s="71"/>
      <c r="E690" s="71"/>
      <c r="F690" s="72"/>
      <c r="G690" s="67"/>
      <c r="H690" s="38">
        <f>MATCH($A684,Matrix!$B$2:$B$73,0)+1</f>
        <v>64</v>
      </c>
    </row>
    <row r="691" spans="1:8" s="38" customFormat="1" ht="17.25" customHeight="1" x14ac:dyDescent="0.4">
      <c r="A691" s="69" t="str">
        <f>Matrix!$H$1</f>
        <v>Remarks</v>
      </c>
      <c r="B691" s="70"/>
      <c r="C691" s="70"/>
      <c r="D691" s="70"/>
      <c r="E691" s="70"/>
      <c r="F691" s="70"/>
      <c r="G691" s="67"/>
      <c r="H691" s="38">
        <f>MATCH($A684,Matrix!$B$2:$B$73,0)+1</f>
        <v>64</v>
      </c>
    </row>
    <row r="692" spans="1:8" s="38" customFormat="1" ht="72" customHeight="1" thickBot="1" x14ac:dyDescent="0.45">
      <c r="A692" s="75" t="str" cm="1">
        <f t="array" aca="1" ref="A692" ca="1">OFFSET(Matrix!$H$1,$H692 - 1,0)</f>
        <v xml:space="preserve"> This requirement, if satisfied, shows process maturity but is nice-to-have over and above the previous requirements in this category</v>
      </c>
      <c r="B692" s="76"/>
      <c r="C692" s="76"/>
      <c r="D692" s="76"/>
      <c r="E692" s="76"/>
      <c r="F692" s="77"/>
      <c r="G692" s="68"/>
      <c r="H692" s="38">
        <f>MATCH($A684,Matrix!$B$2:$B$73,0)+1</f>
        <v>64</v>
      </c>
    </row>
    <row r="693" spans="1:8" s="57" customFormat="1" ht="46.5" customHeight="1" thickBot="1" x14ac:dyDescent="0.45">
      <c r="A693" s="56"/>
      <c r="B693" s="56"/>
      <c r="C693" s="56"/>
      <c r="D693" s="56"/>
      <c r="E693" s="56"/>
      <c r="F693" s="56"/>
      <c r="G693" s="56"/>
      <c r="H693" s="56"/>
    </row>
    <row r="694" spans="1:8" s="37" customFormat="1" x14ac:dyDescent="0.4">
      <c r="A694" s="58" t="str">
        <f>Matrix!$B$1</f>
        <v>Ref #</v>
      </c>
      <c r="B694" s="59"/>
      <c r="C694" s="60" t="str">
        <f>Matrix!$C$1</f>
        <v>Category</v>
      </c>
      <c r="D694" s="61"/>
      <c r="E694" s="60" t="str">
        <f>Matrix!$G$1</f>
        <v>Criticality:
High, Medium, or Low</v>
      </c>
      <c r="F694" s="61"/>
      <c r="G694" s="36" t="str">
        <f>Matrix!$E$1</f>
        <v xml:space="preserve">Public Requirements References/Descriptions </v>
      </c>
    </row>
    <row r="695" spans="1:8" s="38" customFormat="1" ht="15.75" customHeight="1" x14ac:dyDescent="0.4">
      <c r="A695" s="62" t="s">
        <v>126</v>
      </c>
      <c r="B695" s="63"/>
      <c r="C695" s="64" t="str" cm="1">
        <f t="array" aca="1" ref="C695" ca="1">OFFSET(Matrix!$C$1,$H695 - 1,0)</f>
        <v>Vulnerability Management</v>
      </c>
      <c r="D695" s="65"/>
      <c r="E695" s="64" t="str" cm="1">
        <f t="array" aca="1" ref="E695" ca="1">OFFSET(Matrix!$G$1, $H695 - 1,0)</f>
        <v>Medium</v>
      </c>
      <c r="F695" s="65"/>
      <c r="G695" s="66" t="str" cm="1">
        <f t="array" aca="1" ref="G695" ca="1">OFFSET(Matrix!$E$1,$H695 - 1,0)</f>
        <v>NIST 800-53 SA-11 (1) - DEVELOPER TESTING AND EVALUATION | STATIC CODE ANALYSIS 
Require the developer of the system, system component, or system service to employ static code analysis tools to identify common flaws and document the results of the analysis.
NIST 800-53 SA-11 (7) - DEVELOPER TESTING AND EVALUATION | VERIFY SCOPE OF TESTING AND EVALUATION 
The organization requires the developer of the information system, system component, or information system service to verify that the scope of security testing/evaluation provides complete coverage of required security controls at [Assignment: organization-defined depth of testing/evaluation].
FMCSA GDL 2 Follow secure coding best practices.</v>
      </c>
      <c r="H695" s="38">
        <f>MATCH($A695,Matrix!$B$2:$B$73,0)+1</f>
        <v>65</v>
      </c>
    </row>
    <row r="696" spans="1:8" s="38" customFormat="1" x14ac:dyDescent="0.4">
      <c r="A696" s="69" t="str">
        <f>Matrix!$A$1</f>
        <v>Applicable Component Categories</v>
      </c>
      <c r="B696" s="70"/>
      <c r="C696" s="70"/>
      <c r="D696" s="70"/>
      <c r="E696" s="70"/>
      <c r="F696" s="70"/>
      <c r="G696" s="67"/>
      <c r="H696" s="38">
        <f>MATCH($A695,Matrix!$B$2:$B$73,0)+1</f>
        <v>65</v>
      </c>
    </row>
    <row r="697" spans="1:8" s="38" customFormat="1" ht="76.5" customHeight="1" x14ac:dyDescent="0.4">
      <c r="A697" s="62" t="str" cm="1">
        <f t="array" aca="1" ref="A697" ca="1">OFFSET(Matrix!$A$1,$H697 - 1,0)</f>
        <v xml:space="preserve">Mobile App;
Vehicle Connection;
Connectivity/Communications;
Cloud or Back-end;
</v>
      </c>
      <c r="B697" s="71"/>
      <c r="C697" s="71"/>
      <c r="D697" s="71"/>
      <c r="E697" s="71"/>
      <c r="F697" s="72"/>
      <c r="G697" s="67"/>
      <c r="H697" s="38">
        <f>MATCH($A695,Matrix!$B$2:$B$73,0)+1</f>
        <v>65</v>
      </c>
    </row>
    <row r="698" spans="1:8" s="38" customFormat="1" x14ac:dyDescent="0.4">
      <c r="A698" s="69" t="str">
        <f>Matrix!$D$1</f>
        <v>Requirement</v>
      </c>
      <c r="B698" s="70"/>
      <c r="C698" s="70"/>
      <c r="D698" s="70"/>
      <c r="E698" s="70"/>
      <c r="F698" s="70"/>
      <c r="G698" s="67"/>
      <c r="H698" s="38">
        <f>MATCH($A695,Matrix!$B$2:$B$73,0)+1</f>
        <v>65</v>
      </c>
    </row>
    <row r="699" spans="1:8" s="38" customFormat="1" ht="108" customHeight="1" x14ac:dyDescent="0.4">
      <c r="A699" s="62" t="str" cm="1">
        <f t="array" aca="1" ref="A699" ca="1">OFFSET(Matrix!$D$1,$H699 - 1,0)</f>
        <v xml:space="preserve">The vendor shall verify code and best practice standards prior to deployment including:
Static Code Analysis / Static Application Security Testing (SCA/SAST)
Dependency Scanning for known vulnerabilities in third party components 
</v>
      </c>
      <c r="B699" s="71"/>
      <c r="C699" s="71"/>
      <c r="D699" s="71"/>
      <c r="E699" s="71"/>
      <c r="F699" s="72"/>
      <c r="G699" s="67"/>
      <c r="H699" s="38">
        <f>MATCH($A695,Matrix!$B$2:$B$73,0)+1</f>
        <v>65</v>
      </c>
    </row>
    <row r="700" spans="1:8" s="38" customFormat="1" x14ac:dyDescent="0.4">
      <c r="A700" s="73" t="str">
        <f>Matrix!$F$1</f>
        <v xml:space="preserve">Verification: Inspection, Demonstration, Test, or Analysis </v>
      </c>
      <c r="B700" s="74"/>
      <c r="C700" s="74"/>
      <c r="D700" s="74"/>
      <c r="E700" s="74"/>
      <c r="F700" s="74"/>
      <c r="G700" s="67"/>
      <c r="H700" s="38">
        <f>MATCH($A695,Matrix!$B$2:$B$73,0)+1</f>
        <v>65</v>
      </c>
    </row>
    <row r="701" spans="1:8" s="38" customFormat="1" ht="103.5" customHeight="1" x14ac:dyDescent="0.4">
      <c r="A701" s="62" t="str" cm="1">
        <f t="array" aca="1" ref="A701" ca="1">OFFSET(Matrix!$F$1,$H701 - 1,0)</f>
        <v>Inspection of vendor-supplied documentation detailing their release process and quality controls.
Ensure that the process ensures that code is subject to static analysis prior to production release.</v>
      </c>
      <c r="B701" s="71"/>
      <c r="C701" s="71"/>
      <c r="D701" s="71"/>
      <c r="E701" s="71"/>
      <c r="F701" s="72"/>
      <c r="G701" s="67"/>
      <c r="H701" s="38">
        <f>MATCH($A695,Matrix!$B$2:$B$73,0)+1</f>
        <v>65</v>
      </c>
    </row>
    <row r="702" spans="1:8" s="38" customFormat="1" x14ac:dyDescent="0.4">
      <c r="A702" s="69" t="str">
        <f>Matrix!$H$1</f>
        <v>Remarks</v>
      </c>
      <c r="B702" s="70"/>
      <c r="C702" s="70"/>
      <c r="D702" s="70"/>
      <c r="E702" s="70"/>
      <c r="F702" s="70"/>
      <c r="G702" s="67"/>
      <c r="H702" s="38">
        <f>MATCH($A695,Matrix!$B$2:$B$73,0)+1</f>
        <v>65</v>
      </c>
    </row>
    <row r="703" spans="1:8" s="38" customFormat="1" ht="49.5" customHeight="1" thickBot="1" x14ac:dyDescent="0.45">
      <c r="A703" s="75" t="str" cm="1">
        <f t="array" aca="1" ref="A703" ca="1">OFFSET(Matrix!$H$1,$H703 - 1,0)</f>
        <v>-</v>
      </c>
      <c r="B703" s="76"/>
      <c r="C703" s="76"/>
      <c r="D703" s="76"/>
      <c r="E703" s="76"/>
      <c r="F703" s="77"/>
      <c r="G703" s="68"/>
      <c r="H703" s="38">
        <f>MATCH($A695,Matrix!$B$2:$B$73,0)+1</f>
        <v>65</v>
      </c>
    </row>
    <row r="704" spans="1:8" s="57" customFormat="1" ht="46.5" customHeight="1" thickBot="1" x14ac:dyDescent="0.45">
      <c r="A704" s="56"/>
      <c r="B704" s="56"/>
      <c r="C704" s="56"/>
      <c r="D704" s="56"/>
      <c r="E704" s="56"/>
      <c r="F704" s="56"/>
      <c r="G704" s="56"/>
      <c r="H704" s="56"/>
    </row>
    <row r="705" spans="1:8" s="37" customFormat="1" ht="17.25" customHeight="1" x14ac:dyDescent="0.4">
      <c r="A705" s="58" t="str">
        <f>Matrix!$B$1</f>
        <v>Ref #</v>
      </c>
      <c r="B705" s="59"/>
      <c r="C705" s="60" t="str">
        <f>Matrix!$C$1</f>
        <v>Category</v>
      </c>
      <c r="D705" s="61"/>
      <c r="E705" s="60" t="str">
        <f>Matrix!$G$1</f>
        <v>Criticality:
High, Medium, or Low</v>
      </c>
      <c r="F705" s="61"/>
      <c r="G705" s="36" t="str">
        <f>Matrix!$E$1</f>
        <v xml:space="preserve">Public Requirements References/Descriptions </v>
      </c>
    </row>
    <row r="706" spans="1:8" s="38" customFormat="1" ht="15.75" customHeight="1" x14ac:dyDescent="0.4">
      <c r="A706" s="62" t="s">
        <v>127</v>
      </c>
      <c r="B706" s="63"/>
      <c r="C706" s="64" t="str" cm="1">
        <f t="array" aca="1" ref="C706" ca="1">OFFSET(Matrix!$C$1,$H706 - 1,0)</f>
        <v>Vulnerability Management</v>
      </c>
      <c r="D706" s="65"/>
      <c r="E706" s="64" t="str" cm="1">
        <f t="array" aca="1" ref="E706" ca="1">OFFSET(Matrix!$G$1, $H706 - 1,0)</f>
        <v>Medium</v>
      </c>
      <c r="F706" s="65"/>
      <c r="G706" s="66" t="str" cm="1">
        <f t="array" aca="1" ref="G706" ca="1">OFFSET(Matrix!$E$1,$H706 - 1,0)</f>
        <v>NIST 800-53 SI-3 – MALICIOUS CODE PROTECTION 
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
FMCSA GDL 28 Enable security monitoring of the telematics system(s) using native tools</v>
      </c>
      <c r="H706" s="38">
        <f>MATCH($A706,Matrix!$B$2:$B$73,0)+1</f>
        <v>66</v>
      </c>
    </row>
    <row r="707" spans="1:8" s="38" customFormat="1" ht="17.25" customHeight="1" x14ac:dyDescent="0.4">
      <c r="A707" s="69" t="str">
        <f>Matrix!$A$1</f>
        <v>Applicable Component Categories</v>
      </c>
      <c r="B707" s="70"/>
      <c r="C707" s="70"/>
      <c r="D707" s="70"/>
      <c r="E707" s="70"/>
      <c r="F707" s="70"/>
      <c r="G707" s="67"/>
      <c r="H707" s="38">
        <f>MATCH($A706,Matrix!$B$2:$B$73,0)+1</f>
        <v>66</v>
      </c>
    </row>
    <row r="708" spans="1:8" s="38" customFormat="1" ht="76.5" customHeight="1" x14ac:dyDescent="0.4">
      <c r="A708" s="62" t="str" cm="1">
        <f t="array" aca="1" ref="A708" ca="1">OFFSET(Matrix!$A$1,$H708 - 1,0)</f>
        <v xml:space="preserve">Mobile App;
Vehicle Connection;
Connectivity/Communications;
Cloud or Back-end;
</v>
      </c>
      <c r="B708" s="71"/>
      <c r="C708" s="71"/>
      <c r="D708" s="71"/>
      <c r="E708" s="71"/>
      <c r="F708" s="72"/>
      <c r="G708" s="67"/>
      <c r="H708" s="38">
        <f>MATCH($A706,Matrix!$B$2:$B$73,0)+1</f>
        <v>66</v>
      </c>
    </row>
    <row r="709" spans="1:8" s="38" customFormat="1" ht="17.25" customHeight="1" x14ac:dyDescent="0.4">
      <c r="A709" s="69" t="str">
        <f>Matrix!$D$1</f>
        <v>Requirement</v>
      </c>
      <c r="B709" s="70"/>
      <c r="C709" s="70"/>
      <c r="D709" s="70"/>
      <c r="E709" s="70"/>
      <c r="F709" s="70"/>
      <c r="G709" s="67"/>
      <c r="H709" s="38">
        <f>MATCH($A706,Matrix!$B$2:$B$73,0)+1</f>
        <v>66</v>
      </c>
    </row>
    <row r="710" spans="1:8" s="38" customFormat="1" ht="94.5" customHeight="1" x14ac:dyDescent="0.4">
      <c r="A710" s="62" t="str" cm="1">
        <f t="array" aca="1" ref="A710" ca="1">OFFSET(Matrix!$D$1,$H710 - 1,0)</f>
        <v>The vendor shall implement ongoing monitoring and protection against malicious code in production using a well governed process that addresses all entry and exit points in the system.</v>
      </c>
      <c r="B710" s="71"/>
      <c r="C710" s="71"/>
      <c r="D710" s="71"/>
      <c r="E710" s="71"/>
      <c r="F710" s="72"/>
      <c r="G710" s="67"/>
      <c r="H710" s="38">
        <f>MATCH($A706,Matrix!$B$2:$B$73,0)+1</f>
        <v>66</v>
      </c>
    </row>
    <row r="711" spans="1:8" s="38" customFormat="1" x14ac:dyDescent="0.4">
      <c r="A711" s="73" t="str">
        <f>Matrix!$F$1</f>
        <v xml:space="preserve">Verification: Inspection, Demonstration, Test, or Analysis </v>
      </c>
      <c r="B711" s="74"/>
      <c r="C711" s="74"/>
      <c r="D711" s="74"/>
      <c r="E711" s="74"/>
      <c r="F711" s="74"/>
      <c r="G711" s="67"/>
      <c r="H711" s="38">
        <f>MATCH($A706,Matrix!$B$2:$B$73,0)+1</f>
        <v>66</v>
      </c>
    </row>
    <row r="712" spans="1:8" s="38" customFormat="1" ht="94.5" customHeight="1" x14ac:dyDescent="0.4">
      <c r="A712" s="62" t="str" cm="1">
        <f t="array" aca="1" ref="A712" ca="1">OFFSET(Matrix!$F$1,$H712 - 1,0)</f>
        <v>Inspection of vendor-supplied documentation detailing the methods used to protect systems and devices from malicious code.</v>
      </c>
      <c r="B712" s="71"/>
      <c r="C712" s="71"/>
      <c r="D712" s="71"/>
      <c r="E712" s="71"/>
      <c r="F712" s="72"/>
      <c r="G712" s="67"/>
      <c r="H712" s="38">
        <f>MATCH($A706,Matrix!$B$2:$B$73,0)+1</f>
        <v>66</v>
      </c>
    </row>
    <row r="713" spans="1:8" s="38" customFormat="1" ht="17.25" customHeight="1" x14ac:dyDescent="0.4">
      <c r="A713" s="69" t="str">
        <f>Matrix!$H$1</f>
        <v>Remarks</v>
      </c>
      <c r="B713" s="70"/>
      <c r="C713" s="70"/>
      <c r="D713" s="70"/>
      <c r="E713" s="70"/>
      <c r="F713" s="70"/>
      <c r="G713" s="67"/>
      <c r="H713" s="38">
        <f>MATCH($A706,Matrix!$B$2:$B$73,0)+1</f>
        <v>66</v>
      </c>
    </row>
    <row r="714" spans="1:8" s="38" customFormat="1" ht="49.5" customHeight="1" thickBot="1" x14ac:dyDescent="0.45">
      <c r="A714" s="75" t="str" cm="1">
        <f t="array" aca="1" ref="A714" ca="1">OFFSET(Matrix!$H$1,$H714 - 1,0)</f>
        <v>e.g. whitelisting, anti-malware scanning, cryptographic protections</v>
      </c>
      <c r="B714" s="76"/>
      <c r="C714" s="76"/>
      <c r="D714" s="76"/>
      <c r="E714" s="76"/>
      <c r="F714" s="77"/>
      <c r="G714" s="68"/>
      <c r="H714" s="38">
        <f>MATCH($A706,Matrix!$B$2:$B$73,0)+1</f>
        <v>66</v>
      </c>
    </row>
    <row r="715" spans="1:8" s="57" customFormat="1" ht="46.5" customHeight="1" thickBot="1" x14ac:dyDescent="0.45">
      <c r="A715" s="56"/>
      <c r="B715" s="56"/>
      <c r="C715" s="56"/>
      <c r="D715" s="56"/>
      <c r="E715" s="56"/>
      <c r="F715" s="56"/>
      <c r="G715" s="56"/>
      <c r="H715" s="56"/>
    </row>
    <row r="716" spans="1:8" s="37" customFormat="1" x14ac:dyDescent="0.4">
      <c r="A716" s="58" t="str">
        <f>Matrix!$B$1</f>
        <v>Ref #</v>
      </c>
      <c r="B716" s="59"/>
      <c r="C716" s="60" t="str">
        <f>Matrix!$C$1</f>
        <v>Category</v>
      </c>
      <c r="D716" s="61"/>
      <c r="E716" s="60" t="str">
        <f>Matrix!$G$1</f>
        <v>Criticality:
High, Medium, or Low</v>
      </c>
      <c r="F716" s="61"/>
      <c r="G716" s="36" t="str">
        <f>Matrix!$E$1</f>
        <v xml:space="preserve">Public Requirements References/Descriptions </v>
      </c>
    </row>
    <row r="717" spans="1:8" s="38" customFormat="1" ht="15.75" customHeight="1" x14ac:dyDescent="0.4">
      <c r="A717" s="62" t="s">
        <v>131</v>
      </c>
      <c r="B717" s="63"/>
      <c r="C717" s="64" t="str" cm="1">
        <f t="array" aca="1" ref="C717" ca="1">OFFSET(Matrix!$C$1,$H717 - 1,0)</f>
        <v>Vulnerability Management</v>
      </c>
      <c r="D717" s="65"/>
      <c r="E717" s="64" t="str" cm="1">
        <f t="array" aca="1" ref="E717" ca="1">OFFSET(Matrix!$G$1, $H717 - 1,0)</f>
        <v>Medium</v>
      </c>
      <c r="F717" s="65"/>
      <c r="G717" s="66" t="str" cm="1">
        <f t="array" aca="1" ref="G717" ca="1">OFFSET(Matrix!$E$1,$H717 - 1,0)</f>
        <v>NIST 800-53 SA-15 (7) - DEVELOPMENT PROCESS, STANDARDS, AND TOOLS | AUTOMATED VULNERABILITY ANALYSIS
The organization requires the developer of the information system, system component, or
information system service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v>
      </c>
      <c r="H717" s="38">
        <f>MATCH($A717,Matrix!$B$2:$B$73,0)+1</f>
        <v>67</v>
      </c>
    </row>
    <row r="718" spans="1:8" s="38" customFormat="1" x14ac:dyDescent="0.4">
      <c r="A718" s="69" t="str">
        <f>Matrix!$A$1</f>
        <v>Applicable Component Categories</v>
      </c>
      <c r="B718" s="70"/>
      <c r="C718" s="70"/>
      <c r="D718" s="70"/>
      <c r="E718" s="70"/>
      <c r="F718" s="70"/>
      <c r="G718" s="67"/>
      <c r="H718" s="38">
        <f>MATCH($A717,Matrix!$B$2:$B$73,0)+1</f>
        <v>67</v>
      </c>
    </row>
    <row r="719" spans="1:8" s="38" customFormat="1" ht="76.5" customHeight="1" x14ac:dyDescent="0.4">
      <c r="A719" s="62" t="str" cm="1">
        <f t="array" aca="1" ref="A719" ca="1">OFFSET(Matrix!$A$1,$H719 - 1,0)</f>
        <v xml:space="preserve">Mobile App;
Vehicle Connection;
Connectivity/Communications;
Cloud or Back-end;
</v>
      </c>
      <c r="B719" s="71"/>
      <c r="C719" s="71"/>
      <c r="D719" s="71"/>
      <c r="E719" s="71"/>
      <c r="F719" s="72"/>
      <c r="G719" s="67"/>
      <c r="H719" s="38">
        <f>MATCH($A717,Matrix!$B$2:$B$73,0)+1</f>
        <v>67</v>
      </c>
    </row>
    <row r="720" spans="1:8" s="38" customFormat="1" x14ac:dyDescent="0.4">
      <c r="A720" s="69" t="str">
        <f>Matrix!$D$1</f>
        <v>Requirement</v>
      </c>
      <c r="B720" s="70"/>
      <c r="C720" s="70"/>
      <c r="D720" s="70"/>
      <c r="E720" s="70"/>
      <c r="F720" s="70"/>
      <c r="G720" s="67"/>
      <c r="H720" s="38">
        <f>MATCH($A717,Matrix!$B$2:$B$73,0)+1</f>
        <v>67</v>
      </c>
    </row>
    <row r="721" spans="1:8" s="38" customFormat="1" ht="94.5" customHeight="1" x14ac:dyDescent="0.4">
      <c r="A721" s="62" t="str" cm="1">
        <f t="array" aca="1" ref="A721" ca="1">OFFSET(Matrix!$D$1,$H721 - 1,0)</f>
        <v>The vendor shall verify code according to best-practice coding standards</v>
      </c>
      <c r="B721" s="71"/>
      <c r="C721" s="71"/>
      <c r="D721" s="71"/>
      <c r="E721" s="71"/>
      <c r="F721" s="72"/>
      <c r="G721" s="67"/>
      <c r="H721" s="38">
        <f>MATCH($A717,Matrix!$B$2:$B$73,0)+1</f>
        <v>67</v>
      </c>
    </row>
    <row r="722" spans="1:8" s="38" customFormat="1" x14ac:dyDescent="0.4">
      <c r="A722" s="73" t="str">
        <f>Matrix!$F$1</f>
        <v xml:space="preserve">Verification: Inspection, Demonstration, Test, or Analysis </v>
      </c>
      <c r="B722" s="74"/>
      <c r="C722" s="74"/>
      <c r="D722" s="74"/>
      <c r="E722" s="74"/>
      <c r="F722" s="74"/>
      <c r="G722" s="67"/>
      <c r="H722" s="38">
        <f>MATCH($A717,Matrix!$B$2:$B$73,0)+1</f>
        <v>67</v>
      </c>
    </row>
    <row r="723" spans="1:8" s="38" customFormat="1" ht="94.5" customHeight="1" x14ac:dyDescent="0.4">
      <c r="A723" s="62" t="str" cm="1">
        <f t="array" aca="1" ref="A723" ca="1">OFFSET(Matrix!$F$1,$H723 - 1,0)</f>
        <v>Inspection of vendor-supplied documentation detailing the software development processes of the vendor.
Ensure that the vendor has coding standards that encourage secure code development.</v>
      </c>
      <c r="B723" s="71"/>
      <c r="C723" s="71"/>
      <c r="D723" s="71"/>
      <c r="E723" s="71"/>
      <c r="F723" s="72"/>
      <c r="G723" s="67"/>
      <c r="H723" s="38">
        <f>MATCH($A717,Matrix!$B$2:$B$73,0)+1</f>
        <v>67</v>
      </c>
    </row>
    <row r="724" spans="1:8" s="38" customFormat="1" x14ac:dyDescent="0.4">
      <c r="A724" s="69" t="str">
        <f>Matrix!$H$1</f>
        <v>Remarks</v>
      </c>
      <c r="B724" s="70"/>
      <c r="C724" s="70"/>
      <c r="D724" s="70"/>
      <c r="E724" s="70"/>
      <c r="F724" s="70"/>
      <c r="G724" s="67"/>
      <c r="H724" s="38">
        <f>MATCH($A717,Matrix!$B$2:$B$73,0)+1</f>
        <v>67</v>
      </c>
    </row>
    <row r="725" spans="1:8" s="38" customFormat="1" ht="49.5" customHeight="1" thickBot="1" x14ac:dyDescent="0.45">
      <c r="A725" s="75" t="str" cm="1">
        <f t="array" aca="1" ref="A725" ca="1">OFFSET(Matrix!$H$1,$H725 - 1,0)</f>
        <v>-</v>
      </c>
      <c r="B725" s="76"/>
      <c r="C725" s="76"/>
      <c r="D725" s="76"/>
      <c r="E725" s="76"/>
      <c r="F725" s="77"/>
      <c r="G725" s="68"/>
      <c r="H725" s="38">
        <f>MATCH($A717,Matrix!$B$2:$B$73,0)+1</f>
        <v>67</v>
      </c>
    </row>
    <row r="726" spans="1:8" s="57" customFormat="1" ht="46.5" customHeight="1" thickBot="1" x14ac:dyDescent="0.45">
      <c r="A726" s="56"/>
      <c r="B726" s="56"/>
      <c r="C726" s="56"/>
      <c r="D726" s="56"/>
      <c r="E726" s="56"/>
      <c r="F726" s="56"/>
      <c r="G726" s="56"/>
      <c r="H726" s="56"/>
    </row>
    <row r="727" spans="1:8" s="37" customFormat="1" ht="17.25" customHeight="1" x14ac:dyDescent="0.4">
      <c r="A727" s="58" t="str">
        <f>Matrix!$B$1</f>
        <v>Ref #</v>
      </c>
      <c r="B727" s="59"/>
      <c r="C727" s="60" t="str">
        <f>Matrix!$C$1</f>
        <v>Category</v>
      </c>
      <c r="D727" s="61"/>
      <c r="E727" s="60" t="str">
        <f>Matrix!$G$1</f>
        <v>Criticality:
High, Medium, or Low</v>
      </c>
      <c r="F727" s="61"/>
      <c r="G727" s="36" t="str">
        <f>Matrix!$E$1</f>
        <v xml:space="preserve">Public Requirements References/Descriptions </v>
      </c>
    </row>
    <row r="728" spans="1:8" s="38" customFormat="1" ht="15.75" customHeight="1" x14ac:dyDescent="0.4">
      <c r="A728" s="62" t="s">
        <v>133</v>
      </c>
      <c r="B728" s="63"/>
      <c r="C728" s="64" t="str" cm="1">
        <f t="array" aca="1" ref="C728" ca="1">OFFSET(Matrix!$C$1,$H728 - 1,0)</f>
        <v>System and Information Integrity</v>
      </c>
      <c r="D728" s="65"/>
      <c r="E728" s="64" t="str" cm="1">
        <f t="array" aca="1" ref="E728" ca="1">OFFSET(Matrix!$G$1, $H728 - 1,0)</f>
        <v>Medium</v>
      </c>
      <c r="F728" s="65"/>
      <c r="G728" s="66" t="str" cm="1">
        <f t="array" aca="1" ref="G728" ca="1">OFFSET(Matrix!$E$1,$H728 - 1,0)</f>
        <v>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
FMCSA GDL 8 Decide early who is in charge of creating, implementing, and maintaining software/firmware updates for a device when a vulnerability emerges, and ensure these guidelines are met.</v>
      </c>
      <c r="H728" s="38">
        <f>MATCH($A728,Matrix!$B$2:$B$73,0)+1</f>
        <v>68</v>
      </c>
    </row>
    <row r="729" spans="1:8" s="38" customFormat="1" ht="17.25" customHeight="1" x14ac:dyDescent="0.4">
      <c r="A729" s="69" t="str">
        <f>Matrix!$A$1</f>
        <v>Applicable Component Categories</v>
      </c>
      <c r="B729" s="70"/>
      <c r="C729" s="70"/>
      <c r="D729" s="70"/>
      <c r="E729" s="70"/>
      <c r="F729" s="70"/>
      <c r="G729" s="67"/>
      <c r="H729" s="38">
        <f>MATCH($A728,Matrix!$B$2:$B$73,0)+1</f>
        <v>68</v>
      </c>
    </row>
    <row r="730" spans="1:8" s="38" customFormat="1" ht="76.5" customHeight="1" x14ac:dyDescent="0.4">
      <c r="A730" s="62" t="str" cm="1">
        <f t="array" aca="1" ref="A730" ca="1">OFFSET(Matrix!$A$1,$H730 - 1,0)</f>
        <v xml:space="preserve">Mobile App;
Vehicle Connection;
Connectivity/Communications;
Cloud or Back-end;
</v>
      </c>
      <c r="B730" s="71"/>
      <c r="C730" s="71"/>
      <c r="D730" s="71"/>
      <c r="E730" s="71"/>
      <c r="F730" s="72"/>
      <c r="G730" s="67"/>
      <c r="H730" s="38">
        <f>MATCH($A728,Matrix!$B$2:$B$73,0)+1</f>
        <v>68</v>
      </c>
    </row>
    <row r="731" spans="1:8" s="38" customFormat="1" ht="17.25" customHeight="1" x14ac:dyDescent="0.4">
      <c r="A731" s="69" t="str">
        <f>Matrix!$D$1</f>
        <v>Requirement</v>
      </c>
      <c r="B731" s="70"/>
      <c r="C731" s="70"/>
      <c r="D731" s="70"/>
      <c r="E731" s="70"/>
      <c r="F731" s="70"/>
      <c r="G731" s="67"/>
      <c r="H731" s="38">
        <f>MATCH($A728,Matrix!$B$2:$B$73,0)+1</f>
        <v>68</v>
      </c>
    </row>
    <row r="732" spans="1:8" s="38" customFormat="1" ht="94.5" customHeight="1" x14ac:dyDescent="0.4">
      <c r="A732" s="62" t="str" cm="1">
        <f t="array" aca="1" ref="A732" ca="1">OFFSET(Matrix!$D$1,$H732 - 1,0)</f>
        <v>The vendor shall actively monitor resources such as NIST Common Vulnerabilities and Exposures (CVE), Bugtraq, for security alerts and advisories related to the telematics system’s components</v>
      </c>
      <c r="B732" s="71"/>
      <c r="C732" s="71"/>
      <c r="D732" s="71"/>
      <c r="E732" s="71"/>
      <c r="F732" s="72"/>
      <c r="G732" s="67"/>
      <c r="H732" s="38">
        <f>MATCH($A728,Matrix!$B$2:$B$73,0)+1</f>
        <v>68</v>
      </c>
    </row>
    <row r="733" spans="1:8" s="38" customFormat="1" x14ac:dyDescent="0.4">
      <c r="A733" s="73" t="str">
        <f>Matrix!$F$1</f>
        <v xml:space="preserve">Verification: Inspection, Demonstration, Test, or Analysis </v>
      </c>
      <c r="B733" s="74"/>
      <c r="C733" s="74"/>
      <c r="D733" s="74"/>
      <c r="E733" s="74"/>
      <c r="F733" s="74"/>
      <c r="G733" s="67"/>
      <c r="H733" s="38">
        <f>MATCH($A728,Matrix!$B$2:$B$73,0)+1</f>
        <v>68</v>
      </c>
    </row>
    <row r="734" spans="1:8" s="38" customFormat="1" ht="104.25" customHeight="1" x14ac:dyDescent="0.4">
      <c r="A734" s="62" t="str" cm="1">
        <f t="array" aca="1" ref="A734" ca="1">OFFSET(Matrix!$F$1,$H734 - 1,0)</f>
        <v>Inspection of vendor process documentation detailing whether alerts, advisories, and directives are monitored and how these items are consumed e.g. email, ticketing system.</v>
      </c>
      <c r="B734" s="71"/>
      <c r="C734" s="71"/>
      <c r="D734" s="71"/>
      <c r="E734" s="71"/>
      <c r="F734" s="72"/>
      <c r="G734" s="67"/>
      <c r="H734" s="38">
        <f>MATCH($A728,Matrix!$B$2:$B$73,0)+1</f>
        <v>68</v>
      </c>
    </row>
    <row r="735" spans="1:8" s="38" customFormat="1" ht="17.25" customHeight="1" x14ac:dyDescent="0.4">
      <c r="A735" s="69" t="str">
        <f>Matrix!$H$1</f>
        <v>Remarks</v>
      </c>
      <c r="B735" s="70"/>
      <c r="C735" s="70"/>
      <c r="D735" s="70"/>
      <c r="E735" s="70"/>
      <c r="F735" s="70"/>
      <c r="G735" s="67"/>
      <c r="H735" s="38">
        <f>MATCH($A728,Matrix!$B$2:$B$73,0)+1</f>
        <v>68</v>
      </c>
    </row>
    <row r="736" spans="1:8" s="38" customFormat="1" ht="72" customHeight="1" thickBot="1" x14ac:dyDescent="0.45">
      <c r="A736" s="75" t="str" cm="1">
        <f t="array" aca="1" ref="A736" ca="1">OFFSET(Matrix!$H$1,$H736 - 1,0)</f>
        <v>-</v>
      </c>
      <c r="B736" s="76"/>
      <c r="C736" s="76"/>
      <c r="D736" s="76"/>
      <c r="E736" s="76"/>
      <c r="F736" s="77"/>
      <c r="G736" s="68"/>
      <c r="H736" s="38">
        <f>MATCH($A728,Matrix!$B$2:$B$73,0)+1</f>
        <v>68</v>
      </c>
    </row>
    <row r="737" spans="1:8" s="57" customFormat="1" ht="46.5" customHeight="1" thickBot="1" x14ac:dyDescent="0.45">
      <c r="A737" s="56"/>
      <c r="B737" s="56"/>
      <c r="C737" s="56"/>
      <c r="D737" s="56"/>
      <c r="E737" s="56"/>
      <c r="F737" s="56"/>
      <c r="G737" s="56"/>
      <c r="H737" s="56"/>
    </row>
    <row r="738" spans="1:8" s="37" customFormat="1" x14ac:dyDescent="0.4">
      <c r="A738" s="58" t="str">
        <f>Matrix!$B$1</f>
        <v>Ref #</v>
      </c>
      <c r="B738" s="59"/>
      <c r="C738" s="60" t="str">
        <f>Matrix!$C$1</f>
        <v>Category</v>
      </c>
      <c r="D738" s="61"/>
      <c r="E738" s="60" t="str">
        <f>Matrix!$G$1</f>
        <v>Criticality:
High, Medium, or Low</v>
      </c>
      <c r="F738" s="61"/>
      <c r="G738" s="36" t="str">
        <f>Matrix!$E$1</f>
        <v xml:space="preserve">Public Requirements References/Descriptions </v>
      </c>
    </row>
    <row r="739" spans="1:8" s="38" customFormat="1" ht="15.75" customHeight="1" x14ac:dyDescent="0.4">
      <c r="A739" s="62" t="s">
        <v>245</v>
      </c>
      <c r="B739" s="63"/>
      <c r="C739" s="64" t="str" cm="1">
        <f t="array" aca="1" ref="C739" ca="1">OFFSET(Matrix!$C$1,$H739 - 1,0)</f>
        <v>System and Information Integrity</v>
      </c>
      <c r="D739" s="65"/>
      <c r="E739" s="64" t="str" cm="1">
        <f t="array" aca="1" ref="E739" ca="1">OFFSET(Matrix!$G$1, $H739 - 1,0)</f>
        <v>Medium</v>
      </c>
      <c r="F739" s="65"/>
      <c r="G739" s="66" t="str" cm="1">
        <f t="array" aca="1" ref="G739" ca="1">OFFSET(Matrix!$E$1,$H739 - 1,0)</f>
        <v>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v>
      </c>
      <c r="H739" s="38">
        <f>MATCH($A739,Matrix!$B$2:$B$73,0)+1</f>
        <v>69</v>
      </c>
    </row>
    <row r="740" spans="1:8" s="38" customFormat="1" x14ac:dyDescent="0.4">
      <c r="A740" s="69" t="str">
        <f>Matrix!$A$1</f>
        <v>Applicable Component Categories</v>
      </c>
      <c r="B740" s="70"/>
      <c r="C740" s="70"/>
      <c r="D740" s="70"/>
      <c r="E740" s="70"/>
      <c r="F740" s="70"/>
      <c r="G740" s="67"/>
      <c r="H740" s="38">
        <f>MATCH($A739,Matrix!$B$2:$B$73,0)+1</f>
        <v>69</v>
      </c>
    </row>
    <row r="741" spans="1:8" s="38" customFormat="1" ht="76.5" customHeight="1" x14ac:dyDescent="0.4">
      <c r="A741" s="62" t="str" cm="1">
        <f t="array" aca="1" ref="A741" ca="1">OFFSET(Matrix!$A$1,$H741 - 1,0)</f>
        <v xml:space="preserve">Mobile App;
Vehicle Connection;
Connectivity/Communications;
Cloud or Back-end;
</v>
      </c>
      <c r="B741" s="71"/>
      <c r="C741" s="71"/>
      <c r="D741" s="71"/>
      <c r="E741" s="71"/>
      <c r="F741" s="72"/>
      <c r="G741" s="67"/>
      <c r="H741" s="38">
        <f>MATCH($A739,Matrix!$B$2:$B$73,0)+1</f>
        <v>69</v>
      </c>
    </row>
    <row r="742" spans="1:8" s="38" customFormat="1" x14ac:dyDescent="0.4">
      <c r="A742" s="69" t="str">
        <f>Matrix!$D$1</f>
        <v>Requirement</v>
      </c>
      <c r="B742" s="70"/>
      <c r="C742" s="70"/>
      <c r="D742" s="70"/>
      <c r="E742" s="70"/>
      <c r="F742" s="70"/>
      <c r="G742" s="67"/>
      <c r="H742" s="38">
        <f>MATCH($A739,Matrix!$B$2:$B$73,0)+1</f>
        <v>69</v>
      </c>
    </row>
    <row r="743" spans="1:8" s="38" customFormat="1" ht="94.5" customHeight="1" x14ac:dyDescent="0.4">
      <c r="A743" s="62" t="str" cm="1">
        <f t="array" aca="1" ref="A743" ca="1">OFFSET(Matrix!$D$1,$H743 - 1,0)</f>
        <v>The vendor shall notify their customers of any vulnerabilities discovered in the telematics systems components via monitoring or vulnerability disclosure programs. The notification to customers will happen in a timely manner.</v>
      </c>
      <c r="B743" s="71"/>
      <c r="C743" s="71"/>
      <c r="D743" s="71"/>
      <c r="E743" s="71"/>
      <c r="F743" s="72"/>
      <c r="G743" s="67"/>
      <c r="H743" s="38">
        <f>MATCH($A739,Matrix!$B$2:$B$73,0)+1</f>
        <v>69</v>
      </c>
    </row>
    <row r="744" spans="1:8" s="38" customFormat="1" x14ac:dyDescent="0.4">
      <c r="A744" s="73" t="str">
        <f>Matrix!$F$1</f>
        <v xml:space="preserve">Verification: Inspection, Demonstration, Test, or Analysis </v>
      </c>
      <c r="B744" s="74"/>
      <c r="C744" s="74"/>
      <c r="D744" s="74"/>
      <c r="E744" s="74"/>
      <c r="F744" s="74"/>
      <c r="G744" s="67"/>
      <c r="H744" s="38">
        <f>MATCH($A739,Matrix!$B$2:$B$73,0)+1</f>
        <v>69</v>
      </c>
    </row>
    <row r="745" spans="1:8" s="38" customFormat="1" ht="94.5" customHeight="1" x14ac:dyDescent="0.4">
      <c r="A745" s="62" t="str" cm="1">
        <f t="array" aca="1" ref="A745" ca="1">OFFSET(Matrix!$F$1,$H745 - 1,0)</f>
        <v>Inspection of vendor process documentation detailing how customers are notified. Confirm that the timelines stated in the vendors notification procedures are acceptable.</v>
      </c>
      <c r="B745" s="71"/>
      <c r="C745" s="71"/>
      <c r="D745" s="71"/>
      <c r="E745" s="71"/>
      <c r="F745" s="72"/>
      <c r="G745" s="67"/>
      <c r="H745" s="38">
        <f>MATCH($A739,Matrix!$B$2:$B$73,0)+1</f>
        <v>69</v>
      </c>
    </row>
    <row r="746" spans="1:8" s="38" customFormat="1" x14ac:dyDescent="0.4">
      <c r="A746" s="69" t="str">
        <f>Matrix!$H$1</f>
        <v>Remarks</v>
      </c>
      <c r="B746" s="70"/>
      <c r="C746" s="70"/>
      <c r="D746" s="70"/>
      <c r="E746" s="70"/>
      <c r="F746" s="70"/>
      <c r="G746" s="67"/>
      <c r="H746" s="38">
        <f>MATCH($A739,Matrix!$B$2:$B$73,0)+1</f>
        <v>69</v>
      </c>
    </row>
    <row r="747" spans="1:8" s="38" customFormat="1" ht="49.5" customHeight="1" thickBot="1" x14ac:dyDescent="0.45">
      <c r="A747" s="75" t="str" cm="1">
        <f t="array" aca="1" ref="A747" ca="1">OFFSET(Matrix!$H$1,$H747 - 1,0)</f>
        <v>-</v>
      </c>
      <c r="B747" s="76"/>
      <c r="C747" s="76"/>
      <c r="D747" s="76"/>
      <c r="E747" s="76"/>
      <c r="F747" s="77"/>
      <c r="G747" s="68"/>
      <c r="H747" s="38">
        <f>MATCH($A739,Matrix!$B$2:$B$73,0)+1</f>
        <v>69</v>
      </c>
    </row>
    <row r="748" spans="1:8" s="57" customFormat="1" ht="46.5" customHeight="1" thickBot="1" x14ac:dyDescent="0.45">
      <c r="A748" s="56"/>
      <c r="B748" s="56"/>
      <c r="C748" s="56"/>
      <c r="D748" s="56"/>
      <c r="E748" s="56"/>
      <c r="F748" s="56"/>
      <c r="G748" s="56"/>
      <c r="H748" s="56"/>
    </row>
    <row r="749" spans="1:8" s="37" customFormat="1" ht="17.25" customHeight="1" x14ac:dyDescent="0.4">
      <c r="A749" s="58" t="str">
        <f>Matrix!$B$1</f>
        <v>Ref #</v>
      </c>
      <c r="B749" s="59"/>
      <c r="C749" s="60" t="str">
        <f>Matrix!$C$1</f>
        <v>Category</v>
      </c>
      <c r="D749" s="61"/>
      <c r="E749" s="60" t="str">
        <f>Matrix!$G$1</f>
        <v>Criticality:
High, Medium, or Low</v>
      </c>
      <c r="F749" s="61"/>
      <c r="G749" s="36" t="str">
        <f>Matrix!$E$1</f>
        <v xml:space="preserve">Public Requirements References/Descriptions </v>
      </c>
    </row>
    <row r="750" spans="1:8" s="38" customFormat="1" ht="15.75" customHeight="1" x14ac:dyDescent="0.4">
      <c r="A750" s="62" t="s">
        <v>136</v>
      </c>
      <c r="B750" s="63"/>
      <c r="C750" s="64" t="str" cm="1">
        <f t="array" aca="1" ref="C750" ca="1">OFFSET(Matrix!$C$1,$H750 - 1,0)</f>
        <v>Secure Software Development Lifecycle (SDLC)</v>
      </c>
      <c r="D750" s="65"/>
      <c r="E750" s="64" t="str" cm="1">
        <f t="array" aca="1" ref="E750" ca="1">OFFSET(Matrix!$G$1, $H750 - 1,0)</f>
        <v>Medium</v>
      </c>
      <c r="F750" s="65"/>
      <c r="G750" s="66" t="str" cm="1">
        <f t="array" aca="1" ref="G750" ca="1">OFFSET(Matrix!$E$1,$H750 - 1,0)</f>
        <v>NIST 800-53 SA-3 - SYSTEM DEVELOPMENT LIFE CYCLE
The organization:
a. Manages the information system using [Assignment: organization-defined system development life cycle] that incorporates information security considerations;
b. Defines and documents information security roles and responsibilities throughout the system development life cycle;
c. Identifies individuals having information security roles and responsibilities; and
d. Integrates the organizational information security risk management process into system development life cycle activities.
NIST 800-53 SI-2 (3) - FLAW REMEDIATION | TIME TO REMEDIATE FLAWS AND BENCHMARKS FOR CORRECTIVE ACTIONS (a) Measure the time between flaw identification and flaw remediation; and (b) Establish [Assignment: organization-defined benchmarks] for taking corrective actions.
BSIMM [SM1.4: 101] IDENTIFY GATE LOCATIONS, GATHER NECESSARY ARTIFACTS 
a. Establish security-specific release gates necessary for go/no-go decisions prior to deployment.
BSIMM [SM2.2: 42] ENFORCE GATES WITH MEASUREMENTS AND TRACK EXCEPTIONS
a. Deployment package must meet measured acceptance criteria for remediation or obtain a waiver.
BSIMM [SM2.6: 39] REQUIRE SECURITY SIGN-OFF
a. Risk acceptor signs off on release package.
BSIMM [CP1.3: 66] CREATE POLICY
a. Create a security policy that satisfies internal, regulatory, and customer-driven security requirements.
SAMM [COMPLIANCE MANAGEMENT MATURITY 3]
a. Develop a program for measuring and reporting on the status of compliance between different applications
b. Compliance should be periodically assessed by the QA, Internal Audit, or Information Security teams through a combination of manual testing and interview
c. Compliance remediation activities should be periodically reviewed to ensure teams are making appropriate progress, as well as assuring remediation strategies will be effective in achieving compliance.</v>
      </c>
      <c r="H750" s="38">
        <f>MATCH($A750,Matrix!$B$2:$B$73,0)+1</f>
        <v>70</v>
      </c>
    </row>
    <row r="751" spans="1:8" s="38" customFormat="1" ht="17.25" customHeight="1" x14ac:dyDescent="0.4">
      <c r="A751" s="69" t="str">
        <f>Matrix!$A$1</f>
        <v>Applicable Component Categories</v>
      </c>
      <c r="B751" s="70"/>
      <c r="C751" s="70"/>
      <c r="D751" s="70"/>
      <c r="E751" s="70"/>
      <c r="F751" s="70"/>
      <c r="G751" s="67"/>
      <c r="H751" s="38">
        <f>MATCH($A750,Matrix!$B$2:$B$73,0)+1</f>
        <v>70</v>
      </c>
    </row>
    <row r="752" spans="1:8" s="38" customFormat="1" ht="76.5" customHeight="1" x14ac:dyDescent="0.4">
      <c r="A752" s="62" t="str" cm="1">
        <f t="array" aca="1" ref="A752" ca="1">OFFSET(Matrix!$A$1,$H752 - 1,0)</f>
        <v xml:space="preserve">Mobile App;
Vehicle Connection;
Connectivity/Communications;
Cloud or Back-end;
</v>
      </c>
      <c r="B752" s="71"/>
      <c r="C752" s="71"/>
      <c r="D752" s="71"/>
      <c r="E752" s="71"/>
      <c r="F752" s="72"/>
      <c r="G752" s="67"/>
      <c r="H752" s="38">
        <f>MATCH($A750,Matrix!$B$2:$B$73,0)+1</f>
        <v>70</v>
      </c>
    </row>
    <row r="753" spans="1:8" s="38" customFormat="1" ht="17.25" customHeight="1" x14ac:dyDescent="0.4">
      <c r="A753" s="69" t="str">
        <f>Matrix!$D$1</f>
        <v>Requirement</v>
      </c>
      <c r="B753" s="70"/>
      <c r="C753" s="70"/>
      <c r="D753" s="70"/>
      <c r="E753" s="70"/>
      <c r="F753" s="70"/>
      <c r="G753" s="67"/>
      <c r="H753" s="38">
        <f>MATCH($A750,Matrix!$B$2:$B$73,0)+1</f>
        <v>70</v>
      </c>
    </row>
    <row r="754" spans="1:8" s="38" customFormat="1" ht="94.5" customHeight="1" x14ac:dyDescent="0.4">
      <c r="A754" s="62" t="str" cm="1">
        <f t="array" aca="1" ref="A754" ca="1">OFFSET(Matrix!$D$1,$H754 - 1,0)</f>
        <v xml:space="preserve">Remediation SLA or objectives are defined and are adhered to by the security and development teams. Identified vulnerabilities are remediated or mitigated using suitable compensating controls
</v>
      </c>
      <c r="B754" s="71"/>
      <c r="C754" s="71"/>
      <c r="D754" s="71"/>
      <c r="E754" s="71"/>
      <c r="F754" s="72"/>
      <c r="G754" s="67"/>
      <c r="H754" s="38">
        <f>MATCH($A750,Matrix!$B$2:$B$73,0)+1</f>
        <v>70</v>
      </c>
    </row>
    <row r="755" spans="1:8" s="38" customFormat="1" x14ac:dyDescent="0.4">
      <c r="A755" s="73" t="str">
        <f>Matrix!$F$1</f>
        <v xml:space="preserve">Verification: Inspection, Demonstration, Test, or Analysis </v>
      </c>
      <c r="B755" s="74"/>
      <c r="C755" s="74"/>
      <c r="D755" s="74"/>
      <c r="E755" s="74"/>
      <c r="F755" s="74"/>
      <c r="G755" s="67"/>
      <c r="H755" s="38">
        <f>MATCH($A750,Matrix!$B$2:$B$73,0)+1</f>
        <v>70</v>
      </c>
    </row>
    <row r="756" spans="1:8" s="38" customFormat="1" ht="142.5" customHeight="1" x14ac:dyDescent="0.4">
      <c r="A756" s="62" t="str" cm="1">
        <f t="array" aca="1" ref="A756" ca="1">OFFSET(Matrix!$F$1,$H756 - 1,0)</f>
        <v>·         Inspection of vendor documentation detailing:
System Development Lifecycle
Remediation process
Security, Risk, and Privacy controls along with sample reports</v>
      </c>
      <c r="B756" s="71"/>
      <c r="C756" s="71"/>
      <c r="D756" s="71"/>
      <c r="E756" s="71"/>
      <c r="F756" s="72"/>
      <c r="G756" s="67"/>
      <c r="H756" s="38">
        <f>MATCH($A750,Matrix!$B$2:$B$73,0)+1</f>
        <v>70</v>
      </c>
    </row>
    <row r="757" spans="1:8" s="38" customFormat="1" ht="17.25" customHeight="1" x14ac:dyDescent="0.4">
      <c r="A757" s="69" t="str">
        <f>Matrix!$H$1</f>
        <v>Remarks</v>
      </c>
      <c r="B757" s="70"/>
      <c r="C757" s="70"/>
      <c r="D757" s="70"/>
      <c r="E757" s="70"/>
      <c r="F757" s="70"/>
      <c r="G757" s="67"/>
      <c r="H757" s="38">
        <f>MATCH($A750,Matrix!$B$2:$B$73,0)+1</f>
        <v>70</v>
      </c>
    </row>
    <row r="758" spans="1:8" s="38" customFormat="1" ht="280.5" customHeight="1" thickBot="1" x14ac:dyDescent="0.45">
      <c r="A758" s="75" t="str" cm="1">
        <f t="array" aca="1" ref="A758" ca="1">OFFSET(Matrix!$H$1,$H758 - 1,0)</f>
        <v>-</v>
      </c>
      <c r="B758" s="76"/>
      <c r="C758" s="76"/>
      <c r="D758" s="76"/>
      <c r="E758" s="76"/>
      <c r="F758" s="77"/>
      <c r="G758" s="68"/>
      <c r="H758" s="38">
        <f>MATCH($A750,Matrix!$B$2:$B$73,0)+1</f>
        <v>70</v>
      </c>
    </row>
    <row r="759" spans="1:8" s="57" customFormat="1" ht="46.5" customHeight="1" thickBot="1" x14ac:dyDescent="0.45">
      <c r="A759" s="56"/>
      <c r="B759" s="56"/>
      <c r="C759" s="56"/>
      <c r="D759" s="56"/>
      <c r="E759" s="56"/>
      <c r="F759" s="56"/>
      <c r="G759" s="56"/>
      <c r="H759" s="56"/>
    </row>
    <row r="760" spans="1:8" s="37" customFormat="1" x14ac:dyDescent="0.4">
      <c r="A760" s="58" t="str">
        <f>Matrix!$B$1</f>
        <v>Ref #</v>
      </c>
      <c r="B760" s="59"/>
      <c r="C760" s="60" t="str">
        <f>Matrix!$C$1</f>
        <v>Category</v>
      </c>
      <c r="D760" s="61"/>
      <c r="E760" s="60" t="str">
        <f>Matrix!$G$1</f>
        <v>Criticality:
High, Medium, or Low</v>
      </c>
      <c r="F760" s="61"/>
      <c r="G760" s="36" t="str">
        <f>Matrix!$E$1</f>
        <v xml:space="preserve">Public Requirements References/Descriptions </v>
      </c>
    </row>
    <row r="761" spans="1:8" s="38" customFormat="1" ht="15.75" customHeight="1" x14ac:dyDescent="0.4">
      <c r="A761" s="62" t="s">
        <v>279</v>
      </c>
      <c r="B761" s="63"/>
      <c r="C761" s="64" t="str" cm="1">
        <f t="array" aca="1" ref="C761" ca="1">OFFSET(Matrix!$C$1,$H761 - 1,0)</f>
        <v>Software Resiliency / Code Protections</v>
      </c>
      <c r="D761" s="65"/>
      <c r="E761" s="64" t="str" cm="1">
        <f t="array" aca="1" ref="E761" ca="1">OFFSET(Matrix!$G$1, $H761 - 1,0)</f>
        <v>Low</v>
      </c>
      <c r="F761" s="65"/>
      <c r="G761" s="66" t="str" cm="1">
        <f t="array" aca="1" ref="G761" ca="1">OFFSET(Matrix!$E$1,$H761 - 1,0)</f>
        <v xml:space="preserve">BSIMM [SE3.2: 13] Use Code Protection
a. To protect intellectual property and make exploit development harder, the organization erects barriers to reverse engineering its software (e.g., anti-tamper, debug protection, anti-piracy features, runtime integrity). This is particularly important for widely distributed mobile applications. For some software, obfuscation techniques could be applied as part of the production build and release process. In other cases, these protections could be applied at the software-defined network or software orchestration layer when applications are being dynamically regenerated post-deployment. On some platforms, employing Data Execution Prevention (DEP), Safe Structured Handling (SafeSEH), and Address Space Layout Randomization (ASLR) can be a good start at making exploit development more difficult.
OWASP MASVS MSTG‑RESILIENCE‑1  
a. The app detects, and responds to, the presence of a rooted or jailbroken device either by alerting the user or terminating the app. 
OWASP MASVS MSTG‑RESILIENCE‑2  
a. The app prevents debugging and/or detects, and responds to, a debugger being attached. All available debugging protocols must be covered. 
OWASP MASVS MSTG‑RESILIENCE‑3  
a. The app detects, and responds to, tampering with executable files and critical data within its own sandbox. 
OWASP MASVS MSTG‑RESILIENCE‑4  
a. The app detects, and responds to, the presence of widely used reverse engineering tools and frameworks on the device.
OWASP MASVS MSTG‑RESILIENCE‑5  
a. The app detects, and responds to, being run in an emulator.  
OWASP MASVS MSTG‑RESILIENCE‑6  
a. The app detects, and responds to, tampering the code and data in its own memory space. 
OWASP MASVS MSTG‑RESILIENCE‑7  
a. The app implements multiple mechanisms in each defense category (8.1 to 8.6). Note that resiliency scales with the amount, diversity of the originality of the mechanisms used. 
OWASP MASVS MSTG‑RESILIENCE‑8  
a. The detection mechanisms trigger responses of different types, including delayed and stealthy responses. 
OWASP MASVS MSTG‑RESILIENCE‑9  
a. Obfuscation is applied to programmatic defenses, which in turn impede de-obfuscation via dynamic analysis.  
OWASP MASVS MSTG‑RESILIENCE‑10 
a. The app implements a 'device binding' functionality using a device fingerprint derived from multiple properties unique to the device. 
OWASP MASVS MSTG‑RESILIENCE‑11 
a. All executable files and libraries belonging to the app are either encrypted on the file level and/or important code and data segments inside the executables are encrypted or packed. Trivial static analysis does not reveal important code or data. 
OWASP MASVS MSTG‑RESILIENCE‑12 
a. If the goal of obfuscation is to protect sensitive computations, an obfuscation scheme is used that is both appropriate for the particular task and robust against manual and automated de-obfuscation methods, considering currently published research. The effectiveness of the obfuscation scheme must be verified through manual testing. Note that hardware-based isolation features are preferred over obfuscation whenever possible. 
OWASP MASVS MSTG‑RESILIENCE‑13 
a. As a defense in depth, next to having solid hardening of the communicating parties, application level payload encryption can be applied to further impede eavesdropping. 
</v>
      </c>
      <c r="H761" s="38">
        <f>MATCH($A761,Matrix!$B$2:$B$73,0)+1</f>
        <v>71</v>
      </c>
    </row>
    <row r="762" spans="1:8" s="38" customFormat="1" x14ac:dyDescent="0.4">
      <c r="A762" s="69" t="str">
        <f>Matrix!$A$1</f>
        <v>Applicable Component Categories</v>
      </c>
      <c r="B762" s="70"/>
      <c r="C762" s="70"/>
      <c r="D762" s="70"/>
      <c r="E762" s="70"/>
      <c r="F762" s="70"/>
      <c r="G762" s="67"/>
      <c r="H762" s="38">
        <f>MATCH($A761,Matrix!$B$2:$B$73,0)+1</f>
        <v>71</v>
      </c>
    </row>
    <row r="763" spans="1:8" s="38" customFormat="1" ht="76.5" customHeight="1" x14ac:dyDescent="0.4">
      <c r="A763" s="62" t="str" cm="1">
        <f t="array" aca="1" ref="A763" ca="1">OFFSET(Matrix!$A$1,$H763 - 1,0)</f>
        <v xml:space="preserve">Mobile App;
</v>
      </c>
      <c r="B763" s="71"/>
      <c r="C763" s="71"/>
      <c r="D763" s="71"/>
      <c r="E763" s="71"/>
      <c r="F763" s="72"/>
      <c r="G763" s="67"/>
      <c r="H763" s="38">
        <f>MATCH($A761,Matrix!$B$2:$B$73,0)+1</f>
        <v>71</v>
      </c>
    </row>
    <row r="764" spans="1:8" s="38" customFormat="1" x14ac:dyDescent="0.4">
      <c r="A764" s="69" t="str">
        <f>Matrix!$D$1</f>
        <v>Requirement</v>
      </c>
      <c r="B764" s="70"/>
      <c r="C764" s="70"/>
      <c r="D764" s="70"/>
      <c r="E764" s="70"/>
      <c r="F764" s="70"/>
      <c r="G764" s="67"/>
      <c r="H764" s="38">
        <f>MATCH($A761,Matrix!$B$2:$B$73,0)+1</f>
        <v>71</v>
      </c>
    </row>
    <row r="765" spans="1:8" s="38" customFormat="1" ht="260.25" customHeight="1" x14ac:dyDescent="0.4">
      <c r="A765" s="62" t="str" cm="1">
        <f t="array" aca="1" ref="A765" ca="1">OFFSET(Matrix!$D$1,$H765 - 1,0)</f>
        <v>The vendor’s software will have software resiliency measures included that will slow the progress of tampering and reverse engineering efforts.</v>
      </c>
      <c r="B765" s="71"/>
      <c r="C765" s="71"/>
      <c r="D765" s="71"/>
      <c r="E765" s="71"/>
      <c r="F765" s="72"/>
      <c r="G765" s="67"/>
      <c r="H765" s="38">
        <f>MATCH($A761,Matrix!$B$2:$B$73,0)+1</f>
        <v>71</v>
      </c>
    </row>
    <row r="766" spans="1:8" s="38" customFormat="1" x14ac:dyDescent="0.4">
      <c r="A766" s="73" t="str">
        <f>Matrix!$F$1</f>
        <v xml:space="preserve">Verification: Inspection, Demonstration, Test, or Analysis </v>
      </c>
      <c r="B766" s="74"/>
      <c r="C766" s="74"/>
      <c r="D766" s="74"/>
      <c r="E766" s="74"/>
      <c r="F766" s="74"/>
      <c r="G766" s="67"/>
      <c r="H766" s="38">
        <f>MATCH($A761,Matrix!$B$2:$B$73,0)+1</f>
        <v>71</v>
      </c>
    </row>
    <row r="767" spans="1:8" s="38" customFormat="1" ht="279.75" customHeight="1" x14ac:dyDescent="0.4">
      <c r="A767" s="62" t="str" cm="1">
        <f t="array" aca="1" ref="A767" ca="1">OFFSET(Matrix!$F$1,$H767 - 1,0)</f>
        <v>Inspection of 3rd party documentation or a demonstration by the vendor that asserts the presence of anti-reverse-engineering in the vendor software. Ideally executed following the testing steps detailed in the OWASP MSTG 'Android Anti-Reversing Defenses' or 'iOS Anti-Reversing Defenses' sections</v>
      </c>
      <c r="B767" s="71"/>
      <c r="C767" s="71"/>
      <c r="D767" s="71"/>
      <c r="E767" s="71"/>
      <c r="F767" s="72"/>
      <c r="G767" s="67"/>
      <c r="H767" s="38">
        <f>MATCH($A761,Matrix!$B$2:$B$73,0)+1</f>
        <v>71</v>
      </c>
    </row>
    <row r="768" spans="1:8" s="38" customFormat="1" ht="39" customHeight="1" x14ac:dyDescent="0.4">
      <c r="A768" s="69" t="str">
        <f>Matrix!$H$1</f>
        <v>Remarks</v>
      </c>
      <c r="B768" s="70"/>
      <c r="C768" s="70"/>
      <c r="D768" s="70"/>
      <c r="E768" s="70"/>
      <c r="F768" s="70"/>
      <c r="G768" s="67"/>
      <c r="H768" s="38">
        <f>MATCH($A761,Matrix!$B$2:$B$73,0)+1</f>
        <v>71</v>
      </c>
    </row>
    <row r="769" spans="1:8" s="38" customFormat="1" ht="409.6" customHeight="1" thickBot="1" x14ac:dyDescent="0.45">
      <c r="A769" s="75" t="str" cm="1">
        <f t="array" aca="1" ref="A769" ca="1">OFFSET(Matrix!$H$1,$H769 - 1,0)</f>
        <v>This is a nice-to-have. Mature solutions that process sensitive information in devices that could be in the hands of attackers are expected to have these protections; however, allowances should be made for products to focus on the necessary security controls first, for which these resiliency requirements are not a substitute</v>
      </c>
      <c r="B769" s="76"/>
      <c r="C769" s="76"/>
      <c r="D769" s="76"/>
      <c r="E769" s="76"/>
      <c r="F769" s="77"/>
      <c r="G769" s="68"/>
      <c r="H769" s="38">
        <f>MATCH($A761,Matrix!$B$2:$B$73,0)+1</f>
        <v>71</v>
      </c>
    </row>
    <row r="770" spans="1:8" s="57" customFormat="1" ht="46.5" customHeight="1" thickBot="1" x14ac:dyDescent="0.45">
      <c r="A770" s="56"/>
      <c r="B770" s="56"/>
      <c r="C770" s="56"/>
      <c r="D770" s="56"/>
      <c r="E770" s="56"/>
      <c r="F770" s="56"/>
      <c r="G770" s="56"/>
      <c r="H770" s="56"/>
    </row>
    <row r="771" spans="1:8" s="37" customFormat="1" x14ac:dyDescent="0.4">
      <c r="A771" s="58" t="str">
        <f>Matrix!$B$1</f>
        <v>Ref #</v>
      </c>
      <c r="B771" s="59"/>
      <c r="C771" s="60" t="str">
        <f>Matrix!$C$1</f>
        <v>Category</v>
      </c>
      <c r="D771" s="61"/>
      <c r="E771" s="60" t="str">
        <f>Matrix!$G$1</f>
        <v>Criticality:
High, Medium, or Low</v>
      </c>
      <c r="F771" s="61"/>
      <c r="G771" s="36" t="str">
        <f>Matrix!$E$1</f>
        <v xml:space="preserve">Public Requirements References/Descriptions </v>
      </c>
    </row>
    <row r="772" spans="1:8" s="38" customFormat="1" ht="15.75" customHeight="1" x14ac:dyDescent="0.4">
      <c r="A772" s="62" t="s">
        <v>311</v>
      </c>
      <c r="B772" s="63"/>
      <c r="C772" s="64" t="str" cm="1">
        <f t="array" aca="1" ref="C772" ca="1">OFFSET(Matrix!$C$1,$H772 - 1,0)</f>
        <v>System and Information Integrity</v>
      </c>
      <c r="D772" s="65"/>
      <c r="E772" s="64" t="str" cm="1">
        <f t="array" aca="1" ref="E772" ca="1">OFFSET(Matrix!$G$1, $H772 - 1,0)</f>
        <v>Low</v>
      </c>
      <c r="F772" s="65"/>
      <c r="G772" s="66" t="str" cm="1">
        <f t="array" aca="1" ref="G772" ca="1">OFFSET(Matrix!$E$1,$H772 - 1,0)</f>
        <v>FMCSA GDL 13 Share cybersecurity information with heavy vehicle the industry.</v>
      </c>
      <c r="H772" s="38">
        <f>MATCH($A772,Matrix!$B$2:$B$73,0)+1</f>
        <v>72</v>
      </c>
    </row>
    <row r="773" spans="1:8" s="38" customFormat="1" x14ac:dyDescent="0.4">
      <c r="A773" s="69" t="str">
        <f>Matrix!$A$1</f>
        <v>Applicable Component Categories</v>
      </c>
      <c r="B773" s="70"/>
      <c r="C773" s="70"/>
      <c r="D773" s="70"/>
      <c r="E773" s="70"/>
      <c r="F773" s="70"/>
      <c r="G773" s="67"/>
      <c r="H773" s="38">
        <f>MATCH($A772,Matrix!$B$2:$B$73,0)+1</f>
        <v>72</v>
      </c>
    </row>
    <row r="774" spans="1:8" s="38" customFormat="1" ht="76.5" customHeight="1" x14ac:dyDescent="0.4">
      <c r="A774" s="62" t="str" cm="1">
        <f t="array" aca="1" ref="A774" ca="1">OFFSET(Matrix!$A$1,$H774 - 1,0)</f>
        <v xml:space="preserve">Mobile App;
Vehicle Connection;
Connectivity/Communications;
Cloud or Back-end;
</v>
      </c>
      <c r="B774" s="71"/>
      <c r="C774" s="71"/>
      <c r="D774" s="71"/>
      <c r="E774" s="71"/>
      <c r="F774" s="72"/>
      <c r="G774" s="67"/>
      <c r="H774" s="38">
        <f>MATCH($A772,Matrix!$B$2:$B$73,0)+1</f>
        <v>72</v>
      </c>
    </row>
    <row r="775" spans="1:8" s="38" customFormat="1" x14ac:dyDescent="0.4">
      <c r="A775" s="69" t="str">
        <f>Matrix!$D$1</f>
        <v>Requirement</v>
      </c>
      <c r="B775" s="70"/>
      <c r="C775" s="70"/>
      <c r="D775" s="70"/>
      <c r="E775" s="70"/>
      <c r="F775" s="70"/>
      <c r="G775" s="67"/>
      <c r="H775" s="38">
        <f>MATCH($A772,Matrix!$B$2:$B$73,0)+1</f>
        <v>72</v>
      </c>
    </row>
    <row r="776" spans="1:8" s="38" customFormat="1" ht="94.5" customHeight="1" x14ac:dyDescent="0.4">
      <c r="A776" s="62" t="str" cm="1">
        <f t="array" aca="1" ref="A776" ca="1">OFFSET(Matrix!$D$1,$H776 - 1,0)</f>
        <v>The vendor shall participate in a cybersecurity information sharing and analysis group in the heavy vehicle industry</v>
      </c>
      <c r="B776" s="71"/>
      <c r="C776" s="71"/>
      <c r="D776" s="71"/>
      <c r="E776" s="71"/>
      <c r="F776" s="72"/>
      <c r="G776" s="67"/>
      <c r="H776" s="38">
        <f>MATCH($A772,Matrix!$B$2:$B$73,0)+1</f>
        <v>72</v>
      </c>
    </row>
    <row r="777" spans="1:8" s="38" customFormat="1" x14ac:dyDescent="0.4">
      <c r="A777" s="73" t="str">
        <f>Matrix!$F$1</f>
        <v xml:space="preserve">Verification: Inspection, Demonstration, Test, or Analysis </v>
      </c>
      <c r="B777" s="74"/>
      <c r="C777" s="74"/>
      <c r="D777" s="74"/>
      <c r="E777" s="74"/>
      <c r="F777" s="74"/>
      <c r="G777" s="67"/>
      <c r="H777" s="38">
        <f>MATCH($A772,Matrix!$B$2:$B$73,0)+1</f>
        <v>72</v>
      </c>
    </row>
    <row r="778" spans="1:8" s="38" customFormat="1" ht="94.5" customHeight="1" x14ac:dyDescent="0.4">
      <c r="A778" s="62" t="str" cm="1">
        <f t="array" aca="1" ref="A778" ca="1">OFFSET(Matrix!$F$1,$H778 - 1,0)</f>
        <v>Inspection of vendor process documentation confirming participation in information sharing group.</v>
      </c>
      <c r="B778" s="71"/>
      <c r="C778" s="71"/>
      <c r="D778" s="71"/>
      <c r="E778" s="71"/>
      <c r="F778" s="72"/>
      <c r="G778" s="67"/>
      <c r="H778" s="38">
        <f>MATCH($A772,Matrix!$B$2:$B$73,0)+1</f>
        <v>72</v>
      </c>
    </row>
    <row r="779" spans="1:8" s="38" customFormat="1" x14ac:dyDescent="0.4">
      <c r="A779" s="69" t="str">
        <f>Matrix!$H$1</f>
        <v>Remarks</v>
      </c>
      <c r="B779" s="70"/>
      <c r="C779" s="70"/>
      <c r="D779" s="70"/>
      <c r="E779" s="70"/>
      <c r="F779" s="70"/>
      <c r="G779" s="67"/>
      <c r="H779" s="38">
        <f>MATCH($A772,Matrix!$B$2:$B$73,0)+1</f>
        <v>72</v>
      </c>
    </row>
    <row r="780" spans="1:8" s="38" customFormat="1" ht="49.5" customHeight="1" thickBot="1" x14ac:dyDescent="0.45">
      <c r="A780" s="75" t="str" cm="1">
        <f t="array" aca="1" ref="A780" ca="1">OFFSET(Matrix!$H$1,$H780 - 1,0)</f>
        <v>-</v>
      </c>
      <c r="B780" s="76"/>
      <c r="C780" s="76"/>
      <c r="D780" s="76"/>
      <c r="E780" s="76"/>
      <c r="F780" s="77"/>
      <c r="G780" s="68"/>
      <c r="H780" s="38">
        <f>MATCH($A772,Matrix!$B$2:$B$73,0)+1</f>
        <v>72</v>
      </c>
    </row>
  </sheetData>
  <mergeCells count="1135">
    <mergeCell ref="A439:F439"/>
    <mergeCell ref="A441:B441"/>
    <mergeCell ref="C441:D441"/>
    <mergeCell ref="E441:F441"/>
    <mergeCell ref="A442:B442"/>
    <mergeCell ref="C442:D442"/>
    <mergeCell ref="E442:F442"/>
    <mergeCell ref="G442:G450"/>
    <mergeCell ref="A440:XFD440"/>
    <mergeCell ref="C419:D419"/>
    <mergeCell ref="E419:F419"/>
    <mergeCell ref="A435:F435"/>
    <mergeCell ref="A436:F436"/>
    <mergeCell ref="A437:F437"/>
    <mergeCell ref="A424:F424"/>
    <mergeCell ref="A425:F425"/>
    <mergeCell ref="A426:F426"/>
    <mergeCell ref="A97:F97"/>
    <mergeCell ref="A98:F98"/>
    <mergeCell ref="C541:D541"/>
    <mergeCell ref="A101:B101"/>
    <mergeCell ref="C101:D101"/>
    <mergeCell ref="E101:F101"/>
    <mergeCell ref="G101:G109"/>
    <mergeCell ref="A102:F102"/>
    <mergeCell ref="A103:F103"/>
    <mergeCell ref="A104:F104"/>
    <mergeCell ref="A105:F105"/>
    <mergeCell ref="A106:F106"/>
    <mergeCell ref="A107:F107"/>
    <mergeCell ref="A108:F108"/>
    <mergeCell ref="A109:F109"/>
    <mergeCell ref="A379:F379"/>
    <mergeCell ref="A380:F380"/>
    <mergeCell ref="A381:F381"/>
    <mergeCell ref="A382:F382"/>
    <mergeCell ref="A383:F383"/>
    <mergeCell ref="A384:F384"/>
    <mergeCell ref="A427:F427"/>
    <mergeCell ref="A473:XFD473"/>
    <mergeCell ref="A474:B474"/>
    <mergeCell ref="C474:D474"/>
    <mergeCell ref="E474:F474"/>
    <mergeCell ref="A443:F443"/>
    <mergeCell ref="A444:F444"/>
    <mergeCell ref="A445:F445"/>
    <mergeCell ref="A446:F446"/>
    <mergeCell ref="G431:G439"/>
    <mergeCell ref="A438:F438"/>
    <mergeCell ref="A770:XFD770"/>
    <mergeCell ref="A771:B771"/>
    <mergeCell ref="C771:D771"/>
    <mergeCell ref="E771:F771"/>
    <mergeCell ref="A772:B772"/>
    <mergeCell ref="C772:D772"/>
    <mergeCell ref="E772:F772"/>
    <mergeCell ref="G772:G780"/>
    <mergeCell ref="A773:F773"/>
    <mergeCell ref="A774:F774"/>
    <mergeCell ref="A775:F775"/>
    <mergeCell ref="A776:F776"/>
    <mergeCell ref="A777:F777"/>
    <mergeCell ref="A778:F778"/>
    <mergeCell ref="A779:F779"/>
    <mergeCell ref="A780:F780"/>
    <mergeCell ref="A760:B760"/>
    <mergeCell ref="C760:D760"/>
    <mergeCell ref="E760:F760"/>
    <mergeCell ref="A761:B761"/>
    <mergeCell ref="C761:D761"/>
    <mergeCell ref="E761:F761"/>
    <mergeCell ref="G761:G769"/>
    <mergeCell ref="A762:F762"/>
    <mergeCell ref="A763:F763"/>
    <mergeCell ref="A764:F764"/>
    <mergeCell ref="A765:F765"/>
    <mergeCell ref="A766:F766"/>
    <mergeCell ref="A767:F767"/>
    <mergeCell ref="A768:F768"/>
    <mergeCell ref="A769:F769"/>
    <mergeCell ref="A749:B749"/>
    <mergeCell ref="C749:D749"/>
    <mergeCell ref="E749:F749"/>
    <mergeCell ref="A750:B750"/>
    <mergeCell ref="C750:D750"/>
    <mergeCell ref="E750:F750"/>
    <mergeCell ref="G750:G758"/>
    <mergeCell ref="A751:F751"/>
    <mergeCell ref="A752:F752"/>
    <mergeCell ref="A753:F753"/>
    <mergeCell ref="A754:F754"/>
    <mergeCell ref="A755:F755"/>
    <mergeCell ref="A756:F756"/>
    <mergeCell ref="A757:F757"/>
    <mergeCell ref="A758:F758"/>
    <mergeCell ref="A738:B738"/>
    <mergeCell ref="C738:D738"/>
    <mergeCell ref="E738:F738"/>
    <mergeCell ref="A739:B739"/>
    <mergeCell ref="C739:D739"/>
    <mergeCell ref="E739:F739"/>
    <mergeCell ref="G739:G747"/>
    <mergeCell ref="A740:F740"/>
    <mergeCell ref="A741:F741"/>
    <mergeCell ref="A742:F742"/>
    <mergeCell ref="A743:F743"/>
    <mergeCell ref="A744:F744"/>
    <mergeCell ref="A745:F745"/>
    <mergeCell ref="A746:F746"/>
    <mergeCell ref="A747:F747"/>
    <mergeCell ref="A727:B727"/>
    <mergeCell ref="C727:D727"/>
    <mergeCell ref="E727:F727"/>
    <mergeCell ref="A728:B728"/>
    <mergeCell ref="C728:D728"/>
    <mergeCell ref="E728:F728"/>
    <mergeCell ref="G728:G736"/>
    <mergeCell ref="A729:F729"/>
    <mergeCell ref="A730:F730"/>
    <mergeCell ref="A731:F731"/>
    <mergeCell ref="A732:F732"/>
    <mergeCell ref="A733:F733"/>
    <mergeCell ref="A734:F734"/>
    <mergeCell ref="A735:F735"/>
    <mergeCell ref="A736:F736"/>
    <mergeCell ref="A716:B716"/>
    <mergeCell ref="C716:D716"/>
    <mergeCell ref="E716:F716"/>
    <mergeCell ref="A717:B717"/>
    <mergeCell ref="C717:D717"/>
    <mergeCell ref="E717:F717"/>
    <mergeCell ref="G717:G725"/>
    <mergeCell ref="A718:F718"/>
    <mergeCell ref="A719:F719"/>
    <mergeCell ref="A720:F720"/>
    <mergeCell ref="A721:F721"/>
    <mergeCell ref="A722:F722"/>
    <mergeCell ref="A723:F723"/>
    <mergeCell ref="A724:F724"/>
    <mergeCell ref="A725:F725"/>
    <mergeCell ref="A726:XFD726"/>
    <mergeCell ref="A705:B705"/>
    <mergeCell ref="C705:D705"/>
    <mergeCell ref="E705:F705"/>
    <mergeCell ref="A706:B706"/>
    <mergeCell ref="C706:D706"/>
    <mergeCell ref="E706:F706"/>
    <mergeCell ref="G706:G714"/>
    <mergeCell ref="A707:F707"/>
    <mergeCell ref="A708:F708"/>
    <mergeCell ref="A709:F709"/>
    <mergeCell ref="A710:F710"/>
    <mergeCell ref="A711:F711"/>
    <mergeCell ref="A712:F712"/>
    <mergeCell ref="A713:F713"/>
    <mergeCell ref="A714:F714"/>
    <mergeCell ref="A694:B694"/>
    <mergeCell ref="C694:D694"/>
    <mergeCell ref="E694:F694"/>
    <mergeCell ref="A695:B695"/>
    <mergeCell ref="C695:D695"/>
    <mergeCell ref="E695:F695"/>
    <mergeCell ref="G695:G703"/>
    <mergeCell ref="A696:F696"/>
    <mergeCell ref="A697:F697"/>
    <mergeCell ref="A698:F698"/>
    <mergeCell ref="A699:F699"/>
    <mergeCell ref="A700:F700"/>
    <mergeCell ref="A701:F701"/>
    <mergeCell ref="A702:F702"/>
    <mergeCell ref="A703:F703"/>
    <mergeCell ref="A683:B683"/>
    <mergeCell ref="C683:D683"/>
    <mergeCell ref="E683:F683"/>
    <mergeCell ref="A684:B684"/>
    <mergeCell ref="C684:D684"/>
    <mergeCell ref="E684:F684"/>
    <mergeCell ref="G684:G692"/>
    <mergeCell ref="A685:F685"/>
    <mergeCell ref="A686:F686"/>
    <mergeCell ref="A687:F687"/>
    <mergeCell ref="A688:F688"/>
    <mergeCell ref="A689:F689"/>
    <mergeCell ref="A690:F690"/>
    <mergeCell ref="A691:F691"/>
    <mergeCell ref="A692:F692"/>
    <mergeCell ref="A672:B672"/>
    <mergeCell ref="C672:D672"/>
    <mergeCell ref="E672:F672"/>
    <mergeCell ref="A673:B673"/>
    <mergeCell ref="C673:D673"/>
    <mergeCell ref="E673:F673"/>
    <mergeCell ref="G673:G681"/>
    <mergeCell ref="A674:F674"/>
    <mergeCell ref="A675:F675"/>
    <mergeCell ref="A676:F676"/>
    <mergeCell ref="A677:F677"/>
    <mergeCell ref="A678:F678"/>
    <mergeCell ref="A679:F679"/>
    <mergeCell ref="A680:F680"/>
    <mergeCell ref="A681:F681"/>
    <mergeCell ref="A661:B661"/>
    <mergeCell ref="C661:D661"/>
    <mergeCell ref="E661:F661"/>
    <mergeCell ref="A662:B662"/>
    <mergeCell ref="C662:D662"/>
    <mergeCell ref="E662:F662"/>
    <mergeCell ref="G662:G670"/>
    <mergeCell ref="A663:F663"/>
    <mergeCell ref="A664:F664"/>
    <mergeCell ref="A665:F665"/>
    <mergeCell ref="A666:F666"/>
    <mergeCell ref="A667:F667"/>
    <mergeCell ref="A668:F668"/>
    <mergeCell ref="A669:F669"/>
    <mergeCell ref="A670:F670"/>
    <mergeCell ref="A651:B651"/>
    <mergeCell ref="C651:D651"/>
    <mergeCell ref="E651:F651"/>
    <mergeCell ref="G651:G659"/>
    <mergeCell ref="A652:F652"/>
    <mergeCell ref="A653:F653"/>
    <mergeCell ref="A654:F654"/>
    <mergeCell ref="A655:F655"/>
    <mergeCell ref="A656:F656"/>
    <mergeCell ref="A657:F657"/>
    <mergeCell ref="A658:F658"/>
    <mergeCell ref="A659:F659"/>
    <mergeCell ref="A34:B34"/>
    <mergeCell ref="C34:D34"/>
    <mergeCell ref="E34:F34"/>
    <mergeCell ref="A35:B35"/>
    <mergeCell ref="C35:D35"/>
    <mergeCell ref="E35:F35"/>
    <mergeCell ref="G35:G43"/>
    <mergeCell ref="A36:F36"/>
    <mergeCell ref="A37:F37"/>
    <mergeCell ref="A636:F636"/>
    <mergeCell ref="A637:F637"/>
    <mergeCell ref="A639:B639"/>
    <mergeCell ref="C639:D639"/>
    <mergeCell ref="E639:F639"/>
    <mergeCell ref="A640:B640"/>
    <mergeCell ref="C640:D640"/>
    <mergeCell ref="E640:F640"/>
    <mergeCell ref="A625:F625"/>
    <mergeCell ref="A626:F626"/>
    <mergeCell ref="A539:XFD539"/>
    <mergeCell ref="A540:B540"/>
    <mergeCell ref="C540:D540"/>
    <mergeCell ref="E540:F540"/>
    <mergeCell ref="E541:F541"/>
    <mergeCell ref="G541:G549"/>
    <mergeCell ref="A542:F542"/>
    <mergeCell ref="A543:F543"/>
    <mergeCell ref="A544:F544"/>
    <mergeCell ref="A545:F545"/>
    <mergeCell ref="A546:F546"/>
    <mergeCell ref="A547:F547"/>
    <mergeCell ref="A548:F548"/>
    <mergeCell ref="A581:F581"/>
    <mergeCell ref="A582:F582"/>
    <mergeCell ref="G574:G582"/>
    <mergeCell ref="A577:F577"/>
    <mergeCell ref="A578:F578"/>
    <mergeCell ref="G552:G560"/>
    <mergeCell ref="A559:F559"/>
    <mergeCell ref="A560:F560"/>
    <mergeCell ref="A562:B562"/>
    <mergeCell ref="C562:D562"/>
    <mergeCell ref="E562:F562"/>
    <mergeCell ref="E563:F563"/>
    <mergeCell ref="A556:F556"/>
    <mergeCell ref="A557:F557"/>
    <mergeCell ref="A558:F558"/>
    <mergeCell ref="A561:XFD561"/>
    <mergeCell ref="A551:B551"/>
    <mergeCell ref="C551:D551"/>
    <mergeCell ref="E551:F551"/>
    <mergeCell ref="A552:B552"/>
    <mergeCell ref="C552:D552"/>
    <mergeCell ref="E552:F552"/>
    <mergeCell ref="A553:F553"/>
    <mergeCell ref="A554:F554"/>
    <mergeCell ref="A555:F555"/>
    <mergeCell ref="A650:B650"/>
    <mergeCell ref="C650:D650"/>
    <mergeCell ref="E650:F650"/>
    <mergeCell ref="A616:XFD616"/>
    <mergeCell ref="A617:B617"/>
    <mergeCell ref="C617:D617"/>
    <mergeCell ref="E617:F617"/>
    <mergeCell ref="A618:B618"/>
    <mergeCell ref="C618:D618"/>
    <mergeCell ref="E618:F618"/>
    <mergeCell ref="G618:G626"/>
    <mergeCell ref="A619:F619"/>
    <mergeCell ref="A620:F620"/>
    <mergeCell ref="A621:F621"/>
    <mergeCell ref="A622:F622"/>
    <mergeCell ref="A623:F623"/>
    <mergeCell ref="A624:F624"/>
    <mergeCell ref="A635:F635"/>
    <mergeCell ref="G640:G648"/>
    <mergeCell ref="A641:F641"/>
    <mergeCell ref="A642:F642"/>
    <mergeCell ref="A643:F643"/>
    <mergeCell ref="A644:F644"/>
    <mergeCell ref="A645:F645"/>
    <mergeCell ref="A646:F646"/>
    <mergeCell ref="A647:F647"/>
    <mergeCell ref="A648:F648"/>
    <mergeCell ref="A602:F602"/>
    <mergeCell ref="G585:G593"/>
    <mergeCell ref="A586:F586"/>
    <mergeCell ref="A587:F587"/>
    <mergeCell ref="A585:B585"/>
    <mergeCell ref="C585:D585"/>
    <mergeCell ref="E585:F585"/>
    <mergeCell ref="A579:F579"/>
    <mergeCell ref="A580:F580"/>
    <mergeCell ref="A575:F575"/>
    <mergeCell ref="A576:F576"/>
    <mergeCell ref="G563:G571"/>
    <mergeCell ref="A568:F568"/>
    <mergeCell ref="A569:F569"/>
    <mergeCell ref="A573:B573"/>
    <mergeCell ref="C573:D573"/>
    <mergeCell ref="E573:F573"/>
    <mergeCell ref="A574:B574"/>
    <mergeCell ref="C574:D574"/>
    <mergeCell ref="E574:F574"/>
    <mergeCell ref="A564:F564"/>
    <mergeCell ref="A565:F565"/>
    <mergeCell ref="A566:F566"/>
    <mergeCell ref="A567:F567"/>
    <mergeCell ref="A572:XFD572"/>
    <mergeCell ref="A583:XFD583"/>
    <mergeCell ref="A570:F570"/>
    <mergeCell ref="A571:F571"/>
    <mergeCell ref="C584:D584"/>
    <mergeCell ref="E584:F584"/>
    <mergeCell ref="A563:B563"/>
    <mergeCell ref="C563:D563"/>
    <mergeCell ref="E13:F13"/>
    <mergeCell ref="A5:F5"/>
    <mergeCell ref="A6:F6"/>
    <mergeCell ref="A7:F7"/>
    <mergeCell ref="A8:F8"/>
    <mergeCell ref="A9:F9"/>
    <mergeCell ref="A10:F10"/>
    <mergeCell ref="A18:F18"/>
    <mergeCell ref="A19:F19"/>
    <mergeCell ref="A447:F447"/>
    <mergeCell ref="A449:F449"/>
    <mergeCell ref="A448:F448"/>
    <mergeCell ref="A423:F423"/>
    <mergeCell ref="A414:F414"/>
    <mergeCell ref="A415:F415"/>
    <mergeCell ref="A416:F416"/>
    <mergeCell ref="A417:F417"/>
    <mergeCell ref="A410:F410"/>
    <mergeCell ref="A411:F411"/>
    <mergeCell ref="A418:XFD418"/>
    <mergeCell ref="A420:B420"/>
    <mergeCell ref="C420:D420"/>
    <mergeCell ref="E420:F420"/>
    <mergeCell ref="G420:G428"/>
    <mergeCell ref="A421:F421"/>
    <mergeCell ref="A419:B419"/>
    <mergeCell ref="A32:F32"/>
    <mergeCell ref="A22:XFD22"/>
    <mergeCell ref="G13:G21"/>
    <mergeCell ref="A14:F14"/>
    <mergeCell ref="A15:F15"/>
    <mergeCell ref="A16:F16"/>
    <mergeCell ref="A611:F611"/>
    <mergeCell ref="A630:F630"/>
    <mergeCell ref="A588:F588"/>
    <mergeCell ref="A589:F589"/>
    <mergeCell ref="A590:F590"/>
    <mergeCell ref="A591:F591"/>
    <mergeCell ref="A592:F592"/>
    <mergeCell ref="A593:F593"/>
    <mergeCell ref="A428:F428"/>
    <mergeCell ref="A422:F422"/>
    <mergeCell ref="A429:XFD429"/>
    <mergeCell ref="G596:G604"/>
    <mergeCell ref="A603:F603"/>
    <mergeCell ref="A604:F604"/>
    <mergeCell ref="A606:B606"/>
    <mergeCell ref="C606:D606"/>
    <mergeCell ref="E606:F606"/>
    <mergeCell ref="A607:B607"/>
    <mergeCell ref="C607:D607"/>
    <mergeCell ref="E607:F607"/>
    <mergeCell ref="G607:G615"/>
    <mergeCell ref="A612:F612"/>
    <mergeCell ref="A614:F614"/>
    <mergeCell ref="A615:F615"/>
    <mergeCell ref="C596:D596"/>
    <mergeCell ref="E596:F596"/>
    <mergeCell ref="A597:F597"/>
    <mergeCell ref="A598:F598"/>
    <mergeCell ref="A599:F599"/>
    <mergeCell ref="A600:F600"/>
    <mergeCell ref="A601:F601"/>
    <mergeCell ref="A584:B584"/>
    <mergeCell ref="A533:F533"/>
    <mergeCell ref="A534:F534"/>
    <mergeCell ref="A535:F535"/>
    <mergeCell ref="A536:F536"/>
    <mergeCell ref="A537:F537"/>
    <mergeCell ref="A538:F538"/>
    <mergeCell ref="G530:G538"/>
    <mergeCell ref="A531:F531"/>
    <mergeCell ref="A532:F532"/>
    <mergeCell ref="A530:B530"/>
    <mergeCell ref="C530:D530"/>
    <mergeCell ref="E530:F530"/>
    <mergeCell ref="A550:XFD550"/>
    <mergeCell ref="A549:F549"/>
    <mergeCell ref="A541:B541"/>
    <mergeCell ref="A513:F513"/>
    <mergeCell ref="A514:F514"/>
    <mergeCell ref="A515:F515"/>
    <mergeCell ref="A516:F516"/>
    <mergeCell ref="G508:G516"/>
    <mergeCell ref="A511:F511"/>
    <mergeCell ref="A512:F512"/>
    <mergeCell ref="A529:B529"/>
    <mergeCell ref="C529:D529"/>
    <mergeCell ref="E529:F529"/>
    <mergeCell ref="A528:XFD528"/>
    <mergeCell ref="A517:XFD517"/>
    <mergeCell ref="A518:B518"/>
    <mergeCell ref="C518:D518"/>
    <mergeCell ref="E518:F518"/>
    <mergeCell ref="A519:B519"/>
    <mergeCell ref="C519:D519"/>
    <mergeCell ref="E519:F519"/>
    <mergeCell ref="G519:G527"/>
    <mergeCell ref="A520:F520"/>
    <mergeCell ref="A521:F521"/>
    <mergeCell ref="A522:F522"/>
    <mergeCell ref="A523:F523"/>
    <mergeCell ref="A524:F524"/>
    <mergeCell ref="A527:F527"/>
    <mergeCell ref="A525:F525"/>
    <mergeCell ref="A526:F526"/>
    <mergeCell ref="A504:F504"/>
    <mergeCell ref="A505:F505"/>
    <mergeCell ref="A509:F509"/>
    <mergeCell ref="A510:F510"/>
    <mergeCell ref="G497:G505"/>
    <mergeCell ref="A502:F502"/>
    <mergeCell ref="A503:F503"/>
    <mergeCell ref="A507:B507"/>
    <mergeCell ref="C507:D507"/>
    <mergeCell ref="E507:F507"/>
    <mergeCell ref="A508:B508"/>
    <mergeCell ref="C508:D508"/>
    <mergeCell ref="E508:F508"/>
    <mergeCell ref="A498:F498"/>
    <mergeCell ref="A499:F499"/>
    <mergeCell ref="A500:F500"/>
    <mergeCell ref="A501:F501"/>
    <mergeCell ref="A506:XFD506"/>
    <mergeCell ref="A489:F489"/>
    <mergeCell ref="G486:G494"/>
    <mergeCell ref="A493:F493"/>
    <mergeCell ref="A494:F494"/>
    <mergeCell ref="A496:B496"/>
    <mergeCell ref="C496:D496"/>
    <mergeCell ref="E496:F496"/>
    <mergeCell ref="A497:B497"/>
    <mergeCell ref="C497:D497"/>
    <mergeCell ref="E497:F497"/>
    <mergeCell ref="A490:F490"/>
    <mergeCell ref="A491:F491"/>
    <mergeCell ref="A492:F492"/>
    <mergeCell ref="A495:XFD495"/>
    <mergeCell ref="A485:B485"/>
    <mergeCell ref="C485:D485"/>
    <mergeCell ref="E485:F485"/>
    <mergeCell ref="A460:F460"/>
    <mergeCell ref="A461:F461"/>
    <mergeCell ref="A462:XFD462"/>
    <mergeCell ref="A471:F471"/>
    <mergeCell ref="A472:F472"/>
    <mergeCell ref="G464:G472"/>
    <mergeCell ref="A465:F465"/>
    <mergeCell ref="A466:F466"/>
    <mergeCell ref="A464:B464"/>
    <mergeCell ref="C464:D464"/>
    <mergeCell ref="E464:F464"/>
    <mergeCell ref="A467:F467"/>
    <mergeCell ref="A468:F468"/>
    <mergeCell ref="G453:G461"/>
    <mergeCell ref="A456:F456"/>
    <mergeCell ref="A457:F457"/>
    <mergeCell ref="A483:F483"/>
    <mergeCell ref="A458:F458"/>
    <mergeCell ref="A475:B475"/>
    <mergeCell ref="C475:D475"/>
    <mergeCell ref="E475:F475"/>
    <mergeCell ref="G475:G483"/>
    <mergeCell ref="A476:F476"/>
    <mergeCell ref="A477:F477"/>
    <mergeCell ref="A478:F478"/>
    <mergeCell ref="A479:F479"/>
    <mergeCell ref="A480:F480"/>
    <mergeCell ref="A481:F481"/>
    <mergeCell ref="A482:F482"/>
    <mergeCell ref="G409:G417"/>
    <mergeCell ref="A412:F412"/>
    <mergeCell ref="A413:F413"/>
    <mergeCell ref="A399:F399"/>
    <mergeCell ref="A400:F400"/>
    <mergeCell ref="A401:F401"/>
    <mergeCell ref="A402:F402"/>
    <mergeCell ref="A407:XFD407"/>
    <mergeCell ref="G387:G395"/>
    <mergeCell ref="A394:F394"/>
    <mergeCell ref="A395:F395"/>
    <mergeCell ref="A397:B397"/>
    <mergeCell ref="C397:D397"/>
    <mergeCell ref="E397:F397"/>
    <mergeCell ref="A398:B398"/>
    <mergeCell ref="C398:D398"/>
    <mergeCell ref="E398:F398"/>
    <mergeCell ref="A391:F391"/>
    <mergeCell ref="A392:F392"/>
    <mergeCell ref="A393:F393"/>
    <mergeCell ref="A396:XFD396"/>
    <mergeCell ref="G398:G406"/>
    <mergeCell ref="A403:F403"/>
    <mergeCell ref="A404:F404"/>
    <mergeCell ref="A405:F405"/>
    <mergeCell ref="A406:F406"/>
    <mergeCell ref="A408:B408"/>
    <mergeCell ref="C408:D408"/>
    <mergeCell ref="E408:F408"/>
    <mergeCell ref="A409:B409"/>
    <mergeCell ref="C409:D409"/>
    <mergeCell ref="E409:F409"/>
    <mergeCell ref="A386:B386"/>
    <mergeCell ref="C386:D386"/>
    <mergeCell ref="E386:F386"/>
    <mergeCell ref="A387:B387"/>
    <mergeCell ref="C387:D387"/>
    <mergeCell ref="E387:F387"/>
    <mergeCell ref="A388:F388"/>
    <mergeCell ref="A389:F389"/>
    <mergeCell ref="A390:F390"/>
    <mergeCell ref="A368:F368"/>
    <mergeCell ref="A369:F369"/>
    <mergeCell ref="A370:F370"/>
    <mergeCell ref="A371:F371"/>
    <mergeCell ref="A372:F372"/>
    <mergeCell ref="A373:F373"/>
    <mergeCell ref="G365:G373"/>
    <mergeCell ref="A366:F366"/>
    <mergeCell ref="A367:F367"/>
    <mergeCell ref="A365:B365"/>
    <mergeCell ref="C365:D365"/>
    <mergeCell ref="E365:F365"/>
    <mergeCell ref="A374:XFD374"/>
    <mergeCell ref="A375:B375"/>
    <mergeCell ref="C375:D375"/>
    <mergeCell ref="E375:F375"/>
    <mergeCell ref="A376:B376"/>
    <mergeCell ref="C376:D376"/>
    <mergeCell ref="E376:F376"/>
    <mergeCell ref="G376:G384"/>
    <mergeCell ref="A377:F377"/>
    <mergeCell ref="A378:F378"/>
    <mergeCell ref="A38:F38"/>
    <mergeCell ref="A39:F39"/>
    <mergeCell ref="A359:F359"/>
    <mergeCell ref="A360:F360"/>
    <mergeCell ref="A361:F361"/>
    <mergeCell ref="A362:F362"/>
    <mergeCell ref="G354:G362"/>
    <mergeCell ref="A357:F357"/>
    <mergeCell ref="A358:F358"/>
    <mergeCell ref="A364:B364"/>
    <mergeCell ref="C364:D364"/>
    <mergeCell ref="E364:F364"/>
    <mergeCell ref="A350:F350"/>
    <mergeCell ref="A351:F351"/>
    <mergeCell ref="A355:F355"/>
    <mergeCell ref="A356:F356"/>
    <mergeCell ref="G343:G351"/>
    <mergeCell ref="A348:F348"/>
    <mergeCell ref="A349:F349"/>
    <mergeCell ref="A353:B353"/>
    <mergeCell ref="C353:D353"/>
    <mergeCell ref="E353:F353"/>
    <mergeCell ref="A354:B354"/>
    <mergeCell ref="C354:D354"/>
    <mergeCell ref="E354:F354"/>
    <mergeCell ref="G46:G54"/>
    <mergeCell ref="A53:F53"/>
    <mergeCell ref="A54:F54"/>
    <mergeCell ref="A99:XFD99"/>
    <mergeCell ref="A100:B100"/>
    <mergeCell ref="C100:D100"/>
    <mergeCell ref="E100:F100"/>
    <mergeCell ref="A1:B1"/>
    <mergeCell ref="C1:D1"/>
    <mergeCell ref="E1:F1"/>
    <mergeCell ref="A2:B2"/>
    <mergeCell ref="C2:D2"/>
    <mergeCell ref="E2:F2"/>
    <mergeCell ref="A3:F3"/>
    <mergeCell ref="A4:F4"/>
    <mergeCell ref="A20:F20"/>
    <mergeCell ref="A11:XFD11"/>
    <mergeCell ref="G2:G10"/>
    <mergeCell ref="G24:G32"/>
    <mergeCell ref="A23:B23"/>
    <mergeCell ref="C23:D23"/>
    <mergeCell ref="E23:F23"/>
    <mergeCell ref="A24:B24"/>
    <mergeCell ref="C24:D24"/>
    <mergeCell ref="E24:F24"/>
    <mergeCell ref="A27:F27"/>
    <mergeCell ref="A28:F28"/>
    <mergeCell ref="A30:F30"/>
    <mergeCell ref="A25:F25"/>
    <mergeCell ref="A26:F26"/>
    <mergeCell ref="A21:F21"/>
    <mergeCell ref="A29:F29"/>
    <mergeCell ref="A31:F31"/>
    <mergeCell ref="A17:F17"/>
    <mergeCell ref="A12:B12"/>
    <mergeCell ref="C12:D12"/>
    <mergeCell ref="E12:F12"/>
    <mergeCell ref="A13:B13"/>
    <mergeCell ref="C13:D13"/>
    <mergeCell ref="A40:F40"/>
    <mergeCell ref="A41:F41"/>
    <mergeCell ref="A42:F42"/>
    <mergeCell ref="A43:F43"/>
    <mergeCell ref="A56:B56"/>
    <mergeCell ref="C56:D56"/>
    <mergeCell ref="E56:F56"/>
    <mergeCell ref="A57:B57"/>
    <mergeCell ref="C57:D57"/>
    <mergeCell ref="E57:F57"/>
    <mergeCell ref="A50:F50"/>
    <mergeCell ref="A51:F51"/>
    <mergeCell ref="A52:F52"/>
    <mergeCell ref="G57:G65"/>
    <mergeCell ref="A62:F62"/>
    <mergeCell ref="A63:F63"/>
    <mergeCell ref="A64:F64"/>
    <mergeCell ref="A65:F65"/>
    <mergeCell ref="A47:F47"/>
    <mergeCell ref="A48:F48"/>
    <mergeCell ref="A49:F49"/>
    <mergeCell ref="A45:B45"/>
    <mergeCell ref="C45:D45"/>
    <mergeCell ref="E45:F45"/>
    <mergeCell ref="A46:B46"/>
    <mergeCell ref="C46:D46"/>
    <mergeCell ref="E46:F46"/>
    <mergeCell ref="A69:F69"/>
    <mergeCell ref="A70:F70"/>
    <mergeCell ref="A67:B67"/>
    <mergeCell ref="C67:D67"/>
    <mergeCell ref="E67:F67"/>
    <mergeCell ref="A68:B68"/>
    <mergeCell ref="C68:D68"/>
    <mergeCell ref="E68:F68"/>
    <mergeCell ref="G68:G76"/>
    <mergeCell ref="A71:F71"/>
    <mergeCell ref="A72:F72"/>
    <mergeCell ref="A73:F73"/>
    <mergeCell ref="A74:F74"/>
    <mergeCell ref="A75:F75"/>
    <mergeCell ref="A76:F76"/>
    <mergeCell ref="A58:F58"/>
    <mergeCell ref="A59:F59"/>
    <mergeCell ref="A60:F60"/>
    <mergeCell ref="A61:F61"/>
    <mergeCell ref="A87:F87"/>
    <mergeCell ref="A141:F141"/>
    <mergeCell ref="A142:F142"/>
    <mergeCell ref="A124:F124"/>
    <mergeCell ref="A125:F125"/>
    <mergeCell ref="A126:F126"/>
    <mergeCell ref="A127:F127"/>
    <mergeCell ref="A128:F128"/>
    <mergeCell ref="A129:F129"/>
    <mergeCell ref="A122:B122"/>
    <mergeCell ref="C122:D122"/>
    <mergeCell ref="E122:F122"/>
    <mergeCell ref="A123:B123"/>
    <mergeCell ref="C123:D123"/>
    <mergeCell ref="E123:F123"/>
    <mergeCell ref="A134:B134"/>
    <mergeCell ref="C134:D134"/>
    <mergeCell ref="E134:F134"/>
    <mergeCell ref="A88:XFD88"/>
    <mergeCell ref="A89:B89"/>
    <mergeCell ref="C89:D89"/>
    <mergeCell ref="E89:F89"/>
    <mergeCell ref="A90:B90"/>
    <mergeCell ref="C90:D90"/>
    <mergeCell ref="E90:F90"/>
    <mergeCell ref="G90:G98"/>
    <mergeCell ref="A91:F91"/>
    <mergeCell ref="A92:F92"/>
    <mergeCell ref="A93:F93"/>
    <mergeCell ref="A94:F94"/>
    <mergeCell ref="A95:F95"/>
    <mergeCell ref="A96:F96"/>
    <mergeCell ref="A146:F146"/>
    <mergeCell ref="A147:F147"/>
    <mergeCell ref="A144:B144"/>
    <mergeCell ref="C144:D144"/>
    <mergeCell ref="E144:F144"/>
    <mergeCell ref="A145:B145"/>
    <mergeCell ref="C145:D145"/>
    <mergeCell ref="E145:F145"/>
    <mergeCell ref="G145:G153"/>
    <mergeCell ref="A148:F148"/>
    <mergeCell ref="A149:F149"/>
    <mergeCell ref="A150:F150"/>
    <mergeCell ref="A151:F151"/>
    <mergeCell ref="A152:F152"/>
    <mergeCell ref="A153:F153"/>
    <mergeCell ref="G156:G164"/>
    <mergeCell ref="A157:F157"/>
    <mergeCell ref="A158:F158"/>
    <mergeCell ref="A159:F159"/>
    <mergeCell ref="A160:F160"/>
    <mergeCell ref="A161:F161"/>
    <mergeCell ref="A162:F162"/>
    <mergeCell ref="A163:F163"/>
    <mergeCell ref="A164:F164"/>
    <mergeCell ref="A166:B166"/>
    <mergeCell ref="C166:D166"/>
    <mergeCell ref="E166:F166"/>
    <mergeCell ref="A167:B167"/>
    <mergeCell ref="C167:D167"/>
    <mergeCell ref="E167:F167"/>
    <mergeCell ref="A155:B155"/>
    <mergeCell ref="C155:D155"/>
    <mergeCell ref="E155:F155"/>
    <mergeCell ref="A156:B156"/>
    <mergeCell ref="C156:D156"/>
    <mergeCell ref="E156:F156"/>
    <mergeCell ref="A174:F174"/>
    <mergeCell ref="A175:F175"/>
    <mergeCell ref="A179:F179"/>
    <mergeCell ref="A180:F180"/>
    <mergeCell ref="A181:F181"/>
    <mergeCell ref="A177:B177"/>
    <mergeCell ref="C177:D177"/>
    <mergeCell ref="E177:F177"/>
    <mergeCell ref="A178:B178"/>
    <mergeCell ref="C178:D178"/>
    <mergeCell ref="E178:F178"/>
    <mergeCell ref="A223:F223"/>
    <mergeCell ref="A224:F224"/>
    <mergeCell ref="A190:F190"/>
    <mergeCell ref="A191:F191"/>
    <mergeCell ref="A188:B188"/>
    <mergeCell ref="C188:D188"/>
    <mergeCell ref="E188:F188"/>
    <mergeCell ref="A189:B189"/>
    <mergeCell ref="C189:D189"/>
    <mergeCell ref="E189:F189"/>
    <mergeCell ref="G189:G197"/>
    <mergeCell ref="A192:F192"/>
    <mergeCell ref="A193:F193"/>
    <mergeCell ref="A194:F194"/>
    <mergeCell ref="A195:F195"/>
    <mergeCell ref="A196:F196"/>
    <mergeCell ref="A197:F197"/>
    <mergeCell ref="G200:G208"/>
    <mergeCell ref="A201:F201"/>
    <mergeCell ref="A202:F202"/>
    <mergeCell ref="A199:B199"/>
    <mergeCell ref="C199:D199"/>
    <mergeCell ref="E199:F199"/>
    <mergeCell ref="A200:B200"/>
    <mergeCell ref="C200:D200"/>
    <mergeCell ref="E200:F200"/>
    <mergeCell ref="A217:F217"/>
    <mergeCell ref="A210:B210"/>
    <mergeCell ref="C210:D210"/>
    <mergeCell ref="E210:F210"/>
    <mergeCell ref="A211:B211"/>
    <mergeCell ref="C211:D211"/>
    <mergeCell ref="E211:F211"/>
    <mergeCell ref="G211:G219"/>
    <mergeCell ref="A218:F218"/>
    <mergeCell ref="A219:F219"/>
    <mergeCell ref="G178:G186"/>
    <mergeCell ref="A183:F183"/>
    <mergeCell ref="A184:F184"/>
    <mergeCell ref="A185:F185"/>
    <mergeCell ref="A186:F186"/>
    <mergeCell ref="A168:F168"/>
    <mergeCell ref="A169:F169"/>
    <mergeCell ref="A170:F170"/>
    <mergeCell ref="A171:F171"/>
    <mergeCell ref="A172:F172"/>
    <mergeCell ref="A173:F173"/>
    <mergeCell ref="G167:G175"/>
    <mergeCell ref="A182:F182"/>
    <mergeCell ref="A264:XFD264"/>
    <mergeCell ref="A265:B265"/>
    <mergeCell ref="C265:D265"/>
    <mergeCell ref="E265:F265"/>
    <mergeCell ref="A266:B266"/>
    <mergeCell ref="C266:D266"/>
    <mergeCell ref="E266:F266"/>
    <mergeCell ref="G266:G274"/>
    <mergeCell ref="A267:F267"/>
    <mergeCell ref="A268:F268"/>
    <mergeCell ref="A269:F269"/>
    <mergeCell ref="A270:F270"/>
    <mergeCell ref="A271:F271"/>
    <mergeCell ref="A272:F272"/>
    <mergeCell ref="A273:F273"/>
    <mergeCell ref="A275:XFD275"/>
    <mergeCell ref="A203:F203"/>
    <mergeCell ref="A204:F204"/>
    <mergeCell ref="A205:F205"/>
    <mergeCell ref="A222:B222"/>
    <mergeCell ref="C222:D222"/>
    <mergeCell ref="E222:F222"/>
    <mergeCell ref="G222:G230"/>
    <mergeCell ref="A227:F227"/>
    <mergeCell ref="A228:F228"/>
    <mergeCell ref="A206:F206"/>
    <mergeCell ref="A207:F207"/>
    <mergeCell ref="A208:F208"/>
    <mergeCell ref="A213:F213"/>
    <mergeCell ref="A214:F214"/>
    <mergeCell ref="A215:F215"/>
    <mergeCell ref="A216:F216"/>
    <mergeCell ref="A288:B288"/>
    <mergeCell ref="C288:D288"/>
    <mergeCell ref="E288:F288"/>
    <mergeCell ref="A276:B276"/>
    <mergeCell ref="C276:D276"/>
    <mergeCell ref="E276:F276"/>
    <mergeCell ref="A277:B277"/>
    <mergeCell ref="C277:D277"/>
    <mergeCell ref="E277:F277"/>
    <mergeCell ref="A286:XFD286"/>
    <mergeCell ref="G277:G285"/>
    <mergeCell ref="A278:F278"/>
    <mergeCell ref="A279:F279"/>
    <mergeCell ref="A280:F280"/>
    <mergeCell ref="A281:F281"/>
    <mergeCell ref="A282:F282"/>
    <mergeCell ref="A283:F283"/>
    <mergeCell ref="A284:F284"/>
    <mergeCell ref="A285:F285"/>
    <mergeCell ref="G288:G296"/>
    <mergeCell ref="A295:F295"/>
    <mergeCell ref="A289:F289"/>
    <mergeCell ref="A290:F290"/>
    <mergeCell ref="A291:F291"/>
    <mergeCell ref="A292:F292"/>
    <mergeCell ref="A293:F293"/>
    <mergeCell ref="A294:F294"/>
    <mergeCell ref="A287:B287"/>
    <mergeCell ref="C287:D287"/>
    <mergeCell ref="E287:F287"/>
    <mergeCell ref="A297:XFD297"/>
    <mergeCell ref="A296:F296"/>
    <mergeCell ref="A300:F300"/>
    <mergeCell ref="A301:F301"/>
    <mergeCell ref="A302:F302"/>
    <mergeCell ref="A303:F303"/>
    <mergeCell ref="A298:B298"/>
    <mergeCell ref="C298:D298"/>
    <mergeCell ref="E298:F298"/>
    <mergeCell ref="A299:B299"/>
    <mergeCell ref="C299:D299"/>
    <mergeCell ref="E299:F299"/>
    <mergeCell ref="G310:G318"/>
    <mergeCell ref="A313:F313"/>
    <mergeCell ref="A314:F314"/>
    <mergeCell ref="A315:F315"/>
    <mergeCell ref="A316:F316"/>
    <mergeCell ref="A317:F317"/>
    <mergeCell ref="A318:F318"/>
    <mergeCell ref="G321:G329"/>
    <mergeCell ref="A322:F322"/>
    <mergeCell ref="A323:F323"/>
    <mergeCell ref="A324:F324"/>
    <mergeCell ref="A325:F325"/>
    <mergeCell ref="A326:F326"/>
    <mergeCell ref="A327:F327"/>
    <mergeCell ref="A328:F328"/>
    <mergeCell ref="A329:F329"/>
    <mergeCell ref="G299:G307"/>
    <mergeCell ref="A304:F304"/>
    <mergeCell ref="A305:F305"/>
    <mergeCell ref="A306:F306"/>
    <mergeCell ref="A307:F307"/>
    <mergeCell ref="A320:B320"/>
    <mergeCell ref="C320:D320"/>
    <mergeCell ref="E320:F320"/>
    <mergeCell ref="A321:B321"/>
    <mergeCell ref="C321:D321"/>
    <mergeCell ref="E321:F321"/>
    <mergeCell ref="A311:F311"/>
    <mergeCell ref="A312:F312"/>
    <mergeCell ref="A309:B309"/>
    <mergeCell ref="C309:D309"/>
    <mergeCell ref="E309:F309"/>
    <mergeCell ref="A310:B310"/>
    <mergeCell ref="C310:D310"/>
    <mergeCell ref="E310:F310"/>
    <mergeCell ref="A308:XFD308"/>
    <mergeCell ref="A319:XFD319"/>
    <mergeCell ref="A33:XFD33"/>
    <mergeCell ref="A44:XFD44"/>
    <mergeCell ref="A55:XFD55"/>
    <mergeCell ref="A66:XFD66"/>
    <mergeCell ref="A77:XFD77"/>
    <mergeCell ref="A121:XFD121"/>
    <mergeCell ref="A132:XFD132"/>
    <mergeCell ref="A143:XFD143"/>
    <mergeCell ref="G123:G131"/>
    <mergeCell ref="A130:F130"/>
    <mergeCell ref="A131:F131"/>
    <mergeCell ref="A135:F135"/>
    <mergeCell ref="A136:F136"/>
    <mergeCell ref="A137:F137"/>
    <mergeCell ref="A138:F138"/>
    <mergeCell ref="A133:B133"/>
    <mergeCell ref="C133:D133"/>
    <mergeCell ref="E133:F133"/>
    <mergeCell ref="A78:B78"/>
    <mergeCell ref="C78:D78"/>
    <mergeCell ref="E78:F78"/>
    <mergeCell ref="A79:B79"/>
    <mergeCell ref="C79:D79"/>
    <mergeCell ref="E79:F79"/>
    <mergeCell ref="G79:G87"/>
    <mergeCell ref="A80:F80"/>
    <mergeCell ref="A81:F81"/>
    <mergeCell ref="A82:F82"/>
    <mergeCell ref="A83:F83"/>
    <mergeCell ref="A84:F84"/>
    <mergeCell ref="A85:F85"/>
    <mergeCell ref="A86:F86"/>
    <mergeCell ref="A234:F234"/>
    <mergeCell ref="A235:F235"/>
    <mergeCell ref="A232:B232"/>
    <mergeCell ref="C232:D232"/>
    <mergeCell ref="E232:F232"/>
    <mergeCell ref="A233:B233"/>
    <mergeCell ref="C233:D233"/>
    <mergeCell ref="E233:F233"/>
    <mergeCell ref="G233:G241"/>
    <mergeCell ref="A236:F236"/>
    <mergeCell ref="A237:F237"/>
    <mergeCell ref="A238:F238"/>
    <mergeCell ref="A239:F239"/>
    <mergeCell ref="A240:F240"/>
    <mergeCell ref="A241:F241"/>
    <mergeCell ref="A225:F225"/>
    <mergeCell ref="A226:F226"/>
    <mergeCell ref="A229:F229"/>
    <mergeCell ref="A230:F230"/>
    <mergeCell ref="A330:XFD330"/>
    <mergeCell ref="A341:XFD341"/>
    <mergeCell ref="A352:XFD352"/>
    <mergeCell ref="A363:XFD363"/>
    <mergeCell ref="A385:XFD385"/>
    <mergeCell ref="G332:G340"/>
    <mergeCell ref="A339:F339"/>
    <mergeCell ref="A340:F340"/>
    <mergeCell ref="A344:F344"/>
    <mergeCell ref="A345:F345"/>
    <mergeCell ref="A346:F346"/>
    <mergeCell ref="A347:F347"/>
    <mergeCell ref="A342:B342"/>
    <mergeCell ref="C342:D342"/>
    <mergeCell ref="E342:F342"/>
    <mergeCell ref="A343:B343"/>
    <mergeCell ref="C343:D343"/>
    <mergeCell ref="E343:F343"/>
    <mergeCell ref="A333:F333"/>
    <mergeCell ref="A334:F334"/>
    <mergeCell ref="A335:F335"/>
    <mergeCell ref="A336:F336"/>
    <mergeCell ref="A337:F337"/>
    <mergeCell ref="A338:F338"/>
    <mergeCell ref="A331:B331"/>
    <mergeCell ref="C331:D331"/>
    <mergeCell ref="E331:F331"/>
    <mergeCell ref="A332:B332"/>
    <mergeCell ref="C332:D332"/>
    <mergeCell ref="E332:F332"/>
    <mergeCell ref="A737:XFD737"/>
    <mergeCell ref="A748:XFD748"/>
    <mergeCell ref="A759:XFD759"/>
    <mergeCell ref="A594:XFD594"/>
    <mergeCell ref="A605:XFD605"/>
    <mergeCell ref="A627:XFD627"/>
    <mergeCell ref="A638:XFD638"/>
    <mergeCell ref="A649:XFD649"/>
    <mergeCell ref="A660:XFD660"/>
    <mergeCell ref="A671:XFD671"/>
    <mergeCell ref="A682:XFD682"/>
    <mergeCell ref="A693:XFD693"/>
    <mergeCell ref="G629:G637"/>
    <mergeCell ref="A632:F632"/>
    <mergeCell ref="A633:F633"/>
    <mergeCell ref="A634:F634"/>
    <mergeCell ref="A595:B595"/>
    <mergeCell ref="C595:D595"/>
    <mergeCell ref="E595:F595"/>
    <mergeCell ref="A596:B596"/>
    <mergeCell ref="A631:F631"/>
    <mergeCell ref="A613:F613"/>
    <mergeCell ref="A628:B628"/>
    <mergeCell ref="C628:D628"/>
    <mergeCell ref="E628:F628"/>
    <mergeCell ref="A629:B629"/>
    <mergeCell ref="C629:D629"/>
    <mergeCell ref="E629:F629"/>
    <mergeCell ref="A608:F608"/>
    <mergeCell ref="A609:F609"/>
    <mergeCell ref="A610:F610"/>
    <mergeCell ref="A704:XFD704"/>
    <mergeCell ref="A452:B452"/>
    <mergeCell ref="C452:D452"/>
    <mergeCell ref="E452:F452"/>
    <mergeCell ref="A453:B453"/>
    <mergeCell ref="C453:D453"/>
    <mergeCell ref="E453:F453"/>
    <mergeCell ref="A430:B430"/>
    <mergeCell ref="C430:D430"/>
    <mergeCell ref="E430:F430"/>
    <mergeCell ref="A431:B431"/>
    <mergeCell ref="C431:D431"/>
    <mergeCell ref="E431:F431"/>
    <mergeCell ref="A432:F432"/>
    <mergeCell ref="A433:F433"/>
    <mergeCell ref="A434:F434"/>
    <mergeCell ref="A715:XFD715"/>
    <mergeCell ref="A451:XFD451"/>
    <mergeCell ref="A463:B463"/>
    <mergeCell ref="C463:D463"/>
    <mergeCell ref="E463:F463"/>
    <mergeCell ref="A454:F454"/>
    <mergeCell ref="A455:F455"/>
    <mergeCell ref="A450:F450"/>
    <mergeCell ref="A484:XFD484"/>
    <mergeCell ref="A486:B486"/>
    <mergeCell ref="C486:D486"/>
    <mergeCell ref="E486:F486"/>
    <mergeCell ref="A487:F487"/>
    <mergeCell ref="A488:F488"/>
    <mergeCell ref="A469:F469"/>
    <mergeCell ref="A470:F470"/>
    <mergeCell ref="A459:F459"/>
    <mergeCell ref="A263:F263"/>
    <mergeCell ref="A110:XFD110"/>
    <mergeCell ref="A111:B111"/>
    <mergeCell ref="C111:D111"/>
    <mergeCell ref="E111:F111"/>
    <mergeCell ref="A112:B112"/>
    <mergeCell ref="C112:D112"/>
    <mergeCell ref="E112:F112"/>
    <mergeCell ref="G112:G120"/>
    <mergeCell ref="A113:F113"/>
    <mergeCell ref="A114:F114"/>
    <mergeCell ref="A115:F115"/>
    <mergeCell ref="A116:F116"/>
    <mergeCell ref="A117:F117"/>
    <mergeCell ref="A118:F118"/>
    <mergeCell ref="A119:F119"/>
    <mergeCell ref="A120:F120"/>
    <mergeCell ref="G134:G142"/>
    <mergeCell ref="A139:F139"/>
    <mergeCell ref="A140:F140"/>
    <mergeCell ref="A154:XFD154"/>
    <mergeCell ref="A165:XFD165"/>
    <mergeCell ref="A176:XFD176"/>
    <mergeCell ref="A187:XFD187"/>
    <mergeCell ref="A198:XFD198"/>
    <mergeCell ref="A209:XFD209"/>
    <mergeCell ref="A220:XFD220"/>
    <mergeCell ref="A231:XFD231"/>
    <mergeCell ref="A221:B221"/>
    <mergeCell ref="C221:D221"/>
    <mergeCell ref="E221:F221"/>
    <mergeCell ref="A212:F212"/>
    <mergeCell ref="A242:XFD242"/>
    <mergeCell ref="A243:B243"/>
    <mergeCell ref="C243:D243"/>
    <mergeCell ref="E243:F243"/>
    <mergeCell ref="A244:B244"/>
    <mergeCell ref="C244:D244"/>
    <mergeCell ref="E244:F244"/>
    <mergeCell ref="G244:G252"/>
    <mergeCell ref="A245:F245"/>
    <mergeCell ref="A246:F246"/>
    <mergeCell ref="A247:F247"/>
    <mergeCell ref="A248:F248"/>
    <mergeCell ref="A249:F249"/>
    <mergeCell ref="A250:F250"/>
    <mergeCell ref="A251:F251"/>
    <mergeCell ref="A252:F252"/>
    <mergeCell ref="A274:F274"/>
    <mergeCell ref="A253:XFD253"/>
    <mergeCell ref="A254:B254"/>
    <mergeCell ref="C254:D254"/>
    <mergeCell ref="E254:F254"/>
    <mergeCell ref="A255:B255"/>
    <mergeCell ref="C255:D255"/>
    <mergeCell ref="E255:F255"/>
    <mergeCell ref="G255:G263"/>
    <mergeCell ref="A256:F256"/>
    <mergeCell ref="A257:F257"/>
    <mergeCell ref="A258:F258"/>
    <mergeCell ref="A259:F259"/>
    <mergeCell ref="A260:F260"/>
    <mergeCell ref="A261:F261"/>
    <mergeCell ref="A262:F262"/>
  </mergeCells>
  <printOptions horizontalCentered="1" verticalCentered="1"/>
  <pageMargins left="0.25" right="0.25" top="1" bottom="0.75" header="0.3" footer="0.3"/>
  <pageSetup scale="61" fitToHeight="0" orientation="landscape" r:id="rId1"/>
  <headerFooter>
    <oddHeader>&amp;L&amp;G
Source: &amp;U&amp;K0070C0https://github.com/nmfta-repo/nmfta-telematics_security_requirements</oddHeader>
    <oddFooter>&amp;L&amp;9&amp;K002060National Motor Freight Traffic Association, Inc.&amp;C&amp;9&amp;K002060© 2020 All Rights Reserved &amp;R&amp;9&amp;K02-049Page | &amp;P – Appendix A</oddFooter>
  </headerFooter>
  <rowBreaks count="70" manualBreakCount="70">
    <brk id="10" max="16383" man="1"/>
    <brk id="21" max="16383" man="1"/>
    <brk id="32" max="16383" man="1"/>
    <brk id="43" max="16383" man="1"/>
    <brk id="54" max="16383" man="1"/>
    <brk id="65" max="16383" man="1"/>
    <brk id="76" max="16383" man="1"/>
    <brk id="87" max="16383" man="1"/>
    <brk id="98" max="16383" man="1"/>
    <brk id="109" max="16383" man="1"/>
    <brk id="120" max="16383" man="1"/>
    <brk id="131" max="16383" man="1"/>
    <brk id="142" max="16383" man="1"/>
    <brk id="153" max="16383" man="1"/>
    <brk id="164" max="16383" man="1"/>
    <brk id="175" max="16383" man="1"/>
    <brk id="186" max="16383" man="1"/>
    <brk id="197" max="16383" man="1"/>
    <brk id="208" max="16383" man="1"/>
    <brk id="219" max="16383" man="1"/>
    <brk id="230" max="16383" man="1"/>
    <brk id="241" max="16383" man="1"/>
    <brk id="252" max="16383" man="1"/>
    <brk id="263" max="16383" man="1"/>
    <brk id="274" max="16383" man="1"/>
    <brk id="285" max="16383" man="1"/>
    <brk id="296" max="16383" man="1"/>
    <brk id="307" max="16383" man="1"/>
    <brk id="318" max="16383" man="1"/>
    <brk id="329" max="16383" man="1"/>
    <brk id="340" max="16383" man="1"/>
    <brk id="351" max="16383" man="1"/>
    <brk id="362" max="16383" man="1"/>
    <brk id="373" max="16383" man="1"/>
    <brk id="384" max="16383" man="1"/>
    <brk id="395" max="16383" man="1"/>
    <brk id="406" max="16383" man="1"/>
    <brk id="417" max="16383" man="1"/>
    <brk id="428" max="16383" man="1"/>
    <brk id="439" max="16383" man="1"/>
    <brk id="450" max="16383" man="1"/>
    <brk id="461" max="16383" man="1"/>
    <brk id="472" max="16383" man="1"/>
    <brk id="483" max="16383" man="1"/>
    <brk id="494" max="16383" man="1"/>
    <brk id="505" max="16383" man="1"/>
    <brk id="516" max="16383" man="1"/>
    <brk id="527" max="16383" man="1"/>
    <brk id="538" max="16383" man="1"/>
    <brk id="549" max="16383" man="1"/>
    <brk id="560" max="16383" man="1"/>
    <brk id="571" max="16383" man="1"/>
    <brk id="582" max="16383" man="1"/>
    <brk id="593" max="16383" man="1"/>
    <brk id="604" max="16383" man="1"/>
    <brk id="615" max="16383" man="1"/>
    <brk id="626" max="16383" man="1"/>
    <brk id="637" max="16383" man="1"/>
    <brk id="648" max="16383" man="1"/>
    <brk id="659" max="16383" man="1"/>
    <brk id="670" max="16383" man="1"/>
    <brk id="681" max="16383" man="1"/>
    <brk id="692" max="16383" man="1"/>
    <brk id="703" max="16383" man="1"/>
    <brk id="714" max="16383" man="1"/>
    <brk id="725" max="16383" man="1"/>
    <brk id="736" max="16383" man="1"/>
    <brk id="747" max="16383" man="1"/>
    <brk id="758" max="16383" man="1"/>
    <brk id="769" max="16383" man="1"/>
  </rowBreaks>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E0D5E-B700-49DC-A6A4-409E22D96E7C}">
  <dimension ref="A1:I300"/>
  <sheetViews>
    <sheetView topLeftCell="C1" zoomScaleNormal="100" workbookViewId="0">
      <selection activeCell="C1" sqref="C1:I1"/>
    </sheetView>
  </sheetViews>
  <sheetFormatPr defaultRowHeight="14.6" x14ac:dyDescent="0.4"/>
  <cols>
    <col min="1" max="1" width="10.3828125" hidden="1" customWidth="1"/>
    <col min="2" max="2" width="6.84375" hidden="1" customWidth="1"/>
    <col min="3" max="3" width="10.3828125" customWidth="1"/>
    <col min="4" max="4" width="77.15234375" customWidth="1"/>
    <col min="5" max="5" width="7" style="14" customWidth="1"/>
    <col min="6" max="6" width="8.3828125" style="18" customWidth="1"/>
    <col min="7" max="8" width="7.69140625" style="18" customWidth="1"/>
    <col min="9" max="9" width="31.84375" style="18" customWidth="1"/>
  </cols>
  <sheetData>
    <row r="1" spans="1:9" ht="50.25" customHeight="1" x14ac:dyDescent="0.4">
      <c r="C1" s="94" t="s">
        <v>336</v>
      </c>
      <c r="D1" s="94"/>
      <c r="E1" s="94"/>
      <c r="F1" s="94"/>
      <c r="G1" s="94"/>
      <c r="H1" s="94"/>
      <c r="I1" s="94"/>
    </row>
    <row r="2" spans="1:9" ht="20.6" x14ac:dyDescent="0.4">
      <c r="C2" s="98" t="s">
        <v>212</v>
      </c>
      <c r="D2" s="98"/>
      <c r="E2" s="98"/>
      <c r="F2" s="98"/>
      <c r="G2" s="98"/>
      <c r="H2" s="98"/>
      <c r="I2" s="98"/>
    </row>
    <row r="3" spans="1:9" ht="15" customHeight="1" x14ac:dyDescent="0.4">
      <c r="A3" s="46"/>
      <c r="B3" s="47"/>
      <c r="C3" s="95" t="s">
        <v>335</v>
      </c>
      <c r="D3" s="96"/>
      <c r="E3" s="95" t="s">
        <v>266</v>
      </c>
      <c r="F3" s="97"/>
      <c r="G3" s="97"/>
      <c r="H3" s="97"/>
      <c r="I3" s="97"/>
    </row>
    <row r="4" spans="1:9" ht="25.75" x14ac:dyDescent="0.4">
      <c r="A4" s="42" t="s">
        <v>334</v>
      </c>
      <c r="B4" s="33" t="s">
        <v>215</v>
      </c>
      <c r="C4" s="34" t="s">
        <v>194</v>
      </c>
      <c r="D4" s="35" t="s">
        <v>139</v>
      </c>
      <c r="E4" s="41" t="s">
        <v>264</v>
      </c>
      <c r="F4" s="41" t="s">
        <v>268</v>
      </c>
      <c r="G4" s="41" t="s">
        <v>265</v>
      </c>
      <c r="H4" s="41" t="s">
        <v>269</v>
      </c>
      <c r="I4" s="43" t="s">
        <v>267</v>
      </c>
    </row>
    <row r="5" spans="1:9" ht="29.15" x14ac:dyDescent="0.4">
      <c r="A5" s="16">
        <v>5</v>
      </c>
      <c r="B5" s="44" t="str">
        <f ca="1">IF(OFFSET(Matrix!$J$1,$A5 - 1,0)="Yes","Mobile App"," ")</f>
        <v>Mobile App</v>
      </c>
      <c r="C5" s="44" t="str">
        <f ca="1">IF(OFFSET(Matrix!$J$1,$A5 - 1,0)="Yes",OFFSET(Matrix!$G$1,$A5 - 1,0)," ")</f>
        <v>High</v>
      </c>
      <c r="D5" s="45" t="str">
        <f ca="1">IF(OFFSET(Matrix!$J$1,$A5 - 1,0)="Yes",OFFSET(Matrix!$I$1,$A5 - 1,0)," ")</f>
        <v>AC-030 (Access Control) - The vendor's system shall employ authentication to prevent unauthorized access to telematics systems and data.</v>
      </c>
      <c r="E5" s="16"/>
      <c r="F5" s="16"/>
      <c r="G5" s="16"/>
      <c r="H5" s="16"/>
      <c r="I5" s="16"/>
    </row>
    <row r="6" spans="1:9" ht="29.15" x14ac:dyDescent="0.4">
      <c r="A6" s="16">
        <v>16</v>
      </c>
      <c r="B6" s="44" t="str">
        <f ca="1">IF(OFFSET(Matrix!$J$1,$A6 - 1,0)="Yes","Mobile App"," ")</f>
        <v>Mobile App</v>
      </c>
      <c r="C6" s="44" t="str">
        <f ca="1">IF(OFFSET(Matrix!$J$1,$A6 - 1,0)="Yes",OFFSET(Matrix!$G$1,$A6 - 1,0)," ")</f>
        <v>High</v>
      </c>
      <c r="D6" s="45" t="str">
        <f ca="1">IF(OFFSET(Matrix!$J$1,$A6 - 1,0)="Yes",OFFSET(Matrix!$I$1,$A6 - 1,0)," ")</f>
        <v>CM-020 (Configuration Management) - The vendor’s devices shall have all services used for troubleshooting disabled or properly protected from unauthorized access and use.</v>
      </c>
      <c r="E6" s="16"/>
      <c r="F6" s="16"/>
      <c r="G6" s="16"/>
      <c r="H6" s="16"/>
      <c r="I6" s="16"/>
    </row>
    <row r="7" spans="1:9" ht="29.15" x14ac:dyDescent="0.4">
      <c r="A7" s="16">
        <v>17</v>
      </c>
      <c r="B7" s="44" t="str">
        <f ca="1">IF(OFFSET(Matrix!$J$1,$A7 - 1,0)="Yes","Mobile App"," ")</f>
        <v>Mobile App</v>
      </c>
      <c r="C7" s="44" t="str">
        <f ca="1">IF(OFFSET(Matrix!$J$1,$A7 - 1,0)="Yes",OFFSET(Matrix!$G$1,$A7 - 1,0)," ")</f>
        <v>High</v>
      </c>
      <c r="D7" s="45" t="str">
        <f ca="1">IF(OFFSET(Matrix!$J$1,$A7 - 1,0)="Yes",OFFSET(Matrix!$I$1,$A7 - 1,0)," ")</f>
        <v>CM-030 (Configuration Management) - Vendor ensures that any and all interfaces used for testing or debug are unavailalbe in production builds of the devices</v>
      </c>
      <c r="E7" s="16"/>
      <c r="F7" s="16"/>
      <c r="G7" s="16"/>
      <c r="H7" s="16"/>
      <c r="I7" s="16"/>
    </row>
    <row r="8" spans="1:9" ht="43.75" x14ac:dyDescent="0.4">
      <c r="A8" s="16">
        <v>21</v>
      </c>
      <c r="B8" s="44" t="str">
        <f ca="1">IF(OFFSET(Matrix!$J$1,$A8 - 1,0)="Yes","Mobile App"," ")</f>
        <v>Mobile App</v>
      </c>
      <c r="C8" s="44" t="str">
        <f ca="1">IF(OFFSET(Matrix!$J$1,$A8 - 1,0)="Yes",OFFSET(Matrix!$G$1,$A8 - 1,0)," ")</f>
        <v>High</v>
      </c>
      <c r="D8" s="45" t="str">
        <f ca="1">IF(OFFSET(Matrix!$J$1,$A8 - 1,0)="Yes",OFFSET(Matrix!$I$1,$A8 - 1,0)," ")</f>
        <v>IR-010 (Incidence Response) - The vendor shall have a documented incident response plan (IRP) in place which provides the carriers with a point of contact for components used within their telematics system</v>
      </c>
      <c r="E8" s="16"/>
      <c r="F8" s="16"/>
      <c r="G8" s="16"/>
      <c r="H8" s="16"/>
      <c r="I8" s="16"/>
    </row>
    <row r="9" spans="1:9" ht="72.900000000000006" x14ac:dyDescent="0.4">
      <c r="A9" s="16">
        <v>34</v>
      </c>
      <c r="B9" s="44" t="str">
        <f ca="1">IF(OFFSET(Matrix!$J$1,$A9 - 1,0)="Yes","Mobile App"," ")</f>
        <v>Mobile App</v>
      </c>
      <c r="C9" s="44" t="str">
        <f ca="1">IF(OFFSET(Matrix!$J$1,$A9 - 1,0)="Yes",OFFSET(Matrix!$G$1,$A9 - 1,0)," ")</f>
        <v>High</v>
      </c>
      <c r="D9" s="45" t="str">
        <f ca="1">IF(OFFSET(Matrix!$J$1,$A9 - 1,0)="Yes",OFFSET(Matrix!$I$1,$A9 - 1,0),"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9" s="16"/>
      <c r="F9" s="16"/>
      <c r="G9" s="16"/>
      <c r="H9" s="16"/>
      <c r="I9" s="16"/>
    </row>
    <row r="10" spans="1:9" ht="29.15" x14ac:dyDescent="0.4">
      <c r="A10" s="16">
        <v>37</v>
      </c>
      <c r="B10" s="44" t="str">
        <f ca="1">IF(OFFSET(Matrix!$J$1,$A10 - 1,0)="Yes","Mobile App"," ")</f>
        <v>Mobile App</v>
      </c>
      <c r="C10" s="44" t="str">
        <f ca="1">IF(OFFSET(Matrix!$J$1,$A10 - 1,0)="Yes",OFFSET(Matrix!$G$1,$A10 - 1,0)," ")</f>
        <v>High</v>
      </c>
      <c r="D10" s="45" t="str">
        <f ca="1">IF(OFFSET(Matrix!$J$1,$A10 - 1,0)="Yes",OFFSET(Matrix!$I$1,$A10 - 1,0)," ")</f>
        <v>SCP-010 (Protecting Communications paths for systems) - Communication paths that traverse outside controlled boundaries must protect confidentiality and integrity of data</v>
      </c>
      <c r="E10" s="16"/>
      <c r="F10" s="16"/>
      <c r="G10" s="16"/>
      <c r="H10" s="16"/>
      <c r="I10" s="16"/>
    </row>
    <row r="11" spans="1:9" ht="72.900000000000006" x14ac:dyDescent="0.4">
      <c r="A11" s="16">
        <v>50</v>
      </c>
      <c r="B11" s="44" t="str">
        <f ca="1">IF(OFFSET(Matrix!$J$1,$A11 - 1,0)="Yes","Mobile App"," ")</f>
        <v>Mobile App</v>
      </c>
      <c r="C11" s="44" t="str">
        <f ca="1">IF(OFFSET(Matrix!$J$1,$A11 - 1,0)="Yes",OFFSET(Matrix!$G$1,$A11 - 1,0)," ")</f>
        <v>High</v>
      </c>
      <c r="D11" s="45" t="str">
        <f ca="1">IF(OFFSET(Matrix!$J$1,$A11 - 1,0)="Yes",OFFSET(Matrix!$I$1,$A11 - 1,0),"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11" s="16"/>
      <c r="F11" s="16"/>
      <c r="G11" s="16"/>
      <c r="H11" s="16"/>
      <c r="I11" s="16"/>
    </row>
    <row r="12" spans="1:9" ht="29.15" x14ac:dyDescent="0.4">
      <c r="A12" s="16">
        <v>33</v>
      </c>
      <c r="B12" s="44" t="str">
        <f ca="1">IF(OFFSET(Matrix!$J$1,$A12 - 1,0)="Yes","Mobile App"," ")</f>
        <v>Mobile App</v>
      </c>
      <c r="C12" s="44" t="str">
        <f ca="1">IF(OFFSET(Matrix!$J$1,$A12 - 1,0)="Yes",OFFSET(Matrix!$G$1,$A12 - 1,0)," ")</f>
        <v>High</v>
      </c>
      <c r="D12" s="45" t="str">
        <f ca="1">IF(OFFSET(Matrix!$J$1,$A12 - 1,0)="Yes",OFFSET(Matrix!$I$1,$A12 - 1,0)," ")</f>
        <v>SAA-010 (Security Management) - The vendor shall have an Information Security Management Plan (ISMP).</v>
      </c>
      <c r="E12" s="16"/>
      <c r="F12" s="16"/>
      <c r="G12" s="16"/>
      <c r="H12" s="16"/>
      <c r="I12" s="16"/>
    </row>
    <row r="13" spans="1:9" ht="58.3" x14ac:dyDescent="0.4">
      <c r="A13" s="16">
        <v>57</v>
      </c>
      <c r="B13" s="44" t="str">
        <f ca="1">IF(OFFSET(Matrix!$J$1,$A13 - 1,0)="Yes","Mobile App"," ")</f>
        <v>Mobile App</v>
      </c>
      <c r="C13" s="44" t="str">
        <f ca="1">IF(OFFSET(Matrix!$J$1,$A13 - 1,0)="Yes",OFFSET(Matrix!$G$1,$A13 - 1,0)," ")</f>
        <v>High</v>
      </c>
      <c r="D13" s="45" t="str">
        <f ca="1">IF(OFFSET(Matrix!$J$1,$A13 - 1,0)="Yes",OFFSET(Matrix!$I$1,$A13 - 1,0),"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13" s="16"/>
      <c r="F13" s="16"/>
      <c r="G13" s="16"/>
      <c r="H13" s="16"/>
      <c r="I13" s="16"/>
    </row>
    <row r="14" spans="1:9" ht="233.15" x14ac:dyDescent="0.4">
      <c r="A14" s="16">
        <v>44</v>
      </c>
      <c r="B14" s="44" t="str">
        <f ca="1">IF(OFFSET(Matrix!$J$1,$A14 - 1,0)="Yes","Mobile App"," ")</f>
        <v>Mobile App</v>
      </c>
      <c r="C14" s="44" t="str">
        <f ca="1">IF(OFFSET(Matrix!$J$1,$A14 - 1,0)="Yes",OFFSET(Matrix!$G$1,$A14 - 1,0)," ")</f>
        <v>High</v>
      </c>
      <c r="D14" s="45" t="str">
        <f ca="1">IF(OFFSET(Matrix!$J$1,$A14 - 1,0)="Yes",OFFSET(Matrix!$I$1,$A14 - 1,0),"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E14" s="16"/>
      <c r="F14" s="16"/>
      <c r="G14" s="16"/>
      <c r="H14" s="16"/>
      <c r="I14" s="16"/>
    </row>
    <row r="15" spans="1:9" ht="72.900000000000006" x14ac:dyDescent="0.4">
      <c r="A15" s="16">
        <v>39</v>
      </c>
      <c r="B15" s="44" t="str">
        <f ca="1">IF(OFFSET(Matrix!$J$1,$A15 - 1,0)="Yes","Mobile App"," ")</f>
        <v>Mobile App</v>
      </c>
      <c r="C15" s="44" t="str">
        <f ca="1">IF(OFFSET(Matrix!$J$1,$A15 - 1,0)="Yes",OFFSET(Matrix!$G$1,$A15 - 1,0)," ")</f>
        <v>High</v>
      </c>
      <c r="D15" s="45" t="str">
        <f ca="1">IF(OFFSET(Matrix!$J$1,$A15 - 1,0)="Yes",OFFSET(Matrix!$I$1,$A15 - 1,0),"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15" s="16"/>
      <c r="F15" s="16"/>
      <c r="G15" s="16"/>
      <c r="H15" s="16"/>
      <c r="I15" s="16"/>
    </row>
    <row r="16" spans="1:9" ht="43.75" x14ac:dyDescent="0.4">
      <c r="A16" s="16">
        <v>30</v>
      </c>
      <c r="B16" s="44" t="str">
        <f ca="1">IF(OFFSET(Matrix!$J$1,$A16 - 1,0)="Yes","Mobile App"," ")</f>
        <v>Mobile App</v>
      </c>
      <c r="C16" s="44" t="str">
        <f ca="1">IF(OFFSET(Matrix!$J$1,$A16 - 1,0)="Yes",OFFSET(Matrix!$G$1,$A16 - 1,0)," ")</f>
        <v>Medium</v>
      </c>
      <c r="D16" s="45" t="str">
        <f ca="1">IF(OFFSET(Matrix!$J$1,$A16 - 1,0)="Yes",OFFSET(Matrix!$I$1,$A16 - 1,0)," ")</f>
        <v>PS-010 (Personnel Security) - The vendor shall have personnel security policies &amp; procedures, position risk categorization, personnel screening, personnel termination, personnel transfer, access agreements and third-party personnel security.</v>
      </c>
      <c r="E16" s="16"/>
      <c r="F16" s="16"/>
      <c r="G16" s="16"/>
      <c r="H16" s="16"/>
      <c r="I16" s="16"/>
    </row>
    <row r="17" spans="1:9" ht="58.3" x14ac:dyDescent="0.4">
      <c r="A17" s="16">
        <v>31</v>
      </c>
      <c r="B17" s="44" t="str">
        <f ca="1">IF(OFFSET(Matrix!$J$1,$A17 - 1,0)="Yes","Mobile App"," ")</f>
        <v>Mobile App</v>
      </c>
      <c r="C17" s="44" t="str">
        <f ca="1">IF(OFFSET(Matrix!$J$1,$A17 - 1,0)="Yes",OFFSET(Matrix!$G$1,$A17 - 1,0)," ")</f>
        <v>Medium</v>
      </c>
      <c r="D17" s="45" t="str">
        <f ca="1">IF(OFFSET(Matrix!$J$1,$A17 - 1,0)="Yes",OFFSET(Matrix!$I$1,$A17 - 1,0),"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17" s="16"/>
      <c r="F17" s="16"/>
      <c r="G17" s="16"/>
      <c r="H17" s="16"/>
      <c r="I17" s="16"/>
    </row>
    <row r="18" spans="1:9" ht="160.30000000000001" x14ac:dyDescent="0.4">
      <c r="A18" s="16">
        <v>41</v>
      </c>
      <c r="B18" s="44" t="str">
        <f ca="1">IF(OFFSET(Matrix!$J$1,$A18 - 1,0)="Yes","Mobile App"," ")</f>
        <v>Mobile App</v>
      </c>
      <c r="C18" s="44" t="str">
        <f ca="1">IF(OFFSET(Matrix!$J$1,$A18 - 1,0)="Yes",OFFSET(Matrix!$G$1,$A18 - 1,0)," ")</f>
        <v>Medium</v>
      </c>
      <c r="D18" s="45" t="str">
        <f ca="1">IF(OFFSET(Matrix!$J$1,$A18 - 1,0)="Yes",OFFSET(Matrix!$I$1,$A18 - 1,0),"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18" s="16"/>
      <c r="F18" s="16"/>
      <c r="G18" s="16"/>
      <c r="H18" s="16"/>
      <c r="I18" s="16"/>
    </row>
    <row r="19" spans="1:9" ht="29.15" x14ac:dyDescent="0.4">
      <c r="A19" s="16">
        <v>54</v>
      </c>
      <c r="B19" s="44" t="str">
        <f ca="1">IF(OFFSET(Matrix!$J$1,$A19 - 1,0)="Yes","Mobile App"," ")</f>
        <v>Mobile App</v>
      </c>
      <c r="C19" s="44" t="str">
        <f ca="1">IF(OFFSET(Matrix!$J$1,$A19 - 1,0)="Yes",OFFSET(Matrix!$G$1,$A19 - 1,0)," ")</f>
        <v>Medium</v>
      </c>
      <c r="D19" s="45" t="str">
        <f ca="1">IF(OFFSET(Matrix!$J$1,$A19 - 1,0)="Yes",OFFSET(Matrix!$I$1,$A19 - 1,0)," ")</f>
        <v>SII-030 (Protecting Firmware on Devices) - The vendor shall use digitally signed software on telematics devices and prohibit execution of unsigned or invalidly signed software.</v>
      </c>
      <c r="E19" s="16"/>
      <c r="F19" s="16"/>
      <c r="G19" s="16"/>
      <c r="H19" s="16"/>
      <c r="I19" s="16"/>
    </row>
    <row r="20" spans="1:9" ht="58.3" x14ac:dyDescent="0.4">
      <c r="A20" s="16">
        <v>35</v>
      </c>
      <c r="B20" s="44" t="str">
        <f ca="1">IF(OFFSET(Matrix!$J$1,$A20 - 1,0)="Yes","Mobile App"," ")</f>
        <v>Mobile App</v>
      </c>
      <c r="C20" s="44" t="str">
        <f ca="1">IF(OFFSET(Matrix!$J$1,$A20 - 1,0)="Yes",OFFSET(Matrix!$G$1,$A20 - 1,0)," ")</f>
        <v>Medium</v>
      </c>
      <c r="D20" s="45" t="str">
        <f ca="1">IF(OFFSET(Matrix!$J$1,$A20 - 1,0)="Yes",OFFSET(Matrix!$I$1,$A20 - 1,0),"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20" s="16"/>
      <c r="F20" s="16"/>
      <c r="G20" s="16"/>
      <c r="H20" s="16"/>
      <c r="I20" s="16"/>
    </row>
    <row r="21" spans="1:9" ht="72.900000000000006" x14ac:dyDescent="0.4">
      <c r="A21" s="16">
        <v>3</v>
      </c>
      <c r="B21" s="44" t="str">
        <f ca="1">IF(OFFSET(Matrix!$J$1,$A21 - 1,0)="Yes","Mobile App"," ")</f>
        <v>Mobile App</v>
      </c>
      <c r="C21" s="44" t="str">
        <f ca="1">IF(OFFSET(Matrix!$J$1,$A21 - 1,0)="Yes",OFFSET(Matrix!$G$1,$A21 - 1,0)," ")</f>
        <v>Medium</v>
      </c>
      <c r="D21" s="45" t="str">
        <f ca="1">IF(OFFSET(Matrix!$J$1,$A21 - 1,0)="Yes",OFFSET(Matrix!$I$1,$A21 - 1,0),"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21" s="16"/>
      <c r="F21" s="16"/>
      <c r="G21" s="16"/>
      <c r="H21" s="16"/>
      <c r="I21" s="16"/>
    </row>
    <row r="22" spans="1:9" ht="43.75" x14ac:dyDescent="0.4">
      <c r="A22" s="16">
        <v>6</v>
      </c>
      <c r="B22" s="44" t="str">
        <f ca="1">IF(OFFSET(Matrix!$J$1,$A22 - 1,0)="Yes","Mobile App"," ")</f>
        <v>Mobile App</v>
      </c>
      <c r="C22" s="44" t="str">
        <f ca="1">IF(OFFSET(Matrix!$J$1,$A22 - 1,0)="Yes",OFFSET(Matrix!$G$1,$A22 - 1,0)," ")</f>
        <v>Medium</v>
      </c>
      <c r="D22" s="45" t="str">
        <f ca="1">IF(OFFSET(Matrix!$J$1,$A22 - 1,0)="Yes",OFFSET(Matrix!$I$1,$A22 - 1,0)," ")</f>
        <v>AC-040 (Access Control) - The vendor shall identify all instances where the telematics system includes actions that cannot support access authentication and/or execute with elevated privileges</v>
      </c>
      <c r="E22" s="16"/>
      <c r="F22" s="16"/>
      <c r="G22" s="16"/>
      <c r="H22" s="16"/>
      <c r="I22" s="16"/>
    </row>
    <row r="23" spans="1:9" ht="29.15" x14ac:dyDescent="0.4">
      <c r="A23" s="16">
        <v>7</v>
      </c>
      <c r="B23" s="44" t="str">
        <f ca="1">IF(OFFSET(Matrix!$J$1,$A23 - 1,0)="Yes","Mobile App"," ")</f>
        <v>Mobile App</v>
      </c>
      <c r="C23" s="44" t="str">
        <f ca="1">IF(OFFSET(Matrix!$J$1,$A23 - 1,0)="Yes",OFFSET(Matrix!$G$1,$A23 - 1,0)," ")</f>
        <v>Medium</v>
      </c>
      <c r="D23" s="45" t="str">
        <f ca="1">IF(OFFSET(Matrix!$J$1,$A23 - 1,0)="Yes",OFFSET(Matrix!$I$1,$A23 - 1,0)," ")</f>
        <v>AC-041 (Access Control) - Identifying information about the connected devices will not be made available without authentication first.</v>
      </c>
      <c r="E23" s="16"/>
      <c r="F23" s="16"/>
      <c r="G23" s="16"/>
      <c r="H23" s="16"/>
      <c r="I23" s="16"/>
    </row>
    <row r="24" spans="1:9" ht="29.15" x14ac:dyDescent="0.4">
      <c r="A24" s="16">
        <v>8</v>
      </c>
      <c r="B24" s="44" t="str">
        <f ca="1">IF(OFFSET(Matrix!$J$1,$A24 - 1,0)="Yes","Mobile App"," ")</f>
        <v>Mobile App</v>
      </c>
      <c r="C24" s="44" t="str">
        <f ca="1">IF(OFFSET(Matrix!$J$1,$A24 - 1,0)="Yes",OFFSET(Matrix!$G$1,$A24 - 1,0)," ")</f>
        <v>Medium</v>
      </c>
      <c r="D24" s="45" t="str">
        <f ca="1">IF(OFFSET(Matrix!$J$1,$A24 - 1,0)="Yes",OFFSET(Matrix!$I$1,$A24 - 1,0)," ")</f>
        <v>AC-050 (Access Control) - All remote access methods and possible remote actions to/on telematics system shall be documented.</v>
      </c>
      <c r="E24" s="16"/>
      <c r="F24" s="16"/>
      <c r="G24" s="16"/>
      <c r="H24" s="16"/>
      <c r="I24" s="16"/>
    </row>
    <row r="25" spans="1:9" ht="43.75" x14ac:dyDescent="0.4">
      <c r="A25" s="16">
        <v>14</v>
      </c>
      <c r="B25" s="44" t="str">
        <f ca="1">IF(OFFSET(Matrix!$J$1,$A25 - 1,0)="Yes","Mobile App"," ")</f>
        <v>Mobile App</v>
      </c>
      <c r="C25" s="44" t="str">
        <f ca="1">IF(OFFSET(Matrix!$J$1,$A25 - 1,0)="Yes",OFFSET(Matrix!$G$1,$A25 - 1,0)," ")</f>
        <v>Medium</v>
      </c>
      <c r="D25" s="45" t="str">
        <f ca="1">IF(OFFSET(Matrix!$J$1,$A25 - 1,0)="Yes",OFFSET(Matrix!$I$1,$A25 - 1,0)," ")</f>
        <v>AC-080 (Device-Local Authentication) - All authentication offered on device-local interfaces shall expect credentials which are unique to each device instance and uncorrelated to any and all public information about the device.</v>
      </c>
      <c r="E25" s="16"/>
      <c r="F25" s="16"/>
      <c r="G25" s="16"/>
      <c r="H25" s="16"/>
      <c r="I25" s="16"/>
    </row>
    <row r="26" spans="1:9" ht="43.75" x14ac:dyDescent="0.4">
      <c r="A26" s="16">
        <v>18</v>
      </c>
      <c r="B26" s="44" t="str">
        <f ca="1">IF(OFFSET(Matrix!$J$1,$A26 - 1,0)="Yes","Mobile App"," ")</f>
        <v>Mobile App</v>
      </c>
      <c r="C26" s="44" t="str">
        <f ca="1">IF(OFFSET(Matrix!$J$1,$A26 - 1,0)="Yes",OFFSET(Matrix!$G$1,$A26 - 1,0)," ")</f>
        <v>Medium</v>
      </c>
      <c r="D26" s="45" t="str">
        <f ca="1">IF(OFFSET(Matrix!$J$1,$A26 - 1,0)="Yes",OFFSET(Matrix!$I$1,$A26 - 1,0)," ")</f>
        <v>IA-010 (Identification and Authentication) - All remote hosts of the vendor's system shall be configured to uniquely identify and authenticate all other remote hosts of the system and/or any other interfacing systems.</v>
      </c>
      <c r="E26" s="16"/>
      <c r="F26" s="16"/>
      <c r="G26" s="16"/>
      <c r="H26" s="16"/>
      <c r="I26" s="16"/>
    </row>
    <row r="27" spans="1:9" ht="43.75" x14ac:dyDescent="0.4">
      <c r="A27" s="16">
        <v>20</v>
      </c>
      <c r="B27" s="44" t="str">
        <f ca="1">IF(OFFSET(Matrix!$J$1,$A27 - 1,0)="Yes","Mobile App"," ")</f>
        <v>Mobile App</v>
      </c>
      <c r="C27" s="44" t="str">
        <f ca="1">IF(OFFSET(Matrix!$J$1,$A27 - 1,0)="Yes",OFFSET(Matrix!$G$1,$A27 - 1,0)," ")</f>
        <v>Medium</v>
      </c>
      <c r="D27" s="45" t="str">
        <f ca="1">IF(OFFSET(Matrix!$J$1,$A27 - 1,0)="Yes",OFFSET(Matrix!$I$1,$A27 - 1,0)," ")</f>
        <v>IA-030 (Identification and Authentication) - Cryptographic modules used in the vendors system shall be compliant with Federal Information Processing Standards (FIPS) 140-2: Level 1.</v>
      </c>
      <c r="E27" s="16"/>
      <c r="F27" s="16"/>
      <c r="G27" s="16"/>
      <c r="H27" s="16"/>
      <c r="I27" s="16"/>
    </row>
    <row r="28" spans="1:9" ht="43.75" x14ac:dyDescent="0.4">
      <c r="A28" s="16">
        <v>22</v>
      </c>
      <c r="B28" s="44" t="str">
        <f ca="1">IF(OFFSET(Matrix!$J$1,$A28 - 1,0)="Yes","Mobile App"," ")</f>
        <v>Mobile App</v>
      </c>
      <c r="C28" s="44" t="str">
        <f ca="1">IF(OFFSET(Matrix!$J$1,$A28 - 1,0)="Yes",OFFSET(Matrix!$G$1,$A28 - 1,0)," ")</f>
        <v>Medium</v>
      </c>
      <c r="D28" s="45" t="str">
        <f ca="1">IF(OFFSET(Matrix!$J$1,$A28 - 1,0)="Yes",OFFSET(Matrix!$I$1,$A28 - 1,0)," ")</f>
        <v>M-010 (Maintenance) - The vendor shall have procedures in place to ensure that components outside of the carrier’s direct control are not updated or modified without prior coordination and approval by an organization-defined individual or role</v>
      </c>
      <c r="E28" s="16"/>
      <c r="F28" s="16"/>
      <c r="G28" s="16"/>
      <c r="H28" s="16"/>
      <c r="I28" s="16"/>
    </row>
    <row r="29" spans="1:9" ht="29.15" x14ac:dyDescent="0.4">
      <c r="A29" s="16">
        <v>32</v>
      </c>
      <c r="B29" s="44" t="str">
        <f ca="1">IF(OFFSET(Matrix!$J$1,$A29 - 1,0)="Yes","Mobile App"," ")</f>
        <v>Mobile App</v>
      </c>
      <c r="C29" s="44" t="str">
        <f ca="1">IF(OFFSET(Matrix!$J$1,$A29 - 1,0)="Yes",OFFSET(Matrix!$G$1,$A29 - 1,0)," ")</f>
        <v>Medium</v>
      </c>
      <c r="D29" s="45" t="str">
        <f ca="1">IF(OFFSET(Matrix!$J$1,$A29 - 1,0)="Yes",OFFSET(Matrix!$I$1,$A29 - 1,0)," ")</f>
        <v>RA-020 (Risk Assessment) - The vendor shall use the results of risk assessments to influence systems development and processes.</v>
      </c>
      <c r="E29" s="16"/>
      <c r="F29" s="16"/>
      <c r="G29" s="16"/>
      <c r="H29" s="16"/>
      <c r="I29" s="16"/>
    </row>
    <row r="30" spans="1:9" ht="43.75" x14ac:dyDescent="0.4">
      <c r="A30" s="16">
        <v>45</v>
      </c>
      <c r="B30" s="44" t="str">
        <f ca="1">IF(OFFSET(Matrix!$J$1,$A30 - 1,0)="Yes","Mobile App"," ")</f>
        <v>Mobile App</v>
      </c>
      <c r="C30" s="44" t="str">
        <f ca="1">IF(OFFSET(Matrix!$J$1,$A30 - 1,0)="Yes",OFFSET(Matrix!$G$1,$A30 - 1,0)," ")</f>
        <v>Medium</v>
      </c>
      <c r="D30" s="45" t="str">
        <f ca="1">IF(OFFSET(Matrix!$J$1,$A30 - 1,0)="Yes",OFFSET(Matrix!$I$1,$A30 - 1,0)," ")</f>
        <v>SCP-091 (System and Communication Protocols) - The vendor shall implement checks for expired certificates and ensure the ability to remove trust in any given root certificate authority from their systems and devices PKI implementations.</v>
      </c>
      <c r="E30" s="16"/>
      <c r="F30" s="16"/>
      <c r="G30" s="16"/>
      <c r="H30" s="16"/>
      <c r="I30" s="16"/>
    </row>
    <row r="31" spans="1:9" ht="43.75" x14ac:dyDescent="0.4">
      <c r="A31" s="16">
        <v>48</v>
      </c>
      <c r="B31" s="44" t="str">
        <f ca="1">IF(OFFSET(Matrix!$J$1,$A31 - 1,0)="Yes","Mobile App"," ")</f>
        <v>Mobile App</v>
      </c>
      <c r="C31" s="44" t="str">
        <f ca="1">IF(OFFSET(Matrix!$J$1,$A31 - 1,0)="Yes",OFFSET(Matrix!$G$1,$A31 - 1,0)," ")</f>
        <v>Medium</v>
      </c>
      <c r="D31" s="45" t="str">
        <f ca="1">IF(OFFSET(Matrix!$J$1,$A31 - 1,0)="Yes",OFFSET(Matrix!$I$1,$A31 - 1,0)," ")</f>
        <v>SCP-120 (Unique API Keys and API Passwords) - The vendor’s software shall not contain any credentials that are shared among other copies of software; e.g. the software cannot contain hardcoded API keys or API passwords</v>
      </c>
      <c r="E31" s="16"/>
      <c r="F31" s="16"/>
      <c r="G31" s="16"/>
      <c r="H31" s="16"/>
      <c r="I31" s="16"/>
    </row>
    <row r="32" spans="1:9" ht="43.75" x14ac:dyDescent="0.4">
      <c r="A32" s="16">
        <v>49</v>
      </c>
      <c r="B32" s="44" t="str">
        <f ca="1">IF(OFFSET(Matrix!$J$1,$A32 - 1,0)="Yes","Mobile App"," ")</f>
        <v>Mobile App</v>
      </c>
      <c r="C32" s="44" t="str">
        <f ca="1">IF(OFFSET(Matrix!$J$1,$A32 - 1,0)="Yes",OFFSET(Matrix!$G$1,$A32 - 1,0)," ")</f>
        <v>Medium</v>
      </c>
      <c r="D32" s="45" t="str">
        <f ca="1">IF(OFFSET(Matrix!$J$1,$A32 - 1,0)="Yes",OFFSET(Matrix!$I$1,$A32 - 1,0)," ")</f>
        <v>SCP-130 (System and Communication Protocols) - Vendors shall limit hardware support for deprecated or insecure communcations protocols. This includes those with known vulnerabilities.</v>
      </c>
      <c r="E32" s="16"/>
      <c r="F32" s="16"/>
      <c r="G32" s="16"/>
      <c r="H32" s="16"/>
      <c r="I32" s="16"/>
    </row>
    <row r="33" spans="1:9" ht="131.15" x14ac:dyDescent="0.4">
      <c r="A33" s="16">
        <v>65</v>
      </c>
      <c r="B33" s="44" t="str">
        <f ca="1">IF(OFFSET(Matrix!$J$1,$A33 - 1,0)="Yes","Mobile App"," ")</f>
        <v>Mobile App</v>
      </c>
      <c r="C33" s="44" t="str">
        <f ca="1">IF(OFFSET(Matrix!$J$1,$A33 - 1,0)="Yes",OFFSET(Matrix!$G$1,$A33 - 1,0)," ")</f>
        <v>Medium</v>
      </c>
      <c r="D33" s="45" t="str">
        <f ca="1">IF(OFFSET(Matrix!$J$1,$A33 - 1,0)="Yes",OFFSET(Matrix!$I$1,$A33 - 1,0),"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33" s="16"/>
      <c r="F33" s="16"/>
      <c r="G33" s="16"/>
      <c r="H33" s="16"/>
      <c r="I33" s="16"/>
    </row>
    <row r="34" spans="1:9" ht="43.75" x14ac:dyDescent="0.4">
      <c r="A34" s="16">
        <v>66</v>
      </c>
      <c r="B34" s="44" t="str">
        <f ca="1">IF(OFFSET(Matrix!$J$1,$A34 - 1,0)="Yes","Mobile App"," ")</f>
        <v>Mobile App</v>
      </c>
      <c r="C34" s="44" t="str">
        <f ca="1">IF(OFFSET(Matrix!$J$1,$A34 - 1,0)="Yes",OFFSET(Matrix!$G$1,$A34 - 1,0)," ")</f>
        <v>Medium</v>
      </c>
      <c r="D34" s="45" t="str">
        <f ca="1">IF(OFFSET(Matrix!$J$1,$A34 - 1,0)="Yes",OFFSET(Matrix!$I$1,$A34 - 1,0)," ")</f>
        <v>SII-140 (Vulnerability Management) - The vendor shall implement ongoing monitoring and protection against malicious code in production using a well governed process that addresses all entry and exit points in the system.</v>
      </c>
      <c r="E34" s="16"/>
      <c r="F34" s="16"/>
      <c r="G34" s="16"/>
      <c r="H34" s="16"/>
      <c r="I34" s="16"/>
    </row>
    <row r="35" spans="1:9" ht="29.15" x14ac:dyDescent="0.4">
      <c r="A35" s="16">
        <v>67</v>
      </c>
      <c r="B35" s="44" t="str">
        <f ca="1">IF(OFFSET(Matrix!$J$1,$A35 - 1,0)="Yes","Mobile App"," ")</f>
        <v>Mobile App</v>
      </c>
      <c r="C35" s="44" t="str">
        <f ca="1">IF(OFFSET(Matrix!$J$1,$A35 - 1,0)="Yes",OFFSET(Matrix!$G$1,$A35 - 1,0)," ")</f>
        <v>Medium</v>
      </c>
      <c r="D35" s="45" t="str">
        <f ca="1">IF(OFFSET(Matrix!$J$1,$A35 - 1,0)="Yes",OFFSET(Matrix!$I$1,$A35 - 1,0)," ")</f>
        <v>SII-150 (Vulnerability Management) - The vendor shall verify code according to best-practice coding standards</v>
      </c>
      <c r="E35" s="16"/>
      <c r="F35" s="16"/>
      <c r="G35" s="16"/>
      <c r="H35" s="16"/>
      <c r="I35" s="16"/>
    </row>
    <row r="36" spans="1:9" ht="43.75" x14ac:dyDescent="0.4">
      <c r="A36" s="16">
        <v>38</v>
      </c>
      <c r="B36" s="44" t="str">
        <f ca="1">IF(OFFSET(Matrix!$J$1,$A36 - 1,0)="Yes","Mobile App"," ")</f>
        <v>Mobile App</v>
      </c>
      <c r="C36" s="44" t="str">
        <f ca="1">IF(OFFSET(Matrix!$J$1,$A36 - 1,0)="Yes",OFFSET(Matrix!$G$1,$A36 - 1,0)," ")</f>
        <v>Medium</v>
      </c>
      <c r="D36" s="45" t="str">
        <f ca="1">IF(OFFSET(Matrix!$J$1,$A36 - 1,0)="Yes",OFFSET(Matrix!$I$1,$A36 - 1,0)," ")</f>
        <v>SCP-011 (Protecting Communication paths for systems) - Communication path cryptographic protections must not use identities, keys or shared secrets which are common across multiple deployed devices</v>
      </c>
      <c r="E36" s="16"/>
      <c r="F36" s="16"/>
      <c r="G36" s="16"/>
      <c r="H36" s="16"/>
      <c r="I36" s="16"/>
    </row>
    <row r="37" spans="1:9" ht="43.75" x14ac:dyDescent="0.4">
      <c r="A37" s="16">
        <v>51</v>
      </c>
      <c r="B37" s="44" t="str">
        <f ca="1">IF(OFFSET(Matrix!$J$1,$A37 - 1,0)="Yes","Mobile App"," ")</f>
        <v>Mobile App</v>
      </c>
      <c r="C37" s="44" t="str">
        <f ca="1">IF(OFFSET(Matrix!$J$1,$A37 - 1,0)="Yes",OFFSET(Matrix!$G$1,$A37 - 1,0)," ")</f>
        <v>Medium</v>
      </c>
      <c r="D37" s="45" t="str">
        <f ca="1">IF(OFFSET(Matrix!$J$1,$A37 - 1,0)="Yes",OFFSET(Matrix!$I$1,$A37 - 1,0)," ")</f>
        <v>SII-011 (Protecting Firmware on Devices) - The vendor shall implement/deploy secure over the air update systems including assurances of integrity&amp;authenticity. Also rollback protections and a means of denying the use of old potentially compromised signing keys.</v>
      </c>
      <c r="E37" s="16"/>
      <c r="F37" s="16"/>
      <c r="G37" s="16"/>
      <c r="H37" s="16"/>
      <c r="I37" s="16"/>
    </row>
    <row r="38" spans="1:9" ht="43.75" x14ac:dyDescent="0.4">
      <c r="A38" s="16">
        <v>58</v>
      </c>
      <c r="B38" s="44" t="str">
        <f ca="1">IF(OFFSET(Matrix!$J$1,$A38 - 1,0)="Yes","Mobile App"," ")</f>
        <v>Mobile App</v>
      </c>
      <c r="C38" s="44" t="str">
        <f ca="1">IF(OFFSET(Matrix!$J$1,$A38 - 1,0)="Yes",OFFSET(Matrix!$G$1,$A38 - 1,0)," ")</f>
        <v>Medium</v>
      </c>
      <c r="D38" s="45" t="str">
        <f ca="1">IF(OFFSET(Matrix!$J$1,$A38 - 1,0)="Yes",OFFSET(Matrix!$I$1,$A38 - 1,0)," ")</f>
        <v>SII-071 (Protecting Firmware on Devices) - The vendor shall use the techniques of sanitizing/filtering inputs, segmenting memory spaces of input parsers from other execution and/or using provably correct or memory safe languages for input processing.</v>
      </c>
      <c r="E38" s="16"/>
      <c r="F38" s="16"/>
      <c r="G38" s="16"/>
      <c r="H38" s="16"/>
      <c r="I38" s="16"/>
    </row>
    <row r="39" spans="1:9" ht="87.45" x14ac:dyDescent="0.4">
      <c r="A39" s="16">
        <v>61</v>
      </c>
      <c r="B39" s="44" t="str">
        <f ca="1">IF(OFFSET(Matrix!$J$1,$A39 - 1,0)="Yes","Mobile App"," ")</f>
        <v>Mobile App</v>
      </c>
      <c r="C39" s="44" t="str">
        <f ca="1">IF(OFFSET(Matrix!$J$1,$A39 - 1,0)="Yes",OFFSET(Matrix!$G$1,$A39 - 1,0)," ")</f>
        <v>Medium</v>
      </c>
      <c r="D39" s="45" t="str">
        <f ca="1">IF(OFFSET(Matrix!$J$1,$A39 - 1,0)="Yes",OFFSET(Matrix!$I$1,$A39 - 1,0),"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39" s="16"/>
      <c r="F39" s="16"/>
      <c r="G39" s="16"/>
      <c r="H39" s="16"/>
      <c r="I39" s="16"/>
    </row>
    <row r="40" spans="1:9" ht="43.75" x14ac:dyDescent="0.4">
      <c r="A40" s="16">
        <v>68</v>
      </c>
      <c r="B40" s="44" t="str">
        <f ca="1">IF(OFFSET(Matrix!$J$1,$A40 - 1,0)="Yes","Mobile App"," ")</f>
        <v>Mobile App</v>
      </c>
      <c r="C40" s="44" t="str">
        <f ca="1">IF(OFFSET(Matrix!$J$1,$A40 - 1,0)="Yes",OFFSET(Matrix!$G$1,$A40 - 1,0)," ")</f>
        <v>Medium</v>
      </c>
      <c r="D40" s="45" t="str">
        <f ca="1">IF(OFFSET(Matrix!$J$1,$A40 - 1,0)="Yes",OFFSET(Matrix!$I$1,$A40 - 1,0)," ")</f>
        <v>SII-170 (System and Information Integrity) - The vendor shall actively monitor resources such as NIST Common Vulnerabilities and Exposures (CVE), Bugtraq, for security alerts and advisories related to the telematics system’s components</v>
      </c>
      <c r="E40" s="16"/>
      <c r="F40" s="16"/>
      <c r="G40" s="16"/>
      <c r="H40" s="16"/>
      <c r="I40" s="16"/>
    </row>
    <row r="41" spans="1:9" ht="58.3" x14ac:dyDescent="0.4">
      <c r="A41" s="48">
        <v>69</v>
      </c>
      <c r="B41" s="49" t="str">
        <f ca="1">IF(OFFSET(Matrix!$J$1,$A41 - 1,0)="Yes","Mobile App"," ")</f>
        <v>Mobile App</v>
      </c>
      <c r="C41" s="49" t="str">
        <f ca="1">IF(OFFSET(Matrix!$J$1,$A41 - 1,0)="Yes",OFFSET(Matrix!$G$1,$A41 - 1,0)," ")</f>
        <v>Medium</v>
      </c>
      <c r="D41" s="50" t="str">
        <f ca="1">IF(OFFSET(Matrix!$J$1,$A41 - 1,0)="Yes",OFFSET(Matrix!$I$1,$A41 - 1,0),"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41" s="48"/>
      <c r="F41" s="48"/>
      <c r="G41" s="48"/>
      <c r="H41" s="48"/>
      <c r="I41" s="48"/>
    </row>
    <row r="42" spans="1:9" ht="72.900000000000006" x14ac:dyDescent="0.4">
      <c r="A42" s="16">
        <v>40</v>
      </c>
      <c r="B42" s="44" t="str">
        <f ca="1">IF(OFFSET(Matrix!$J$1,$A42 - 1,0)="Yes","Mobile App"," ")</f>
        <v>Mobile App</v>
      </c>
      <c r="C42" s="44" t="str">
        <f ca="1">IF(OFFSET(Matrix!$J$1,$A42 - 1,0)="Yes",OFFSET(Matrix!$G$1,$A42 - 1,0)," ")</f>
        <v>Medium</v>
      </c>
      <c r="D42" s="45" t="str">
        <f ca="1">IF(OFFSET(Matrix!$J$1,$A42 - 1,0)="Yes",OFFSET(Matrix!$I$1,$A42 - 1,0)," ")</f>
        <v>SCP-030 (Protecting Data on Devices) - Vendors will supply documentation detailing what data is and is not protected at rest by cryptography.
Vendors are encouraged to expand the list of categories of data which will be protected on-device.</v>
      </c>
      <c r="E42" s="16"/>
      <c r="F42" s="16"/>
      <c r="G42" s="16"/>
      <c r="H42" s="16"/>
      <c r="I42" s="16"/>
    </row>
    <row r="43" spans="1:9" ht="145.75" x14ac:dyDescent="0.4">
      <c r="A43" s="16">
        <v>53</v>
      </c>
      <c r="B43" s="44" t="str">
        <f ca="1">IF(OFFSET(Matrix!$J$1,$A43 - 1,0)="Yes","Mobile App"," ")</f>
        <v>Mobile App</v>
      </c>
      <c r="C43" s="44" t="str">
        <f ca="1">IF(OFFSET(Matrix!$J$1,$A43 - 1,0)="Yes",OFFSET(Matrix!$G$1,$A43 - 1,0)," ")</f>
        <v>Medium</v>
      </c>
      <c r="D43" s="45" t="str">
        <f ca="1">IF(OFFSET(Matrix!$J$1,$A43 - 1,0)="Yes",OFFSET(Matrix!$I$1,$A43 - 1,0),"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43" s="16"/>
      <c r="F43" s="16"/>
      <c r="G43" s="16"/>
      <c r="H43" s="16"/>
      <c r="I43" s="16"/>
    </row>
    <row r="44" spans="1:9" ht="58.3" x14ac:dyDescent="0.4">
      <c r="A44" s="16">
        <v>52</v>
      </c>
      <c r="B44" s="44" t="str">
        <f ca="1">IF(OFFSET(Matrix!$J$1,$A44 - 1,0)="Yes","Mobile App"," ")</f>
        <v>Mobile App</v>
      </c>
      <c r="C44" s="44" t="str">
        <f ca="1">IF(OFFSET(Matrix!$J$1,$A44 - 1,0)="Yes",OFFSET(Matrix!$G$1,$A44 - 1,0)," ")</f>
        <v>Medium</v>
      </c>
      <c r="D44" s="45" t="str">
        <f ca="1">IF(OFFSET(Matrix!$J$1,$A44 - 1,0)="Yes",OFFSET(Matrix!$I$1,$A44 - 1,0),"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44" s="16"/>
      <c r="F44" s="16"/>
      <c r="G44" s="16"/>
      <c r="H44" s="16"/>
      <c r="I44" s="16"/>
    </row>
    <row r="45" spans="1:9" ht="29.15" x14ac:dyDescent="0.4">
      <c r="A45" s="16">
        <v>59</v>
      </c>
      <c r="B45" s="44" t="str">
        <f ca="1">IF(OFFSET(Matrix!$J$1,$A45 - 1,0)="Yes","Mobile App"," ")</f>
        <v>Mobile App</v>
      </c>
      <c r="C45" s="44" t="str">
        <f ca="1">IF(OFFSET(Matrix!$J$1,$A45 - 1,0)="Yes",OFFSET(Matrix!$G$1,$A45 - 1,0)," ")</f>
        <v>Medium</v>
      </c>
      <c r="D45" s="45" t="str">
        <f ca="1">IF(OFFSET(Matrix!$J$1,$A45 - 1,0)="Yes",OFFSET(Matrix!$I$1,$A45 - 1,0)," ")</f>
        <v>SII-080 (Protecting Firmware on Devices) - The vendor shall design security components that fail-secure to protect integrity of systems and data.</v>
      </c>
      <c r="E45" s="16"/>
      <c r="F45" s="16"/>
      <c r="G45" s="16"/>
      <c r="H45" s="16"/>
      <c r="I45" s="16"/>
    </row>
    <row r="46" spans="1:9" ht="87.45" x14ac:dyDescent="0.4">
      <c r="A46" s="16">
        <v>70</v>
      </c>
      <c r="B46" s="44" t="str">
        <f ca="1">IF(OFFSET(Matrix!$J$1,$A46 - 1,0)="Yes","Mobile App"," ")</f>
        <v>Mobile App</v>
      </c>
      <c r="C46" s="44" t="str">
        <f ca="1">IF(OFFSET(Matrix!$J$1,$A46 - 1,0)="Yes",OFFSET(Matrix!$G$1,$A46 - 1,0)," ")</f>
        <v>Medium</v>
      </c>
      <c r="D46" s="45" t="str">
        <f ca="1">IF(OFFSET(Matrix!$J$1,$A46 - 1,0)="Yes",OFFSET(Matrix!$I$1,$A46 - 1,0)," ")</f>
        <v xml:space="preserve">SII-180 (Secure Software Development Lifecycle (SDLC)) - Remediation SLA or objectives are defined and are adhered to by the security and development teams. Identified vulnerabilities are remediated or mitigated using suitable compensating controls
</v>
      </c>
      <c r="E46" s="16"/>
      <c r="F46" s="16"/>
      <c r="G46" s="16"/>
      <c r="H46" s="16"/>
      <c r="I46" s="16"/>
    </row>
    <row r="47" spans="1:9" ht="29.15" x14ac:dyDescent="0.4">
      <c r="A47" s="16">
        <v>36</v>
      </c>
      <c r="B47" s="44" t="str">
        <f ca="1">IF(OFFSET(Matrix!$J$1,$A47 - 1,0)="Yes","Mobile App"," ")</f>
        <v>Mobile App</v>
      </c>
      <c r="C47" s="44" t="str">
        <f ca="1">IF(OFFSET(Matrix!$J$1,$A47 - 1,0)="Yes",OFFSET(Matrix!$G$1,$A47 - 1,0)," ")</f>
        <v>Low</v>
      </c>
      <c r="D47" s="45" t="str">
        <f ca="1">IF(OFFSET(Matrix!$J$1,$A47 - 1,0)="Yes",OFFSET(Matrix!$I$1,$A47 - 1,0)," ")</f>
        <v>SAA-040 (System and Service Acquisition) - The vendor shall perform due diligence to ensure its suppliers also meet the vendor's security requirements</v>
      </c>
      <c r="E47" s="16"/>
      <c r="F47" s="16"/>
      <c r="G47" s="16"/>
      <c r="H47" s="16"/>
      <c r="I47" s="16"/>
    </row>
    <row r="48" spans="1:9" ht="29.15" x14ac:dyDescent="0.4">
      <c r="A48" s="16">
        <v>64</v>
      </c>
      <c r="B48" s="44" t="str">
        <f ca="1">IF(OFFSET(Matrix!$J$1,$A48 - 1,0)="Yes","Mobile App"," ")</f>
        <v>Mobile App</v>
      </c>
      <c r="C48" s="44" t="str">
        <f ca="1">IF(OFFSET(Matrix!$J$1,$A48 - 1,0)="Yes",OFFSET(Matrix!$G$1,$A48 - 1,0)," ")</f>
        <v>Low</v>
      </c>
      <c r="D48" s="45" t="str">
        <f ca="1">IF(OFFSET(Matrix!$J$1,$A48 - 1,0)="Yes",OFFSET(Matrix!$I$1,$A48 - 1,0)," ")</f>
        <v>SII-120 (Vulnerability Management) - The vendor shall have a vulnerability management process that includes steps to triage any found vulnerabilities and plan remediation.</v>
      </c>
      <c r="E48" s="16"/>
      <c r="F48" s="16"/>
      <c r="G48" s="16"/>
      <c r="H48" s="16"/>
      <c r="I48" s="16"/>
    </row>
    <row r="49" spans="1:9" ht="29.15" x14ac:dyDescent="0.4">
      <c r="A49" s="16">
        <v>60</v>
      </c>
      <c r="B49" s="44" t="str">
        <f ca="1">IF(OFFSET(Matrix!$J$1,$A49 - 1,0)="Yes","Mobile App"," ")</f>
        <v>Mobile App</v>
      </c>
      <c r="C49" s="44" t="str">
        <f ca="1">IF(OFFSET(Matrix!$J$1,$A49 - 1,0)="Yes",OFFSET(Matrix!$G$1,$A49 - 1,0)," ")</f>
        <v>Low</v>
      </c>
      <c r="D49" s="45" t="str">
        <f ca="1">IF(OFFSET(Matrix!$J$1,$A49 - 1,0)="Yes",OFFSET(Matrix!$I$1,$A49 - 1,0)," ")</f>
        <v>SII-081 (Protecting Firmware on Devices) - The vendor shall utilize protective mechanisms to protect components from unauthorized runtime/volatile modification of code.</v>
      </c>
      <c r="E49" s="16"/>
      <c r="F49" s="16"/>
      <c r="G49" s="16"/>
      <c r="H49" s="16"/>
      <c r="I49" s="16"/>
    </row>
    <row r="50" spans="1:9" ht="43.75" x14ac:dyDescent="0.4">
      <c r="A50" s="16">
        <v>71</v>
      </c>
      <c r="B50" s="44" t="str">
        <f ca="1">IF(OFFSET(Matrix!$J$1,$A50 - 1,0)="Yes","Mobile App"," ")</f>
        <v>Mobile App</v>
      </c>
      <c r="C50" s="44" t="str">
        <f ca="1">IF(OFFSET(Matrix!$J$1,$A50 - 1,0)="Yes",OFFSET(Matrix!$G$1,$A50 - 1,0)," ")</f>
        <v>Low</v>
      </c>
      <c r="D50" s="45" t="str">
        <f ca="1">IF(OFFSET(Matrix!$J$1,$A50 - 1,0)="Yes",OFFSET(Matrix!$I$1,$A50 - 1,0)," ")</f>
        <v>SII-190 (Software Resiliency / Code Protections) - The vendor’s software will have software resiliency measures included that will slow the progress of tampering and reverse engineering efforts.</v>
      </c>
      <c r="E50" s="16"/>
      <c r="F50" s="16"/>
      <c r="G50" s="16"/>
      <c r="H50" s="16"/>
      <c r="I50" s="16"/>
    </row>
    <row r="51" spans="1:9" ht="29.15" x14ac:dyDescent="0.4">
      <c r="A51" s="16">
        <v>72</v>
      </c>
      <c r="B51" s="44" t="str">
        <f ca="1">IF(OFFSET(Matrix!$J$1,$A51 - 1,0)="Yes","Mobile App"," ")</f>
        <v>Mobile App</v>
      </c>
      <c r="C51" s="44" t="str">
        <f ca="1">IF(OFFSET(Matrix!$J$1,$A51 - 1,0)="Yes",OFFSET(Matrix!$G$1,$A51 - 1,0)," ")</f>
        <v>Low</v>
      </c>
      <c r="D51" s="45" t="str">
        <f ca="1">IF(OFFSET(Matrix!$J$1,$A51 - 1,0)="Yes",OFFSET(Matrix!$I$1,$A51 - 1,0)," ")</f>
        <v>SII-200 (System and Information Integrity) - The vendor shall participate in a cybersecurity information sharing and analysis group in the heavy vehicle industry</v>
      </c>
      <c r="E51" s="16"/>
      <c r="F51" s="16"/>
      <c r="G51" s="16"/>
      <c r="H51" s="16"/>
      <c r="I51" s="16"/>
    </row>
    <row r="52" spans="1:9" x14ac:dyDescent="0.4">
      <c r="A52" s="16">
        <v>47</v>
      </c>
      <c r="B52" s="44" t="str">
        <f ca="1">IF(OFFSET(Matrix!$J$1,$A52 - 1,0)="Yes","Mobile App"," ")</f>
        <v xml:space="preserve"> </v>
      </c>
      <c r="C52" s="44" t="str">
        <f ca="1">IF(OFFSET(Matrix!$J$1,$A52 - 1,0)="Yes",OFFSET(Matrix!$G$1,$A52 - 1,0)," ")</f>
        <v xml:space="preserve"> </v>
      </c>
      <c r="D52" s="45" t="str">
        <f ca="1">IF(OFFSET(Matrix!$J$1,$A52 - 1,0)="Yes",OFFSET(Matrix!$I$1,$A52 - 1,0)," ")</f>
        <v xml:space="preserve"> </v>
      </c>
      <c r="E52" s="16"/>
      <c r="F52" s="16"/>
      <c r="G52" s="16"/>
      <c r="H52" s="16"/>
      <c r="I52" s="16"/>
    </row>
    <row r="53" spans="1:9" x14ac:dyDescent="0.4">
      <c r="A53" s="16">
        <v>46</v>
      </c>
      <c r="B53" s="44" t="str">
        <f ca="1">IF(OFFSET(Matrix!$J$1,$A53 - 1,0)="Yes","Mobile App"," ")</f>
        <v xml:space="preserve"> </v>
      </c>
      <c r="C53" s="44" t="str">
        <f ca="1">IF(OFFSET(Matrix!$J$1,$A53 - 1,0)="Yes",OFFSET(Matrix!$G$1,$A53 - 1,0)," ")</f>
        <v xml:space="preserve"> </v>
      </c>
      <c r="D53" s="45" t="str">
        <f ca="1">IF(OFFSET(Matrix!$J$1,$A53 - 1,0)="Yes",OFFSET(Matrix!$I$1,$A53 - 1,0)," ")</f>
        <v xml:space="preserve"> </v>
      </c>
      <c r="E53" s="16"/>
      <c r="F53" s="16"/>
      <c r="G53" s="16"/>
      <c r="H53" s="16"/>
      <c r="I53" s="16"/>
    </row>
    <row r="54" spans="1:9" x14ac:dyDescent="0.4">
      <c r="A54" s="16">
        <v>27</v>
      </c>
      <c r="B54" s="44" t="str">
        <f ca="1">IF(OFFSET(Matrix!$J$1,$A54 - 1,0)="Yes","Mobile App"," ")</f>
        <v xml:space="preserve"> </v>
      </c>
      <c r="C54" s="44" t="str">
        <f ca="1">IF(OFFSET(Matrix!$J$1,$A54 - 1,0)="Yes",OFFSET(Matrix!$G$1,$A54 - 1,0)," ")</f>
        <v xml:space="preserve"> </v>
      </c>
      <c r="D54" s="45" t="str">
        <f ca="1">IF(OFFSET(Matrix!$J$1,$A54 - 1,0)="Yes",OFFSET(Matrix!$I$1,$A54 - 1,0)," ")</f>
        <v xml:space="preserve"> </v>
      </c>
      <c r="E54" s="16"/>
      <c r="F54" s="16"/>
      <c r="G54" s="16"/>
      <c r="H54" s="16"/>
      <c r="I54" s="16"/>
    </row>
    <row r="55" spans="1:9" x14ac:dyDescent="0.4">
      <c r="A55" s="16">
        <v>28</v>
      </c>
      <c r="B55" s="44" t="str">
        <f ca="1">IF(OFFSET(Matrix!$J$1,$A55 - 1,0)="Yes","Mobile App"," ")</f>
        <v xml:space="preserve"> </v>
      </c>
      <c r="C55" s="44" t="str">
        <f ca="1">IF(OFFSET(Matrix!$J$1,$A55 - 1,0)="Yes",OFFSET(Matrix!$G$1,$A55 - 1,0)," ")</f>
        <v xml:space="preserve"> </v>
      </c>
      <c r="D55" s="45" t="str">
        <f ca="1">IF(OFFSET(Matrix!$J$1,$A55 - 1,0)="Yes",OFFSET(Matrix!$I$1,$A55 - 1,0)," ")</f>
        <v xml:space="preserve"> </v>
      </c>
      <c r="E55" s="16"/>
      <c r="F55" s="16"/>
      <c r="G55" s="16"/>
      <c r="H55" s="16"/>
      <c r="I55" s="16"/>
    </row>
    <row r="56" spans="1:9" x14ac:dyDescent="0.4">
      <c r="A56" s="16">
        <v>29</v>
      </c>
      <c r="B56" s="44" t="str">
        <f ca="1">IF(OFFSET(Matrix!$J$1,$A56 - 1,0)="Yes","Mobile App"," ")</f>
        <v xml:space="preserve"> </v>
      </c>
      <c r="C56" s="44" t="str">
        <f ca="1">IF(OFFSET(Matrix!$J$1,$A56 - 1,0)="Yes",OFFSET(Matrix!$G$1,$A56 - 1,0)," ")</f>
        <v xml:space="preserve"> </v>
      </c>
      <c r="D56" s="45" t="str">
        <f ca="1">IF(OFFSET(Matrix!$J$1,$A56 - 1,0)="Yes",OFFSET(Matrix!$I$1,$A56 - 1,0)," ")</f>
        <v xml:space="preserve"> </v>
      </c>
      <c r="E56" s="16"/>
      <c r="F56" s="16"/>
      <c r="G56" s="16"/>
      <c r="H56" s="16"/>
      <c r="I56" s="16"/>
    </row>
    <row r="57" spans="1:9" x14ac:dyDescent="0.4">
      <c r="A57" s="16">
        <v>55</v>
      </c>
      <c r="B57" s="44" t="str">
        <f ca="1">IF(OFFSET(Matrix!$J$1,$A57 - 1,0)="Yes","Mobile App"," ")</f>
        <v xml:space="preserve"> </v>
      </c>
      <c r="C57" s="44" t="str">
        <f ca="1">IF(OFFSET(Matrix!$J$1,$A57 - 1,0)="Yes",OFFSET(Matrix!$G$1,$A57 - 1,0)," ")</f>
        <v xml:space="preserve"> </v>
      </c>
      <c r="D57" s="45" t="str">
        <f ca="1">IF(OFFSET(Matrix!$J$1,$A57 - 1,0)="Yes",OFFSET(Matrix!$I$1,$A57 - 1,0)," ")</f>
        <v xml:space="preserve"> </v>
      </c>
      <c r="E57" s="16"/>
      <c r="F57" s="16"/>
      <c r="G57" s="16"/>
      <c r="H57" s="16"/>
      <c r="I57" s="16"/>
    </row>
    <row r="58" spans="1:9" x14ac:dyDescent="0.4">
      <c r="A58" s="16">
        <v>62</v>
      </c>
      <c r="B58" s="44" t="str">
        <f ca="1">IF(OFFSET(Matrix!$J$1,$A58 - 1,0)="Yes","Mobile App"," ")</f>
        <v xml:space="preserve"> </v>
      </c>
      <c r="C58" s="44" t="str">
        <f ca="1">IF(OFFSET(Matrix!$J$1,$A58 - 1,0)="Yes",OFFSET(Matrix!$G$1,$A58 - 1,0)," ")</f>
        <v xml:space="preserve"> </v>
      </c>
      <c r="D58" s="45" t="str">
        <f ca="1">IF(OFFSET(Matrix!$J$1,$A58 - 1,0)="Yes",OFFSET(Matrix!$I$1,$A58 - 1,0)," ")</f>
        <v xml:space="preserve"> </v>
      </c>
      <c r="E58" s="16"/>
      <c r="F58" s="16"/>
      <c r="G58" s="16"/>
      <c r="H58" s="16"/>
      <c r="I58" s="16"/>
    </row>
    <row r="59" spans="1:9" x14ac:dyDescent="0.4">
      <c r="A59" s="16">
        <v>63</v>
      </c>
      <c r="B59" s="44" t="str">
        <f ca="1">IF(OFFSET(Matrix!$J$1,$A59 - 1,0)="Yes","Mobile App"," ")</f>
        <v xml:space="preserve"> </v>
      </c>
      <c r="C59" s="44" t="str">
        <f ca="1">IF(OFFSET(Matrix!$J$1,$A59 - 1,0)="Yes",OFFSET(Matrix!$G$1,$A59 - 1,0)," ")</f>
        <v xml:space="preserve"> </v>
      </c>
      <c r="D59" s="45" t="str">
        <f ca="1">IF(OFFSET(Matrix!$J$1,$A59 - 1,0)="Yes",OFFSET(Matrix!$I$1,$A59 - 1,0)," ")</f>
        <v xml:space="preserve"> </v>
      </c>
      <c r="E59" s="16"/>
      <c r="F59" s="16"/>
      <c r="G59" s="16"/>
      <c r="H59" s="16"/>
      <c r="I59" s="16"/>
    </row>
    <row r="60" spans="1:9" x14ac:dyDescent="0.4">
      <c r="A60" s="16">
        <v>56</v>
      </c>
      <c r="B60" s="44" t="str">
        <f ca="1">IF(OFFSET(Matrix!$J$1,$A60 - 1,0)="Yes","Mobile App"," ")</f>
        <v xml:space="preserve"> </v>
      </c>
      <c r="C60" s="44" t="str">
        <f ca="1">IF(OFFSET(Matrix!$J$1,$A60 - 1,0)="Yes",OFFSET(Matrix!$G$1,$A60 - 1,0)," ")</f>
        <v xml:space="preserve"> </v>
      </c>
      <c r="D60" s="45" t="str">
        <f ca="1">IF(OFFSET(Matrix!$J$1,$A60 - 1,0)="Yes",OFFSET(Matrix!$I$1,$A60 - 1,0)," ")</f>
        <v xml:space="preserve"> </v>
      </c>
      <c r="E60" s="16"/>
      <c r="F60" s="16"/>
      <c r="G60" s="16"/>
      <c r="H60" s="16"/>
      <c r="I60" s="16"/>
    </row>
    <row r="61" spans="1:9" x14ac:dyDescent="0.4">
      <c r="A61" s="16">
        <v>42</v>
      </c>
      <c r="B61" s="44" t="str">
        <f ca="1">IF(OFFSET(Matrix!$J$1,$A61 - 1,0)="Yes","Mobile App"," ")</f>
        <v xml:space="preserve"> </v>
      </c>
      <c r="C61" s="44" t="str">
        <f ca="1">IF(OFFSET(Matrix!$J$1,$A61 - 1,0)="Yes",OFFSET(Matrix!$G$1,$A61 - 1,0)," ")</f>
        <v xml:space="preserve"> </v>
      </c>
      <c r="D61" s="45" t="str">
        <f ca="1">IF(OFFSET(Matrix!$J$1,$A61 - 1,0)="Yes",OFFSET(Matrix!$I$1,$A61 - 1,0)," ")</f>
        <v xml:space="preserve"> </v>
      </c>
      <c r="E61" s="16"/>
      <c r="F61" s="16"/>
      <c r="G61" s="16"/>
      <c r="H61" s="16"/>
      <c r="I61" s="16"/>
    </row>
    <row r="62" spans="1:9" x14ac:dyDescent="0.4">
      <c r="A62" s="16">
        <v>2</v>
      </c>
      <c r="B62" s="16" t="str">
        <f ca="1">IF(OFFSET(Matrix!$J$1,$A62 - 1,0)="Yes","Mobile App"," ")</f>
        <v xml:space="preserve"> </v>
      </c>
      <c r="C62" s="16" t="str">
        <f ca="1">IF(OFFSET(Matrix!$J$1,$A62 - 1,0)="Yes",OFFSET(Matrix!$G$1,$A62 - 1,0)," ")</f>
        <v xml:space="preserve"> </v>
      </c>
      <c r="D62" s="16" t="str">
        <f ca="1">IF(OFFSET(Matrix!$J$1,$A62 - 1,0)="Yes",OFFSET(Matrix!$I$1,$A62 - 1,0)," ")</f>
        <v xml:space="preserve"> </v>
      </c>
      <c r="E62" s="16"/>
      <c r="F62" s="16"/>
      <c r="G62" s="16"/>
      <c r="H62" s="16"/>
      <c r="I62" s="16"/>
    </row>
    <row r="63" spans="1:9" x14ac:dyDescent="0.4">
      <c r="A63" s="16">
        <v>4</v>
      </c>
      <c r="B63" s="44" t="str">
        <f ca="1">IF(OFFSET(Matrix!$J$1,$A63 - 1,0)="Yes","Mobile App"," ")</f>
        <v xml:space="preserve"> </v>
      </c>
      <c r="C63" s="44" t="str">
        <f ca="1">IF(OFFSET(Matrix!$J$1,$A63 - 1,0)="Yes",OFFSET(Matrix!$G$1,$A63 - 1,0)," ")</f>
        <v xml:space="preserve"> </v>
      </c>
      <c r="D63" s="45" t="str">
        <f ca="1">IF(OFFSET(Matrix!$J$1,$A63 - 1,0)="Yes",OFFSET(Matrix!$I$1,$A63 - 1,0)," ")</f>
        <v xml:space="preserve"> </v>
      </c>
      <c r="E63" s="16"/>
      <c r="F63" s="16"/>
      <c r="G63" s="16"/>
      <c r="H63" s="16"/>
      <c r="I63" s="16"/>
    </row>
    <row r="64" spans="1:9" x14ac:dyDescent="0.4">
      <c r="A64" s="16">
        <v>9</v>
      </c>
      <c r="B64" s="44" t="str">
        <f ca="1">IF(OFFSET(Matrix!$J$1,$A64 - 1,0)="Yes","Mobile App"," ")</f>
        <v xml:space="preserve"> </v>
      </c>
      <c r="C64" s="44" t="str">
        <f ca="1">IF(OFFSET(Matrix!$J$1,$A64 - 1,0)="Yes",OFFSET(Matrix!$G$1,$A64 - 1,0)," ")</f>
        <v xml:space="preserve"> </v>
      </c>
      <c r="D64" s="45" t="str">
        <f ca="1">IF(OFFSET(Matrix!$J$1,$A64 - 1,0)="Yes",OFFSET(Matrix!$I$1,$A64 - 1,0)," ")</f>
        <v xml:space="preserve"> </v>
      </c>
      <c r="E64" s="16"/>
      <c r="F64" s="16"/>
      <c r="G64" s="16"/>
      <c r="H64" s="16"/>
      <c r="I64" s="16"/>
    </row>
    <row r="65" spans="1:9" x14ac:dyDescent="0.4">
      <c r="A65" s="16">
        <v>10</v>
      </c>
      <c r="B65" s="44" t="str">
        <f ca="1">IF(OFFSET(Matrix!$J$1,$A65 - 1,0)="Yes","Mobile App"," ")</f>
        <v xml:space="preserve"> </v>
      </c>
      <c r="C65" s="44" t="str">
        <f ca="1">IF(OFFSET(Matrix!$J$1,$A65 - 1,0)="Yes",OFFSET(Matrix!$G$1,$A65 - 1,0)," ")</f>
        <v xml:space="preserve"> </v>
      </c>
      <c r="D65" s="45" t="str">
        <f ca="1">IF(OFFSET(Matrix!$J$1,$A65 - 1,0)="Yes",OFFSET(Matrix!$I$1,$A65 - 1,0)," ")</f>
        <v xml:space="preserve"> </v>
      </c>
      <c r="E65" s="16"/>
      <c r="F65" s="16"/>
      <c r="G65" s="16"/>
      <c r="H65" s="16"/>
      <c r="I65" s="16"/>
    </row>
    <row r="66" spans="1:9" x14ac:dyDescent="0.4">
      <c r="A66" s="16">
        <v>11</v>
      </c>
      <c r="B66" s="44" t="str">
        <f ca="1">IF(OFFSET(Matrix!$J$1,$A66 - 1,0)="Yes","Mobile App"," ")</f>
        <v xml:space="preserve"> </v>
      </c>
      <c r="C66" s="44" t="str">
        <f ca="1">IF(OFFSET(Matrix!$J$1,$A66 - 1,0)="Yes",OFFSET(Matrix!$G$1,$A66 - 1,0)," ")</f>
        <v xml:space="preserve"> </v>
      </c>
      <c r="D66" s="45" t="str">
        <f ca="1">IF(OFFSET(Matrix!$J$1,$A66 - 1,0)="Yes",OFFSET(Matrix!$I$1,$A66 - 1,0)," ")</f>
        <v xml:space="preserve"> </v>
      </c>
      <c r="E66" s="16"/>
      <c r="F66" s="16"/>
      <c r="G66" s="16"/>
      <c r="H66" s="16"/>
      <c r="I66" s="16"/>
    </row>
    <row r="67" spans="1:9" x14ac:dyDescent="0.4">
      <c r="A67" s="16">
        <v>12</v>
      </c>
      <c r="B67" s="44" t="str">
        <f ca="1">IF(OFFSET(Matrix!$J$1,$A67 - 1,0)="Yes","Mobile App"," ")</f>
        <v xml:space="preserve"> </v>
      </c>
      <c r="C67" s="44" t="str">
        <f ca="1">IF(OFFSET(Matrix!$J$1,$A67 - 1,0)="Yes",OFFSET(Matrix!$G$1,$A67 - 1,0)," ")</f>
        <v xml:space="preserve"> </v>
      </c>
      <c r="D67" s="45" t="str">
        <f ca="1">IF(OFFSET(Matrix!$J$1,$A67 - 1,0)="Yes",OFFSET(Matrix!$I$1,$A67 - 1,0)," ")</f>
        <v xml:space="preserve"> </v>
      </c>
      <c r="E67" s="16"/>
      <c r="F67" s="16"/>
      <c r="G67" s="16"/>
      <c r="H67" s="16"/>
      <c r="I67" s="16"/>
    </row>
    <row r="68" spans="1:9" x14ac:dyDescent="0.4">
      <c r="A68" s="16">
        <v>13</v>
      </c>
      <c r="B68" s="44" t="str">
        <f ca="1">IF(OFFSET(Matrix!$J$1,$A68 - 1,0)="Yes","Mobile App"," ")</f>
        <v xml:space="preserve"> </v>
      </c>
      <c r="C68" s="44" t="str">
        <f ca="1">IF(OFFSET(Matrix!$J$1,$A68 - 1,0)="Yes",OFFSET(Matrix!$G$1,$A68 - 1,0)," ")</f>
        <v xml:space="preserve"> </v>
      </c>
      <c r="D68" s="45" t="str">
        <f ca="1">IF(OFFSET(Matrix!$J$1,$A68 - 1,0)="Yes",OFFSET(Matrix!$I$1,$A68 - 1,0)," ")</f>
        <v xml:space="preserve"> </v>
      </c>
      <c r="E68" s="16"/>
      <c r="F68" s="16"/>
      <c r="G68" s="16"/>
      <c r="H68" s="16"/>
      <c r="I68" s="16"/>
    </row>
    <row r="69" spans="1:9" x14ac:dyDescent="0.4">
      <c r="A69" s="16">
        <v>15</v>
      </c>
      <c r="B69" s="44" t="str">
        <f ca="1">IF(OFFSET(Matrix!$J$1,$A69 - 1,0)="Yes","Mobile App"," ")</f>
        <v xml:space="preserve"> </v>
      </c>
      <c r="C69" s="44" t="str">
        <f ca="1">IF(OFFSET(Matrix!$J$1,$A69 - 1,0)="Yes",OFFSET(Matrix!$G$1,$A69 - 1,0)," ")</f>
        <v xml:space="preserve"> </v>
      </c>
      <c r="D69" s="45" t="str">
        <f ca="1">IF(OFFSET(Matrix!$J$1,$A69 - 1,0)="Yes",OFFSET(Matrix!$I$1,$A69 - 1,0)," ")</f>
        <v xml:space="preserve"> </v>
      </c>
      <c r="E69" s="16"/>
      <c r="F69" s="16"/>
      <c r="G69" s="16"/>
      <c r="H69" s="16"/>
      <c r="I69" s="16"/>
    </row>
    <row r="70" spans="1:9" x14ac:dyDescent="0.4">
      <c r="A70" s="16">
        <v>19</v>
      </c>
      <c r="B70" s="44" t="str">
        <f ca="1">IF(OFFSET(Matrix!$J$1,$A70 - 1,0)="Yes","Mobile App"," ")</f>
        <v xml:space="preserve"> </v>
      </c>
      <c r="C70" s="44" t="str">
        <f ca="1">IF(OFFSET(Matrix!$J$1,$A70 - 1,0)="Yes",OFFSET(Matrix!$G$1,$A70 - 1,0)," ")</f>
        <v xml:space="preserve"> </v>
      </c>
      <c r="D70" s="45" t="str">
        <f ca="1">IF(OFFSET(Matrix!$J$1,$A70 - 1,0)="Yes",OFFSET(Matrix!$I$1,$A70 - 1,0)," ")</f>
        <v xml:space="preserve"> </v>
      </c>
      <c r="E70" s="16"/>
      <c r="F70" s="16"/>
      <c r="G70" s="16"/>
      <c r="H70" s="16"/>
      <c r="I70" s="16"/>
    </row>
    <row r="71" spans="1:9" x14ac:dyDescent="0.4">
      <c r="A71" s="16">
        <v>23</v>
      </c>
      <c r="B71" s="44" t="str">
        <f ca="1">IF(OFFSET(Matrix!$J$1,$A71 - 1,0)="Yes","Mobile App"," ")</f>
        <v xml:space="preserve"> </v>
      </c>
      <c r="C71" s="44" t="str">
        <f ca="1">IF(OFFSET(Matrix!$J$1,$A71 - 1,0)="Yes",OFFSET(Matrix!$G$1,$A71 - 1,0)," ")</f>
        <v xml:space="preserve"> </v>
      </c>
      <c r="D71" s="45" t="str">
        <f ca="1">IF(OFFSET(Matrix!$J$1,$A71 - 1,0)="Yes",OFFSET(Matrix!$I$1,$A71 - 1,0)," ")</f>
        <v xml:space="preserve"> </v>
      </c>
      <c r="E71" s="16"/>
      <c r="F71" s="16"/>
      <c r="G71" s="16"/>
      <c r="H71" s="16"/>
      <c r="I71" s="16"/>
    </row>
    <row r="72" spans="1:9" x14ac:dyDescent="0.4">
      <c r="A72" s="16">
        <v>24</v>
      </c>
      <c r="B72" s="44" t="str">
        <f ca="1">IF(OFFSET(Matrix!$J$1,$A72 - 1,0)="Yes","Mobile App"," ")</f>
        <v xml:space="preserve"> </v>
      </c>
      <c r="C72" s="44" t="str">
        <f ca="1">IF(OFFSET(Matrix!$J$1,$A72 - 1,0)="Yes",OFFSET(Matrix!$G$1,$A72 - 1,0)," ")</f>
        <v xml:space="preserve"> </v>
      </c>
      <c r="D72" s="45" t="str">
        <f ca="1">IF(OFFSET(Matrix!$J$1,$A72 - 1,0)="Yes",OFFSET(Matrix!$I$1,$A72 - 1,0)," ")</f>
        <v xml:space="preserve"> </v>
      </c>
      <c r="E72" s="16"/>
      <c r="F72" s="16"/>
      <c r="G72" s="16"/>
      <c r="H72" s="16"/>
      <c r="I72" s="16"/>
    </row>
    <row r="73" spans="1:9" x14ac:dyDescent="0.4">
      <c r="A73" s="16">
        <v>25</v>
      </c>
      <c r="B73" s="44" t="str">
        <f ca="1">IF(OFFSET(Matrix!$J$1,$A73 - 1,0)="Yes","Mobile App"," ")</f>
        <v xml:space="preserve"> </v>
      </c>
      <c r="C73" s="44" t="str">
        <f ca="1">IF(OFFSET(Matrix!$J$1,$A73 - 1,0)="Yes",OFFSET(Matrix!$G$1,$A73 - 1,0)," ")</f>
        <v xml:space="preserve"> </v>
      </c>
      <c r="D73" s="45" t="str">
        <f ca="1">IF(OFFSET(Matrix!$J$1,$A73 - 1,0)="Yes",OFFSET(Matrix!$I$1,$A73 - 1,0)," ")</f>
        <v xml:space="preserve"> </v>
      </c>
      <c r="E73" s="16"/>
      <c r="F73" s="16"/>
      <c r="G73" s="16"/>
      <c r="H73" s="16"/>
      <c r="I73" s="16"/>
    </row>
    <row r="74" spans="1:9" x14ac:dyDescent="0.4">
      <c r="A74" s="16">
        <v>26</v>
      </c>
      <c r="B74" s="44" t="str">
        <f ca="1">IF(OFFSET(Matrix!$J$1,$A74 - 1,0)="Yes","Mobile App"," ")</f>
        <v xml:space="preserve"> </v>
      </c>
      <c r="C74" s="44" t="str">
        <f ca="1">IF(OFFSET(Matrix!$J$1,$A74 - 1,0)="Yes",OFFSET(Matrix!$G$1,$A74 - 1,0)," ")</f>
        <v xml:space="preserve"> </v>
      </c>
      <c r="D74" s="45" t="str">
        <f ca="1">IF(OFFSET(Matrix!$J$1,$A74 - 1,0)="Yes",OFFSET(Matrix!$I$1,$A74 - 1,0)," ")</f>
        <v xml:space="preserve"> </v>
      </c>
      <c r="E74" s="16"/>
      <c r="F74" s="16"/>
      <c r="G74" s="16"/>
      <c r="H74" s="16"/>
      <c r="I74" s="16"/>
    </row>
    <row r="75" spans="1:9" x14ac:dyDescent="0.4">
      <c r="A75" s="16">
        <v>43</v>
      </c>
      <c r="B75" s="44" t="str">
        <f ca="1">IF(OFFSET(Matrix!$J$1,$A75 - 1,0)="Yes","Mobile App"," ")</f>
        <v xml:space="preserve"> </v>
      </c>
      <c r="C75" s="44" t="str">
        <f ca="1">IF(OFFSET(Matrix!$J$1,$A75 - 1,0)="Yes",OFFSET(Matrix!$G$1,$A75 - 1,0)," ")</f>
        <v xml:space="preserve"> </v>
      </c>
      <c r="D75" s="45" t="str">
        <f ca="1">IF(OFFSET(Matrix!$J$1,$A75 - 1,0)="Yes",OFFSET(Matrix!$I$1,$A75 - 1,0)," ")</f>
        <v xml:space="preserve"> </v>
      </c>
      <c r="E75" s="16"/>
      <c r="F75" s="16"/>
      <c r="G75" s="16"/>
      <c r="H75" s="16"/>
      <c r="I75" s="16"/>
    </row>
    <row r="77" spans="1:9" ht="15" customHeight="1" x14ac:dyDescent="0.4">
      <c r="C77" s="98" t="s">
        <v>378</v>
      </c>
      <c r="D77" s="98"/>
      <c r="E77" s="98"/>
      <c r="F77" s="98"/>
      <c r="G77" s="98"/>
      <c r="H77" s="98"/>
      <c r="I77" s="98"/>
    </row>
    <row r="78" spans="1:9" x14ac:dyDescent="0.4">
      <c r="A78" s="46"/>
      <c r="B78" s="47"/>
      <c r="C78" s="95" t="s">
        <v>335</v>
      </c>
      <c r="D78" s="96"/>
      <c r="E78" s="95" t="s">
        <v>266</v>
      </c>
      <c r="F78" s="97"/>
      <c r="G78" s="97"/>
      <c r="H78" s="97"/>
      <c r="I78" s="97"/>
    </row>
    <row r="79" spans="1:9" ht="25.75" x14ac:dyDescent="0.4">
      <c r="A79" s="42" t="s">
        <v>334</v>
      </c>
      <c r="B79" s="33" t="s">
        <v>215</v>
      </c>
      <c r="C79" s="34" t="s">
        <v>194</v>
      </c>
      <c r="D79" s="35" t="s">
        <v>139</v>
      </c>
      <c r="E79" s="41" t="s">
        <v>264</v>
      </c>
      <c r="F79" s="41" t="s">
        <v>268</v>
      </c>
      <c r="G79" s="41" t="s">
        <v>265</v>
      </c>
      <c r="H79" s="41" t="s">
        <v>269</v>
      </c>
      <c r="I79" s="43" t="s">
        <v>267</v>
      </c>
    </row>
    <row r="80" spans="1:9" ht="58.3" x14ac:dyDescent="0.4">
      <c r="A80" s="16">
        <v>4</v>
      </c>
      <c r="B80" s="44" t="str">
        <f ca="1">IF(OFFSET(Matrix!$K$1,$A80 - 1,0)="Yes","Physical In-Cab Device"," ")</f>
        <v>Physical In-Cab Device</v>
      </c>
      <c r="C80" s="44" t="str">
        <f ca="1">IF(OFFSET(Matrix!$K$1,$A80 - 1,0)="Yes",OFFSET(Matrix!$G$1,$A80 - 1,0)," ")</f>
        <v>High</v>
      </c>
      <c r="D80" s="45" t="str">
        <f ca="1">IF(OFFSET(Matrix!$K$1,$A80 - 1,0)="Yes",OFFSET(Matrix!$I$1,$A80 - 1,0),"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E80" s="16"/>
      <c r="F80" s="16"/>
      <c r="G80" s="16"/>
      <c r="H80" s="16"/>
      <c r="I80" s="16"/>
    </row>
    <row r="81" spans="1:9" ht="29.15" x14ac:dyDescent="0.4">
      <c r="A81" s="16">
        <v>5</v>
      </c>
      <c r="B81" s="44" t="str">
        <f ca="1">IF(OFFSET(Matrix!$K$1,$A81 - 1,0)="Yes","Physical In-Cab Device"," ")</f>
        <v>Physical In-Cab Device</v>
      </c>
      <c r="C81" s="44" t="str">
        <f ca="1">IF(OFFSET(Matrix!$K$1,$A81 - 1,0)="Yes",OFFSET(Matrix!$G$1,$A81 - 1,0)," ")</f>
        <v>High</v>
      </c>
      <c r="D81" s="45" t="str">
        <f ca="1">IF(OFFSET(Matrix!$K$1,$A81 - 1,0)="Yes",OFFSET(Matrix!$I$1,$A81 - 1,0)," ")</f>
        <v>AC-030 (Access Control) - The vendor's system shall employ authentication to prevent unauthorized access to telematics systems and data.</v>
      </c>
      <c r="E81" s="16"/>
      <c r="F81" s="16"/>
      <c r="G81" s="16"/>
      <c r="H81" s="16"/>
      <c r="I81" s="16"/>
    </row>
    <row r="82" spans="1:9" ht="29.15" x14ac:dyDescent="0.4">
      <c r="A82" s="16">
        <v>16</v>
      </c>
      <c r="B82" s="44" t="str">
        <f ca="1">IF(OFFSET(Matrix!$K$1,$A82 - 1,0)="Yes","Physical In-Cab Device"," ")</f>
        <v>Physical In-Cab Device</v>
      </c>
      <c r="C82" s="44" t="str">
        <f ca="1">IF(OFFSET(Matrix!$K$1,$A82 - 1,0)="Yes",OFFSET(Matrix!$G$1,$A82 - 1,0)," ")</f>
        <v>High</v>
      </c>
      <c r="D82" s="45" t="str">
        <f ca="1">IF(OFFSET(Matrix!$K$1,$A82 - 1,0)="Yes",OFFSET(Matrix!$I$1,$A82 - 1,0)," ")</f>
        <v>CM-020 (Configuration Management) - The vendor’s devices shall have all services used for troubleshooting disabled or properly protected from unauthorized access and use.</v>
      </c>
      <c r="E82" s="16"/>
      <c r="F82" s="16"/>
      <c r="G82" s="16"/>
      <c r="H82" s="16"/>
      <c r="I82" s="16"/>
    </row>
    <row r="83" spans="1:9" ht="29.15" x14ac:dyDescent="0.4">
      <c r="A83" s="16">
        <v>17</v>
      </c>
      <c r="B83" s="44" t="str">
        <f ca="1">IF(OFFSET(Matrix!$K$1,$A83 - 1,0)="Yes","Physical In-Cab Device"," ")</f>
        <v>Physical In-Cab Device</v>
      </c>
      <c r="C83" s="44" t="str">
        <f ca="1">IF(OFFSET(Matrix!$K$1,$A83 - 1,0)="Yes",OFFSET(Matrix!$G$1,$A83 - 1,0)," ")</f>
        <v>High</v>
      </c>
      <c r="D83" s="45" t="str">
        <f ca="1">IF(OFFSET(Matrix!$K$1,$A83 - 1,0)="Yes",OFFSET(Matrix!$I$1,$A83 - 1,0)," ")</f>
        <v>CM-030 (Configuration Management) - Vendor ensures that any and all interfaces used for testing or debug are unavailalbe in production builds of the devices</v>
      </c>
      <c r="E83" s="16"/>
      <c r="F83" s="16"/>
      <c r="G83" s="16"/>
      <c r="H83" s="16"/>
      <c r="I83" s="16"/>
    </row>
    <row r="84" spans="1:9" ht="43.75" x14ac:dyDescent="0.4">
      <c r="A84" s="16">
        <v>21</v>
      </c>
      <c r="B84" s="44" t="str">
        <f ca="1">IF(OFFSET(Matrix!$K$1,$A84 - 1,0)="Yes","Physical In-Cab Device"," ")</f>
        <v>Physical In-Cab Device</v>
      </c>
      <c r="C84" s="44" t="str">
        <f ca="1">IF(OFFSET(Matrix!$K$1,$A84 - 1,0)="Yes",OFFSET(Matrix!$G$1,$A84 - 1,0)," ")</f>
        <v>High</v>
      </c>
      <c r="D84" s="45" t="str">
        <f ca="1">IF(OFFSET(Matrix!$K$1,$A84 - 1,0)="Yes",OFFSET(Matrix!$I$1,$A84 - 1,0)," ")</f>
        <v>IR-010 (Incidence Response) - The vendor shall have a documented incident response plan (IRP) in place which provides the carriers with a point of contact for components used within their telematics system</v>
      </c>
      <c r="E84" s="16"/>
      <c r="F84" s="16"/>
      <c r="G84" s="16"/>
      <c r="H84" s="16"/>
      <c r="I84" s="16"/>
    </row>
    <row r="85" spans="1:9" ht="72.900000000000006" x14ac:dyDescent="0.4">
      <c r="A85" s="16">
        <v>34</v>
      </c>
      <c r="B85" s="44" t="str">
        <f ca="1">IF(OFFSET(Matrix!$K$1,$A85 - 1,0)="Yes","Physical In-Cab Device"," ")</f>
        <v>Physical In-Cab Device</v>
      </c>
      <c r="C85" s="44" t="str">
        <f ca="1">IF(OFFSET(Matrix!$K$1,$A85 - 1,0)="Yes",OFFSET(Matrix!$G$1,$A85 - 1,0)," ")</f>
        <v>High</v>
      </c>
      <c r="D85" s="45" t="str">
        <f ca="1">IF(OFFSET(Matrix!$K$1,$A85 - 1,0)="Yes",OFFSET(Matrix!$I$1,$A85 - 1,0),"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85" s="16"/>
      <c r="F85" s="16"/>
      <c r="G85" s="16"/>
      <c r="H85" s="16"/>
      <c r="I85" s="16"/>
    </row>
    <row r="86" spans="1:9" ht="29.15" x14ac:dyDescent="0.4">
      <c r="A86" s="16">
        <v>37</v>
      </c>
      <c r="B86" s="44" t="str">
        <f ca="1">IF(OFFSET(Matrix!$K$1,$A86 - 1,0)="Yes","Physical In-Cab Device"," ")</f>
        <v>Physical In-Cab Device</v>
      </c>
      <c r="C86" s="44" t="str">
        <f ca="1">IF(OFFSET(Matrix!$K$1,$A86 - 1,0)="Yes",OFFSET(Matrix!$G$1,$A86 - 1,0)," ")</f>
        <v>High</v>
      </c>
      <c r="D86" s="45" t="str">
        <f ca="1">IF(OFFSET(Matrix!$K$1,$A86 - 1,0)="Yes",OFFSET(Matrix!$I$1,$A86 - 1,0)," ")</f>
        <v>SCP-010 (Protecting Communications paths for systems) - Communication paths that traverse outside controlled boundaries must protect confidentiality and integrity of data</v>
      </c>
      <c r="E86" s="16"/>
      <c r="F86" s="16"/>
      <c r="G86" s="16"/>
      <c r="H86" s="16"/>
      <c r="I86" s="16"/>
    </row>
    <row r="87" spans="1:9" ht="72.900000000000006" x14ac:dyDescent="0.4">
      <c r="A87" s="16">
        <v>50</v>
      </c>
      <c r="B87" s="44" t="str">
        <f ca="1">IF(OFFSET(Matrix!$K$1,$A87 - 1,0)="Yes","Physical In-Cab Device"," ")</f>
        <v>Physical In-Cab Device</v>
      </c>
      <c r="C87" s="44" t="str">
        <f ca="1">IF(OFFSET(Matrix!$K$1,$A87 - 1,0)="Yes",OFFSET(Matrix!$G$1,$A87 - 1,0)," ")</f>
        <v>High</v>
      </c>
      <c r="D87" s="45" t="str">
        <f ca="1">IF(OFFSET(Matrix!$K$1,$A87 - 1,0)="Yes",OFFSET(Matrix!$I$1,$A87 - 1,0),"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87" s="16"/>
      <c r="F87" s="16"/>
      <c r="G87" s="16"/>
      <c r="H87" s="16"/>
      <c r="I87" s="16"/>
    </row>
    <row r="88" spans="1:9" ht="58.3" x14ac:dyDescent="0.4">
      <c r="A88" s="16">
        <v>55</v>
      </c>
      <c r="B88" s="44" t="str">
        <f ca="1">IF(OFFSET(Matrix!$K$1,$A88 - 1,0)="Yes","Physical In-Cab Device"," ")</f>
        <v>Physical In-Cab Device</v>
      </c>
      <c r="C88" s="44" t="str">
        <f ca="1">IF(OFFSET(Matrix!$K$1,$A88 - 1,0)="Yes",OFFSET(Matrix!$G$1,$A88 - 1,0)," ")</f>
        <v>High</v>
      </c>
      <c r="D88" s="45" t="str">
        <f ca="1">IF(OFFSET(Matrix!$K$1,$A88 - 1,0)="Yes",OFFSET(Matrix!$I$1,$A88 - 1,0),"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E88" s="16"/>
      <c r="F88" s="16"/>
      <c r="G88" s="16"/>
      <c r="H88" s="16"/>
      <c r="I88" s="16"/>
    </row>
    <row r="89" spans="1:9" ht="43.75" x14ac:dyDescent="0.4">
      <c r="A89" s="16">
        <v>43</v>
      </c>
      <c r="B89" s="44" t="str">
        <f ca="1">IF(OFFSET(Matrix!$K$1,$A89 - 1,0)="Yes","Physical In-Cab Device"," ")</f>
        <v>Physical In-Cab Device</v>
      </c>
      <c r="C89" s="44" t="str">
        <f ca="1">IF(OFFSET(Matrix!$K$1,$A89 - 1,0)="Yes",OFFSET(Matrix!$G$1,$A89 - 1,0)," ")</f>
        <v>High</v>
      </c>
      <c r="D89" s="45" t="str">
        <f ca="1">IF(OFFSET(Matrix!$K$1,$A89 - 1,0)="Yes",OFFSET(Matrix!$I$1,$A89 - 1,0)," ")</f>
        <v>SCP-060 (Protecting Vehicle Network Escalation from Devices) - The vendor shall enforce controls integrated into the telematics device to limit the possible commands and data transmitted to the vehicle network.</v>
      </c>
      <c r="E89" s="16"/>
      <c r="F89" s="16"/>
      <c r="G89" s="16"/>
      <c r="H89" s="16"/>
      <c r="I89" s="16"/>
    </row>
    <row r="90" spans="1:9" ht="29.15" x14ac:dyDescent="0.4">
      <c r="A90" s="16">
        <v>33</v>
      </c>
      <c r="B90" s="44" t="str">
        <f ca="1">IF(OFFSET(Matrix!$K$1,$A90 - 1,0)="Yes","Physical In-Cab Device"," ")</f>
        <v>Physical In-Cab Device</v>
      </c>
      <c r="C90" s="44" t="str">
        <f ca="1">IF(OFFSET(Matrix!$K$1,$A90 - 1,0)="Yes",OFFSET(Matrix!$G$1,$A90 - 1,0)," ")</f>
        <v>High</v>
      </c>
      <c r="D90" s="45" t="str">
        <f ca="1">IF(OFFSET(Matrix!$K$1,$A90 - 1,0)="Yes",OFFSET(Matrix!$I$1,$A90 - 1,0)," ")</f>
        <v>SAA-010 (Security Management) - The vendor shall have an Information Security Management Plan (ISMP).</v>
      </c>
      <c r="E90" s="16"/>
      <c r="F90" s="16"/>
      <c r="G90" s="16"/>
      <c r="H90" s="16"/>
      <c r="I90" s="16"/>
    </row>
    <row r="91" spans="1:9" ht="58.3" x14ac:dyDescent="0.4">
      <c r="A91" s="16">
        <v>57</v>
      </c>
      <c r="B91" s="44" t="str">
        <f ca="1">IF(OFFSET(Matrix!$K$1,$A91 - 1,0)="Yes","Physical In-Cab Device"," ")</f>
        <v>Physical In-Cab Device</v>
      </c>
      <c r="C91" s="44" t="str">
        <f ca="1">IF(OFFSET(Matrix!$K$1,$A91 - 1,0)="Yes",OFFSET(Matrix!$G$1,$A91 - 1,0)," ")</f>
        <v>High</v>
      </c>
      <c r="D91" s="45" t="str">
        <f ca="1">IF(OFFSET(Matrix!$K$1,$A91 - 1,0)="Yes",OFFSET(Matrix!$I$1,$A91 - 1,0),"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91" s="16"/>
      <c r="F91" s="16"/>
      <c r="G91" s="16"/>
      <c r="H91" s="16"/>
      <c r="I91" s="16"/>
    </row>
    <row r="92" spans="1:9" ht="72.900000000000006" x14ac:dyDescent="0.4">
      <c r="A92" s="16">
        <v>39</v>
      </c>
      <c r="B92" s="44" t="str">
        <f ca="1">IF(OFFSET(Matrix!$K$1,$A92 - 1,0)="Yes","Physical In-Cab Device"," ")</f>
        <v>Physical In-Cab Device</v>
      </c>
      <c r="C92" s="44" t="str">
        <f ca="1">IF(OFFSET(Matrix!$K$1,$A92 - 1,0)="Yes",OFFSET(Matrix!$G$1,$A92 - 1,0)," ")</f>
        <v>High</v>
      </c>
      <c r="D92" s="45" t="str">
        <f ca="1">IF(OFFSET(Matrix!$K$1,$A92 - 1,0)="Yes",OFFSET(Matrix!$I$1,$A92 - 1,0),"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92" s="16"/>
      <c r="F92" s="16"/>
      <c r="G92" s="16"/>
      <c r="H92" s="16"/>
      <c r="I92" s="16"/>
    </row>
    <row r="93" spans="1:9" ht="43.75" x14ac:dyDescent="0.4">
      <c r="A93" s="16">
        <v>30</v>
      </c>
      <c r="B93" s="44" t="str">
        <f ca="1">IF(OFFSET(Matrix!$K$1,$A93 - 1,0)="Yes","Physical In-Cab Device"," ")</f>
        <v>Physical In-Cab Device</v>
      </c>
      <c r="C93" s="44" t="str">
        <f ca="1">IF(OFFSET(Matrix!$K$1,$A93 - 1,0)="Yes",OFFSET(Matrix!$G$1,$A93 - 1,0)," ")</f>
        <v>Medium</v>
      </c>
      <c r="D93" s="45" t="str">
        <f ca="1">IF(OFFSET(Matrix!$K$1,$A93 - 1,0)="Yes",OFFSET(Matrix!$I$1,$A93 - 1,0)," ")</f>
        <v>PS-010 (Personnel Security) - The vendor shall have personnel security policies &amp; procedures, position risk categorization, personnel screening, personnel termination, personnel transfer, access agreements and third-party personnel security.</v>
      </c>
      <c r="E93" s="16"/>
      <c r="F93" s="16"/>
      <c r="G93" s="16"/>
      <c r="H93" s="16"/>
      <c r="I93" s="16"/>
    </row>
    <row r="94" spans="1:9" ht="58.3" x14ac:dyDescent="0.4">
      <c r="A94" s="16">
        <v>31</v>
      </c>
      <c r="B94" s="44" t="str">
        <f ca="1">IF(OFFSET(Matrix!$K$1,$A94 - 1,0)="Yes","Physical In-Cab Device"," ")</f>
        <v>Physical In-Cab Device</v>
      </c>
      <c r="C94" s="44" t="str">
        <f ca="1">IF(OFFSET(Matrix!$K$1,$A94 - 1,0)="Yes",OFFSET(Matrix!$G$1,$A94 - 1,0)," ")</f>
        <v>Medium</v>
      </c>
      <c r="D94" s="45" t="str">
        <f ca="1">IF(OFFSET(Matrix!$K$1,$A94 - 1,0)="Yes",OFFSET(Matrix!$I$1,$A94 - 1,0),"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94" s="16"/>
      <c r="F94" s="16"/>
      <c r="G94" s="16"/>
      <c r="H94" s="16"/>
      <c r="I94" s="16"/>
    </row>
    <row r="95" spans="1:9" ht="29.15" x14ac:dyDescent="0.4">
      <c r="A95" s="16">
        <v>54</v>
      </c>
      <c r="B95" s="44" t="str">
        <f ca="1">IF(OFFSET(Matrix!$K$1,$A95 - 1,0)="Yes","Physical In-Cab Device"," ")</f>
        <v>Physical In-Cab Device</v>
      </c>
      <c r="C95" s="44" t="str">
        <f ca="1">IF(OFFSET(Matrix!$K$1,$A95 - 1,0)="Yes",OFFSET(Matrix!$G$1,$A95 - 1,0)," ")</f>
        <v>Medium</v>
      </c>
      <c r="D95" s="45" t="str">
        <f ca="1">IF(OFFSET(Matrix!$K$1,$A95 - 1,0)="Yes",OFFSET(Matrix!$I$1,$A95 - 1,0)," ")</f>
        <v>SII-030 (Protecting Firmware on Devices) - The vendor shall use digitally signed software on telematics devices and prohibit execution of unsigned or invalidly signed software.</v>
      </c>
      <c r="E95" s="16"/>
      <c r="F95" s="16"/>
      <c r="G95" s="16"/>
      <c r="H95" s="16"/>
      <c r="I95" s="16"/>
    </row>
    <row r="96" spans="1:9" ht="58.3" x14ac:dyDescent="0.4">
      <c r="A96" s="16">
        <v>52</v>
      </c>
      <c r="B96" s="44" t="str">
        <f ca="1">IF(OFFSET(Matrix!$K$1,$A96 - 1,0)="Yes","Physical In-Cab Device"," ")</f>
        <v>Physical In-Cab Device</v>
      </c>
      <c r="C96" s="44" t="str">
        <f ca="1">IF(OFFSET(Matrix!$K$1,$A96 - 1,0)="Yes",OFFSET(Matrix!$G$1,$A96 - 1,0)," ")</f>
        <v>Medium</v>
      </c>
      <c r="D96" s="45" t="str">
        <f ca="1">IF(OFFSET(Matrix!$K$1,$A96 - 1,0)="Yes",OFFSET(Matrix!$I$1,$A96 - 1,0),"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96" s="16"/>
      <c r="F96" s="16"/>
      <c r="G96" s="16"/>
      <c r="H96" s="16"/>
      <c r="I96" s="16"/>
    </row>
    <row r="97" spans="1:9" ht="72.900000000000006" x14ac:dyDescent="0.4">
      <c r="A97" s="16">
        <v>40</v>
      </c>
      <c r="B97" s="44" t="str">
        <f ca="1">IF(OFFSET(Matrix!$K$1,$A97 - 1,0)="Yes","Physical In-Cab Device"," ")</f>
        <v>Physical In-Cab Device</v>
      </c>
      <c r="C97" s="44" t="str">
        <f ca="1">IF(OFFSET(Matrix!$K$1,$A97 - 1,0)="Yes",OFFSET(Matrix!$G$1,$A97 - 1,0)," ")</f>
        <v>Medium</v>
      </c>
      <c r="D97" s="45" t="str">
        <f ca="1">IF(OFFSET(Matrix!$K$1,$A97 - 1,0)="Yes",OFFSET(Matrix!$I$1,$A97 - 1,0)," ")</f>
        <v>SCP-030 (Protecting Data on Devices) - Vendors will supply documentation detailing what data is and is not protected at rest by cryptography.
Vendors are encouraged to expand the list of categories of data which will be protected on-device.</v>
      </c>
      <c r="E97" s="16"/>
      <c r="F97" s="16"/>
      <c r="G97" s="16"/>
      <c r="H97" s="16"/>
      <c r="I97" s="16"/>
    </row>
    <row r="98" spans="1:9" ht="58.3" x14ac:dyDescent="0.4">
      <c r="A98" s="16">
        <v>35</v>
      </c>
      <c r="B98" s="44" t="str">
        <f ca="1">IF(OFFSET(Matrix!$K$1,$A98 - 1,0)="Yes","Physical In-Cab Device"," ")</f>
        <v>Physical In-Cab Device</v>
      </c>
      <c r="C98" s="44" t="str">
        <f ca="1">IF(OFFSET(Matrix!$K$1,$A98 - 1,0)="Yes",OFFSET(Matrix!$G$1,$A98 - 1,0)," ")</f>
        <v>Medium</v>
      </c>
      <c r="D98" s="45" t="str">
        <f ca="1">IF(OFFSET(Matrix!$K$1,$A98 - 1,0)="Yes",OFFSET(Matrix!$I$1,$A98 - 1,0),"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98" s="16"/>
      <c r="F98" s="16"/>
      <c r="G98" s="16"/>
      <c r="H98" s="16"/>
      <c r="I98" s="16"/>
    </row>
    <row r="99" spans="1:9" ht="43.75" x14ac:dyDescent="0.4">
      <c r="A99" s="16">
        <v>51</v>
      </c>
      <c r="B99" s="44" t="str">
        <f ca="1">IF(OFFSET(Matrix!$K$1,$A99 - 1,0)="Yes","Physical In-Cab Device"," ")</f>
        <v>Physical In-Cab Device</v>
      </c>
      <c r="C99" s="44" t="str">
        <f ca="1">IF(OFFSET(Matrix!$K$1,$A99 - 1,0)="Yes",OFFSET(Matrix!$G$1,$A99 - 1,0)," ")</f>
        <v>Medium</v>
      </c>
      <c r="D99" s="45" t="str">
        <f ca="1">IF(OFFSET(Matrix!$K$1,$A99 - 1,0)="Yes",OFFSET(Matrix!$I$1,$A99 - 1,0)," ")</f>
        <v>SII-011 (Protecting Firmware on Devices) - The vendor shall implement/deploy secure over the air update systems including assurances of integrity&amp;authenticity. Also rollback protections and a means of denying the use of old potentially compromised signing keys.</v>
      </c>
      <c r="E99" s="16"/>
      <c r="F99" s="16"/>
      <c r="G99" s="16"/>
      <c r="H99" s="16"/>
      <c r="I99" s="16"/>
    </row>
    <row r="100" spans="1:9" ht="72.900000000000006" x14ac:dyDescent="0.4">
      <c r="A100" s="16">
        <v>3</v>
      </c>
      <c r="B100" s="44" t="str">
        <f ca="1">IF(OFFSET(Matrix!$K$1,$A100 - 1,0)="Yes","Physical In-Cab Device"," ")</f>
        <v>Physical In-Cab Device</v>
      </c>
      <c r="C100" s="44" t="str">
        <f ca="1">IF(OFFSET(Matrix!$K$1,$A100 - 1,0)="Yes",OFFSET(Matrix!$G$1,$A100 - 1,0)," ")</f>
        <v>Medium</v>
      </c>
      <c r="D100" s="45" t="str">
        <f ca="1">IF(OFFSET(Matrix!$K$1,$A100 - 1,0)="Yes",OFFSET(Matrix!$I$1,$A100 - 1,0),"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100" s="16"/>
      <c r="F100" s="16"/>
      <c r="G100" s="16"/>
      <c r="H100" s="16"/>
      <c r="I100" s="16"/>
    </row>
    <row r="101" spans="1:9" ht="43.75" x14ac:dyDescent="0.4">
      <c r="A101" s="16">
        <v>6</v>
      </c>
      <c r="B101" s="44" t="str">
        <f ca="1">IF(OFFSET(Matrix!$K$1,$A101 - 1,0)="Yes","Physical In-Cab Device"," ")</f>
        <v>Physical In-Cab Device</v>
      </c>
      <c r="C101" s="44" t="str">
        <f ca="1">IF(OFFSET(Matrix!$K$1,$A101 - 1,0)="Yes",OFFSET(Matrix!$G$1,$A101 - 1,0)," ")</f>
        <v>Medium</v>
      </c>
      <c r="D101" s="45" t="str">
        <f ca="1">IF(OFFSET(Matrix!$K$1,$A101 - 1,0)="Yes",OFFSET(Matrix!$I$1,$A101 - 1,0)," ")</f>
        <v>AC-040 (Access Control) - The vendor shall identify all instances where the telematics system includes actions that cannot support access authentication and/or execute with elevated privileges</v>
      </c>
      <c r="E101" s="16"/>
      <c r="F101" s="16"/>
      <c r="G101" s="16"/>
      <c r="H101" s="16"/>
      <c r="I101" s="16"/>
    </row>
    <row r="102" spans="1:9" ht="29.15" x14ac:dyDescent="0.4">
      <c r="A102" s="16">
        <v>7</v>
      </c>
      <c r="B102" s="44" t="str">
        <f ca="1">IF(OFFSET(Matrix!$K$1,$A102 - 1,0)="Yes","Physical In-Cab Device"," ")</f>
        <v>Physical In-Cab Device</v>
      </c>
      <c r="C102" s="44" t="str">
        <f ca="1">IF(OFFSET(Matrix!$K$1,$A102 - 1,0)="Yes",OFFSET(Matrix!$G$1,$A102 - 1,0)," ")</f>
        <v>Medium</v>
      </c>
      <c r="D102" s="45" t="str">
        <f ca="1">IF(OFFSET(Matrix!$K$1,$A102 - 1,0)="Yes",OFFSET(Matrix!$I$1,$A102 - 1,0)," ")</f>
        <v>AC-041 (Access Control) - Identifying information about the connected devices will not be made available without authentication first.</v>
      </c>
      <c r="E102" s="16"/>
      <c r="F102" s="16"/>
      <c r="G102" s="16"/>
      <c r="H102" s="16"/>
      <c r="I102" s="16"/>
    </row>
    <row r="103" spans="1:9" ht="29.15" x14ac:dyDescent="0.4">
      <c r="A103" s="16">
        <v>8</v>
      </c>
      <c r="B103" s="44" t="str">
        <f ca="1">IF(OFFSET(Matrix!$K$1,$A103 - 1,0)="Yes","Physical In-Cab Device"," ")</f>
        <v>Physical In-Cab Device</v>
      </c>
      <c r="C103" s="44" t="str">
        <f ca="1">IF(OFFSET(Matrix!$K$1,$A103 - 1,0)="Yes",OFFSET(Matrix!$G$1,$A103 - 1,0)," ")</f>
        <v>Medium</v>
      </c>
      <c r="D103" s="45" t="str">
        <f ca="1">IF(OFFSET(Matrix!$K$1,$A103 - 1,0)="Yes",OFFSET(Matrix!$I$1,$A103 - 1,0)," ")</f>
        <v>AC-050 (Access Control) - All remote access methods and possible remote actions to/on telematics system shall be documented.</v>
      </c>
      <c r="E103" s="16"/>
      <c r="F103" s="16"/>
      <c r="G103" s="16"/>
      <c r="H103" s="16"/>
      <c r="I103" s="16"/>
    </row>
    <row r="104" spans="1:9" ht="43.75" x14ac:dyDescent="0.4">
      <c r="A104" s="16">
        <v>9</v>
      </c>
      <c r="B104" s="44" t="str">
        <f ca="1">IF(OFFSET(Matrix!$K$1,$A104 - 1,0)="Yes","Physical In-Cab Device"," ")</f>
        <v>Physical In-Cab Device</v>
      </c>
      <c r="C104" s="44" t="str">
        <f ca="1">IF(OFFSET(Matrix!$K$1,$A104 - 1,0)="Yes",OFFSET(Matrix!$G$1,$A104 - 1,0)," ")</f>
        <v>Medium</v>
      </c>
      <c r="D104" s="45" t="str">
        <f ca="1">IF(OFFSET(Matrix!$K$1,$A104 - 1,0)="Yes",OFFSET(Matrix!$I$1,$A104 - 1,0)," ")</f>
        <v>AC-060 (Access Control) - For all components of the system, the vendor shall provide a listing of all wireless communication interfaces to the system and specify how the interfaces can be configured and/or disabled.</v>
      </c>
      <c r="E104" s="16"/>
      <c r="F104" s="16"/>
      <c r="G104" s="16"/>
      <c r="H104" s="16"/>
      <c r="I104" s="16"/>
    </row>
    <row r="105" spans="1:9" ht="43.75" x14ac:dyDescent="0.4">
      <c r="A105" s="16">
        <v>10</v>
      </c>
      <c r="B105" s="44" t="str">
        <f ca="1">IF(OFFSET(Matrix!$K$1,$A105 - 1,0)="Yes","Physical In-Cab Device"," ")</f>
        <v>Physical In-Cab Device</v>
      </c>
      <c r="C105" s="44" t="str">
        <f ca="1">IF(OFFSET(Matrix!$K$1,$A105 - 1,0)="Yes",OFFSET(Matrix!$G$1,$A105 - 1,0)," ")</f>
        <v>Medium</v>
      </c>
      <c r="D105" s="45" t="str">
        <f ca="1">IF(OFFSET(Matrix!$K$1,$A105 - 1,0)="Yes",OFFSET(Matrix!$I$1,$A105 - 1,0)," ")</f>
        <v>AC-061 (Access Control) - The vendor shall not use any deprecated encryption+authentication on any WiFi interface of the device. At the time of drafting this includes WEP, WPS or open/none.</v>
      </c>
      <c r="E105" s="16"/>
      <c r="F105" s="16"/>
      <c r="G105" s="16"/>
      <c r="H105" s="16"/>
      <c r="I105" s="16"/>
    </row>
    <row r="106" spans="1:9" ht="43.75" x14ac:dyDescent="0.4">
      <c r="A106" s="16">
        <v>11</v>
      </c>
      <c r="B106" s="44" t="str">
        <f ca="1">IF(OFFSET(Matrix!$K$1,$A106 - 1,0)="Yes","Physical In-Cab Device"," ")</f>
        <v>Physical In-Cab Device</v>
      </c>
      <c r="C106" s="44" t="str">
        <f ca="1">IF(OFFSET(Matrix!$K$1,$A106 - 1,0)="Yes",OFFSET(Matrix!$G$1,$A106 - 1,0)," ")</f>
        <v>Medium</v>
      </c>
      <c r="D106" s="45" t="str">
        <f ca="1">IF(OFFSET(Matrix!$K$1,$A106 - 1,0)="Yes",OFFSET(Matrix!$I$1,$A106 - 1,0)," ")</f>
        <v>AC-062 (Access Control) - The vendor shall implement, for all bluetooth interfaces,  pairing that must be specifically allowed by physical controls on the device and be time-limited. Furthermore, pairing will not use legacy pairing or passkey entry.</v>
      </c>
      <c r="E106" s="16"/>
      <c r="F106" s="16"/>
      <c r="G106" s="16"/>
      <c r="H106" s="16"/>
      <c r="I106" s="16"/>
    </row>
    <row r="107" spans="1:9" ht="43.75" x14ac:dyDescent="0.4">
      <c r="A107" s="16">
        <v>12</v>
      </c>
      <c r="B107" s="44" t="str">
        <f ca="1">IF(OFFSET(Matrix!$K$1,$A107 - 1,0)="Yes","Physical In-Cab Device"," ")</f>
        <v>Physical In-Cab Device</v>
      </c>
      <c r="C107" s="44" t="str">
        <f ca="1">IF(OFFSET(Matrix!$K$1,$A107 - 1,0)="Yes",OFFSET(Matrix!$G$1,$A107 - 1,0)," ")</f>
        <v>Medium</v>
      </c>
      <c r="D107" s="45" t="str">
        <f ca="1">IF(OFFSET(Matrix!$K$1,$A107 - 1,0)="Yes",OFFSET(Matrix!$I$1,$A107 - 1,0)," ")</f>
        <v>AC-063 (Access Control) - Any and all software or firmware implementing wirelss interface encrytion+authentication (those satisfying AC-061 and AC-062 above) will be prepared for future deprecation of methods. i.e. That software/firmware is upgradable.</v>
      </c>
      <c r="E107" s="16"/>
      <c r="F107" s="16"/>
      <c r="G107" s="16"/>
      <c r="H107" s="16"/>
      <c r="I107" s="16"/>
    </row>
    <row r="108" spans="1:9" ht="43.75" x14ac:dyDescent="0.4">
      <c r="A108" s="16">
        <v>14</v>
      </c>
      <c r="B108" s="44" t="str">
        <f ca="1">IF(OFFSET(Matrix!$K$1,$A108 - 1,0)="Yes","Physical In-Cab Device"," ")</f>
        <v>Physical In-Cab Device</v>
      </c>
      <c r="C108" s="44" t="str">
        <f ca="1">IF(OFFSET(Matrix!$K$1,$A108 - 1,0)="Yes",OFFSET(Matrix!$G$1,$A108 - 1,0)," ")</f>
        <v>Medium</v>
      </c>
      <c r="D108" s="45" t="str">
        <f ca="1">IF(OFFSET(Matrix!$K$1,$A108 - 1,0)="Yes",OFFSET(Matrix!$I$1,$A108 - 1,0)," ")</f>
        <v>AC-080 (Device-Local Authentication) - All authentication offered on device-local interfaces shall expect credentials which are unique to each device instance and uncorrelated to any and all public information about the device.</v>
      </c>
      <c r="E108" s="16"/>
      <c r="F108" s="16"/>
      <c r="G108" s="16"/>
      <c r="H108" s="16"/>
      <c r="I108" s="16"/>
    </row>
    <row r="109" spans="1:9" ht="72.900000000000006" x14ac:dyDescent="0.4">
      <c r="A109" s="16">
        <v>15</v>
      </c>
      <c r="B109" s="44" t="str">
        <f ca="1">IF(OFFSET(Matrix!$K$1,$A109 - 1,0)="Yes","Physical In-Cab Device"," ")</f>
        <v>Physical In-Cab Device</v>
      </c>
      <c r="C109" s="44" t="str">
        <f ca="1">IF(OFFSET(Matrix!$K$1,$A109 - 1,0)="Yes",OFFSET(Matrix!$G$1,$A109 - 1,0)," ")</f>
        <v>Medium</v>
      </c>
      <c r="D109" s="45" t="str">
        <f ca="1">IF(OFFSET(Matrix!$K$1,$A109 - 1,0)="Yes",OFFSET(Matrix!$I$1,$A109 - 1,0),"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E109" s="16"/>
      <c r="F109" s="16"/>
      <c r="G109" s="16"/>
      <c r="H109" s="16"/>
      <c r="I109" s="16"/>
    </row>
    <row r="110" spans="1:9" ht="43.75" x14ac:dyDescent="0.4">
      <c r="A110" s="16">
        <v>18</v>
      </c>
      <c r="B110" s="44" t="str">
        <f ca="1">IF(OFFSET(Matrix!$K$1,$A110 - 1,0)="Yes","Physical In-Cab Device"," ")</f>
        <v>Physical In-Cab Device</v>
      </c>
      <c r="C110" s="44" t="str">
        <f ca="1">IF(OFFSET(Matrix!$K$1,$A110 - 1,0)="Yes",OFFSET(Matrix!$G$1,$A110 - 1,0)," ")</f>
        <v>Medium</v>
      </c>
      <c r="D110" s="45" t="str">
        <f ca="1">IF(OFFSET(Matrix!$K$1,$A110 - 1,0)="Yes",OFFSET(Matrix!$I$1,$A110 - 1,0)," ")</f>
        <v>IA-010 (Identification and Authentication) - All remote hosts of the vendor's system shall be configured to uniquely identify and authenticate all other remote hosts of the system and/or any other interfacing systems.</v>
      </c>
      <c r="E110" s="16"/>
      <c r="F110" s="16"/>
      <c r="G110" s="16"/>
      <c r="H110" s="16"/>
      <c r="I110" s="16"/>
    </row>
    <row r="111" spans="1:9" ht="102" x14ac:dyDescent="0.4">
      <c r="A111" s="16">
        <v>19</v>
      </c>
      <c r="B111" s="44" t="str">
        <f ca="1">IF(OFFSET(Matrix!$K$1,$A111 - 1,0)="Yes","Physical In-Cab Device"," ")</f>
        <v>Physical In-Cab Device</v>
      </c>
      <c r="C111" s="44" t="str">
        <f ca="1">IF(OFFSET(Matrix!$K$1,$A111 - 1,0)="Yes",OFFSET(Matrix!$G$1,$A111 - 1,0)," ")</f>
        <v>Medium</v>
      </c>
      <c r="D111" s="45" t="str">
        <f ca="1">IF(OFFSET(Matrix!$K$1,$A111 - 1,0)="Yes",OFFSET(Matrix!$I$1,$A111 - 1,0),"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E111" s="16"/>
      <c r="F111" s="16"/>
      <c r="G111" s="16"/>
      <c r="H111" s="16"/>
      <c r="I111" s="16"/>
    </row>
    <row r="112" spans="1:9" ht="43.75" x14ac:dyDescent="0.4">
      <c r="A112" s="16">
        <v>20</v>
      </c>
      <c r="B112" s="44" t="str">
        <f ca="1">IF(OFFSET(Matrix!$K$1,$A112 - 1,0)="Yes","Physical In-Cab Device"," ")</f>
        <v>Physical In-Cab Device</v>
      </c>
      <c r="C112" s="44" t="str">
        <f ca="1">IF(OFFSET(Matrix!$K$1,$A112 - 1,0)="Yes",OFFSET(Matrix!$G$1,$A112 - 1,0)," ")</f>
        <v>Medium</v>
      </c>
      <c r="D112" s="45" t="str">
        <f ca="1">IF(OFFSET(Matrix!$K$1,$A112 - 1,0)="Yes",OFFSET(Matrix!$I$1,$A112 - 1,0)," ")</f>
        <v>IA-030 (Identification and Authentication) - Cryptographic modules used in the vendors system shall be compliant with Federal Information Processing Standards (FIPS) 140-2: Level 1.</v>
      </c>
      <c r="E112" s="16"/>
      <c r="F112" s="16"/>
      <c r="G112" s="16"/>
      <c r="H112" s="16"/>
      <c r="I112" s="16"/>
    </row>
    <row r="113" spans="1:9" ht="43.75" x14ac:dyDescent="0.4">
      <c r="A113" s="16">
        <v>22</v>
      </c>
      <c r="B113" s="44" t="str">
        <f ca="1">IF(OFFSET(Matrix!$K$1,$A113 - 1,0)="Yes","Physical In-Cab Device"," ")</f>
        <v>Physical In-Cab Device</v>
      </c>
      <c r="C113" s="44" t="str">
        <f ca="1">IF(OFFSET(Matrix!$K$1,$A113 - 1,0)="Yes",OFFSET(Matrix!$G$1,$A113 - 1,0)," ")</f>
        <v>Medium</v>
      </c>
      <c r="D113" s="45" t="str">
        <f ca="1">IF(OFFSET(Matrix!$K$1,$A113 - 1,0)="Yes",OFFSET(Matrix!$I$1,$A113 - 1,0)," ")</f>
        <v>M-010 (Maintenance) - The vendor shall have procedures in place to ensure that components outside of the carrier’s direct control are not updated or modified without prior coordination and approval by an organization-defined individual or role</v>
      </c>
      <c r="E113" s="16"/>
      <c r="F113" s="16"/>
      <c r="G113" s="16"/>
      <c r="H113" s="16"/>
      <c r="I113" s="16"/>
    </row>
    <row r="114" spans="1:9" ht="29.15" x14ac:dyDescent="0.4">
      <c r="A114" s="16">
        <v>32</v>
      </c>
      <c r="B114" s="44" t="str">
        <f ca="1">IF(OFFSET(Matrix!$K$1,$A114 - 1,0)="Yes","Physical In-Cab Device"," ")</f>
        <v>Physical In-Cab Device</v>
      </c>
      <c r="C114" s="44" t="str">
        <f ca="1">IF(OFFSET(Matrix!$K$1,$A114 - 1,0)="Yes",OFFSET(Matrix!$G$1,$A114 - 1,0)," ")</f>
        <v>Medium</v>
      </c>
      <c r="D114" s="45" t="str">
        <f ca="1">IF(OFFSET(Matrix!$K$1,$A114 - 1,0)="Yes",OFFSET(Matrix!$I$1,$A114 - 1,0)," ")</f>
        <v>RA-020 (Risk Assessment) - The vendor shall use the results of risk assessments to influence systems development and processes.</v>
      </c>
      <c r="E114" s="16"/>
      <c r="F114" s="16"/>
      <c r="G114" s="16"/>
      <c r="H114" s="16"/>
      <c r="I114" s="16"/>
    </row>
    <row r="115" spans="1:9" ht="131.15" x14ac:dyDescent="0.4">
      <c r="A115" s="16">
        <v>65</v>
      </c>
      <c r="B115" s="44" t="str">
        <f ca="1">IF(OFFSET(Matrix!$K$1,$A115 - 1,0)="Yes","Physical In-Cab Device"," ")</f>
        <v>Physical In-Cab Device</v>
      </c>
      <c r="C115" s="44" t="str">
        <f ca="1">IF(OFFSET(Matrix!$K$1,$A115 - 1,0)="Yes",OFFSET(Matrix!$G$1,$A115 - 1,0)," ")</f>
        <v>Medium</v>
      </c>
      <c r="D115" s="45" t="str">
        <f ca="1">IF(OFFSET(Matrix!$K$1,$A115 - 1,0)="Yes",OFFSET(Matrix!$I$1,$A115 - 1,0),"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115" s="16"/>
      <c r="F115" s="16"/>
      <c r="G115" s="16"/>
      <c r="H115" s="16"/>
      <c r="I115" s="16"/>
    </row>
    <row r="116" spans="1:9" ht="43.75" x14ac:dyDescent="0.4">
      <c r="A116" s="16">
        <v>66</v>
      </c>
      <c r="B116" s="44" t="str">
        <f ca="1">IF(OFFSET(Matrix!$K$1,$A116 - 1,0)="Yes","Physical In-Cab Device"," ")</f>
        <v>Physical In-Cab Device</v>
      </c>
      <c r="C116" s="44" t="str">
        <f ca="1">IF(OFFSET(Matrix!$K$1,$A116 - 1,0)="Yes",OFFSET(Matrix!$G$1,$A116 - 1,0)," ")</f>
        <v>Medium</v>
      </c>
      <c r="D116" s="45" t="str">
        <f ca="1">IF(OFFSET(Matrix!$K$1,$A116 - 1,0)="Yes",OFFSET(Matrix!$I$1,$A116 - 1,0)," ")</f>
        <v>SII-140 (Vulnerability Management) - The vendor shall implement ongoing monitoring and protection against malicious code in production using a well governed process that addresses all entry and exit points in the system.</v>
      </c>
      <c r="E116" s="16"/>
      <c r="F116" s="16"/>
      <c r="G116" s="16"/>
      <c r="H116" s="16"/>
      <c r="I116" s="16"/>
    </row>
    <row r="117" spans="1:9" ht="43.75" x14ac:dyDescent="0.4">
      <c r="A117" s="16">
        <v>38</v>
      </c>
      <c r="B117" s="44" t="str">
        <f ca="1">IF(OFFSET(Matrix!$K$1,$A117 - 1,0)="Yes","Physical In-Cab Device"," ")</f>
        <v>Physical In-Cab Device</v>
      </c>
      <c r="C117" s="44" t="str">
        <f ca="1">IF(OFFSET(Matrix!$K$1,$A117 - 1,0)="Yes",OFFSET(Matrix!$G$1,$A117 - 1,0)," ")</f>
        <v>Medium</v>
      </c>
      <c r="D117" s="45" t="str">
        <f ca="1">IF(OFFSET(Matrix!$K$1,$A117 - 1,0)="Yes",OFFSET(Matrix!$I$1,$A117 - 1,0)," ")</f>
        <v>SCP-011 (Protecting Communication paths for systems) - Communication path cryptographic protections must not use identities, keys or shared secrets which are common across multiple deployed devices</v>
      </c>
      <c r="E117" s="16"/>
      <c r="F117" s="16"/>
      <c r="G117" s="16"/>
      <c r="H117" s="16"/>
      <c r="I117" s="16"/>
    </row>
    <row r="118" spans="1:9" ht="43.75" x14ac:dyDescent="0.4">
      <c r="A118" s="16">
        <v>58</v>
      </c>
      <c r="B118" s="44" t="str">
        <f ca="1">IF(OFFSET(Matrix!$K$1,$A118 - 1,0)="Yes","Physical In-Cab Device"," ")</f>
        <v>Physical In-Cab Device</v>
      </c>
      <c r="C118" s="44" t="str">
        <f ca="1">IF(OFFSET(Matrix!$K$1,$A118 - 1,0)="Yes",OFFSET(Matrix!$G$1,$A118 - 1,0)," ")</f>
        <v>Medium</v>
      </c>
      <c r="D118" s="45" t="str">
        <f ca="1">IF(OFFSET(Matrix!$K$1,$A118 - 1,0)="Yes",OFFSET(Matrix!$I$1,$A118 - 1,0)," ")</f>
        <v>SII-071 (Protecting Firmware on Devices) - The vendor shall use the techniques of sanitizing/filtering inputs, segmenting memory spaces of input parsers from other execution and/or using provably correct or memory safe languages for input processing.</v>
      </c>
      <c r="E118" s="16"/>
      <c r="F118" s="16"/>
      <c r="G118" s="16"/>
      <c r="H118" s="16"/>
      <c r="I118" s="16"/>
    </row>
    <row r="119" spans="1:9" ht="29.15" x14ac:dyDescent="0.4">
      <c r="A119" s="16">
        <v>67</v>
      </c>
      <c r="B119" s="44" t="str">
        <f ca="1">IF(OFFSET(Matrix!$K$1,$A119 - 1,0)="Yes","Physical In-Cab Device"," ")</f>
        <v>Physical In-Cab Device</v>
      </c>
      <c r="C119" s="44" t="str">
        <f ca="1">IF(OFFSET(Matrix!$K$1,$A119 - 1,0)="Yes",OFFSET(Matrix!$G$1,$A119 - 1,0)," ")</f>
        <v>Medium</v>
      </c>
      <c r="D119" s="45" t="str">
        <f ca="1">IF(OFFSET(Matrix!$K$1,$A119 - 1,0)="Yes",OFFSET(Matrix!$I$1,$A119 - 1,0)," ")</f>
        <v>SII-150 (Vulnerability Management) - The vendor shall verify code according to best-practice coding standards</v>
      </c>
      <c r="E119" s="16"/>
      <c r="F119" s="16"/>
      <c r="G119" s="16"/>
      <c r="H119" s="16"/>
      <c r="I119" s="16"/>
    </row>
    <row r="120" spans="1:9" ht="145.75" x14ac:dyDescent="0.4">
      <c r="A120" s="16">
        <v>53</v>
      </c>
      <c r="B120" s="44" t="str">
        <f ca="1">IF(OFFSET(Matrix!$K$1,$A120 - 1,0)="Yes","Physical In-Cab Device"," ")</f>
        <v>Physical In-Cab Device</v>
      </c>
      <c r="C120" s="44" t="str">
        <f ca="1">IF(OFFSET(Matrix!$K$1,$A120 - 1,0)="Yes",OFFSET(Matrix!$G$1,$A120 - 1,0)," ")</f>
        <v>Medium</v>
      </c>
      <c r="D120" s="45" t="str">
        <f ca="1">IF(OFFSET(Matrix!$K$1,$A120 - 1,0)="Yes",OFFSET(Matrix!$I$1,$A120 - 1,0),"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120" s="16"/>
      <c r="F120" s="16"/>
      <c r="G120" s="16"/>
      <c r="H120" s="16"/>
      <c r="I120" s="16"/>
    </row>
    <row r="121" spans="1:9" ht="87.45" x14ac:dyDescent="0.4">
      <c r="A121" s="16">
        <v>61</v>
      </c>
      <c r="B121" s="44" t="str">
        <f ca="1">IF(OFFSET(Matrix!$K$1,$A121 - 1,0)="Yes","Physical In-Cab Device"," ")</f>
        <v>Physical In-Cab Device</v>
      </c>
      <c r="C121" s="44" t="str">
        <f ca="1">IF(OFFSET(Matrix!$K$1,$A121 - 1,0)="Yes",OFFSET(Matrix!$G$1,$A121 - 1,0)," ")</f>
        <v>Medium</v>
      </c>
      <c r="D121" s="45" t="str">
        <f ca="1">IF(OFFSET(Matrix!$K$1,$A121 - 1,0)="Yes",OFFSET(Matrix!$I$1,$A121 - 1,0),"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121" s="16"/>
      <c r="F121" s="16"/>
      <c r="G121" s="16"/>
      <c r="H121" s="16"/>
      <c r="I121" s="16"/>
    </row>
    <row r="122" spans="1:9" ht="58.3" x14ac:dyDescent="0.4">
      <c r="A122" s="48">
        <v>69</v>
      </c>
      <c r="B122" s="49" t="str">
        <f ca="1">IF(OFFSET(Matrix!$K$1,$A122 - 1,0)="Yes","Physical In-Cab Device"," ")</f>
        <v>Physical In-Cab Device</v>
      </c>
      <c r="C122" s="49" t="str">
        <f ca="1">IF(OFFSET(Matrix!$K$1,$A122 - 1,0)="Yes",OFFSET(Matrix!$G$1,$A122 - 1,0)," ")</f>
        <v>Medium</v>
      </c>
      <c r="D122" s="50" t="str">
        <f ca="1">IF(OFFSET(Matrix!$K$1,$A122 - 1,0)="Yes",OFFSET(Matrix!$I$1,$A122 - 1,0),"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122" s="48"/>
      <c r="F122" s="48"/>
      <c r="G122" s="48"/>
      <c r="H122" s="48"/>
      <c r="I122" s="48"/>
    </row>
    <row r="123" spans="1:9" ht="58.3" x14ac:dyDescent="0.4">
      <c r="A123" s="16">
        <v>46</v>
      </c>
      <c r="B123" s="44" t="str">
        <f ca="1">IF(OFFSET(Matrix!$K$1,$A123 - 1,0)="Yes","Physical In-Cab Device"," ")</f>
        <v>Physical In-Cab Device</v>
      </c>
      <c r="C123" s="44" t="str">
        <f ca="1">IF(OFFSET(Matrix!$K$1,$A123 - 1,0)="Yes",OFFSET(Matrix!$G$1,$A123 - 1,0)," ")</f>
        <v>Medium</v>
      </c>
      <c r="D123" s="45" t="str">
        <f ca="1">IF(OFFSET(Matrix!$K$1,$A123 - 1,0)="Yes",OFFSET(Matrix!$I$1,$A123 - 1,0)," ")</f>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E123" s="16"/>
      <c r="F123" s="16"/>
      <c r="G123" s="16"/>
      <c r="H123" s="16"/>
      <c r="I123" s="16"/>
    </row>
    <row r="124" spans="1:9" ht="43.75" x14ac:dyDescent="0.4">
      <c r="A124" s="16">
        <v>68</v>
      </c>
      <c r="B124" s="44" t="str">
        <f ca="1">IF(OFFSET(Matrix!$K$1,$A124 - 1,0)="Yes","Physical In-Cab Device"," ")</f>
        <v>Physical In-Cab Device</v>
      </c>
      <c r="C124" s="44" t="str">
        <f ca="1">IF(OFFSET(Matrix!$K$1,$A124 - 1,0)="Yes",OFFSET(Matrix!$G$1,$A124 - 1,0)," ")</f>
        <v>Medium</v>
      </c>
      <c r="D124" s="45" t="str">
        <f ca="1">IF(OFFSET(Matrix!$K$1,$A124 - 1,0)="Yes",OFFSET(Matrix!$I$1,$A124 - 1,0)," ")</f>
        <v>SII-170 (System and Information Integrity) - The vendor shall actively monitor resources such as NIST Common Vulnerabilities and Exposures (CVE), Bugtraq, for security alerts and advisories related to the telematics system’s components</v>
      </c>
      <c r="E124" s="16"/>
      <c r="F124" s="16"/>
      <c r="G124" s="16"/>
      <c r="H124" s="16"/>
      <c r="I124" s="16"/>
    </row>
    <row r="125" spans="1:9" ht="160.30000000000001" x14ac:dyDescent="0.4">
      <c r="A125" s="16">
        <v>41</v>
      </c>
      <c r="B125" s="44" t="str">
        <f ca="1">IF(OFFSET(Matrix!$K$1,$A125 - 1,0)="Yes","Physical In-Cab Device"," ")</f>
        <v>Physical In-Cab Device</v>
      </c>
      <c r="C125" s="44" t="str">
        <f ca="1">IF(OFFSET(Matrix!$K$1,$A125 - 1,0)="Yes",OFFSET(Matrix!$G$1,$A125 - 1,0)," ")</f>
        <v>Medium</v>
      </c>
      <c r="D125" s="45" t="str">
        <f ca="1">IF(OFFSET(Matrix!$K$1,$A125 - 1,0)="Yes",OFFSET(Matrix!$I$1,$A125 - 1,0),"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125" s="16"/>
      <c r="F125" s="16"/>
      <c r="G125" s="16"/>
      <c r="H125" s="16"/>
      <c r="I125" s="16"/>
    </row>
    <row r="126" spans="1:9" ht="87.45" x14ac:dyDescent="0.4">
      <c r="A126" s="48">
        <v>70</v>
      </c>
      <c r="B126" s="49" t="str">
        <f ca="1">IF(OFFSET(Matrix!$K$1,$A126 - 1,0)="Yes","Physical In-Cab Device"," ")</f>
        <v>Physical In-Cab Device</v>
      </c>
      <c r="C126" s="49" t="str">
        <f ca="1">IF(OFFSET(Matrix!$K$1,$A126 - 1,0)="Yes",OFFSET(Matrix!$G$1,$A126 - 1,0)," ")</f>
        <v>Medium</v>
      </c>
      <c r="D126" s="50" t="str">
        <f ca="1">IF(OFFSET(Matrix!$K$1,$A126 - 1,0)="Yes",OFFSET(Matrix!$I$1,$A126 - 1,0)," ")</f>
        <v xml:space="preserve">SII-180 (Secure Software Development Lifecycle (SDLC)) - Remediation SLA or objectives are defined and are adhered to by the security and development teams. Identified vulnerabilities are remediated or mitigated using suitable compensating controls
</v>
      </c>
      <c r="E126" s="48"/>
      <c r="F126" s="48"/>
      <c r="G126" s="48"/>
      <c r="H126" s="48"/>
      <c r="I126" s="48"/>
    </row>
    <row r="127" spans="1:9" ht="29.15" x14ac:dyDescent="0.4">
      <c r="A127" s="16">
        <v>59</v>
      </c>
      <c r="B127" s="44" t="str">
        <f ca="1">IF(OFFSET(Matrix!$K$1,$A127 - 1,0)="Yes","Physical In-Cab Device"," ")</f>
        <v>Physical In-Cab Device</v>
      </c>
      <c r="C127" s="44" t="str">
        <f ca="1">IF(OFFSET(Matrix!$K$1,$A127 - 1,0)="Yes",OFFSET(Matrix!$G$1,$A127 - 1,0)," ")</f>
        <v>Medium</v>
      </c>
      <c r="D127" s="45" t="str">
        <f ca="1">IF(OFFSET(Matrix!$K$1,$A127 - 1,0)="Yes",OFFSET(Matrix!$I$1,$A127 - 1,0)," ")</f>
        <v>SII-080 (Protecting Firmware on Devices) - The vendor shall design security components that fail-secure to protect integrity of systems and data.</v>
      </c>
      <c r="E127" s="16"/>
      <c r="F127" s="16"/>
      <c r="G127" s="16"/>
      <c r="H127" s="16"/>
      <c r="I127" s="16"/>
    </row>
    <row r="128" spans="1:9" ht="29.15" x14ac:dyDescent="0.4">
      <c r="A128" s="16">
        <v>36</v>
      </c>
      <c r="B128" s="44" t="str">
        <f ca="1">IF(OFFSET(Matrix!$K$1,$A128 - 1,0)="Yes","Physical In-Cab Device"," ")</f>
        <v>Physical In-Cab Device</v>
      </c>
      <c r="C128" s="44" t="str">
        <f ca="1">IF(OFFSET(Matrix!$K$1,$A128 - 1,0)="Yes",OFFSET(Matrix!$G$1,$A128 - 1,0)," ")</f>
        <v>Low</v>
      </c>
      <c r="D128" s="45" t="str">
        <f ca="1">IF(OFFSET(Matrix!$K$1,$A128 - 1,0)="Yes",OFFSET(Matrix!$I$1,$A128 - 1,0)," ")</f>
        <v>SAA-040 (System and Service Acquisition) - The vendor shall perform due diligence to ensure its suppliers also meet the vendor's security requirements</v>
      </c>
      <c r="E128" s="16"/>
      <c r="F128" s="16"/>
      <c r="G128" s="16"/>
      <c r="H128" s="16"/>
      <c r="I128" s="16"/>
    </row>
    <row r="129" spans="1:9" ht="29.15" x14ac:dyDescent="0.4">
      <c r="A129" s="16">
        <v>64</v>
      </c>
      <c r="B129" s="44" t="str">
        <f ca="1">IF(OFFSET(Matrix!$K$1,$A129 - 1,0)="Yes","Physical In-Cab Device"," ")</f>
        <v>Physical In-Cab Device</v>
      </c>
      <c r="C129" s="44" t="str">
        <f ca="1">IF(OFFSET(Matrix!$K$1,$A129 - 1,0)="Yes",OFFSET(Matrix!$G$1,$A129 - 1,0)," ")</f>
        <v>Low</v>
      </c>
      <c r="D129" s="45" t="str">
        <f ca="1">IF(OFFSET(Matrix!$K$1,$A129 - 1,0)="Yes",OFFSET(Matrix!$I$1,$A129 - 1,0)," ")</f>
        <v>SII-120 (Vulnerability Management) - The vendor shall have a vulnerability management process that includes steps to triage any found vulnerabilities and plan remediation.</v>
      </c>
      <c r="E129" s="16"/>
      <c r="F129" s="16"/>
      <c r="G129" s="16"/>
      <c r="H129" s="16"/>
      <c r="I129" s="16"/>
    </row>
    <row r="130" spans="1:9" ht="29.15" x14ac:dyDescent="0.4">
      <c r="A130" s="16">
        <v>56</v>
      </c>
      <c r="B130" s="44" t="str">
        <f ca="1">IF(OFFSET(Matrix!$K$1,$A130 - 1,0)="Yes","Physical In-Cab Device"," ")</f>
        <v>Physical In-Cab Device</v>
      </c>
      <c r="C130" s="44" t="str">
        <f ca="1">IF(OFFSET(Matrix!$K$1,$A130 - 1,0)="Yes",OFFSET(Matrix!$G$1,$A130 - 1,0)," ")</f>
        <v>Low</v>
      </c>
      <c r="D130" s="45" t="str">
        <f ca="1">IF(OFFSET(Matrix!$K$1,$A130 - 1,0)="Yes",OFFSET(Matrix!$I$1,$A130 - 1,0)," ")</f>
        <v>SII-060 (Protecting Firmware on Devices) - The vendor shall provide a means (and document the process) for customers to verify the firmware in their devices.</v>
      </c>
      <c r="E130" s="16"/>
      <c r="F130" s="16"/>
      <c r="G130" s="16"/>
      <c r="H130" s="16"/>
      <c r="I130" s="16"/>
    </row>
    <row r="131" spans="1:9" ht="29.15" x14ac:dyDescent="0.4">
      <c r="A131" s="16">
        <v>60</v>
      </c>
      <c r="B131" s="44" t="str">
        <f ca="1">IF(OFFSET(Matrix!$K$1,$A131 - 1,0)="Yes","Physical In-Cab Device"," ")</f>
        <v>Physical In-Cab Device</v>
      </c>
      <c r="C131" s="44" t="str">
        <f ca="1">IF(OFFSET(Matrix!$K$1,$A131 - 1,0)="Yes",OFFSET(Matrix!$G$1,$A131 - 1,0)," ")</f>
        <v>Low</v>
      </c>
      <c r="D131" s="45" t="str">
        <f ca="1">IF(OFFSET(Matrix!$K$1,$A131 - 1,0)="Yes",OFFSET(Matrix!$I$1,$A131 - 1,0)," ")</f>
        <v>SII-081 (Protecting Firmware on Devices) - The vendor shall utilize protective mechanisms to protect components from unauthorized runtime/volatile modification of code.</v>
      </c>
      <c r="E131" s="16"/>
      <c r="F131" s="16"/>
      <c r="G131" s="16"/>
      <c r="H131" s="16"/>
      <c r="I131" s="16"/>
    </row>
    <row r="132" spans="1:9" ht="29.15" x14ac:dyDescent="0.4">
      <c r="A132" s="48">
        <v>72</v>
      </c>
      <c r="B132" s="49" t="str">
        <f ca="1">IF(OFFSET(Matrix!$K$1,$A132 - 1,0)="Yes","Physical In-Cab Device"," ")</f>
        <v>Physical In-Cab Device</v>
      </c>
      <c r="C132" s="49" t="str">
        <f ca="1">IF(OFFSET(Matrix!$K$1,$A132 - 1,0)="Yes",OFFSET(Matrix!$G$1,$A132 - 1,0)," ")</f>
        <v>Low</v>
      </c>
      <c r="D132" s="50" t="str">
        <f ca="1">IF(OFFSET(Matrix!$K$1,$A132 - 1,0)="Yes",OFFSET(Matrix!$I$1,$A132 - 1,0)," ")</f>
        <v>SII-200 (System and Information Integrity) - The vendor shall participate in a cybersecurity information sharing and analysis group in the heavy vehicle industry</v>
      </c>
      <c r="E132" s="48"/>
      <c r="F132" s="48"/>
      <c r="G132" s="48"/>
      <c r="H132" s="48"/>
      <c r="I132" s="48"/>
    </row>
    <row r="133" spans="1:9" x14ac:dyDescent="0.4">
      <c r="A133" s="16">
        <v>47</v>
      </c>
      <c r="B133" s="44" t="str">
        <f ca="1">IF(OFFSET(Matrix!$K$1,$A133 - 1,0)="Yes","Physical In-Cab Device"," ")</f>
        <v xml:space="preserve"> </v>
      </c>
      <c r="C133" s="44" t="str">
        <f ca="1">IF(OFFSET(Matrix!$K$1,$A133 - 1,0)="Yes",OFFSET(Matrix!$G$1,$A133 - 1,0)," ")</f>
        <v xml:space="preserve"> </v>
      </c>
      <c r="D133" s="45" t="str">
        <f ca="1">IF(OFFSET(Matrix!$K$1,$A133 - 1,0)="Yes",OFFSET(Matrix!$I$1,$A133 - 1,0)," ")</f>
        <v xml:space="preserve"> </v>
      </c>
      <c r="E133" s="16"/>
      <c r="F133" s="16"/>
      <c r="G133" s="16"/>
      <c r="H133" s="16"/>
      <c r="I133" s="16"/>
    </row>
    <row r="134" spans="1:9" x14ac:dyDescent="0.4">
      <c r="A134" s="16">
        <v>27</v>
      </c>
      <c r="B134" s="44" t="str">
        <f ca="1">IF(OFFSET(Matrix!$K$1,$A134 - 1,0)="Yes","Physical In-Cab Device"," ")</f>
        <v xml:space="preserve"> </v>
      </c>
      <c r="C134" s="44" t="str">
        <f ca="1">IF(OFFSET(Matrix!$K$1,$A134 - 1,0)="Yes",OFFSET(Matrix!$G$1,$A134 - 1,0)," ")</f>
        <v xml:space="preserve"> </v>
      </c>
      <c r="D134" s="45" t="str">
        <f ca="1">IF(OFFSET(Matrix!$K$1,$A134 - 1,0)="Yes",OFFSET(Matrix!$I$1,$A134 - 1,0)," ")</f>
        <v xml:space="preserve"> </v>
      </c>
      <c r="E134" s="16"/>
      <c r="F134" s="16"/>
      <c r="G134" s="16"/>
      <c r="H134" s="16"/>
      <c r="I134" s="16"/>
    </row>
    <row r="135" spans="1:9" x14ac:dyDescent="0.4">
      <c r="A135" s="16">
        <v>28</v>
      </c>
      <c r="B135" s="44" t="str">
        <f ca="1">IF(OFFSET(Matrix!$K$1,$A135 - 1,0)="Yes","Physical In-Cab Device"," ")</f>
        <v xml:space="preserve"> </v>
      </c>
      <c r="C135" s="44" t="str">
        <f ca="1">IF(OFFSET(Matrix!$K$1,$A135 - 1,0)="Yes",OFFSET(Matrix!$G$1,$A135 - 1,0)," ")</f>
        <v xml:space="preserve"> </v>
      </c>
      <c r="D135" s="45" t="str">
        <f ca="1">IF(OFFSET(Matrix!$K$1,$A135 - 1,0)="Yes",OFFSET(Matrix!$I$1,$A135 - 1,0)," ")</f>
        <v xml:space="preserve"> </v>
      </c>
      <c r="E135" s="16"/>
      <c r="F135" s="16"/>
      <c r="G135" s="16"/>
      <c r="H135" s="16"/>
      <c r="I135" s="16"/>
    </row>
    <row r="136" spans="1:9" x14ac:dyDescent="0.4">
      <c r="A136" s="16">
        <v>29</v>
      </c>
      <c r="B136" s="44" t="str">
        <f ca="1">IF(OFFSET(Matrix!$K$1,$A136 - 1,0)="Yes","Physical In-Cab Device"," ")</f>
        <v xml:space="preserve"> </v>
      </c>
      <c r="C136" s="44" t="str">
        <f ca="1">IF(OFFSET(Matrix!$K$1,$A136 - 1,0)="Yes",OFFSET(Matrix!$G$1,$A136 - 1,0)," ")</f>
        <v xml:space="preserve"> </v>
      </c>
      <c r="D136" s="45" t="str">
        <f ca="1">IF(OFFSET(Matrix!$K$1,$A136 - 1,0)="Yes",OFFSET(Matrix!$I$1,$A136 - 1,0)," ")</f>
        <v xml:space="preserve"> </v>
      </c>
      <c r="E136" s="16"/>
      <c r="F136" s="16"/>
      <c r="G136" s="16"/>
      <c r="H136" s="16"/>
      <c r="I136" s="16"/>
    </row>
    <row r="137" spans="1:9" x14ac:dyDescent="0.4">
      <c r="A137" s="16">
        <v>48</v>
      </c>
      <c r="B137" s="44" t="str">
        <f ca="1">IF(OFFSET(Matrix!$K$1,$A137 - 1,0)="Yes","Physical In-Cab Device"," ")</f>
        <v xml:space="preserve"> </v>
      </c>
      <c r="C137" s="44" t="str">
        <f ca="1">IF(OFFSET(Matrix!$K$1,$A137 - 1,0)="Yes",OFFSET(Matrix!$G$1,$A137 - 1,0)," ")</f>
        <v xml:space="preserve"> </v>
      </c>
      <c r="D137" s="45" t="str">
        <f ca="1">IF(OFFSET(Matrix!$K$1,$A137 - 1,0)="Yes",OFFSET(Matrix!$I$1,$A137 - 1,0)," ")</f>
        <v xml:space="preserve"> </v>
      </c>
      <c r="E137" s="16"/>
      <c r="F137" s="16"/>
      <c r="G137" s="16"/>
      <c r="H137" s="16"/>
      <c r="I137" s="16"/>
    </row>
    <row r="138" spans="1:9" x14ac:dyDescent="0.4">
      <c r="A138" s="16">
        <v>49</v>
      </c>
      <c r="B138" s="44" t="str">
        <f ca="1">IF(OFFSET(Matrix!$K$1,$A138 - 1,0)="Yes","Physical In-Cab Device"," ")</f>
        <v xml:space="preserve"> </v>
      </c>
      <c r="C138" s="44" t="str">
        <f ca="1">IF(OFFSET(Matrix!$K$1,$A138 - 1,0)="Yes",OFFSET(Matrix!$G$1,$A138 - 1,0)," ")</f>
        <v xml:space="preserve"> </v>
      </c>
      <c r="D138" s="45" t="str">
        <f ca="1">IF(OFFSET(Matrix!$K$1,$A138 - 1,0)="Yes",OFFSET(Matrix!$I$1,$A138 - 1,0)," ")</f>
        <v xml:space="preserve"> </v>
      </c>
      <c r="E138" s="16"/>
      <c r="F138" s="16"/>
      <c r="G138" s="16"/>
      <c r="H138" s="16"/>
      <c r="I138" s="16"/>
    </row>
    <row r="139" spans="1:9" x14ac:dyDescent="0.4">
      <c r="A139" s="16">
        <v>62</v>
      </c>
      <c r="B139" s="44" t="str">
        <f ca="1">IF(OFFSET(Matrix!$K$1,$A139 - 1,0)="Yes","Physical In-Cab Device"," ")</f>
        <v xml:space="preserve"> </v>
      </c>
      <c r="C139" s="44" t="str">
        <f ca="1">IF(OFFSET(Matrix!$K$1,$A139 - 1,0)="Yes",OFFSET(Matrix!$G$1,$A139 - 1,0)," ")</f>
        <v xml:space="preserve"> </v>
      </c>
      <c r="D139" s="45" t="str">
        <f ca="1">IF(OFFSET(Matrix!$K$1,$A139 - 1,0)="Yes",OFFSET(Matrix!$I$1,$A139 - 1,0)," ")</f>
        <v xml:space="preserve"> </v>
      </c>
      <c r="E139" s="16"/>
      <c r="F139" s="16"/>
      <c r="G139" s="16"/>
      <c r="H139" s="16"/>
      <c r="I139" s="16"/>
    </row>
    <row r="140" spans="1:9" ht="15" customHeight="1" x14ac:dyDescent="0.4">
      <c r="A140" s="16">
        <v>63</v>
      </c>
      <c r="B140" s="44" t="str">
        <f ca="1">IF(OFFSET(Matrix!$K$1,$A140 - 1,0)="Yes","Physical In-Cab Device"," ")</f>
        <v xml:space="preserve"> </v>
      </c>
      <c r="C140" s="44" t="str">
        <f ca="1">IF(OFFSET(Matrix!$K$1,$A140 - 1,0)="Yes",OFFSET(Matrix!$G$1,$A140 - 1,0)," ")</f>
        <v xml:space="preserve"> </v>
      </c>
      <c r="D140" s="45" t="str">
        <f ca="1">IF(OFFSET(Matrix!$K$1,$A140 - 1,0)="Yes",OFFSET(Matrix!$I$1,$A140 - 1,0)," ")</f>
        <v xml:space="preserve"> </v>
      </c>
      <c r="E140" s="16"/>
      <c r="F140" s="16"/>
      <c r="G140" s="16"/>
      <c r="H140" s="16"/>
      <c r="I140" s="16"/>
    </row>
    <row r="141" spans="1:9" x14ac:dyDescent="0.4">
      <c r="A141" s="16">
        <v>42</v>
      </c>
      <c r="B141" s="44" t="str">
        <f ca="1">IF(OFFSET(Matrix!$K$1,$A141 - 1,0)="Yes","Physical In-Cab Device"," ")</f>
        <v xml:space="preserve"> </v>
      </c>
      <c r="C141" s="44" t="str">
        <f ca="1">IF(OFFSET(Matrix!$K$1,$A141 - 1,0)="Yes",OFFSET(Matrix!$G$1,$A141 - 1,0)," ")</f>
        <v xml:space="preserve"> </v>
      </c>
      <c r="D141" s="45" t="str">
        <f ca="1">IF(OFFSET(Matrix!$K$1,$A141 - 1,0)="Yes",OFFSET(Matrix!$I$1,$A141 - 1,0)," ")</f>
        <v xml:space="preserve"> </v>
      </c>
      <c r="E141" s="16"/>
      <c r="F141" s="16"/>
      <c r="G141" s="16"/>
      <c r="H141" s="16"/>
      <c r="I141" s="16"/>
    </row>
    <row r="142" spans="1:9" x14ac:dyDescent="0.4">
      <c r="A142" s="16">
        <v>2</v>
      </c>
      <c r="B142" s="16" t="str">
        <f ca="1">IF(OFFSET(Matrix!$K$1,$A142 - 1,0)="Yes","Physical In-Cab Device"," ")</f>
        <v xml:space="preserve"> </v>
      </c>
      <c r="C142" s="16" t="str">
        <f ca="1">IF(OFFSET(Matrix!$K$1,$A142 - 1,0)="Yes",OFFSET(Matrix!$G$1,$A142 - 1,0)," ")</f>
        <v xml:space="preserve"> </v>
      </c>
      <c r="D142" s="16" t="str">
        <f ca="1">IF(OFFSET(Matrix!$K$1,$A142 - 1,0)="Yes",OFFSET(Matrix!$I$1,$A142 - 1,0)," ")</f>
        <v xml:space="preserve"> </v>
      </c>
      <c r="E142" s="16"/>
      <c r="F142" s="16"/>
      <c r="G142" s="16"/>
      <c r="H142" s="16"/>
      <c r="I142" s="16"/>
    </row>
    <row r="143" spans="1:9" x14ac:dyDescent="0.4">
      <c r="A143" s="16">
        <v>13</v>
      </c>
      <c r="B143" s="44" t="str">
        <f ca="1">IF(OFFSET(Matrix!$K$1,$A143 - 1,0)="Yes","Physical In-Cab Device"," ")</f>
        <v xml:space="preserve"> </v>
      </c>
      <c r="C143" s="44" t="str">
        <f ca="1">IF(OFFSET(Matrix!$K$1,$A143 - 1,0)="Yes",OFFSET(Matrix!$G$1,$A143 - 1,0)," ")</f>
        <v xml:space="preserve"> </v>
      </c>
      <c r="D143" s="45" t="str">
        <f ca="1">IF(OFFSET(Matrix!$K$1,$A143 - 1,0)="Yes",OFFSET(Matrix!$I$1,$A143 - 1,0)," ")</f>
        <v xml:space="preserve"> </v>
      </c>
      <c r="E143" s="16"/>
      <c r="F143" s="16"/>
      <c r="G143" s="16"/>
      <c r="H143" s="16"/>
      <c r="I143" s="16"/>
    </row>
    <row r="144" spans="1:9" x14ac:dyDescent="0.4">
      <c r="A144" s="16">
        <v>23</v>
      </c>
      <c r="B144" s="44" t="str">
        <f ca="1">IF(OFFSET(Matrix!$K$1,$A144 - 1,0)="Yes","Physical In-Cab Device"," ")</f>
        <v xml:space="preserve"> </v>
      </c>
      <c r="C144" s="44" t="str">
        <f ca="1">IF(OFFSET(Matrix!$K$1,$A144 - 1,0)="Yes",OFFSET(Matrix!$G$1,$A144 - 1,0)," ")</f>
        <v xml:space="preserve"> </v>
      </c>
      <c r="D144" s="45" t="str">
        <f ca="1">IF(OFFSET(Matrix!$K$1,$A144 - 1,0)="Yes",OFFSET(Matrix!$I$1,$A144 - 1,0)," ")</f>
        <v xml:space="preserve"> </v>
      </c>
      <c r="E144" s="16"/>
      <c r="F144" s="16"/>
      <c r="G144" s="16"/>
      <c r="H144" s="16"/>
      <c r="I144" s="16"/>
    </row>
    <row r="145" spans="1:9" x14ac:dyDescent="0.4">
      <c r="A145" s="16">
        <v>24</v>
      </c>
      <c r="B145" s="44" t="str">
        <f ca="1">IF(OFFSET(Matrix!$K$1,$A145 - 1,0)="Yes","Physical In-Cab Device"," ")</f>
        <v xml:space="preserve"> </v>
      </c>
      <c r="C145" s="44" t="str">
        <f ca="1">IF(OFFSET(Matrix!$K$1,$A145 - 1,0)="Yes",OFFSET(Matrix!$G$1,$A145 - 1,0)," ")</f>
        <v xml:space="preserve"> </v>
      </c>
      <c r="D145" s="45" t="str">
        <f ca="1">IF(OFFSET(Matrix!$K$1,$A145 - 1,0)="Yes",OFFSET(Matrix!$I$1,$A145 - 1,0)," ")</f>
        <v xml:space="preserve"> </v>
      </c>
      <c r="E145" s="16"/>
      <c r="F145" s="16"/>
      <c r="G145" s="16"/>
      <c r="H145" s="16"/>
      <c r="I145" s="16"/>
    </row>
    <row r="146" spans="1:9" x14ac:dyDescent="0.4">
      <c r="A146" s="16">
        <v>25</v>
      </c>
      <c r="B146" s="44" t="str">
        <f ca="1">IF(OFFSET(Matrix!$K$1,$A146 - 1,0)="Yes","Physical In-Cab Device"," ")</f>
        <v xml:space="preserve"> </v>
      </c>
      <c r="C146" s="44" t="str">
        <f ca="1">IF(OFFSET(Matrix!$K$1,$A146 - 1,0)="Yes",OFFSET(Matrix!$G$1,$A146 - 1,0)," ")</f>
        <v xml:space="preserve"> </v>
      </c>
      <c r="D146" s="45" t="str">
        <f ca="1">IF(OFFSET(Matrix!$K$1,$A146 - 1,0)="Yes",OFFSET(Matrix!$I$1,$A146 - 1,0)," ")</f>
        <v xml:space="preserve"> </v>
      </c>
      <c r="E146" s="16"/>
      <c r="F146" s="16"/>
      <c r="G146" s="16"/>
      <c r="H146" s="16"/>
      <c r="I146" s="16"/>
    </row>
    <row r="147" spans="1:9" x14ac:dyDescent="0.4">
      <c r="A147" s="16">
        <v>26</v>
      </c>
      <c r="B147" s="44" t="str">
        <f ca="1">IF(OFFSET(Matrix!$K$1,$A147 - 1,0)="Yes","Physical In-Cab Device"," ")</f>
        <v xml:space="preserve"> </v>
      </c>
      <c r="C147" s="44" t="str">
        <f ca="1">IF(OFFSET(Matrix!$K$1,$A147 - 1,0)="Yes",OFFSET(Matrix!$G$1,$A147 - 1,0)," ")</f>
        <v xml:space="preserve"> </v>
      </c>
      <c r="D147" s="45" t="str">
        <f ca="1">IF(OFFSET(Matrix!$K$1,$A147 - 1,0)="Yes",OFFSET(Matrix!$I$1,$A147 - 1,0)," ")</f>
        <v xml:space="preserve"> </v>
      </c>
      <c r="E147" s="16"/>
      <c r="F147" s="16"/>
      <c r="G147" s="16"/>
      <c r="H147" s="16"/>
      <c r="I147" s="16"/>
    </row>
    <row r="148" spans="1:9" x14ac:dyDescent="0.4">
      <c r="A148" s="48">
        <v>71</v>
      </c>
      <c r="B148" s="49" t="str">
        <f ca="1">IF(OFFSET(Matrix!$K$1,$A148 - 1,0)="Yes","Physical In-Cab Device"," ")</f>
        <v xml:space="preserve"> </v>
      </c>
      <c r="C148" s="49" t="str">
        <f ca="1">IF(OFFSET(Matrix!$K$1,$A148 - 1,0)="Yes",OFFSET(Matrix!$G$1,$A148 - 1,0)," ")</f>
        <v xml:space="preserve"> </v>
      </c>
      <c r="D148" s="50" t="str">
        <f ca="1">IF(OFFSET(Matrix!$K$1,$A148 - 1,0)="Yes",OFFSET(Matrix!$I$1,$A148 - 1,0)," ")</f>
        <v xml:space="preserve"> </v>
      </c>
      <c r="E148" s="48"/>
      <c r="F148" s="48"/>
      <c r="G148" s="48"/>
      <c r="H148" s="48"/>
      <c r="I148" s="48"/>
    </row>
    <row r="149" spans="1:9" x14ac:dyDescent="0.4">
      <c r="A149" s="16">
        <v>44</v>
      </c>
      <c r="B149" s="44" t="str">
        <f ca="1">IF(OFFSET(Matrix!$K$1,$A149 - 1,0)="Yes","Physical In-Cab Device"," ")</f>
        <v xml:space="preserve"> </v>
      </c>
      <c r="C149" s="44" t="str">
        <f ca="1">IF(OFFSET(Matrix!$K$1,$A149 - 1,0)="Yes",OFFSET(Matrix!$G$1,$A149 - 1,0)," ")</f>
        <v xml:space="preserve"> </v>
      </c>
      <c r="D149" s="45" t="str">
        <f ca="1">IF(OFFSET(Matrix!$K$1,$A149 - 1,0)="Yes",OFFSET(Matrix!$I$1,$A149 - 1,0)," ")</f>
        <v xml:space="preserve"> </v>
      </c>
      <c r="E149" s="16"/>
      <c r="F149" s="16"/>
      <c r="G149" s="16"/>
      <c r="H149" s="16"/>
      <c r="I149" s="16"/>
    </row>
    <row r="150" spans="1:9" x14ac:dyDescent="0.4">
      <c r="A150" s="16">
        <v>45</v>
      </c>
      <c r="B150" s="44" t="str">
        <f ca="1">IF(OFFSET(Matrix!$K$1,$A150 - 1,0)="Yes","Physical In-Cab Device"," ")</f>
        <v xml:space="preserve"> </v>
      </c>
      <c r="C150" s="44" t="str">
        <f ca="1">IF(OFFSET(Matrix!$K$1,$A150 - 1,0)="Yes",OFFSET(Matrix!$G$1,$A150 - 1,0)," ")</f>
        <v xml:space="preserve"> </v>
      </c>
      <c r="D150" s="45" t="str">
        <f ca="1">IF(OFFSET(Matrix!$K$1,$A150 - 1,0)="Yes",OFFSET(Matrix!$I$1,$A150 - 1,0)," ")</f>
        <v xml:space="preserve"> </v>
      </c>
      <c r="E150" s="16"/>
      <c r="F150" s="16"/>
      <c r="G150" s="16"/>
      <c r="H150" s="16"/>
      <c r="I150" s="16"/>
    </row>
    <row r="151" spans="1:9" x14ac:dyDescent="0.4">
      <c r="E151"/>
      <c r="F151"/>
      <c r="G151"/>
      <c r="H151"/>
      <c r="I151"/>
    </row>
    <row r="152" spans="1:9" ht="20.6" x14ac:dyDescent="0.4">
      <c r="C152" s="98" t="s">
        <v>214</v>
      </c>
      <c r="D152" s="98"/>
      <c r="E152" s="98"/>
      <c r="F152" s="98"/>
      <c r="G152" s="98"/>
      <c r="H152" s="98"/>
      <c r="I152" s="98"/>
    </row>
    <row r="153" spans="1:9" x14ac:dyDescent="0.4">
      <c r="A153" s="46"/>
      <c r="B153" s="47"/>
      <c r="C153" s="95" t="s">
        <v>335</v>
      </c>
      <c r="D153" s="96"/>
      <c r="E153" s="95" t="s">
        <v>266</v>
      </c>
      <c r="F153" s="97"/>
      <c r="G153" s="97"/>
      <c r="H153" s="97"/>
      <c r="I153" s="97"/>
    </row>
    <row r="154" spans="1:9" ht="25.75" x14ac:dyDescent="0.4">
      <c r="A154" s="42" t="s">
        <v>334</v>
      </c>
      <c r="B154" s="33" t="s">
        <v>215</v>
      </c>
      <c r="C154" s="34" t="s">
        <v>194</v>
      </c>
      <c r="D154" s="35" t="s">
        <v>139</v>
      </c>
      <c r="E154" s="41" t="s">
        <v>264</v>
      </c>
      <c r="F154" s="41" t="s">
        <v>268</v>
      </c>
      <c r="G154" s="41" t="s">
        <v>265</v>
      </c>
      <c r="H154" s="41" t="s">
        <v>269</v>
      </c>
      <c r="I154" s="43" t="s">
        <v>267</v>
      </c>
    </row>
    <row r="155" spans="1:9" ht="58.3" x14ac:dyDescent="0.4">
      <c r="A155" s="16">
        <v>4</v>
      </c>
      <c r="B155" s="44" t="str">
        <f ca="1">IF(OFFSET(Matrix!$L$1,$A155 - 1,0)="Yes","Connectivity/Communications"," ")</f>
        <v>Connectivity/Communications</v>
      </c>
      <c r="C155" s="44" t="str">
        <f ca="1">IF(OFFSET(Matrix!$L$1,$A155 - 1,0)="Yes",OFFSET(Matrix!$G$1,$A155 - 1,0)," ")</f>
        <v>High</v>
      </c>
      <c r="D155" s="45" t="str">
        <f ca="1">IF(OFFSET(Matrix!$L$1,$A155 - 1,0)="Yes",OFFSET(Matrix!$I$1,$A155 - 1,0),"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E155" s="16"/>
      <c r="F155" s="16"/>
      <c r="G155" s="16"/>
      <c r="H155" s="16"/>
      <c r="I155" s="16"/>
    </row>
    <row r="156" spans="1:9" ht="29.15" x14ac:dyDescent="0.4">
      <c r="A156" s="16">
        <v>5</v>
      </c>
      <c r="B156" s="44" t="str">
        <f ca="1">IF(OFFSET(Matrix!$L$1,$A156 - 1,0)="Yes","Connectivity/Communications"," ")</f>
        <v>Connectivity/Communications</v>
      </c>
      <c r="C156" s="44" t="str">
        <f ca="1">IF(OFFSET(Matrix!$L$1,$A156 - 1,0)="Yes",OFFSET(Matrix!$G$1,$A156 - 1,0)," ")</f>
        <v>High</v>
      </c>
      <c r="D156" s="45" t="str">
        <f ca="1">IF(OFFSET(Matrix!$L$1,$A156 - 1,0)="Yes",OFFSET(Matrix!$I$1,$A156 - 1,0)," ")</f>
        <v>AC-030 (Access Control) - The vendor's system shall employ authentication to prevent unauthorized access to telematics systems and data.</v>
      </c>
      <c r="E156" s="16"/>
      <c r="F156" s="16"/>
      <c r="G156" s="16"/>
      <c r="H156" s="16"/>
      <c r="I156" s="16"/>
    </row>
    <row r="157" spans="1:9" ht="29.15" x14ac:dyDescent="0.4">
      <c r="A157" s="16">
        <v>16</v>
      </c>
      <c r="B157" s="44" t="str">
        <f ca="1">IF(OFFSET(Matrix!$L$1,$A157 - 1,0)="Yes","Connectivity/Communications"," ")</f>
        <v>Connectivity/Communications</v>
      </c>
      <c r="C157" s="44" t="str">
        <f ca="1">IF(OFFSET(Matrix!$L$1,$A157 - 1,0)="Yes",OFFSET(Matrix!$G$1,$A157 - 1,0)," ")</f>
        <v>High</v>
      </c>
      <c r="D157" s="45" t="str">
        <f ca="1">IF(OFFSET(Matrix!$L$1,$A157 - 1,0)="Yes",OFFSET(Matrix!$I$1,$A157 - 1,0)," ")</f>
        <v>CM-020 (Configuration Management) - The vendor’s devices shall have all services used for troubleshooting disabled or properly protected from unauthorized access and use.</v>
      </c>
      <c r="E157" s="16"/>
      <c r="F157" s="16"/>
      <c r="G157" s="16"/>
      <c r="H157" s="16"/>
      <c r="I157" s="16"/>
    </row>
    <row r="158" spans="1:9" ht="29.15" x14ac:dyDescent="0.4">
      <c r="A158" s="16">
        <v>17</v>
      </c>
      <c r="B158" s="44" t="str">
        <f ca="1">IF(OFFSET(Matrix!$L$1,$A158 - 1,0)="Yes","Connectivity/Communications"," ")</f>
        <v>Connectivity/Communications</v>
      </c>
      <c r="C158" s="44" t="str">
        <f ca="1">IF(OFFSET(Matrix!$L$1,$A158 - 1,0)="Yes",OFFSET(Matrix!$G$1,$A158 - 1,0)," ")</f>
        <v>High</v>
      </c>
      <c r="D158" s="45" t="str">
        <f ca="1">IF(OFFSET(Matrix!$L$1,$A158 - 1,0)="Yes",OFFSET(Matrix!$I$1,$A158 - 1,0)," ")</f>
        <v>CM-030 (Configuration Management) - Vendor ensures that any and all interfaces used for testing or debug are unavailalbe in production builds of the devices</v>
      </c>
      <c r="E158" s="16"/>
      <c r="F158" s="16"/>
      <c r="G158" s="16"/>
      <c r="H158" s="16"/>
      <c r="I158" s="16"/>
    </row>
    <row r="159" spans="1:9" ht="43.75" x14ac:dyDescent="0.4">
      <c r="A159" s="16">
        <v>21</v>
      </c>
      <c r="B159" s="44" t="str">
        <f ca="1">IF(OFFSET(Matrix!$L$1,$A159 - 1,0)="Yes","Connectivity/Communications"," ")</f>
        <v>Connectivity/Communications</v>
      </c>
      <c r="C159" s="44" t="str">
        <f ca="1">IF(OFFSET(Matrix!$L$1,$A159 - 1,0)="Yes",OFFSET(Matrix!$G$1,$A159 - 1,0)," ")</f>
        <v>High</v>
      </c>
      <c r="D159" s="45" t="str">
        <f ca="1">IF(OFFSET(Matrix!$L$1,$A159 - 1,0)="Yes",OFFSET(Matrix!$I$1,$A159 - 1,0)," ")</f>
        <v>IR-010 (Incidence Response) - The vendor shall have a documented incident response plan (IRP) in place which provides the carriers with a point of contact for components used within their telematics system</v>
      </c>
      <c r="E159" s="16"/>
      <c r="F159" s="16"/>
      <c r="G159" s="16"/>
      <c r="H159" s="16"/>
      <c r="I159" s="16"/>
    </row>
    <row r="160" spans="1:9" ht="72.900000000000006" x14ac:dyDescent="0.4">
      <c r="A160" s="16">
        <v>34</v>
      </c>
      <c r="B160" s="44" t="str">
        <f ca="1">IF(OFFSET(Matrix!$L$1,$A160 - 1,0)="Yes","Connectivity/Communications"," ")</f>
        <v>Connectivity/Communications</v>
      </c>
      <c r="C160" s="44" t="str">
        <f ca="1">IF(OFFSET(Matrix!$L$1,$A160 - 1,0)="Yes",OFFSET(Matrix!$G$1,$A160 - 1,0)," ")</f>
        <v>High</v>
      </c>
      <c r="D160" s="45" t="str">
        <f ca="1">IF(OFFSET(Matrix!$L$1,$A160 - 1,0)="Yes",OFFSET(Matrix!$I$1,$A160 - 1,0),"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160" s="16"/>
      <c r="F160" s="16"/>
      <c r="G160" s="16"/>
      <c r="H160" s="16"/>
      <c r="I160" s="16"/>
    </row>
    <row r="161" spans="1:9" ht="29.15" x14ac:dyDescent="0.4">
      <c r="A161" s="16">
        <v>37</v>
      </c>
      <c r="B161" s="44" t="str">
        <f ca="1">IF(OFFSET(Matrix!$L$1,$A161 - 1,0)="Yes","Connectivity/Communications"," ")</f>
        <v>Connectivity/Communications</v>
      </c>
      <c r="C161" s="44" t="str">
        <f ca="1">IF(OFFSET(Matrix!$L$1,$A161 - 1,0)="Yes",OFFSET(Matrix!$G$1,$A161 - 1,0)," ")</f>
        <v>High</v>
      </c>
      <c r="D161" s="45" t="str">
        <f ca="1">IF(OFFSET(Matrix!$L$1,$A161 - 1,0)="Yes",OFFSET(Matrix!$I$1,$A161 - 1,0)," ")</f>
        <v>SCP-010 (Protecting Communications paths for systems) - Communication paths that traverse outside controlled boundaries must protect confidentiality and integrity of data</v>
      </c>
      <c r="E161" s="16"/>
      <c r="F161" s="16"/>
      <c r="G161" s="16"/>
      <c r="H161" s="16"/>
      <c r="I161" s="16"/>
    </row>
    <row r="162" spans="1:9" ht="72.900000000000006" x14ac:dyDescent="0.4">
      <c r="A162" s="16">
        <v>50</v>
      </c>
      <c r="B162" s="44" t="str">
        <f ca="1">IF(OFFSET(Matrix!$L$1,$A162 - 1,0)="Yes","Connectivity/Communications"," ")</f>
        <v>Connectivity/Communications</v>
      </c>
      <c r="C162" s="44" t="str">
        <f ca="1">IF(OFFSET(Matrix!$L$1,$A162 - 1,0)="Yes",OFFSET(Matrix!$G$1,$A162 - 1,0)," ")</f>
        <v>High</v>
      </c>
      <c r="D162" s="45" t="str">
        <f ca="1">IF(OFFSET(Matrix!$L$1,$A162 - 1,0)="Yes",OFFSET(Matrix!$I$1,$A162 - 1,0),"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162" s="16"/>
      <c r="F162" s="16"/>
      <c r="G162" s="16"/>
      <c r="H162" s="16"/>
      <c r="I162" s="16"/>
    </row>
    <row r="163" spans="1:9" ht="58.3" x14ac:dyDescent="0.4">
      <c r="A163" s="16">
        <v>55</v>
      </c>
      <c r="B163" s="44" t="str">
        <f ca="1">IF(OFFSET(Matrix!$L$1,$A163 - 1,0)="Yes","Connectivity/Communications"," ")</f>
        <v>Connectivity/Communications</v>
      </c>
      <c r="C163" s="44" t="str">
        <f ca="1">IF(OFFSET(Matrix!$L$1,$A163 - 1,0)="Yes",OFFSET(Matrix!$G$1,$A163 - 1,0)," ")</f>
        <v>High</v>
      </c>
      <c r="D163" s="45" t="str">
        <f ca="1">IF(OFFSET(Matrix!$L$1,$A163 - 1,0)="Yes",OFFSET(Matrix!$I$1,$A163 - 1,0),"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E163" s="16"/>
      <c r="F163" s="16"/>
      <c r="G163" s="16"/>
      <c r="H163" s="16"/>
      <c r="I163" s="16"/>
    </row>
    <row r="164" spans="1:9" ht="29.15" x14ac:dyDescent="0.4">
      <c r="A164" s="16">
        <v>33</v>
      </c>
      <c r="B164" s="44" t="str">
        <f ca="1">IF(OFFSET(Matrix!$L$1,$A164 - 1,0)="Yes","Connectivity/Communications"," ")</f>
        <v>Connectivity/Communications</v>
      </c>
      <c r="C164" s="44" t="str">
        <f ca="1">IF(OFFSET(Matrix!$L$1,$A164 - 1,0)="Yes",OFFSET(Matrix!$G$1,$A164 - 1,0)," ")</f>
        <v>High</v>
      </c>
      <c r="D164" s="45" t="str">
        <f ca="1">IF(OFFSET(Matrix!$L$1,$A164 - 1,0)="Yes",OFFSET(Matrix!$I$1,$A164 - 1,0)," ")</f>
        <v>SAA-010 (Security Management) - The vendor shall have an Information Security Management Plan (ISMP).</v>
      </c>
      <c r="E164" s="16"/>
      <c r="F164" s="16"/>
      <c r="G164" s="16"/>
      <c r="H164" s="16"/>
      <c r="I164" s="16"/>
    </row>
    <row r="165" spans="1:9" ht="58.3" x14ac:dyDescent="0.4">
      <c r="A165" s="16">
        <v>57</v>
      </c>
      <c r="B165" s="44" t="str">
        <f ca="1">IF(OFFSET(Matrix!$L$1,$A165 - 1,0)="Yes","Connectivity/Communications"," ")</f>
        <v>Connectivity/Communications</v>
      </c>
      <c r="C165" s="44" t="str">
        <f ca="1">IF(OFFSET(Matrix!$L$1,$A165 - 1,0)="Yes",OFFSET(Matrix!$G$1,$A165 - 1,0)," ")</f>
        <v>High</v>
      </c>
      <c r="D165" s="45" t="str">
        <f ca="1">IF(OFFSET(Matrix!$L$1,$A165 - 1,0)="Yes",OFFSET(Matrix!$I$1,$A165 - 1,0),"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165" s="16"/>
      <c r="F165" s="16"/>
      <c r="G165" s="16"/>
      <c r="H165" s="16"/>
      <c r="I165" s="16"/>
    </row>
    <row r="166" spans="1:9" ht="72.900000000000006" x14ac:dyDescent="0.4">
      <c r="A166" s="16">
        <v>39</v>
      </c>
      <c r="B166" s="44" t="str">
        <f ca="1">IF(OFFSET(Matrix!$L$1,$A166 - 1,0)="Yes","Connectivity/Communications"," ")</f>
        <v>Connectivity/Communications</v>
      </c>
      <c r="C166" s="44" t="str">
        <f ca="1">IF(OFFSET(Matrix!$L$1,$A166 - 1,0)="Yes",OFFSET(Matrix!$G$1,$A166 - 1,0)," ")</f>
        <v>High</v>
      </c>
      <c r="D166" s="45" t="str">
        <f ca="1">IF(OFFSET(Matrix!$L$1,$A166 - 1,0)="Yes",OFFSET(Matrix!$I$1,$A166 - 1,0),"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166" s="16"/>
      <c r="F166" s="16"/>
      <c r="G166" s="16"/>
      <c r="H166" s="16"/>
      <c r="I166" s="16"/>
    </row>
    <row r="167" spans="1:9" ht="233.15" x14ac:dyDescent="0.4">
      <c r="A167" s="16">
        <v>44</v>
      </c>
      <c r="B167" s="44" t="str">
        <f ca="1">IF(OFFSET(Matrix!$L$1,$A167 - 1,0)="Yes","Connectivity/Communications"," ")</f>
        <v>Connectivity/Communications</v>
      </c>
      <c r="C167" s="44" t="str">
        <f ca="1">IF(OFFSET(Matrix!$L$1,$A167 - 1,0)="Yes",OFFSET(Matrix!$G$1,$A167 - 1,0)," ")</f>
        <v>High</v>
      </c>
      <c r="D167" s="45" t="str">
        <f ca="1">IF(OFFSET(Matrix!$L$1,$A167 - 1,0)="Yes",OFFSET(Matrix!$I$1,$A167 - 1,0),"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E167" s="16"/>
      <c r="F167" s="16"/>
      <c r="G167" s="16"/>
      <c r="H167" s="16"/>
      <c r="I167" s="16"/>
    </row>
    <row r="168" spans="1:9" ht="43.75" x14ac:dyDescent="0.4">
      <c r="A168" s="16">
        <v>43</v>
      </c>
      <c r="B168" s="44" t="str">
        <f ca="1">IF(OFFSET(Matrix!$L$1,$A168 - 1,0)="Yes","Connectivity/Communications"," ")</f>
        <v>Connectivity/Communications</v>
      </c>
      <c r="C168" s="44" t="str">
        <f ca="1">IF(OFFSET(Matrix!$L$1,$A168 - 1,0)="Yes",OFFSET(Matrix!$G$1,$A168 - 1,0)," ")</f>
        <v>High</v>
      </c>
      <c r="D168" s="45" t="str">
        <f ca="1">IF(OFFSET(Matrix!$L$1,$A168 - 1,0)="Yes",OFFSET(Matrix!$I$1,$A168 - 1,0)," ")</f>
        <v>SCP-060 (Protecting Vehicle Network Escalation from Devices) - The vendor shall enforce controls integrated into the telematics device to limit the possible commands and data transmitted to the vehicle network.</v>
      </c>
      <c r="E168" s="16"/>
      <c r="F168" s="16"/>
      <c r="G168" s="16"/>
      <c r="H168" s="16"/>
      <c r="I168" s="16"/>
    </row>
    <row r="169" spans="1:9" ht="43.75" x14ac:dyDescent="0.4">
      <c r="A169" s="16">
        <v>30</v>
      </c>
      <c r="B169" s="44" t="str">
        <f ca="1">IF(OFFSET(Matrix!$L$1,$A169 - 1,0)="Yes","Connectivity/Communications"," ")</f>
        <v>Connectivity/Communications</v>
      </c>
      <c r="C169" s="44" t="str">
        <f ca="1">IF(OFFSET(Matrix!$L$1,$A169 - 1,0)="Yes",OFFSET(Matrix!$G$1,$A169 - 1,0)," ")</f>
        <v>Medium</v>
      </c>
      <c r="D169" s="45" t="str">
        <f ca="1">IF(OFFSET(Matrix!$L$1,$A169 - 1,0)="Yes",OFFSET(Matrix!$I$1,$A169 - 1,0)," ")</f>
        <v>PS-010 (Personnel Security) - The vendor shall have personnel security policies &amp; procedures, position risk categorization, personnel screening, personnel termination, personnel transfer, access agreements and third-party personnel security.</v>
      </c>
      <c r="E169" s="16"/>
      <c r="F169" s="16"/>
      <c r="G169" s="16"/>
      <c r="H169" s="16"/>
      <c r="I169" s="16"/>
    </row>
    <row r="170" spans="1:9" ht="58.3" x14ac:dyDescent="0.4">
      <c r="A170" s="16">
        <v>31</v>
      </c>
      <c r="B170" s="44" t="str">
        <f ca="1">IF(OFFSET(Matrix!$L$1,$A170 - 1,0)="Yes","Connectivity/Communications"," ")</f>
        <v>Connectivity/Communications</v>
      </c>
      <c r="C170" s="44" t="str">
        <f ca="1">IF(OFFSET(Matrix!$L$1,$A170 - 1,0)="Yes",OFFSET(Matrix!$G$1,$A170 - 1,0)," ")</f>
        <v>Medium</v>
      </c>
      <c r="D170" s="45" t="str">
        <f ca="1">IF(OFFSET(Matrix!$L$1,$A170 - 1,0)="Yes",OFFSET(Matrix!$I$1,$A170 - 1,0),"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170" s="16"/>
      <c r="F170" s="16"/>
      <c r="G170" s="16"/>
      <c r="H170" s="16"/>
      <c r="I170" s="16"/>
    </row>
    <row r="171" spans="1:9" ht="72.900000000000006" x14ac:dyDescent="0.4">
      <c r="A171" s="16">
        <v>40</v>
      </c>
      <c r="B171" s="44" t="str">
        <f ca="1">IF(OFFSET(Matrix!$L$1,$A171 - 1,0)="Yes","Connectivity/Communications"," ")</f>
        <v>Connectivity/Communications</v>
      </c>
      <c r="C171" s="44" t="str">
        <f ca="1">IF(OFFSET(Matrix!$L$1,$A171 - 1,0)="Yes",OFFSET(Matrix!$G$1,$A171 - 1,0)," ")</f>
        <v>Medium</v>
      </c>
      <c r="D171" s="45" t="str">
        <f ca="1">IF(OFFSET(Matrix!$L$1,$A171 - 1,0)="Yes",OFFSET(Matrix!$I$1,$A171 - 1,0)," ")</f>
        <v>SCP-030 (Protecting Data on Devices) - Vendors will supply documentation detailing what data is and is not protected at rest by cryptography.
Vendors are encouraged to expand the list of categories of data which will be protected on-device.</v>
      </c>
      <c r="E171" s="16"/>
      <c r="F171" s="16"/>
      <c r="G171" s="16"/>
      <c r="H171" s="16"/>
      <c r="I171" s="16"/>
    </row>
    <row r="172" spans="1:9" ht="160.30000000000001" x14ac:dyDescent="0.4">
      <c r="A172" s="16">
        <v>41</v>
      </c>
      <c r="B172" s="44" t="str">
        <f ca="1">IF(OFFSET(Matrix!$L$1,$A172 - 1,0)="Yes","Connectivity/Communications"," ")</f>
        <v>Connectivity/Communications</v>
      </c>
      <c r="C172" s="44" t="str">
        <f ca="1">IF(OFFSET(Matrix!$L$1,$A172 - 1,0)="Yes",OFFSET(Matrix!$G$1,$A172 - 1,0)," ")</f>
        <v>Medium</v>
      </c>
      <c r="D172" s="45" t="str">
        <f ca="1">IF(OFFSET(Matrix!$L$1,$A172 - 1,0)="Yes",OFFSET(Matrix!$I$1,$A172 - 1,0),"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172" s="16"/>
      <c r="F172" s="16"/>
      <c r="G172" s="16"/>
      <c r="H172" s="16"/>
      <c r="I172" s="16"/>
    </row>
    <row r="173" spans="1:9" ht="29.15" x14ac:dyDescent="0.4">
      <c r="A173" s="16">
        <v>54</v>
      </c>
      <c r="B173" s="44" t="str">
        <f ca="1">IF(OFFSET(Matrix!$L$1,$A173 - 1,0)="Yes","Connectivity/Communications"," ")</f>
        <v>Connectivity/Communications</v>
      </c>
      <c r="C173" s="44" t="str">
        <f ca="1">IF(OFFSET(Matrix!$L$1,$A173 - 1,0)="Yes",OFFSET(Matrix!$G$1,$A173 - 1,0)," ")</f>
        <v>Medium</v>
      </c>
      <c r="D173" s="45" t="str">
        <f ca="1">IF(OFFSET(Matrix!$L$1,$A173 - 1,0)="Yes",OFFSET(Matrix!$I$1,$A173 - 1,0)," ")</f>
        <v>SII-030 (Protecting Firmware on Devices) - The vendor shall use digitally signed software on telematics devices and prohibit execution of unsigned or invalidly signed software.</v>
      </c>
      <c r="E173" s="16"/>
      <c r="F173" s="16"/>
      <c r="G173" s="16"/>
      <c r="H173" s="16"/>
      <c r="I173" s="16"/>
    </row>
    <row r="174" spans="1:9" ht="58.3" x14ac:dyDescent="0.4">
      <c r="A174" s="16">
        <v>52</v>
      </c>
      <c r="B174" s="44" t="str">
        <f ca="1">IF(OFFSET(Matrix!$L$1,$A174 - 1,0)="Yes","Connectivity/Communications"," ")</f>
        <v>Connectivity/Communications</v>
      </c>
      <c r="C174" s="44" t="str">
        <f ca="1">IF(OFFSET(Matrix!$L$1,$A174 - 1,0)="Yes",OFFSET(Matrix!$G$1,$A174 - 1,0)," ")</f>
        <v>Medium</v>
      </c>
      <c r="D174" s="45" t="str">
        <f ca="1">IF(OFFSET(Matrix!$L$1,$A174 - 1,0)="Yes",OFFSET(Matrix!$I$1,$A174 - 1,0),"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174" s="16"/>
      <c r="F174" s="16"/>
      <c r="G174" s="16"/>
      <c r="H174" s="16"/>
      <c r="I174" s="16"/>
    </row>
    <row r="175" spans="1:9" ht="58.3" x14ac:dyDescent="0.4">
      <c r="A175" s="16">
        <v>35</v>
      </c>
      <c r="B175" s="44" t="str">
        <f ca="1">IF(OFFSET(Matrix!$L$1,$A175 - 1,0)="Yes","Connectivity/Communications"," ")</f>
        <v>Connectivity/Communications</v>
      </c>
      <c r="C175" s="44" t="str">
        <f ca="1">IF(OFFSET(Matrix!$L$1,$A175 - 1,0)="Yes",OFFSET(Matrix!$G$1,$A175 - 1,0)," ")</f>
        <v>Medium</v>
      </c>
      <c r="D175" s="45" t="str">
        <f ca="1">IF(OFFSET(Matrix!$L$1,$A175 - 1,0)="Yes",OFFSET(Matrix!$I$1,$A175 - 1,0),"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175" s="16"/>
      <c r="F175" s="16"/>
      <c r="G175" s="16"/>
      <c r="H175" s="16"/>
      <c r="I175" s="16"/>
    </row>
    <row r="176" spans="1:9" ht="43.75" x14ac:dyDescent="0.4">
      <c r="A176" s="16">
        <v>51</v>
      </c>
      <c r="B176" s="44" t="str">
        <f ca="1">IF(OFFSET(Matrix!$L$1,$A176 - 1,0)="Yes","Connectivity/Communications"," ")</f>
        <v>Connectivity/Communications</v>
      </c>
      <c r="C176" s="44" t="str">
        <f ca="1">IF(OFFSET(Matrix!$L$1,$A176 - 1,0)="Yes",OFFSET(Matrix!$G$1,$A176 - 1,0)," ")</f>
        <v>Medium</v>
      </c>
      <c r="D176" s="45" t="str">
        <f ca="1">IF(OFFSET(Matrix!$L$1,$A176 - 1,0)="Yes",OFFSET(Matrix!$I$1,$A176 - 1,0)," ")</f>
        <v>SII-011 (Protecting Firmware on Devices) - The vendor shall implement/deploy secure over the air update systems including assurances of integrity&amp;authenticity. Also rollback protections and a means of denying the use of old potentially compromised signing keys.</v>
      </c>
      <c r="E176" s="16"/>
      <c r="F176" s="16"/>
      <c r="G176" s="16"/>
      <c r="H176" s="16"/>
      <c r="I176" s="16"/>
    </row>
    <row r="177" spans="1:9" ht="72.900000000000006" x14ac:dyDescent="0.4">
      <c r="A177" s="16">
        <v>3</v>
      </c>
      <c r="B177" s="44" t="str">
        <f ca="1">IF(OFFSET(Matrix!$L$1,$A177 - 1,0)="Yes","Connectivity/Communications"," ")</f>
        <v>Connectivity/Communications</v>
      </c>
      <c r="C177" s="44" t="str">
        <f ca="1">IF(OFFSET(Matrix!$L$1,$A177 - 1,0)="Yes",OFFSET(Matrix!$G$1,$A177 - 1,0)," ")</f>
        <v>Medium</v>
      </c>
      <c r="D177" s="45" t="str">
        <f ca="1">IF(OFFSET(Matrix!$L$1,$A177 - 1,0)="Yes",OFFSET(Matrix!$I$1,$A177 - 1,0),"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177" s="16"/>
      <c r="F177" s="16"/>
      <c r="G177" s="16"/>
      <c r="H177" s="16"/>
      <c r="I177" s="16"/>
    </row>
    <row r="178" spans="1:9" ht="43.75" x14ac:dyDescent="0.4">
      <c r="A178" s="16">
        <v>6</v>
      </c>
      <c r="B178" s="44" t="str">
        <f ca="1">IF(OFFSET(Matrix!$L$1,$A178 - 1,0)="Yes","Connectivity/Communications"," ")</f>
        <v>Connectivity/Communications</v>
      </c>
      <c r="C178" s="44" t="str">
        <f ca="1">IF(OFFSET(Matrix!$L$1,$A178 - 1,0)="Yes",OFFSET(Matrix!$G$1,$A178 - 1,0)," ")</f>
        <v>Medium</v>
      </c>
      <c r="D178" s="45" t="str">
        <f ca="1">IF(OFFSET(Matrix!$L$1,$A178 - 1,0)="Yes",OFFSET(Matrix!$I$1,$A178 - 1,0)," ")</f>
        <v>AC-040 (Access Control) - The vendor shall identify all instances where the telematics system includes actions that cannot support access authentication and/or execute with elevated privileges</v>
      </c>
      <c r="E178" s="16"/>
      <c r="F178" s="16"/>
      <c r="G178" s="16"/>
      <c r="H178" s="16"/>
      <c r="I178" s="16"/>
    </row>
    <row r="179" spans="1:9" ht="29.15" x14ac:dyDescent="0.4">
      <c r="A179" s="16">
        <v>7</v>
      </c>
      <c r="B179" s="44" t="str">
        <f ca="1">IF(OFFSET(Matrix!$L$1,$A179 - 1,0)="Yes","Connectivity/Communications"," ")</f>
        <v>Connectivity/Communications</v>
      </c>
      <c r="C179" s="44" t="str">
        <f ca="1">IF(OFFSET(Matrix!$L$1,$A179 - 1,0)="Yes",OFFSET(Matrix!$G$1,$A179 - 1,0)," ")</f>
        <v>Medium</v>
      </c>
      <c r="D179" s="45" t="str">
        <f ca="1">IF(OFFSET(Matrix!$L$1,$A179 - 1,0)="Yes",OFFSET(Matrix!$I$1,$A179 - 1,0)," ")</f>
        <v>AC-041 (Access Control) - Identifying information about the connected devices will not be made available without authentication first.</v>
      </c>
      <c r="E179" s="16"/>
      <c r="F179" s="16"/>
      <c r="G179" s="16"/>
      <c r="H179" s="16"/>
      <c r="I179" s="16"/>
    </row>
    <row r="180" spans="1:9" ht="29.15" x14ac:dyDescent="0.4">
      <c r="A180" s="16">
        <v>8</v>
      </c>
      <c r="B180" s="44" t="str">
        <f ca="1">IF(OFFSET(Matrix!$L$1,$A180 - 1,0)="Yes","Connectivity/Communications"," ")</f>
        <v>Connectivity/Communications</v>
      </c>
      <c r="C180" s="44" t="str">
        <f ca="1">IF(OFFSET(Matrix!$L$1,$A180 - 1,0)="Yes",OFFSET(Matrix!$G$1,$A180 - 1,0)," ")</f>
        <v>Medium</v>
      </c>
      <c r="D180" s="45" t="str">
        <f ca="1">IF(OFFSET(Matrix!$L$1,$A180 - 1,0)="Yes",OFFSET(Matrix!$I$1,$A180 - 1,0)," ")</f>
        <v>AC-050 (Access Control) - All remote access methods and possible remote actions to/on telematics system shall be documented.</v>
      </c>
      <c r="E180" s="16"/>
      <c r="F180" s="16"/>
      <c r="G180" s="16"/>
      <c r="H180" s="16"/>
      <c r="I180" s="16"/>
    </row>
    <row r="181" spans="1:9" ht="43.75" x14ac:dyDescent="0.4">
      <c r="A181" s="16">
        <v>9</v>
      </c>
      <c r="B181" s="44" t="str">
        <f ca="1">IF(OFFSET(Matrix!$L$1,$A181 - 1,0)="Yes","Connectivity/Communications"," ")</f>
        <v>Connectivity/Communications</v>
      </c>
      <c r="C181" s="44" t="str">
        <f ca="1">IF(OFFSET(Matrix!$L$1,$A181 - 1,0)="Yes",OFFSET(Matrix!$G$1,$A181 - 1,0)," ")</f>
        <v>Medium</v>
      </c>
      <c r="D181" s="45" t="str">
        <f ca="1">IF(OFFSET(Matrix!$L$1,$A181 - 1,0)="Yes",OFFSET(Matrix!$I$1,$A181 - 1,0)," ")</f>
        <v>AC-060 (Access Control) - For all components of the system, the vendor shall provide a listing of all wireless communication interfaces to the system and specify how the interfaces can be configured and/or disabled.</v>
      </c>
      <c r="E181" s="16"/>
      <c r="F181" s="16"/>
      <c r="G181" s="16"/>
      <c r="H181" s="16"/>
      <c r="I181" s="16"/>
    </row>
    <row r="182" spans="1:9" ht="43.75" x14ac:dyDescent="0.4">
      <c r="A182" s="16">
        <v>10</v>
      </c>
      <c r="B182" s="44" t="str">
        <f ca="1">IF(OFFSET(Matrix!$L$1,$A182 - 1,0)="Yes","Connectivity/Communications"," ")</f>
        <v>Connectivity/Communications</v>
      </c>
      <c r="C182" s="44" t="str">
        <f ca="1">IF(OFFSET(Matrix!$L$1,$A182 - 1,0)="Yes",OFFSET(Matrix!$G$1,$A182 - 1,0)," ")</f>
        <v>Medium</v>
      </c>
      <c r="D182" s="45" t="str">
        <f ca="1">IF(OFFSET(Matrix!$L$1,$A182 - 1,0)="Yes",OFFSET(Matrix!$I$1,$A182 - 1,0)," ")</f>
        <v>AC-061 (Access Control) - The vendor shall not use any deprecated encryption+authentication on any WiFi interface of the device. At the time of drafting this includes WEP, WPS or open/none.</v>
      </c>
      <c r="E182" s="16"/>
      <c r="F182" s="16"/>
      <c r="G182" s="16"/>
      <c r="H182" s="16"/>
      <c r="I182" s="16"/>
    </row>
    <row r="183" spans="1:9" ht="43.75" x14ac:dyDescent="0.4">
      <c r="A183" s="16">
        <v>11</v>
      </c>
      <c r="B183" s="44" t="str">
        <f ca="1">IF(OFFSET(Matrix!$L$1,$A183 - 1,0)="Yes","Connectivity/Communications"," ")</f>
        <v>Connectivity/Communications</v>
      </c>
      <c r="C183" s="44" t="str">
        <f ca="1">IF(OFFSET(Matrix!$L$1,$A183 - 1,0)="Yes",OFFSET(Matrix!$G$1,$A183 - 1,0)," ")</f>
        <v>Medium</v>
      </c>
      <c r="D183" s="45" t="str">
        <f ca="1">IF(OFFSET(Matrix!$L$1,$A183 - 1,0)="Yes",OFFSET(Matrix!$I$1,$A183 - 1,0)," ")</f>
        <v>AC-062 (Access Control) - The vendor shall implement, for all bluetooth interfaces,  pairing that must be specifically allowed by physical controls on the device and be time-limited. Furthermore, pairing will not use legacy pairing or passkey entry.</v>
      </c>
      <c r="E183" s="16"/>
      <c r="F183" s="16"/>
      <c r="G183" s="16"/>
      <c r="H183" s="16"/>
      <c r="I183" s="16"/>
    </row>
    <row r="184" spans="1:9" ht="43.75" x14ac:dyDescent="0.4">
      <c r="A184" s="16">
        <v>12</v>
      </c>
      <c r="B184" s="44" t="str">
        <f ca="1">IF(OFFSET(Matrix!$L$1,$A184 - 1,0)="Yes","Connectivity/Communications"," ")</f>
        <v>Connectivity/Communications</v>
      </c>
      <c r="C184" s="44" t="str">
        <f ca="1">IF(OFFSET(Matrix!$L$1,$A184 - 1,0)="Yes",OFFSET(Matrix!$G$1,$A184 - 1,0)," ")</f>
        <v>Medium</v>
      </c>
      <c r="D184" s="45" t="str">
        <f ca="1">IF(OFFSET(Matrix!$L$1,$A184 - 1,0)="Yes",OFFSET(Matrix!$I$1,$A184 - 1,0)," ")</f>
        <v>AC-063 (Access Control) - Any and all software or firmware implementing wirelss interface encrytion+authentication (those satisfying AC-061 and AC-062 above) will be prepared for future deprecation of methods. i.e. That software/firmware is upgradable.</v>
      </c>
      <c r="E184" s="16"/>
      <c r="F184" s="16"/>
      <c r="G184" s="16"/>
      <c r="H184" s="16"/>
      <c r="I184" s="16"/>
    </row>
    <row r="185" spans="1:9" ht="43.75" x14ac:dyDescent="0.4">
      <c r="A185" s="16">
        <v>14</v>
      </c>
      <c r="B185" s="44" t="str">
        <f ca="1">IF(OFFSET(Matrix!$L$1,$A185 - 1,0)="Yes","Connectivity/Communications"," ")</f>
        <v>Connectivity/Communications</v>
      </c>
      <c r="C185" s="44" t="str">
        <f ca="1">IF(OFFSET(Matrix!$L$1,$A185 - 1,0)="Yes",OFFSET(Matrix!$G$1,$A185 - 1,0)," ")</f>
        <v>Medium</v>
      </c>
      <c r="D185" s="45" t="str">
        <f ca="1">IF(OFFSET(Matrix!$L$1,$A185 - 1,0)="Yes",OFFSET(Matrix!$I$1,$A185 - 1,0)," ")</f>
        <v>AC-080 (Device-Local Authentication) - All authentication offered on device-local interfaces shall expect credentials which are unique to each device instance and uncorrelated to any and all public information about the device.</v>
      </c>
      <c r="E185" s="16"/>
      <c r="F185" s="16"/>
      <c r="G185" s="16"/>
      <c r="H185" s="16"/>
      <c r="I185" s="16"/>
    </row>
    <row r="186" spans="1:9" ht="72.900000000000006" x14ac:dyDescent="0.4">
      <c r="A186" s="16">
        <v>15</v>
      </c>
      <c r="B186" s="44" t="str">
        <f ca="1">IF(OFFSET(Matrix!$L$1,$A186 - 1,0)="Yes","Connectivity/Communications"," ")</f>
        <v>Connectivity/Communications</v>
      </c>
      <c r="C186" s="44" t="str">
        <f ca="1">IF(OFFSET(Matrix!$L$1,$A186 - 1,0)="Yes",OFFSET(Matrix!$G$1,$A186 - 1,0)," ")</f>
        <v>Medium</v>
      </c>
      <c r="D186" s="45" t="str">
        <f ca="1">IF(OFFSET(Matrix!$L$1,$A186 - 1,0)="Yes",OFFSET(Matrix!$I$1,$A186 - 1,0),"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E186" s="16"/>
      <c r="F186" s="16"/>
      <c r="G186" s="16"/>
      <c r="H186" s="16"/>
      <c r="I186" s="16"/>
    </row>
    <row r="187" spans="1:9" ht="43.75" x14ac:dyDescent="0.4">
      <c r="A187" s="16">
        <v>18</v>
      </c>
      <c r="B187" s="44" t="str">
        <f ca="1">IF(OFFSET(Matrix!$L$1,$A187 - 1,0)="Yes","Connectivity/Communications"," ")</f>
        <v>Connectivity/Communications</v>
      </c>
      <c r="C187" s="44" t="str">
        <f ca="1">IF(OFFSET(Matrix!$L$1,$A187 - 1,0)="Yes",OFFSET(Matrix!$G$1,$A187 - 1,0)," ")</f>
        <v>Medium</v>
      </c>
      <c r="D187" s="45" t="str">
        <f ca="1">IF(OFFSET(Matrix!$L$1,$A187 - 1,0)="Yes",OFFSET(Matrix!$I$1,$A187 - 1,0)," ")</f>
        <v>IA-010 (Identification and Authentication) - All remote hosts of the vendor's system shall be configured to uniquely identify and authenticate all other remote hosts of the system and/or any other interfacing systems.</v>
      </c>
      <c r="E187" s="16"/>
      <c r="F187" s="16"/>
      <c r="G187" s="16"/>
      <c r="H187" s="16"/>
      <c r="I187" s="16"/>
    </row>
    <row r="188" spans="1:9" ht="102" x14ac:dyDescent="0.4">
      <c r="A188" s="16">
        <v>19</v>
      </c>
      <c r="B188" s="44" t="str">
        <f ca="1">IF(OFFSET(Matrix!$L$1,$A188 - 1,0)="Yes","Connectivity/Communications"," ")</f>
        <v>Connectivity/Communications</v>
      </c>
      <c r="C188" s="44" t="str">
        <f ca="1">IF(OFFSET(Matrix!$L$1,$A188 - 1,0)="Yes",OFFSET(Matrix!$G$1,$A188 - 1,0)," ")</f>
        <v>Medium</v>
      </c>
      <c r="D188" s="45" t="str">
        <f ca="1">IF(OFFSET(Matrix!$L$1,$A188 - 1,0)="Yes",OFFSET(Matrix!$I$1,$A188 - 1,0),"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E188" s="16"/>
      <c r="F188" s="16"/>
      <c r="G188" s="16"/>
      <c r="H188" s="16"/>
      <c r="I188" s="16"/>
    </row>
    <row r="189" spans="1:9" ht="43.75" x14ac:dyDescent="0.4">
      <c r="A189" s="16">
        <v>20</v>
      </c>
      <c r="B189" s="44" t="str">
        <f ca="1">IF(OFFSET(Matrix!$L$1,$A189 - 1,0)="Yes","Connectivity/Communications"," ")</f>
        <v>Connectivity/Communications</v>
      </c>
      <c r="C189" s="44" t="str">
        <f ca="1">IF(OFFSET(Matrix!$L$1,$A189 - 1,0)="Yes",OFFSET(Matrix!$G$1,$A189 - 1,0)," ")</f>
        <v>Medium</v>
      </c>
      <c r="D189" s="45" t="str">
        <f ca="1">IF(OFFSET(Matrix!$L$1,$A189 - 1,0)="Yes",OFFSET(Matrix!$I$1,$A189 - 1,0)," ")</f>
        <v>IA-030 (Identification and Authentication) - Cryptographic modules used in the vendors system shall be compliant with Federal Information Processing Standards (FIPS) 140-2: Level 1.</v>
      </c>
      <c r="E189" s="16"/>
      <c r="F189" s="16"/>
      <c r="G189" s="16"/>
      <c r="H189" s="16"/>
      <c r="I189" s="16"/>
    </row>
    <row r="190" spans="1:9" ht="43.75" x14ac:dyDescent="0.4">
      <c r="A190" s="16">
        <v>22</v>
      </c>
      <c r="B190" s="44" t="str">
        <f ca="1">IF(OFFSET(Matrix!$L$1,$A190 - 1,0)="Yes","Connectivity/Communications"," ")</f>
        <v>Connectivity/Communications</v>
      </c>
      <c r="C190" s="44" t="str">
        <f ca="1">IF(OFFSET(Matrix!$L$1,$A190 - 1,0)="Yes",OFFSET(Matrix!$G$1,$A190 - 1,0)," ")</f>
        <v>Medium</v>
      </c>
      <c r="D190" s="45" t="str">
        <f ca="1">IF(OFFSET(Matrix!$L$1,$A190 - 1,0)="Yes",OFFSET(Matrix!$I$1,$A190 - 1,0)," ")</f>
        <v>M-010 (Maintenance) - The vendor shall have procedures in place to ensure that components outside of the carrier’s direct control are not updated or modified without prior coordination and approval by an organization-defined individual or role</v>
      </c>
      <c r="E190" s="16"/>
      <c r="F190" s="16"/>
      <c r="G190" s="16"/>
      <c r="H190" s="16"/>
      <c r="I190" s="16"/>
    </row>
    <row r="191" spans="1:9" ht="29.15" x14ac:dyDescent="0.4">
      <c r="A191" s="16">
        <v>32</v>
      </c>
      <c r="B191" s="44" t="str">
        <f ca="1">IF(OFFSET(Matrix!$L$1,$A191 - 1,0)="Yes","Connectivity/Communications"," ")</f>
        <v>Connectivity/Communications</v>
      </c>
      <c r="C191" s="44" t="str">
        <f ca="1">IF(OFFSET(Matrix!$L$1,$A191 - 1,0)="Yes",OFFSET(Matrix!$G$1,$A191 - 1,0)," ")</f>
        <v>Medium</v>
      </c>
      <c r="D191" s="45" t="str">
        <f ca="1">IF(OFFSET(Matrix!$L$1,$A191 - 1,0)="Yes",OFFSET(Matrix!$I$1,$A191 - 1,0)," ")</f>
        <v>RA-020 (Risk Assessment) - The vendor shall use the results of risk assessments to influence systems development and processes.</v>
      </c>
      <c r="E191" s="16"/>
      <c r="F191" s="16"/>
      <c r="G191" s="16"/>
      <c r="H191" s="16"/>
      <c r="I191" s="16"/>
    </row>
    <row r="192" spans="1:9" ht="43.75" x14ac:dyDescent="0.4">
      <c r="A192" s="16">
        <v>45</v>
      </c>
      <c r="B192" s="44" t="str">
        <f ca="1">IF(OFFSET(Matrix!$L$1,$A192 - 1,0)="Yes","Connectivity/Communications"," ")</f>
        <v>Connectivity/Communications</v>
      </c>
      <c r="C192" s="44" t="str">
        <f ca="1">IF(OFFSET(Matrix!$L$1,$A192 - 1,0)="Yes",OFFSET(Matrix!$G$1,$A192 - 1,0)," ")</f>
        <v>Medium</v>
      </c>
      <c r="D192" s="45" t="str">
        <f ca="1">IF(OFFSET(Matrix!$L$1,$A192 - 1,0)="Yes",OFFSET(Matrix!$I$1,$A192 - 1,0)," ")</f>
        <v>SCP-091 (System and Communication Protocols) - The vendor shall implement checks for expired certificates and ensure the ability to remove trust in any given root certificate authority from their systems and devices PKI implementations.</v>
      </c>
      <c r="E192" s="16"/>
      <c r="F192" s="16"/>
      <c r="G192" s="16"/>
      <c r="H192" s="16"/>
      <c r="I192" s="16"/>
    </row>
    <row r="193" spans="1:9" ht="43.75" x14ac:dyDescent="0.4">
      <c r="A193" s="16">
        <v>48</v>
      </c>
      <c r="B193" s="44" t="str">
        <f ca="1">IF(OFFSET(Matrix!$L$1,$A193 - 1,0)="Yes","Connectivity/Communications"," ")</f>
        <v>Connectivity/Communications</v>
      </c>
      <c r="C193" s="44" t="str">
        <f ca="1">IF(OFFSET(Matrix!$L$1,$A193 - 1,0)="Yes",OFFSET(Matrix!$G$1,$A193 - 1,0)," ")</f>
        <v>Medium</v>
      </c>
      <c r="D193" s="45" t="str">
        <f ca="1">IF(OFFSET(Matrix!$L$1,$A193 - 1,0)="Yes",OFFSET(Matrix!$I$1,$A193 - 1,0)," ")</f>
        <v>SCP-120 (Unique API Keys and API Passwords) - The vendor’s software shall not contain any credentials that are shared among other copies of software; e.g. the software cannot contain hardcoded API keys or API passwords</v>
      </c>
      <c r="E193" s="16"/>
      <c r="F193" s="16"/>
      <c r="G193" s="16"/>
      <c r="H193" s="16"/>
      <c r="I193" s="16"/>
    </row>
    <row r="194" spans="1:9" ht="43.75" x14ac:dyDescent="0.4">
      <c r="A194" s="16">
        <v>49</v>
      </c>
      <c r="B194" s="44" t="str">
        <f ca="1">IF(OFFSET(Matrix!$L$1,$A194 - 1,0)="Yes","Connectivity/Communications"," ")</f>
        <v>Connectivity/Communications</v>
      </c>
      <c r="C194" s="44" t="str">
        <f ca="1">IF(OFFSET(Matrix!$L$1,$A194 - 1,0)="Yes",OFFSET(Matrix!$G$1,$A194 - 1,0)," ")</f>
        <v>Medium</v>
      </c>
      <c r="D194" s="45" t="str">
        <f ca="1">IF(OFFSET(Matrix!$L$1,$A194 - 1,0)="Yes",OFFSET(Matrix!$I$1,$A194 - 1,0)," ")</f>
        <v>SCP-130 (System and Communication Protocols) - Vendors shall limit hardware support for deprecated or insecure communcations protocols. This includes those with known vulnerabilities.</v>
      </c>
      <c r="E194" s="16"/>
      <c r="F194" s="16"/>
      <c r="G194" s="16"/>
      <c r="H194" s="16"/>
      <c r="I194" s="16"/>
    </row>
    <row r="195" spans="1:9" ht="87.45" x14ac:dyDescent="0.4">
      <c r="A195" s="16">
        <v>63</v>
      </c>
      <c r="B195" s="44" t="str">
        <f ca="1">IF(OFFSET(Matrix!$L$1,$A195 - 1,0)="Yes","Connectivity/Communications"," ")</f>
        <v>Connectivity/Communications</v>
      </c>
      <c r="C195" s="44" t="str">
        <f ca="1">IF(OFFSET(Matrix!$L$1,$A195 - 1,0)="Yes",OFFSET(Matrix!$G$1,$A195 - 1,0)," ")</f>
        <v>Medium</v>
      </c>
      <c r="D195" s="45" t="str">
        <f ca="1">IF(OFFSET(Matrix!$L$1,$A195 - 1,0)="Yes",OFFSET(Matrix!$I$1,$A195 - 1,0)," ")</f>
        <v xml:space="preserve">SII-110 (Vulnerability Management) - The vendor conducts regular vulnerability scans of operating environment to verify software components in use have been patched according to remediation SLAs. 
</v>
      </c>
      <c r="E195" s="16"/>
      <c r="F195" s="16"/>
      <c r="G195" s="16"/>
      <c r="H195" s="16"/>
      <c r="I195" s="16"/>
    </row>
    <row r="196" spans="1:9" ht="131.15" x14ac:dyDescent="0.4">
      <c r="A196" s="16">
        <v>65</v>
      </c>
      <c r="B196" s="44" t="str">
        <f ca="1">IF(OFFSET(Matrix!$L$1,$A196 - 1,0)="Yes","Connectivity/Communications"," ")</f>
        <v>Connectivity/Communications</v>
      </c>
      <c r="C196" s="44" t="str">
        <f ca="1">IF(OFFSET(Matrix!$L$1,$A196 - 1,0)="Yes",OFFSET(Matrix!$G$1,$A196 - 1,0)," ")</f>
        <v>Medium</v>
      </c>
      <c r="D196" s="45" t="str">
        <f ca="1">IF(OFFSET(Matrix!$L$1,$A196 - 1,0)="Yes",OFFSET(Matrix!$I$1,$A196 - 1,0),"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196" s="16"/>
      <c r="F196" s="16"/>
      <c r="G196" s="16"/>
      <c r="H196" s="16"/>
      <c r="I196" s="16"/>
    </row>
    <row r="197" spans="1:9" ht="43.75" x14ac:dyDescent="0.4">
      <c r="A197" s="16">
        <v>66</v>
      </c>
      <c r="B197" s="44" t="str">
        <f ca="1">IF(OFFSET(Matrix!$L$1,$A197 - 1,0)="Yes","Connectivity/Communications"," ")</f>
        <v>Connectivity/Communications</v>
      </c>
      <c r="C197" s="44" t="str">
        <f ca="1">IF(OFFSET(Matrix!$L$1,$A197 - 1,0)="Yes",OFFSET(Matrix!$G$1,$A197 - 1,0)," ")</f>
        <v>Medium</v>
      </c>
      <c r="D197" s="45" t="str">
        <f ca="1">IF(OFFSET(Matrix!$L$1,$A197 - 1,0)="Yes",OFFSET(Matrix!$I$1,$A197 - 1,0)," ")</f>
        <v>SII-140 (Vulnerability Management) - The vendor shall implement ongoing monitoring and protection against malicious code in production using a well governed process that addresses all entry and exit points in the system.</v>
      </c>
      <c r="E197" s="16"/>
      <c r="F197" s="16"/>
      <c r="G197" s="16"/>
      <c r="H197" s="16"/>
      <c r="I197" s="16"/>
    </row>
    <row r="198" spans="1:9" ht="43.75" x14ac:dyDescent="0.4">
      <c r="A198" s="16">
        <v>38</v>
      </c>
      <c r="B198" s="44" t="str">
        <f ca="1">IF(OFFSET(Matrix!$L$1,$A198 - 1,0)="Yes","Connectivity/Communications"," ")</f>
        <v>Connectivity/Communications</v>
      </c>
      <c r="C198" s="44" t="str">
        <f ca="1">IF(OFFSET(Matrix!$L$1,$A198 - 1,0)="Yes",OFFSET(Matrix!$G$1,$A198 - 1,0)," ")</f>
        <v>Medium</v>
      </c>
      <c r="D198" s="45" t="str">
        <f ca="1">IF(OFFSET(Matrix!$L$1,$A198 - 1,0)="Yes",OFFSET(Matrix!$I$1,$A198 - 1,0)," ")</f>
        <v>SCP-011 (Protecting Communication paths for systems) - Communication path cryptographic protections must not use identities, keys or shared secrets which are common across multiple deployed devices</v>
      </c>
      <c r="E198" s="16"/>
      <c r="F198" s="16"/>
      <c r="G198" s="16"/>
      <c r="H198" s="16"/>
      <c r="I198" s="16"/>
    </row>
    <row r="199" spans="1:9" ht="43.75" x14ac:dyDescent="0.4">
      <c r="A199" s="16">
        <v>58</v>
      </c>
      <c r="B199" s="44" t="str">
        <f ca="1">IF(OFFSET(Matrix!$L$1,$A199 - 1,0)="Yes","Connectivity/Communications"," ")</f>
        <v>Connectivity/Communications</v>
      </c>
      <c r="C199" s="44" t="str">
        <f ca="1">IF(OFFSET(Matrix!$L$1,$A199 - 1,0)="Yes",OFFSET(Matrix!$G$1,$A199 - 1,0)," ")</f>
        <v>Medium</v>
      </c>
      <c r="D199" s="45" t="str">
        <f ca="1">IF(OFFSET(Matrix!$L$1,$A199 - 1,0)="Yes",OFFSET(Matrix!$I$1,$A199 - 1,0)," ")</f>
        <v>SII-071 (Protecting Firmware on Devices) - The vendor shall use the techniques of sanitizing/filtering inputs, segmenting memory spaces of input parsers from other execution and/or using provably correct or memory safe languages for input processing.</v>
      </c>
      <c r="E199" s="16"/>
      <c r="F199" s="16"/>
      <c r="G199" s="16"/>
      <c r="H199" s="16"/>
      <c r="I199" s="16"/>
    </row>
    <row r="200" spans="1:9" ht="29.15" x14ac:dyDescent="0.4">
      <c r="A200" s="16">
        <v>67</v>
      </c>
      <c r="B200" s="44" t="str">
        <f ca="1">IF(OFFSET(Matrix!$L$1,$A200 - 1,0)="Yes","Connectivity/Communications"," ")</f>
        <v>Connectivity/Communications</v>
      </c>
      <c r="C200" s="44" t="str">
        <f ca="1">IF(OFFSET(Matrix!$L$1,$A200 - 1,0)="Yes",OFFSET(Matrix!$G$1,$A200 - 1,0)," ")</f>
        <v>Medium</v>
      </c>
      <c r="D200" s="45" t="str">
        <f ca="1">IF(OFFSET(Matrix!$L$1,$A200 - 1,0)="Yes",OFFSET(Matrix!$I$1,$A200 - 1,0)," ")</f>
        <v>SII-150 (Vulnerability Management) - The vendor shall verify code according to best-practice coding standards</v>
      </c>
      <c r="E200" s="16"/>
      <c r="F200" s="16"/>
      <c r="G200" s="16"/>
      <c r="H200" s="16"/>
      <c r="I200" s="16"/>
    </row>
    <row r="201" spans="1:9" ht="145.75" x14ac:dyDescent="0.4">
      <c r="A201" s="16">
        <v>53</v>
      </c>
      <c r="B201" s="44" t="str">
        <f ca="1">IF(OFFSET(Matrix!$L$1,$A201 - 1,0)="Yes","Connectivity/Communications"," ")</f>
        <v>Connectivity/Communications</v>
      </c>
      <c r="C201" s="44" t="str">
        <f ca="1">IF(OFFSET(Matrix!$L$1,$A201 - 1,0)="Yes",OFFSET(Matrix!$G$1,$A201 - 1,0)," ")</f>
        <v>Medium</v>
      </c>
      <c r="D201" s="45" t="str">
        <f ca="1">IF(OFFSET(Matrix!$L$1,$A201 - 1,0)="Yes",OFFSET(Matrix!$I$1,$A201 - 1,0),"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201" s="16"/>
      <c r="F201" s="16"/>
      <c r="G201" s="16"/>
      <c r="H201" s="16"/>
      <c r="I201" s="16"/>
    </row>
    <row r="202" spans="1:9" ht="87.45" x14ac:dyDescent="0.4">
      <c r="A202" s="16">
        <v>61</v>
      </c>
      <c r="B202" s="44" t="str">
        <f ca="1">IF(OFFSET(Matrix!$L$1,$A202 - 1,0)="Yes","Connectivity/Communications"," ")</f>
        <v>Connectivity/Communications</v>
      </c>
      <c r="C202" s="44" t="str">
        <f ca="1">IF(OFFSET(Matrix!$L$1,$A202 - 1,0)="Yes",OFFSET(Matrix!$G$1,$A202 - 1,0)," ")</f>
        <v>Medium</v>
      </c>
      <c r="D202" s="45" t="str">
        <f ca="1">IF(OFFSET(Matrix!$L$1,$A202 - 1,0)="Yes",OFFSET(Matrix!$I$1,$A202 - 1,0),"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202" s="16"/>
      <c r="F202" s="16"/>
      <c r="G202" s="16"/>
      <c r="H202" s="16"/>
      <c r="I202" s="16"/>
    </row>
    <row r="203" spans="1:9" ht="58.3" x14ac:dyDescent="0.4">
      <c r="A203" s="48">
        <v>69</v>
      </c>
      <c r="B203" s="49" t="str">
        <f ca="1">IF(OFFSET(Matrix!$L$1,$A203 - 1,0)="Yes","Connectivity/Communications"," ")</f>
        <v>Connectivity/Communications</v>
      </c>
      <c r="C203" s="49" t="str">
        <f ca="1">IF(OFFSET(Matrix!$L$1,$A203 - 1,0)="Yes",OFFSET(Matrix!$G$1,$A203 - 1,0)," ")</f>
        <v>Medium</v>
      </c>
      <c r="D203" s="50" t="str">
        <f ca="1">IF(OFFSET(Matrix!$L$1,$A203 - 1,0)="Yes",OFFSET(Matrix!$I$1,$A203 - 1,0),"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203" s="48"/>
      <c r="F203" s="48"/>
      <c r="G203" s="48"/>
      <c r="H203" s="48"/>
      <c r="I203" s="48"/>
    </row>
    <row r="204" spans="1:9" ht="29.15" x14ac:dyDescent="0.4">
      <c r="A204" s="16">
        <v>59</v>
      </c>
      <c r="B204" s="44" t="str">
        <f ca="1">IF(OFFSET(Matrix!$L$1,$A204 - 1,0)="Yes","Connectivity/Communications"," ")</f>
        <v>Connectivity/Communications</v>
      </c>
      <c r="C204" s="44" t="str">
        <f ca="1">IF(OFFSET(Matrix!$L$1,$A204 - 1,0)="Yes",OFFSET(Matrix!$G$1,$A204 - 1,0)," ")</f>
        <v>Medium</v>
      </c>
      <c r="D204" s="45" t="str">
        <f ca="1">IF(OFFSET(Matrix!$L$1,$A204 - 1,0)="Yes",OFFSET(Matrix!$I$1,$A204 - 1,0)," ")</f>
        <v>SII-080 (Protecting Firmware on Devices) - The vendor shall design security components that fail-secure to protect integrity of systems and data.</v>
      </c>
      <c r="E204" s="16"/>
      <c r="F204" s="16"/>
      <c r="G204" s="16"/>
      <c r="H204" s="16"/>
      <c r="I204" s="16"/>
    </row>
    <row r="205" spans="1:9" ht="43.75" x14ac:dyDescent="0.4">
      <c r="A205" s="16">
        <v>68</v>
      </c>
      <c r="B205" s="44" t="str">
        <f ca="1">IF(OFFSET(Matrix!$L$1,$A205 - 1,0)="Yes","Connectivity/Communications"," ")</f>
        <v>Connectivity/Communications</v>
      </c>
      <c r="C205" s="44" t="str">
        <f ca="1">IF(OFFSET(Matrix!$L$1,$A205 - 1,0)="Yes",OFFSET(Matrix!$G$1,$A205 - 1,0)," ")</f>
        <v>Medium</v>
      </c>
      <c r="D205" s="45" t="str">
        <f ca="1">IF(OFFSET(Matrix!$L$1,$A205 - 1,0)="Yes",OFFSET(Matrix!$I$1,$A205 - 1,0)," ")</f>
        <v>SII-170 (System and Information Integrity) - The vendor shall actively monitor resources such as NIST Common Vulnerabilities and Exposures (CVE), Bugtraq, for security alerts and advisories related to the telematics system’s components</v>
      </c>
      <c r="E205" s="16"/>
      <c r="F205" s="16"/>
      <c r="G205" s="16"/>
      <c r="H205" s="16"/>
      <c r="I205" s="16"/>
    </row>
    <row r="206" spans="1:9" ht="15" customHeight="1" x14ac:dyDescent="0.4">
      <c r="A206" s="48">
        <v>70</v>
      </c>
      <c r="B206" s="49" t="str">
        <f ca="1">IF(OFFSET(Matrix!$L$1,$A206 - 1,0)="Yes","Connectivity/Communications"," ")</f>
        <v>Connectivity/Communications</v>
      </c>
      <c r="C206" s="49" t="str">
        <f ca="1">IF(OFFSET(Matrix!$L$1,$A206 - 1,0)="Yes",OFFSET(Matrix!$G$1,$A206 - 1,0)," ")</f>
        <v>Medium</v>
      </c>
      <c r="D206" s="50" t="str">
        <f ca="1">IF(OFFSET(Matrix!$L$1,$A206 - 1,0)="Yes",OFFSET(Matrix!$I$1,$A206 - 1,0)," ")</f>
        <v xml:space="preserve">SII-180 (Secure Software Development Lifecycle (SDLC)) - Remediation SLA or objectives are defined and are adhered to by the security and development teams. Identified vulnerabilities are remediated or mitigated using suitable compensating controls
</v>
      </c>
      <c r="E206" s="48"/>
      <c r="F206" s="48"/>
      <c r="G206" s="48"/>
      <c r="H206" s="48"/>
      <c r="I206" s="48"/>
    </row>
    <row r="207" spans="1:9" ht="29.15" x14ac:dyDescent="0.4">
      <c r="A207" s="16">
        <v>36</v>
      </c>
      <c r="B207" s="44" t="str">
        <f ca="1">IF(OFFSET(Matrix!$L$1,$A207 - 1,0)="Yes","Connectivity/Communications"," ")</f>
        <v>Connectivity/Communications</v>
      </c>
      <c r="C207" s="44" t="str">
        <f ca="1">IF(OFFSET(Matrix!$L$1,$A207 - 1,0)="Yes",OFFSET(Matrix!$G$1,$A207 - 1,0)," ")</f>
        <v>Low</v>
      </c>
      <c r="D207" s="45" t="str">
        <f ca="1">IF(OFFSET(Matrix!$L$1,$A207 - 1,0)="Yes",OFFSET(Matrix!$I$1,$A207 - 1,0)," ")</f>
        <v>SAA-040 (System and Service Acquisition) - The vendor shall perform due diligence to ensure its suppliers also meet the vendor's security requirements</v>
      </c>
      <c r="E207" s="16"/>
      <c r="F207" s="16"/>
      <c r="G207" s="16"/>
      <c r="H207" s="16"/>
      <c r="I207" s="16"/>
    </row>
    <row r="208" spans="1:9" ht="29.15" x14ac:dyDescent="0.4">
      <c r="A208" s="16">
        <v>64</v>
      </c>
      <c r="B208" s="44" t="str">
        <f ca="1">IF(OFFSET(Matrix!$L$1,$A208 - 1,0)="Yes","Connectivity/Communications"," ")</f>
        <v>Connectivity/Communications</v>
      </c>
      <c r="C208" s="44" t="str">
        <f ca="1">IF(OFFSET(Matrix!$L$1,$A208 - 1,0)="Yes",OFFSET(Matrix!$G$1,$A208 - 1,0)," ")</f>
        <v>Low</v>
      </c>
      <c r="D208" s="45" t="str">
        <f ca="1">IF(OFFSET(Matrix!$L$1,$A208 - 1,0)="Yes",OFFSET(Matrix!$I$1,$A208 - 1,0)," ")</f>
        <v>SII-120 (Vulnerability Management) - The vendor shall have a vulnerability management process that includes steps to triage any found vulnerabilities and plan remediation.</v>
      </c>
      <c r="E208" s="16"/>
      <c r="F208" s="16"/>
      <c r="G208" s="16"/>
      <c r="H208" s="16"/>
      <c r="I208" s="16"/>
    </row>
    <row r="209" spans="1:9" ht="29.15" x14ac:dyDescent="0.4">
      <c r="A209" s="16">
        <v>56</v>
      </c>
      <c r="B209" s="44" t="str">
        <f ca="1">IF(OFFSET(Matrix!$L$1,$A209 - 1,0)="Yes","Connectivity/Communications"," ")</f>
        <v>Connectivity/Communications</v>
      </c>
      <c r="C209" s="44" t="str">
        <f ca="1">IF(OFFSET(Matrix!$L$1,$A209 - 1,0)="Yes",OFFSET(Matrix!$G$1,$A209 - 1,0)," ")</f>
        <v>Low</v>
      </c>
      <c r="D209" s="45" t="str">
        <f ca="1">IF(OFFSET(Matrix!$L$1,$A209 - 1,0)="Yes",OFFSET(Matrix!$I$1,$A209 - 1,0)," ")</f>
        <v>SII-060 (Protecting Firmware on Devices) - The vendor shall provide a means (and document the process) for customers to verify the firmware in their devices.</v>
      </c>
      <c r="E209" s="16"/>
      <c r="F209" s="16"/>
      <c r="G209" s="16"/>
      <c r="H209" s="16"/>
      <c r="I209" s="16"/>
    </row>
    <row r="210" spans="1:9" ht="29.15" x14ac:dyDescent="0.4">
      <c r="A210" s="16">
        <v>60</v>
      </c>
      <c r="B210" s="44" t="str">
        <f ca="1">IF(OFFSET(Matrix!$L$1,$A210 - 1,0)="Yes","Connectivity/Communications"," ")</f>
        <v>Connectivity/Communications</v>
      </c>
      <c r="C210" s="44" t="str">
        <f ca="1">IF(OFFSET(Matrix!$L$1,$A210 - 1,0)="Yes",OFFSET(Matrix!$G$1,$A210 - 1,0)," ")</f>
        <v>Low</v>
      </c>
      <c r="D210" s="45" t="str">
        <f ca="1">IF(OFFSET(Matrix!$L$1,$A210 - 1,0)="Yes",OFFSET(Matrix!$I$1,$A210 - 1,0)," ")</f>
        <v>SII-081 (Protecting Firmware on Devices) - The vendor shall utilize protective mechanisms to protect components from unauthorized runtime/volatile modification of code.</v>
      </c>
      <c r="E210" s="16"/>
      <c r="F210" s="16"/>
      <c r="G210" s="16"/>
      <c r="H210" s="16"/>
      <c r="I210" s="16"/>
    </row>
    <row r="211" spans="1:9" ht="29.15" x14ac:dyDescent="0.4">
      <c r="A211" s="48">
        <v>72</v>
      </c>
      <c r="B211" s="49" t="str">
        <f ca="1">IF(OFFSET(Matrix!$L$1,$A211 - 1,0)="Yes","Connectivity/Communications"," ")</f>
        <v>Connectivity/Communications</v>
      </c>
      <c r="C211" s="49" t="str">
        <f ca="1">IF(OFFSET(Matrix!$L$1,$A211 - 1,0)="Yes",OFFSET(Matrix!$G$1,$A211 - 1,0)," ")</f>
        <v>Low</v>
      </c>
      <c r="D211" s="50" t="str">
        <f ca="1">IF(OFFSET(Matrix!$L$1,$A211 - 1,0)="Yes",OFFSET(Matrix!$I$1,$A211 - 1,0)," ")</f>
        <v>SII-200 (System and Information Integrity) - The vendor shall participate in a cybersecurity information sharing and analysis group in the heavy vehicle industry</v>
      </c>
      <c r="E211" s="48"/>
      <c r="F211" s="48"/>
      <c r="G211" s="48"/>
      <c r="H211" s="48"/>
      <c r="I211" s="48"/>
    </row>
    <row r="212" spans="1:9" x14ac:dyDescent="0.4">
      <c r="A212" s="16">
        <v>47</v>
      </c>
      <c r="B212" s="44" t="str">
        <f ca="1">IF(OFFSET(Matrix!$L$1,$A212 - 1,0)="Yes","Connectivity/Communications"," ")</f>
        <v xml:space="preserve"> </v>
      </c>
      <c r="C212" s="44" t="str">
        <f ca="1">IF(OFFSET(Matrix!$L$1,$A212 - 1,0)="Yes",OFFSET(Matrix!$G$1,$A212 - 1,0)," ")</f>
        <v xml:space="preserve"> </v>
      </c>
      <c r="D212" s="45" t="str">
        <f ca="1">IF(OFFSET(Matrix!$L$1,$A212 - 1,0)="Yes",OFFSET(Matrix!$I$1,$A212 - 1,0)," ")</f>
        <v xml:space="preserve"> </v>
      </c>
      <c r="E212" s="16"/>
      <c r="F212" s="16"/>
      <c r="G212" s="16"/>
      <c r="H212" s="16"/>
      <c r="I212" s="16"/>
    </row>
    <row r="213" spans="1:9" x14ac:dyDescent="0.4">
      <c r="A213" s="16">
        <v>46</v>
      </c>
      <c r="B213" s="44" t="str">
        <f ca="1">IF(OFFSET(Matrix!$L$1,$A213 - 1,0)="Yes","Connectivity/Communications"," ")</f>
        <v xml:space="preserve"> </v>
      </c>
      <c r="C213" s="44" t="str">
        <f ca="1">IF(OFFSET(Matrix!$L$1,$A213 - 1,0)="Yes",OFFSET(Matrix!$G$1,$A213 - 1,0)," ")</f>
        <v xml:space="preserve"> </v>
      </c>
      <c r="D213" s="45" t="str">
        <f ca="1">IF(OFFSET(Matrix!$L$1,$A213 - 1,0)="Yes",OFFSET(Matrix!$I$1,$A213 - 1,0)," ")</f>
        <v xml:space="preserve"> </v>
      </c>
      <c r="E213" s="16"/>
      <c r="F213" s="16"/>
      <c r="G213" s="16"/>
      <c r="H213" s="16"/>
      <c r="I213" s="16"/>
    </row>
    <row r="214" spans="1:9" x14ac:dyDescent="0.4">
      <c r="A214" s="16">
        <v>27</v>
      </c>
      <c r="B214" s="44" t="str">
        <f ca="1">IF(OFFSET(Matrix!$L$1,$A214 - 1,0)="Yes","Connectivity/Communications"," ")</f>
        <v xml:space="preserve"> </v>
      </c>
      <c r="C214" s="44" t="str">
        <f ca="1">IF(OFFSET(Matrix!$L$1,$A214 - 1,0)="Yes",OFFSET(Matrix!$G$1,$A214 - 1,0)," ")</f>
        <v xml:space="preserve"> </v>
      </c>
      <c r="D214" s="45" t="str">
        <f ca="1">IF(OFFSET(Matrix!$L$1,$A214 - 1,0)="Yes",OFFSET(Matrix!$I$1,$A214 - 1,0)," ")</f>
        <v xml:space="preserve"> </v>
      </c>
      <c r="E214" s="16"/>
      <c r="F214" s="16"/>
      <c r="G214" s="16"/>
      <c r="H214" s="16"/>
      <c r="I214" s="16"/>
    </row>
    <row r="215" spans="1:9" x14ac:dyDescent="0.4">
      <c r="A215" s="16">
        <v>28</v>
      </c>
      <c r="B215" s="44" t="str">
        <f ca="1">IF(OFFSET(Matrix!$L$1,$A215 - 1,0)="Yes","Connectivity/Communications"," ")</f>
        <v xml:space="preserve"> </v>
      </c>
      <c r="C215" s="44" t="str">
        <f ca="1">IF(OFFSET(Matrix!$L$1,$A215 - 1,0)="Yes",OFFSET(Matrix!$G$1,$A215 - 1,0)," ")</f>
        <v xml:space="preserve"> </v>
      </c>
      <c r="D215" s="45" t="str">
        <f ca="1">IF(OFFSET(Matrix!$L$1,$A215 - 1,0)="Yes",OFFSET(Matrix!$I$1,$A215 - 1,0)," ")</f>
        <v xml:space="preserve"> </v>
      </c>
      <c r="E215" s="16"/>
      <c r="F215" s="16"/>
      <c r="G215" s="16"/>
      <c r="H215" s="16"/>
      <c r="I215" s="16"/>
    </row>
    <row r="216" spans="1:9" x14ac:dyDescent="0.4">
      <c r="A216" s="16">
        <v>29</v>
      </c>
      <c r="B216" s="44" t="str">
        <f ca="1">IF(OFFSET(Matrix!$L$1,$A216 - 1,0)="Yes","Connectivity/Communications"," ")</f>
        <v xml:space="preserve"> </v>
      </c>
      <c r="C216" s="44" t="str">
        <f ca="1">IF(OFFSET(Matrix!$L$1,$A216 - 1,0)="Yes",OFFSET(Matrix!$G$1,$A216 - 1,0)," ")</f>
        <v xml:space="preserve"> </v>
      </c>
      <c r="D216" s="45" t="str">
        <f ca="1">IF(OFFSET(Matrix!$L$1,$A216 - 1,0)="Yes",OFFSET(Matrix!$I$1,$A216 - 1,0)," ")</f>
        <v xml:space="preserve"> </v>
      </c>
      <c r="E216" s="16"/>
      <c r="F216" s="16"/>
      <c r="G216" s="16"/>
      <c r="H216" s="16"/>
      <c r="I216" s="16"/>
    </row>
    <row r="217" spans="1:9" x14ac:dyDescent="0.4">
      <c r="A217" s="16">
        <v>62</v>
      </c>
      <c r="B217" s="44" t="str">
        <f ca="1">IF(OFFSET(Matrix!$L$1,$A217 - 1,0)="Yes","Connectivity/Communications"," ")</f>
        <v xml:space="preserve"> </v>
      </c>
      <c r="C217" s="44" t="str">
        <f ca="1">IF(OFFSET(Matrix!$L$1,$A217 - 1,0)="Yes",OFFSET(Matrix!$G$1,$A217 - 1,0)," ")</f>
        <v xml:space="preserve"> </v>
      </c>
      <c r="D217" s="45" t="str">
        <f ca="1">IF(OFFSET(Matrix!$L$1,$A217 - 1,0)="Yes",OFFSET(Matrix!$I$1,$A217 - 1,0)," ")</f>
        <v xml:space="preserve"> </v>
      </c>
      <c r="E217" s="16"/>
      <c r="F217" s="16"/>
      <c r="G217" s="16"/>
      <c r="H217" s="16"/>
      <c r="I217" s="16"/>
    </row>
    <row r="218" spans="1:9" x14ac:dyDescent="0.4">
      <c r="A218" s="16">
        <v>42</v>
      </c>
      <c r="B218" s="44" t="str">
        <f ca="1">IF(OFFSET(Matrix!$L$1,$A218 - 1,0)="Yes","Connectivity/Communications"," ")</f>
        <v xml:space="preserve"> </v>
      </c>
      <c r="C218" s="44" t="str">
        <f ca="1">IF(OFFSET(Matrix!$L$1,$A218 - 1,0)="Yes",OFFSET(Matrix!$G$1,$A218 - 1,0)," ")</f>
        <v xml:space="preserve"> </v>
      </c>
      <c r="D218" s="45" t="str">
        <f ca="1">IF(OFFSET(Matrix!$L$1,$A218 - 1,0)="Yes",OFFSET(Matrix!$I$1,$A218 - 1,0)," ")</f>
        <v xml:space="preserve"> </v>
      </c>
      <c r="E218" s="16"/>
      <c r="F218" s="16"/>
      <c r="G218" s="16"/>
      <c r="H218" s="16"/>
      <c r="I218" s="16"/>
    </row>
    <row r="219" spans="1:9" x14ac:dyDescent="0.4">
      <c r="A219" s="16">
        <v>2</v>
      </c>
      <c r="B219" s="16" t="str">
        <f ca="1">IF(OFFSET(Matrix!$L$1,$A219 - 1,0)="Yes","Connectivity/Communications"," ")</f>
        <v xml:space="preserve"> </v>
      </c>
      <c r="C219" s="16" t="str">
        <f ca="1">IF(OFFSET(Matrix!$L$1,$A219 - 1,0)="Yes",OFFSET(Matrix!$G$1,$A219 - 1,0)," ")</f>
        <v xml:space="preserve"> </v>
      </c>
      <c r="D219" s="16" t="str">
        <f ca="1">IF(OFFSET(Matrix!$L$1,$A219 - 1,0)="Yes",OFFSET(Matrix!$I$1,$A219 - 1,0)," ")</f>
        <v xml:space="preserve"> </v>
      </c>
      <c r="E219" s="16"/>
      <c r="F219" s="16"/>
      <c r="G219" s="16"/>
      <c r="H219" s="16"/>
      <c r="I219" s="16"/>
    </row>
    <row r="220" spans="1:9" x14ac:dyDescent="0.4">
      <c r="A220" s="16">
        <v>13</v>
      </c>
      <c r="B220" s="44" t="str">
        <f ca="1">IF(OFFSET(Matrix!$L$1,$A220 - 1,0)="Yes","Connectivity/Communications"," ")</f>
        <v xml:space="preserve"> </v>
      </c>
      <c r="C220" s="44" t="str">
        <f ca="1">IF(OFFSET(Matrix!$L$1,$A220 - 1,0)="Yes",OFFSET(Matrix!$G$1,$A220 - 1,0)," ")</f>
        <v xml:space="preserve"> </v>
      </c>
      <c r="D220" s="45" t="str">
        <f ca="1">IF(OFFSET(Matrix!$L$1,$A220 - 1,0)="Yes",OFFSET(Matrix!$I$1,$A220 - 1,0)," ")</f>
        <v xml:space="preserve"> </v>
      </c>
      <c r="E220" s="16"/>
      <c r="F220" s="16"/>
      <c r="G220" s="16"/>
      <c r="H220" s="16"/>
      <c r="I220" s="16"/>
    </row>
    <row r="221" spans="1:9" x14ac:dyDescent="0.4">
      <c r="A221" s="16">
        <v>23</v>
      </c>
      <c r="B221" s="44" t="str">
        <f ca="1">IF(OFFSET(Matrix!$L$1,$A221 - 1,0)="Yes","Connectivity/Communications"," ")</f>
        <v xml:space="preserve"> </v>
      </c>
      <c r="C221" s="44" t="str">
        <f ca="1">IF(OFFSET(Matrix!$L$1,$A221 - 1,0)="Yes",OFFSET(Matrix!$G$1,$A221 - 1,0)," ")</f>
        <v xml:space="preserve"> </v>
      </c>
      <c r="D221" s="45" t="str">
        <f ca="1">IF(OFFSET(Matrix!$L$1,$A221 - 1,0)="Yes",OFFSET(Matrix!$I$1,$A221 - 1,0)," ")</f>
        <v xml:space="preserve"> </v>
      </c>
      <c r="E221" s="16"/>
      <c r="F221" s="16"/>
      <c r="G221" s="16"/>
      <c r="H221" s="16"/>
      <c r="I221" s="16"/>
    </row>
    <row r="222" spans="1:9" x14ac:dyDescent="0.4">
      <c r="A222" s="16">
        <v>24</v>
      </c>
      <c r="B222" s="44" t="str">
        <f ca="1">IF(OFFSET(Matrix!$L$1,$A222 - 1,0)="Yes","Connectivity/Communications"," ")</f>
        <v xml:space="preserve"> </v>
      </c>
      <c r="C222" s="44" t="str">
        <f ca="1">IF(OFFSET(Matrix!$L$1,$A222 - 1,0)="Yes",OFFSET(Matrix!$G$1,$A222 - 1,0)," ")</f>
        <v xml:space="preserve"> </v>
      </c>
      <c r="D222" s="45" t="str">
        <f ca="1">IF(OFFSET(Matrix!$L$1,$A222 - 1,0)="Yes",OFFSET(Matrix!$I$1,$A222 - 1,0)," ")</f>
        <v xml:space="preserve"> </v>
      </c>
      <c r="E222" s="16"/>
      <c r="F222" s="16"/>
      <c r="G222" s="16"/>
      <c r="H222" s="16"/>
      <c r="I222" s="16"/>
    </row>
    <row r="223" spans="1:9" x14ac:dyDescent="0.4">
      <c r="A223" s="48">
        <v>71</v>
      </c>
      <c r="B223" s="49" t="str">
        <f ca="1">IF(OFFSET(Matrix!$L$1,$A223 - 1,0)="Yes","Connectivity/Communications"," ")</f>
        <v xml:space="preserve"> </v>
      </c>
      <c r="C223" s="49" t="str">
        <f ca="1">IF(OFFSET(Matrix!$L$1,$A223 - 1,0)="Yes",OFFSET(Matrix!$G$1,$A223 - 1,0)," ")</f>
        <v xml:space="preserve"> </v>
      </c>
      <c r="D223" s="50" t="str">
        <f ca="1">IF(OFFSET(Matrix!$L$1,$A223 - 1,0)="Yes",OFFSET(Matrix!$I$1,$A223 - 1,0)," ")</f>
        <v xml:space="preserve"> </v>
      </c>
      <c r="E223" s="48"/>
      <c r="F223" s="48"/>
      <c r="G223" s="48"/>
      <c r="H223" s="48"/>
      <c r="I223" s="48"/>
    </row>
    <row r="224" spans="1:9" x14ac:dyDescent="0.4">
      <c r="A224" s="16">
        <v>25</v>
      </c>
      <c r="B224" s="44" t="str">
        <f ca="1">IF(OFFSET(Matrix!$L$1,$A224 - 1,0)="Yes","Connectivity/Communications"," ")</f>
        <v xml:space="preserve"> </v>
      </c>
      <c r="C224" s="44" t="str">
        <f ca="1">IF(OFFSET(Matrix!$L$1,$A224 - 1,0)="Yes",OFFSET(Matrix!$G$1,$A224 - 1,0)," ")</f>
        <v xml:space="preserve"> </v>
      </c>
      <c r="D224" s="45" t="str">
        <f ca="1">IF(OFFSET(Matrix!$L$1,$A224 - 1,0)="Yes",OFFSET(Matrix!$I$1,$A224 - 1,0)," ")</f>
        <v xml:space="preserve"> </v>
      </c>
      <c r="E224" s="16"/>
      <c r="F224" s="16"/>
      <c r="G224" s="16"/>
      <c r="H224" s="16"/>
      <c r="I224" s="16"/>
    </row>
    <row r="225" spans="1:9" x14ac:dyDescent="0.4">
      <c r="A225" s="16">
        <v>26</v>
      </c>
      <c r="B225" s="44" t="str">
        <f ca="1">IF(OFFSET(Matrix!$L$1,$A225 - 1,0)="Yes","Connectivity/Communications"," ")</f>
        <v xml:space="preserve"> </v>
      </c>
      <c r="C225" s="44" t="str">
        <f ca="1">IF(OFFSET(Matrix!$L$1,$A225 - 1,0)="Yes",OFFSET(Matrix!$G$1,$A225 - 1,0)," ")</f>
        <v xml:space="preserve"> </v>
      </c>
      <c r="D225" s="45" t="str">
        <f ca="1">IF(OFFSET(Matrix!$L$1,$A225 - 1,0)="Yes",OFFSET(Matrix!$I$1,$A225 - 1,0)," ")</f>
        <v xml:space="preserve"> </v>
      </c>
      <c r="E225" s="16"/>
      <c r="F225" s="16"/>
      <c r="G225" s="16"/>
      <c r="H225" s="16"/>
      <c r="I225" s="16"/>
    </row>
    <row r="226" spans="1:9" x14ac:dyDescent="0.4">
      <c r="E226"/>
      <c r="F226"/>
      <c r="G226"/>
      <c r="H226"/>
      <c r="I226"/>
    </row>
    <row r="227" spans="1:9" ht="20.6" x14ac:dyDescent="0.4">
      <c r="C227" s="98" t="s">
        <v>239</v>
      </c>
      <c r="D227" s="98"/>
      <c r="E227" s="98"/>
      <c r="F227" s="98"/>
      <c r="G227" s="98"/>
      <c r="H227" s="98"/>
      <c r="I227" s="98"/>
    </row>
    <row r="228" spans="1:9" x14ac:dyDescent="0.4">
      <c r="A228" s="46"/>
      <c r="B228" s="47"/>
      <c r="C228" s="95" t="s">
        <v>335</v>
      </c>
      <c r="D228" s="96"/>
      <c r="E228" s="95" t="s">
        <v>266</v>
      </c>
      <c r="F228" s="97"/>
      <c r="G228" s="97"/>
      <c r="H228" s="97"/>
      <c r="I228" s="97"/>
    </row>
    <row r="229" spans="1:9" ht="25.75" x14ac:dyDescent="0.4">
      <c r="A229" s="42" t="s">
        <v>334</v>
      </c>
      <c r="B229" s="33" t="s">
        <v>215</v>
      </c>
      <c r="C229" s="34" t="s">
        <v>194</v>
      </c>
      <c r="D229" s="35" t="s">
        <v>139</v>
      </c>
      <c r="E229" s="41" t="s">
        <v>264</v>
      </c>
      <c r="F229" s="41" t="s">
        <v>268</v>
      </c>
      <c r="G229" s="41" t="s">
        <v>265</v>
      </c>
      <c r="H229" s="41" t="s">
        <v>269</v>
      </c>
      <c r="I229" s="43" t="s">
        <v>267</v>
      </c>
    </row>
    <row r="230" spans="1:9" ht="29.15" x14ac:dyDescent="0.4">
      <c r="A230" s="16">
        <v>5</v>
      </c>
      <c r="B230" s="44" t="str">
        <f ca="1">IF(OFFSET(Matrix!$M$1,$A230 - 1,0)="Yes","Cloud or Back-end"," ")</f>
        <v>Cloud or Back-end</v>
      </c>
      <c r="C230" s="44" t="str">
        <f ca="1">IF(OFFSET(Matrix!$M$1,$A230 - 1,0)="Yes",OFFSET(Matrix!$G$1,$A230 - 1,0)," ")</f>
        <v>High</v>
      </c>
      <c r="D230" s="45" t="str">
        <f ca="1">IF(OFFSET(Matrix!$M$1,$A230 - 1,0)="Yes",OFFSET(Matrix!$I$1,$A230 - 1,0)," ")</f>
        <v>AC-030 (Access Control) - The vendor's system shall employ authentication to prevent unauthorized access to telematics systems and data.</v>
      </c>
      <c r="E230" s="16"/>
      <c r="F230" s="16"/>
      <c r="G230" s="16"/>
      <c r="H230" s="16"/>
      <c r="I230" s="16"/>
    </row>
    <row r="231" spans="1:9" ht="29.15" x14ac:dyDescent="0.4">
      <c r="A231" s="16">
        <v>16</v>
      </c>
      <c r="B231" s="44" t="str">
        <f ca="1">IF(OFFSET(Matrix!$M$1,$A231 - 1,0)="Yes","Cloud or Back-end"," ")</f>
        <v>Cloud or Back-end</v>
      </c>
      <c r="C231" s="44" t="str">
        <f ca="1">IF(OFFSET(Matrix!$M$1,$A231 - 1,0)="Yes",OFFSET(Matrix!$G$1,$A231 - 1,0)," ")</f>
        <v>High</v>
      </c>
      <c r="D231" s="45" t="str">
        <f ca="1">IF(OFFSET(Matrix!$M$1,$A231 - 1,0)="Yes",OFFSET(Matrix!$I$1,$A231 - 1,0)," ")</f>
        <v>CM-020 (Configuration Management) - The vendor’s devices shall have all services used for troubleshooting disabled or properly protected from unauthorized access and use.</v>
      </c>
      <c r="E231" s="16"/>
      <c r="F231" s="16"/>
      <c r="G231" s="16"/>
      <c r="H231" s="16"/>
      <c r="I231" s="16"/>
    </row>
    <row r="232" spans="1:9" ht="29.15" x14ac:dyDescent="0.4">
      <c r="A232" s="16">
        <v>17</v>
      </c>
      <c r="B232" s="44" t="str">
        <f ca="1">IF(OFFSET(Matrix!$M$1,$A232 - 1,0)="Yes","Cloud or Back-end"," ")</f>
        <v>Cloud or Back-end</v>
      </c>
      <c r="C232" s="44" t="str">
        <f ca="1">IF(OFFSET(Matrix!$M$1,$A232 - 1,0)="Yes",OFFSET(Matrix!$G$1,$A232 - 1,0)," ")</f>
        <v>High</v>
      </c>
      <c r="D232" s="45" t="str">
        <f ca="1">IF(OFFSET(Matrix!$M$1,$A232 - 1,0)="Yes",OFFSET(Matrix!$I$1,$A232 - 1,0)," ")</f>
        <v>CM-030 (Configuration Management) - Vendor ensures that any and all interfaces used for testing or debug are unavailalbe in production builds of the devices</v>
      </c>
      <c r="E232" s="16"/>
      <c r="F232" s="16"/>
      <c r="G232" s="16"/>
      <c r="H232" s="16"/>
      <c r="I232" s="16"/>
    </row>
    <row r="233" spans="1:9" ht="43.75" x14ac:dyDescent="0.4">
      <c r="A233" s="16">
        <v>21</v>
      </c>
      <c r="B233" s="44" t="str">
        <f ca="1">IF(OFFSET(Matrix!$M$1,$A233 - 1,0)="Yes","Cloud or Back-end"," ")</f>
        <v>Cloud or Back-end</v>
      </c>
      <c r="C233" s="44" t="str">
        <f ca="1">IF(OFFSET(Matrix!$M$1,$A233 - 1,0)="Yes",OFFSET(Matrix!$G$1,$A233 - 1,0)," ")</f>
        <v>High</v>
      </c>
      <c r="D233" s="45" t="str">
        <f ca="1">IF(OFFSET(Matrix!$M$1,$A233 - 1,0)="Yes",OFFSET(Matrix!$I$1,$A233 - 1,0)," ")</f>
        <v>IR-010 (Incidence Response) - The vendor shall have a documented incident response plan (IRP) in place which provides the carriers with a point of contact for components used within their telematics system</v>
      </c>
      <c r="E233" s="16"/>
      <c r="F233" s="16"/>
      <c r="G233" s="16"/>
      <c r="H233" s="16"/>
      <c r="I233" s="16"/>
    </row>
    <row r="234" spans="1:9" ht="43.75" x14ac:dyDescent="0.4">
      <c r="A234" s="16">
        <v>23</v>
      </c>
      <c r="B234" s="44" t="str">
        <f ca="1">IF(OFFSET(Matrix!$M$1,$A234 - 1,0)="Yes","Cloud or Back-end"," ")</f>
        <v>Cloud or Back-end</v>
      </c>
      <c r="C234" s="44" t="str">
        <f ca="1">IF(OFFSET(Matrix!$M$1,$A234 - 1,0)="Yes",OFFSET(Matrix!$G$1,$A234 - 1,0)," ")</f>
        <v>High</v>
      </c>
      <c r="D234" s="45" t="str">
        <f ca="1">IF(OFFSET(Matrix!$M$1,$A234 - 1,0)="Yes",OFFSET(Matrix!$I$1,$A234 - 1,0)," ")</f>
        <v>M-020 (Maintenance) - The vendor shall have procedures in place to test backup restoration processes of their own systems and their own facilities on at least an annual basis.</v>
      </c>
      <c r="E234" s="16"/>
      <c r="F234" s="16"/>
      <c r="G234" s="16"/>
      <c r="H234" s="16"/>
      <c r="I234" s="16"/>
    </row>
    <row r="235" spans="1:9" ht="72.900000000000006" x14ac:dyDescent="0.4">
      <c r="A235" s="16">
        <v>34</v>
      </c>
      <c r="B235" s="44" t="str">
        <f ca="1">IF(OFFSET(Matrix!$M$1,$A235 - 1,0)="Yes","Cloud or Back-end"," ")</f>
        <v>Cloud or Back-end</v>
      </c>
      <c r="C235" s="44" t="str">
        <f ca="1">IF(OFFSET(Matrix!$M$1,$A235 - 1,0)="Yes",OFFSET(Matrix!$G$1,$A235 - 1,0)," ")</f>
        <v>High</v>
      </c>
      <c r="D235" s="45" t="str">
        <f ca="1">IF(OFFSET(Matrix!$M$1,$A235 - 1,0)="Yes",OFFSET(Matrix!$I$1,$A235 - 1,0),"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235" s="16"/>
      <c r="F235" s="16"/>
      <c r="G235" s="16"/>
      <c r="H235" s="16"/>
      <c r="I235" s="16"/>
    </row>
    <row r="236" spans="1:9" ht="233.15" x14ac:dyDescent="0.4">
      <c r="A236" s="16">
        <v>44</v>
      </c>
      <c r="B236" s="44" t="str">
        <f ca="1">IF(OFFSET(Matrix!$M$1,$A236 - 1,0)="Yes","Cloud or Back-end"," ")</f>
        <v>Cloud or Back-end</v>
      </c>
      <c r="C236" s="44" t="str">
        <f ca="1">IF(OFFSET(Matrix!$M$1,$A236 - 1,0)="Yes",OFFSET(Matrix!$G$1,$A236 - 1,0)," ")</f>
        <v>High</v>
      </c>
      <c r="D236" s="45" t="str">
        <f ca="1">IF(OFFSET(Matrix!$M$1,$A236 - 1,0)="Yes",OFFSET(Matrix!$I$1,$A236 - 1,0),"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E236" s="16"/>
      <c r="F236" s="16"/>
      <c r="G236" s="16"/>
      <c r="H236" s="16"/>
      <c r="I236" s="16"/>
    </row>
    <row r="237" spans="1:9" ht="43.75" x14ac:dyDescent="0.4">
      <c r="A237" s="16">
        <v>47</v>
      </c>
      <c r="B237" s="44" t="str">
        <f ca="1">IF(OFFSET(Matrix!$M$1,$A237 - 1,0)="Yes","Cloud or Back-end"," ")</f>
        <v>Cloud or Back-end</v>
      </c>
      <c r="C237" s="44" t="str">
        <f ca="1">IF(OFFSET(Matrix!$M$1,$A237 - 1,0)="Yes",OFFSET(Matrix!$G$1,$A237 - 1,0)," ")</f>
        <v>High</v>
      </c>
      <c r="D237" s="45" t="str">
        <f ca="1">IF(OFFSET(Matrix!$M$1,$A237 - 1,0)="Yes",OFFSET(Matrix!$I$1,$A237 - 1,0)," ")</f>
        <v>SCP-110 (System and Communication Protocols) - The vendor’s system shall provide a means to download unstructured customer data in an industry-standard format (Open Telematics API). This download will occur over secured communication protocols.</v>
      </c>
      <c r="E237" s="16"/>
      <c r="F237" s="16"/>
      <c r="G237" s="16"/>
      <c r="H237" s="16"/>
      <c r="I237" s="16"/>
    </row>
    <row r="238" spans="1:9" ht="72.900000000000006" x14ac:dyDescent="0.4">
      <c r="A238" s="16">
        <v>39</v>
      </c>
      <c r="B238" s="44" t="str">
        <f ca="1">IF(OFFSET(Matrix!$M$1,$A238 - 1,0)="Yes","Cloud or Back-end"," ")</f>
        <v>Cloud or Back-end</v>
      </c>
      <c r="C238" s="44" t="str">
        <f ca="1">IF(OFFSET(Matrix!$M$1,$A238 - 1,0)="Yes",OFFSET(Matrix!$G$1,$A238 - 1,0)," ")</f>
        <v>High</v>
      </c>
      <c r="D238" s="45" t="str">
        <f ca="1">IF(OFFSET(Matrix!$M$1,$A238 - 1,0)="Yes",OFFSET(Matrix!$I$1,$A238 - 1,0),"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238" s="16"/>
      <c r="F238" s="16"/>
      <c r="G238" s="16"/>
      <c r="H238" s="16"/>
      <c r="I238" s="16"/>
    </row>
    <row r="239" spans="1:9" ht="43.75" x14ac:dyDescent="0.4">
      <c r="A239" s="16">
        <v>24</v>
      </c>
      <c r="B239" s="44" t="str">
        <f ca="1">IF(OFFSET(Matrix!$M$1,$A239 - 1,0)="Yes","Cloud or Back-end"," ")</f>
        <v>Cloud or Back-end</v>
      </c>
      <c r="C239" s="44" t="str">
        <f ca="1">IF(OFFSET(Matrix!$M$1,$A239 - 1,0)="Yes",OFFSET(Matrix!$G$1,$A239 - 1,0)," ")</f>
        <v>High</v>
      </c>
      <c r="D239" s="45" t="str">
        <f ca="1">IF(OFFSET(Matrix!$M$1,$A239 - 1,0)="Yes",OFFSET(Matrix!$I$1,$A239 - 1,0)," ")</f>
        <v>M-030 (Disposal of Goods) - The vendor must have a disposal of goods policy which covers the management of all computer equipment and storage media dealing with customer information including but not limited to PII and customer business operations data.</v>
      </c>
      <c r="E239" s="16"/>
      <c r="F239" s="16"/>
      <c r="G239" s="16"/>
      <c r="H239" s="16"/>
      <c r="I239" s="16"/>
    </row>
    <row r="240" spans="1:9" ht="43.75" x14ac:dyDescent="0.4">
      <c r="A240" s="16">
        <v>29</v>
      </c>
      <c r="B240" s="44" t="str">
        <f ca="1">IF(OFFSET(Matrix!$M$1,$A240 - 1,0)="Yes","Cloud or Back-end"," ")</f>
        <v>Cloud or Back-end</v>
      </c>
      <c r="C240" s="44" t="str">
        <f ca="1">IF(OFFSET(Matrix!$M$1,$A240 - 1,0)="Yes",OFFSET(Matrix!$G$1,$A240 - 1,0)," ")</f>
        <v>High</v>
      </c>
      <c r="D240" s="45" t="str">
        <f ca="1">IF(OFFSET(Matrix!$M$1,$A240 - 1,0)="Yes",OFFSET(Matrix!$I$1,$A240 - 1,0)," ")</f>
        <v>P-030 (Planning) - The vendor shall provide interfaces to their backend using the Open Telematics API -- enabling carriers to have failover to other providers to  avoid interruptions due to single point of failure in provider telematics services.</v>
      </c>
      <c r="E240" s="16"/>
      <c r="F240" s="16"/>
      <c r="G240" s="16"/>
      <c r="H240" s="16"/>
      <c r="I240" s="16"/>
    </row>
    <row r="241" spans="1:9" ht="29.15" x14ac:dyDescent="0.4">
      <c r="A241" s="16">
        <v>37</v>
      </c>
      <c r="B241" s="44" t="str">
        <f ca="1">IF(OFFSET(Matrix!$M$1,$A241 - 1,0)="Yes","Cloud or Back-end"," ")</f>
        <v>Cloud or Back-end</v>
      </c>
      <c r="C241" s="44" t="str">
        <f ca="1">IF(OFFSET(Matrix!$M$1,$A241 - 1,0)="Yes",OFFSET(Matrix!$G$1,$A241 - 1,0)," ")</f>
        <v>High</v>
      </c>
      <c r="D241" s="45" t="str">
        <f ca="1">IF(OFFSET(Matrix!$M$1,$A241 - 1,0)="Yes",OFFSET(Matrix!$I$1,$A241 - 1,0)," ")</f>
        <v>SCP-010 (Protecting Communications paths for systems) - Communication paths that traverse outside controlled boundaries must protect confidentiality and integrity of data</v>
      </c>
      <c r="E241" s="16"/>
      <c r="F241" s="16"/>
      <c r="G241" s="16"/>
      <c r="H241" s="16"/>
      <c r="I241" s="16"/>
    </row>
    <row r="242" spans="1:9" ht="29.15" x14ac:dyDescent="0.4">
      <c r="A242" s="16">
        <v>62</v>
      </c>
      <c r="B242" s="44" t="str">
        <f ca="1">IF(OFFSET(Matrix!$M$1,$A242 - 1,0)="Yes","Cloud or Back-end"," ")</f>
        <v>Cloud or Back-end</v>
      </c>
      <c r="C242" s="44" t="str">
        <f ca="1">IF(OFFSET(Matrix!$M$1,$A242 - 1,0)="Yes",OFFSET(Matrix!$G$1,$A242 - 1,0)," ")</f>
        <v>High</v>
      </c>
      <c r="D242" s="45" t="str">
        <f ca="1">IF(OFFSET(Matrix!$M$1,$A242 - 1,0)="Yes",OFFSET(Matrix!$I$1,$A242 - 1,0)," ")</f>
        <v>SII-100 (Incident Response) - The vendor must monitor information systems for attack and unauthorized access including employing automated analysis tools</v>
      </c>
      <c r="E242" s="16"/>
      <c r="F242" s="16"/>
      <c r="G242" s="16"/>
      <c r="H242" s="16"/>
      <c r="I242" s="16"/>
    </row>
    <row r="243" spans="1:9" ht="43.75" x14ac:dyDescent="0.4">
      <c r="A243" s="16">
        <v>42</v>
      </c>
      <c r="B243" s="44" t="str">
        <f ca="1">IF(OFFSET(Matrix!$M$1,$A243 - 1,0)="Yes","Cloud or Back-end"," ")</f>
        <v>Cloud or Back-end</v>
      </c>
      <c r="C243" s="44" t="str">
        <f ca="1">IF(OFFSET(Matrix!$M$1,$A243 - 1,0)="Yes",OFFSET(Matrix!$G$1,$A243 - 1,0)," ")</f>
        <v>High</v>
      </c>
      <c r="D243" s="45" t="str">
        <f ca="1">IF(OFFSET(Matrix!$M$1,$A243 - 1,0)="Yes",OFFSET(Matrix!$I$1,$A243 - 1,0)," ")</f>
        <v>SCP-050 (Protecting Data in the Backend) - All customer-related data will be logically segmented (e.g. encrypted with segmented keys) such that it is possible to produce all data related to one customer without inadvertently exposing any data of any others.</v>
      </c>
      <c r="E243" s="16"/>
      <c r="F243" s="16"/>
      <c r="G243" s="16"/>
      <c r="H243" s="16"/>
      <c r="I243" s="16"/>
    </row>
    <row r="244" spans="1:9" ht="72.900000000000006" x14ac:dyDescent="0.4">
      <c r="A244" s="16">
        <v>50</v>
      </c>
      <c r="B244" s="44" t="str">
        <f ca="1">IF(OFFSET(Matrix!$M$1,$A244 - 1,0)="Yes","Cloud or Back-end"," ")</f>
        <v>Cloud or Back-end</v>
      </c>
      <c r="C244" s="44" t="str">
        <f ca="1">IF(OFFSET(Matrix!$M$1,$A244 - 1,0)="Yes",OFFSET(Matrix!$G$1,$A244 - 1,0)," ")</f>
        <v>High</v>
      </c>
      <c r="D244" s="45" t="str">
        <f ca="1">IF(OFFSET(Matrix!$M$1,$A244 - 1,0)="Yes",OFFSET(Matrix!$I$1,$A244 - 1,0),"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244" s="16"/>
      <c r="F244" s="16"/>
      <c r="G244" s="16"/>
      <c r="H244" s="16"/>
      <c r="I244" s="16"/>
    </row>
    <row r="245" spans="1:9" ht="29.15" x14ac:dyDescent="0.4">
      <c r="A245" s="16">
        <v>33</v>
      </c>
      <c r="B245" s="44" t="str">
        <f ca="1">IF(OFFSET(Matrix!$M$1,$A245 - 1,0)="Yes","Cloud or Back-end"," ")</f>
        <v>Cloud or Back-end</v>
      </c>
      <c r="C245" s="44" t="str">
        <f ca="1">IF(OFFSET(Matrix!$M$1,$A245 - 1,0)="Yes",OFFSET(Matrix!$G$1,$A245 - 1,0)," ")</f>
        <v>High</v>
      </c>
      <c r="D245" s="45" t="str">
        <f ca="1">IF(OFFSET(Matrix!$M$1,$A245 - 1,0)="Yes",OFFSET(Matrix!$I$1,$A245 - 1,0)," ")</f>
        <v>SAA-010 (Security Management) - The vendor shall have an Information Security Management Plan (ISMP).</v>
      </c>
      <c r="E245" s="16"/>
      <c r="F245" s="16"/>
      <c r="G245" s="16"/>
      <c r="H245" s="16"/>
      <c r="I245" s="16"/>
    </row>
    <row r="246" spans="1:9" ht="58.3" x14ac:dyDescent="0.4">
      <c r="A246" s="16">
        <v>57</v>
      </c>
      <c r="B246" s="44" t="str">
        <f ca="1">IF(OFFSET(Matrix!$M$1,$A246 - 1,0)="Yes","Cloud or Back-end"," ")</f>
        <v>Cloud or Back-end</v>
      </c>
      <c r="C246" s="44" t="str">
        <f ca="1">IF(OFFSET(Matrix!$M$1,$A246 - 1,0)="Yes",OFFSET(Matrix!$G$1,$A246 - 1,0)," ")</f>
        <v>High</v>
      </c>
      <c r="D246" s="45" t="str">
        <f ca="1">IF(OFFSET(Matrix!$M$1,$A246 - 1,0)="Yes",OFFSET(Matrix!$I$1,$A246 - 1,0),"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246" s="16"/>
      <c r="F246" s="16"/>
      <c r="G246" s="16"/>
      <c r="H246" s="16"/>
      <c r="I246" s="16"/>
    </row>
    <row r="247" spans="1:9" ht="43.75" x14ac:dyDescent="0.4">
      <c r="A247" s="16">
        <v>30</v>
      </c>
      <c r="B247" s="44" t="str">
        <f ca="1">IF(OFFSET(Matrix!$M$1,$A247 - 1,0)="Yes","Cloud or Back-end"," ")</f>
        <v>Cloud or Back-end</v>
      </c>
      <c r="C247" s="44" t="str">
        <f ca="1">IF(OFFSET(Matrix!$M$1,$A247 - 1,0)="Yes",OFFSET(Matrix!$G$1,$A247 - 1,0)," ")</f>
        <v>Medium</v>
      </c>
      <c r="D247" s="45" t="str">
        <f ca="1">IF(OFFSET(Matrix!$M$1,$A247 - 1,0)="Yes",OFFSET(Matrix!$I$1,$A247 - 1,0)," ")</f>
        <v>PS-010 (Personnel Security) - The vendor shall have personnel security policies &amp; procedures, position risk categorization, personnel screening, personnel termination, personnel transfer, access agreements and third-party personnel security.</v>
      </c>
      <c r="E247" s="16"/>
      <c r="F247" s="16"/>
      <c r="G247" s="16"/>
      <c r="H247" s="16"/>
      <c r="I247" s="16"/>
    </row>
    <row r="248" spans="1:9" ht="58.3" x14ac:dyDescent="0.4">
      <c r="A248" s="16">
        <v>31</v>
      </c>
      <c r="B248" s="44" t="str">
        <f ca="1">IF(OFFSET(Matrix!$M$1,$A248 - 1,0)="Yes","Cloud or Back-end"," ")</f>
        <v>Cloud or Back-end</v>
      </c>
      <c r="C248" s="44" t="str">
        <f ca="1">IF(OFFSET(Matrix!$M$1,$A248 - 1,0)="Yes",OFFSET(Matrix!$G$1,$A248 - 1,0)," ")</f>
        <v>Medium</v>
      </c>
      <c r="D248" s="45" t="str">
        <f ca="1">IF(OFFSET(Matrix!$M$1,$A248 - 1,0)="Yes",OFFSET(Matrix!$I$1,$A248 - 1,0),"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248" s="16"/>
      <c r="F248" s="16"/>
      <c r="G248" s="16"/>
      <c r="H248" s="16"/>
      <c r="I248" s="16"/>
    </row>
    <row r="249" spans="1:9" ht="160.30000000000001" x14ac:dyDescent="0.4">
      <c r="A249" s="16">
        <v>41</v>
      </c>
      <c r="B249" s="44" t="str">
        <f ca="1">IF(OFFSET(Matrix!$M$1,$A249 - 1,0)="Yes","Cloud or Back-end"," ")</f>
        <v>Cloud or Back-end</v>
      </c>
      <c r="C249" s="44" t="str">
        <f ca="1">IF(OFFSET(Matrix!$M$1,$A249 - 1,0)="Yes",OFFSET(Matrix!$G$1,$A249 - 1,0)," ")</f>
        <v>Medium</v>
      </c>
      <c r="D249" s="45" t="str">
        <f ca="1">IF(OFFSET(Matrix!$M$1,$A249 - 1,0)="Yes",OFFSET(Matrix!$I$1,$A249 - 1,0),"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249" s="16"/>
      <c r="F249" s="16"/>
      <c r="G249" s="16"/>
      <c r="H249" s="16"/>
      <c r="I249" s="16"/>
    </row>
    <row r="250" spans="1:9" ht="29.15" x14ac:dyDescent="0.4">
      <c r="A250" s="16">
        <v>59</v>
      </c>
      <c r="B250" s="44" t="str">
        <f ca="1">IF(OFFSET(Matrix!$M$1,$A250 - 1,0)="Yes","Cloud or Back-end"," ")</f>
        <v>Cloud or Back-end</v>
      </c>
      <c r="C250" s="44" t="str">
        <f ca="1">IF(OFFSET(Matrix!$M$1,$A250 - 1,0)="Yes",OFFSET(Matrix!$G$1,$A250 - 1,0)," ")</f>
        <v>Medium</v>
      </c>
      <c r="D250" s="45" t="str">
        <f ca="1">IF(OFFSET(Matrix!$M$1,$A250 - 1,0)="Yes",OFFSET(Matrix!$I$1,$A250 - 1,0)," ")</f>
        <v>SII-080 (Protecting Firmware on Devices) - The vendor shall design security components that fail-secure to protect integrity of systems and data.</v>
      </c>
      <c r="E250" s="16"/>
      <c r="F250" s="16"/>
      <c r="G250" s="16"/>
      <c r="H250" s="16"/>
      <c r="I250" s="16"/>
    </row>
    <row r="251" spans="1:9" ht="58.3" x14ac:dyDescent="0.4">
      <c r="A251" s="16">
        <v>35</v>
      </c>
      <c r="B251" s="44" t="str">
        <f ca="1">IF(OFFSET(Matrix!$M$1,$A251 - 1,0)="Yes","Cloud or Back-end"," ")</f>
        <v>Cloud or Back-end</v>
      </c>
      <c r="C251" s="44" t="str">
        <f ca="1">IF(OFFSET(Matrix!$M$1,$A251 - 1,0)="Yes",OFFSET(Matrix!$G$1,$A251 - 1,0)," ")</f>
        <v>Medium</v>
      </c>
      <c r="D251" s="45" t="str">
        <f ca="1">IF(OFFSET(Matrix!$M$1,$A251 - 1,0)="Yes",OFFSET(Matrix!$I$1,$A251 - 1,0),"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251" s="16"/>
      <c r="F251" s="16"/>
      <c r="G251" s="16"/>
      <c r="H251" s="16"/>
      <c r="I251" s="16"/>
    </row>
    <row r="252" spans="1:9" ht="43.75" x14ac:dyDescent="0.4">
      <c r="A252" s="16">
        <v>38</v>
      </c>
      <c r="B252" s="44" t="str">
        <f ca="1">IF(OFFSET(Matrix!$M$1,$A252 - 1,0)="Yes","Cloud or Back-end"," ")</f>
        <v>Cloud or Back-end</v>
      </c>
      <c r="C252" s="44" t="str">
        <f ca="1">IF(OFFSET(Matrix!$M$1,$A252 - 1,0)="Yes",OFFSET(Matrix!$G$1,$A252 - 1,0)," ")</f>
        <v>Medium</v>
      </c>
      <c r="D252" s="45" t="str">
        <f ca="1">IF(OFFSET(Matrix!$M$1,$A252 - 1,0)="Yes",OFFSET(Matrix!$I$1,$A252 - 1,0)," ")</f>
        <v>SCP-011 (Protecting Communication paths for systems) - Communication path cryptographic protections must not use identities, keys or shared secrets which are common across multiple deployed devices</v>
      </c>
      <c r="E252" s="16"/>
      <c r="F252" s="16"/>
      <c r="G252" s="16"/>
      <c r="H252" s="16"/>
      <c r="I252" s="16"/>
    </row>
    <row r="253" spans="1:9" ht="43.75" x14ac:dyDescent="0.4">
      <c r="A253" s="16">
        <v>58</v>
      </c>
      <c r="B253" s="44" t="str">
        <f ca="1">IF(OFFSET(Matrix!$M$1,$A253 - 1,0)="Yes","Cloud or Back-end"," ")</f>
        <v>Cloud or Back-end</v>
      </c>
      <c r="C253" s="44" t="str">
        <f ca="1">IF(OFFSET(Matrix!$M$1,$A253 - 1,0)="Yes",OFFSET(Matrix!$G$1,$A253 - 1,0)," ")</f>
        <v>Medium</v>
      </c>
      <c r="D253" s="45" t="str">
        <f ca="1">IF(OFFSET(Matrix!$M$1,$A253 - 1,0)="Yes",OFFSET(Matrix!$I$1,$A253 - 1,0)," ")</f>
        <v>SII-071 (Protecting Firmware on Devices) - The vendor shall use the techniques of sanitizing/filtering inputs, segmenting memory spaces of input parsers from other execution and/or using provably correct or memory safe languages for input processing.</v>
      </c>
      <c r="E253" s="16"/>
      <c r="F253" s="16"/>
      <c r="G253" s="16"/>
      <c r="H253" s="16"/>
      <c r="I253" s="16"/>
    </row>
    <row r="254" spans="1:9" ht="43.75" x14ac:dyDescent="0.4">
      <c r="A254" s="16">
        <v>2</v>
      </c>
      <c r="B254" s="16" t="str">
        <f ca="1">IF(OFFSET(Matrix!$M$1,$A254 - 1,0)="Yes","Cloud or Back-end"," ")</f>
        <v>Cloud or Back-end</v>
      </c>
      <c r="C254" s="16" t="str">
        <f ca="1">IF(OFFSET(Matrix!$M$1,$A254 - 1,0)="Yes",OFFSET(Matrix!$G$1,$A254 - 1,0)," ")</f>
        <v>Medium</v>
      </c>
      <c r="D254" s="16" t="str">
        <f ca="1">IF(OFFSET(Matrix!$M$1,$A254 - 1,0)="Yes",OFFSET(Matrix!$I$1,$A254 - 1,0)," ")</f>
        <v>AA-010 (Audit and Accountability) - The vendor's system shall record event and system logs</v>
      </c>
      <c r="E254" s="16"/>
      <c r="F254" s="16"/>
      <c r="G254" s="16"/>
      <c r="H254" s="16"/>
      <c r="I254" s="16"/>
    </row>
    <row r="255" spans="1:9" ht="72.900000000000006" x14ac:dyDescent="0.4">
      <c r="A255" s="16">
        <v>3</v>
      </c>
      <c r="B255" s="44" t="str">
        <f ca="1">IF(OFFSET(Matrix!$M$1,$A255 - 1,0)="Yes","Cloud or Back-end"," ")</f>
        <v>Cloud or Back-end</v>
      </c>
      <c r="C255" s="44" t="str">
        <f ca="1">IF(OFFSET(Matrix!$M$1,$A255 - 1,0)="Yes",OFFSET(Matrix!$G$1,$A255 - 1,0)," ")</f>
        <v>Medium</v>
      </c>
      <c r="D255" s="45" t="str">
        <f ca="1">IF(OFFSET(Matrix!$M$1,$A255 - 1,0)="Yes",OFFSET(Matrix!$I$1,$A255 - 1,0),"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255" s="16"/>
      <c r="F255" s="16"/>
      <c r="G255" s="16"/>
      <c r="H255" s="16"/>
      <c r="I255" s="16"/>
    </row>
    <row r="256" spans="1:9" ht="43.75" x14ac:dyDescent="0.4">
      <c r="A256" s="16">
        <v>6</v>
      </c>
      <c r="B256" s="44" t="str">
        <f ca="1">IF(OFFSET(Matrix!$M$1,$A256 - 1,0)="Yes","Cloud or Back-end"," ")</f>
        <v>Cloud or Back-end</v>
      </c>
      <c r="C256" s="44" t="str">
        <f ca="1">IF(OFFSET(Matrix!$M$1,$A256 - 1,0)="Yes",OFFSET(Matrix!$G$1,$A256 - 1,0)," ")</f>
        <v>Medium</v>
      </c>
      <c r="D256" s="45" t="str">
        <f ca="1">IF(OFFSET(Matrix!$M$1,$A256 - 1,0)="Yes",OFFSET(Matrix!$I$1,$A256 - 1,0)," ")</f>
        <v>AC-040 (Access Control) - The vendor shall identify all instances where the telematics system includes actions that cannot support access authentication and/or execute with elevated privileges</v>
      </c>
      <c r="E256" s="16"/>
      <c r="F256" s="16"/>
      <c r="G256" s="16"/>
      <c r="H256" s="16"/>
      <c r="I256" s="16"/>
    </row>
    <row r="257" spans="1:9" ht="29.15" x14ac:dyDescent="0.4">
      <c r="A257" s="16">
        <v>7</v>
      </c>
      <c r="B257" s="44" t="str">
        <f ca="1">IF(OFFSET(Matrix!$M$1,$A257 - 1,0)="Yes","Cloud or Back-end"," ")</f>
        <v>Cloud or Back-end</v>
      </c>
      <c r="C257" s="44" t="str">
        <f ca="1">IF(OFFSET(Matrix!$M$1,$A257 - 1,0)="Yes",OFFSET(Matrix!$G$1,$A257 - 1,0)," ")</f>
        <v>Medium</v>
      </c>
      <c r="D257" s="45" t="str">
        <f ca="1">IF(OFFSET(Matrix!$M$1,$A257 - 1,0)="Yes",OFFSET(Matrix!$I$1,$A257 - 1,0)," ")</f>
        <v>AC-041 (Access Control) - Identifying information about the connected devices will not be made available without authentication first.</v>
      </c>
      <c r="E257" s="16"/>
      <c r="F257" s="16"/>
      <c r="G257" s="16"/>
      <c r="H257" s="16"/>
      <c r="I257" s="16"/>
    </row>
    <row r="258" spans="1:9" ht="29.15" x14ac:dyDescent="0.4">
      <c r="A258" s="16">
        <v>8</v>
      </c>
      <c r="B258" s="44" t="str">
        <f ca="1">IF(OFFSET(Matrix!$M$1,$A258 - 1,0)="Yes","Cloud or Back-end"," ")</f>
        <v>Cloud or Back-end</v>
      </c>
      <c r="C258" s="44" t="str">
        <f ca="1">IF(OFFSET(Matrix!$M$1,$A258 - 1,0)="Yes",OFFSET(Matrix!$G$1,$A258 - 1,0)," ")</f>
        <v>Medium</v>
      </c>
      <c r="D258" s="45" t="str">
        <f ca="1">IF(OFFSET(Matrix!$M$1,$A258 - 1,0)="Yes",OFFSET(Matrix!$I$1,$A258 - 1,0)," ")</f>
        <v>AC-050 (Access Control) - All remote access methods and possible remote actions to/on telematics system shall be documented.</v>
      </c>
      <c r="E258" s="16"/>
      <c r="F258" s="16"/>
      <c r="G258" s="16"/>
      <c r="H258" s="16"/>
      <c r="I258" s="16"/>
    </row>
    <row r="259" spans="1:9" ht="29.15" x14ac:dyDescent="0.4">
      <c r="A259" s="16">
        <v>13</v>
      </c>
      <c r="B259" s="44" t="str">
        <f ca="1">IF(OFFSET(Matrix!$M$1,$A259 - 1,0)="Yes","Cloud or Back-end"," ")</f>
        <v>Cloud or Back-end</v>
      </c>
      <c r="C259" s="44" t="str">
        <f ca="1">IF(OFFSET(Matrix!$M$1,$A259 - 1,0)="Yes",OFFSET(Matrix!$G$1,$A259 - 1,0)," ")</f>
        <v>Medium</v>
      </c>
      <c r="D259" s="45" t="str">
        <f ca="1">IF(OFFSET(Matrix!$M$1,$A259 - 1,0)="Yes",OFFSET(Matrix!$I$1,$A259 - 1,0)," ")</f>
        <v>AC-070 (Identification and Authentication) - Authentication attempts to the vendor’s devices and backends shall be rate-limited to an industry accepted rate.</v>
      </c>
      <c r="E259" s="16"/>
      <c r="F259" s="16"/>
      <c r="G259" s="16"/>
      <c r="H259" s="16"/>
      <c r="I259" s="16"/>
    </row>
    <row r="260" spans="1:9" ht="43.75" x14ac:dyDescent="0.4">
      <c r="A260" s="16">
        <v>18</v>
      </c>
      <c r="B260" s="44" t="str">
        <f ca="1">IF(OFFSET(Matrix!$M$1,$A260 - 1,0)="Yes","Cloud or Back-end"," ")</f>
        <v>Cloud or Back-end</v>
      </c>
      <c r="C260" s="44" t="str">
        <f ca="1">IF(OFFSET(Matrix!$M$1,$A260 - 1,0)="Yes",OFFSET(Matrix!$G$1,$A260 - 1,0)," ")</f>
        <v>Medium</v>
      </c>
      <c r="D260" s="45" t="str">
        <f ca="1">IF(OFFSET(Matrix!$M$1,$A260 - 1,0)="Yes",OFFSET(Matrix!$I$1,$A260 - 1,0)," ")</f>
        <v>IA-010 (Identification and Authentication) - All remote hosts of the vendor's system shall be configured to uniquely identify and authenticate all other remote hosts of the system and/or any other interfacing systems.</v>
      </c>
      <c r="E260" s="16"/>
      <c r="F260" s="16"/>
      <c r="G260" s="16"/>
      <c r="H260" s="16"/>
      <c r="I260" s="16"/>
    </row>
    <row r="261" spans="1:9" ht="43.75" x14ac:dyDescent="0.4">
      <c r="A261" s="16">
        <v>20</v>
      </c>
      <c r="B261" s="44" t="str">
        <f ca="1">IF(OFFSET(Matrix!$M$1,$A261 - 1,0)="Yes","Cloud or Back-end"," ")</f>
        <v>Cloud or Back-end</v>
      </c>
      <c r="C261" s="44" t="str">
        <f ca="1">IF(OFFSET(Matrix!$M$1,$A261 - 1,0)="Yes",OFFSET(Matrix!$G$1,$A261 - 1,0)," ")</f>
        <v>Medium</v>
      </c>
      <c r="D261" s="45" t="str">
        <f ca="1">IF(OFFSET(Matrix!$M$1,$A261 - 1,0)="Yes",OFFSET(Matrix!$I$1,$A261 - 1,0)," ")</f>
        <v>IA-030 (Identification and Authentication) - Cryptographic modules used in the vendors system shall be compliant with Federal Information Processing Standards (FIPS) 140-2: Level 1.</v>
      </c>
      <c r="E261" s="16"/>
      <c r="F261" s="16"/>
      <c r="G261" s="16"/>
      <c r="H261" s="16"/>
      <c r="I261" s="16"/>
    </row>
    <row r="262" spans="1:9" ht="43.75" x14ac:dyDescent="0.4">
      <c r="A262" s="16">
        <v>22</v>
      </c>
      <c r="B262" s="44" t="str">
        <f ca="1">IF(OFFSET(Matrix!$M$1,$A262 - 1,0)="Yes","Cloud or Back-end"," ")</f>
        <v>Cloud or Back-end</v>
      </c>
      <c r="C262" s="44" t="str">
        <f ca="1">IF(OFFSET(Matrix!$M$1,$A262 - 1,0)="Yes",OFFSET(Matrix!$G$1,$A262 - 1,0)," ")</f>
        <v>Medium</v>
      </c>
      <c r="D262" s="45" t="str">
        <f ca="1">IF(OFFSET(Matrix!$M$1,$A262 - 1,0)="Yes",OFFSET(Matrix!$I$1,$A262 - 1,0)," ")</f>
        <v>M-010 (Maintenance) - The vendor shall have procedures in place to ensure that components outside of the carrier’s direct control are not updated or modified without prior coordination and approval by an organization-defined individual or role</v>
      </c>
      <c r="E262" s="16"/>
      <c r="F262" s="16"/>
      <c r="G262" s="16"/>
      <c r="H262" s="16"/>
      <c r="I262" s="16"/>
    </row>
    <row r="263" spans="1:9" ht="43.75" x14ac:dyDescent="0.4">
      <c r="A263" s="16">
        <v>25</v>
      </c>
      <c r="B263" s="44" t="str">
        <f ca="1">IF(OFFSET(Matrix!$M$1,$A263 - 1,0)="Yes","Cloud or Back-end"," ")</f>
        <v>Cloud or Back-end</v>
      </c>
      <c r="C263" s="44" t="str">
        <f ca="1">IF(OFFSET(Matrix!$M$1,$A263 - 1,0)="Yes",OFFSET(Matrix!$G$1,$A263 - 1,0)," ")</f>
        <v>Medium</v>
      </c>
      <c r="D263" s="45" t="str">
        <f ca="1">IF(OFFSET(Matrix!$M$1,$A263 - 1,0)="Yes",OFFSET(Matrix!$I$1,$A263 - 1,0)," ")</f>
        <v>M-031 (Disposal of Goods) - The vendor's disposal of goods policy must forbid disposal in skips, dumps or landfills until it has been processed to purge or clear previously stored information.</v>
      </c>
      <c r="E263" s="16"/>
      <c r="F263" s="16"/>
      <c r="G263" s="16"/>
      <c r="H263" s="16"/>
      <c r="I263" s="16"/>
    </row>
    <row r="264" spans="1:9" ht="29.15" x14ac:dyDescent="0.4">
      <c r="A264" s="16">
        <v>27</v>
      </c>
      <c r="B264" s="44" t="str">
        <f ca="1">IF(OFFSET(Matrix!$M$1,$A264 - 1,0)="Yes","Cloud or Back-end"," ")</f>
        <v>Cloud or Back-end</v>
      </c>
      <c r="C264" s="44" t="str">
        <f ca="1">IF(OFFSET(Matrix!$M$1,$A264 - 1,0)="Yes",OFFSET(Matrix!$G$1,$A264 - 1,0)," ")</f>
        <v>Medium</v>
      </c>
      <c r="D264" s="45" t="str">
        <f ca="1">IF(OFFSET(Matrix!$M$1,$A264 - 1,0)="Yes",OFFSET(Matrix!$I$1,$A264 - 1,0)," ")</f>
        <v>P-010 (Planning) - The vendor shall have a System Security Plan (SSP) which details a clear and concise understanding of authorization boundaries of the telematics system.</v>
      </c>
      <c r="E264" s="16"/>
      <c r="F264" s="16"/>
      <c r="G264" s="16"/>
      <c r="H264" s="16"/>
      <c r="I264" s="16"/>
    </row>
    <row r="265" spans="1:9" ht="29.15" x14ac:dyDescent="0.4">
      <c r="A265" s="16">
        <v>28</v>
      </c>
      <c r="B265" s="44" t="str">
        <f ca="1">IF(OFFSET(Matrix!$M$1,$A265 - 1,0)="Yes","Cloud or Back-end"," ")</f>
        <v>Cloud or Back-end</v>
      </c>
      <c r="C265" s="44" t="str">
        <f ca="1">IF(OFFSET(Matrix!$M$1,$A265 - 1,0)="Yes",OFFSET(Matrix!$G$1,$A265 - 1,0)," ")</f>
        <v>Medium</v>
      </c>
      <c r="D265" s="45" t="str">
        <f ca="1">IF(OFFSET(Matrix!$M$1,$A265 - 1,0)="Yes",OFFSET(Matrix!$I$1,$A265 - 1,0)," ")</f>
        <v xml:space="preserve">P-020 (Planning) - The vendor shall have a documented Information Security Architecture (ISA) for the telematics system.  </v>
      </c>
      <c r="E265" s="16"/>
      <c r="F265" s="16"/>
      <c r="G265" s="16"/>
      <c r="H265" s="16"/>
      <c r="I265" s="16"/>
    </row>
    <row r="266" spans="1:9" ht="29.15" x14ac:dyDescent="0.4">
      <c r="A266" s="16">
        <v>32</v>
      </c>
      <c r="B266" s="44" t="str">
        <f ca="1">IF(OFFSET(Matrix!$M$1,$A266 - 1,0)="Yes","Cloud or Back-end"," ")</f>
        <v>Cloud or Back-end</v>
      </c>
      <c r="C266" s="44" t="str">
        <f ca="1">IF(OFFSET(Matrix!$M$1,$A266 - 1,0)="Yes",OFFSET(Matrix!$G$1,$A266 - 1,0)," ")</f>
        <v>Medium</v>
      </c>
      <c r="D266" s="45" t="str">
        <f ca="1">IF(OFFSET(Matrix!$M$1,$A266 - 1,0)="Yes",OFFSET(Matrix!$I$1,$A266 - 1,0)," ")</f>
        <v>RA-020 (Risk Assessment) - The vendor shall use the results of risk assessments to influence systems development and processes.</v>
      </c>
      <c r="E266" s="16"/>
      <c r="F266" s="16"/>
      <c r="G266" s="16"/>
      <c r="H266" s="16"/>
      <c r="I266" s="16"/>
    </row>
    <row r="267" spans="1:9" ht="43.75" x14ac:dyDescent="0.4">
      <c r="A267" s="16">
        <v>45</v>
      </c>
      <c r="B267" s="44" t="str">
        <f ca="1">IF(OFFSET(Matrix!$M$1,$A267 - 1,0)="Yes","Cloud or Back-end"," ")</f>
        <v>Cloud or Back-end</v>
      </c>
      <c r="C267" s="44" t="str">
        <f ca="1">IF(OFFSET(Matrix!$M$1,$A267 - 1,0)="Yes",OFFSET(Matrix!$G$1,$A267 - 1,0)," ")</f>
        <v>Medium</v>
      </c>
      <c r="D267" s="45" t="str">
        <f ca="1">IF(OFFSET(Matrix!$M$1,$A267 - 1,0)="Yes",OFFSET(Matrix!$I$1,$A267 - 1,0)," ")</f>
        <v>SCP-091 (System and Communication Protocols) - The vendor shall implement checks for expired certificates and ensure the ability to remove trust in any given root certificate authority from their systems and devices PKI implementations.</v>
      </c>
      <c r="E267" s="16"/>
      <c r="F267" s="16"/>
      <c r="G267" s="16"/>
      <c r="H267" s="16"/>
      <c r="I267" s="16"/>
    </row>
    <row r="268" spans="1:9" ht="43.75" x14ac:dyDescent="0.4">
      <c r="A268" s="16">
        <v>48</v>
      </c>
      <c r="B268" s="44" t="str">
        <f ca="1">IF(OFFSET(Matrix!$M$1,$A268 - 1,0)="Yes","Cloud or Back-end"," ")</f>
        <v>Cloud or Back-end</v>
      </c>
      <c r="C268" s="44" t="str">
        <f ca="1">IF(OFFSET(Matrix!$M$1,$A268 - 1,0)="Yes",OFFSET(Matrix!$G$1,$A268 - 1,0)," ")</f>
        <v>Medium</v>
      </c>
      <c r="D268" s="45" t="str">
        <f ca="1">IF(OFFSET(Matrix!$M$1,$A268 - 1,0)="Yes",OFFSET(Matrix!$I$1,$A268 - 1,0)," ")</f>
        <v>SCP-120 (Unique API Keys and API Passwords) - The vendor’s software shall not contain any credentials that are shared among other copies of software; e.g. the software cannot contain hardcoded API keys or API passwords</v>
      </c>
      <c r="E268" s="16"/>
      <c r="F268" s="16"/>
      <c r="G268" s="16"/>
      <c r="H268" s="16"/>
      <c r="I268" s="16"/>
    </row>
    <row r="269" spans="1:9" ht="43.75" x14ac:dyDescent="0.4">
      <c r="A269" s="16">
        <v>49</v>
      </c>
      <c r="B269" s="44" t="str">
        <f ca="1">IF(OFFSET(Matrix!$M$1,$A269 - 1,0)="Yes","Cloud or Back-end"," ")</f>
        <v>Cloud or Back-end</v>
      </c>
      <c r="C269" s="44" t="str">
        <f ca="1">IF(OFFSET(Matrix!$M$1,$A269 - 1,0)="Yes",OFFSET(Matrix!$G$1,$A269 - 1,0)," ")</f>
        <v>Medium</v>
      </c>
      <c r="D269" s="45" t="str">
        <f ca="1">IF(OFFSET(Matrix!$M$1,$A269 - 1,0)="Yes",OFFSET(Matrix!$I$1,$A269 - 1,0)," ")</f>
        <v>SCP-130 (System and Communication Protocols) - Vendors shall limit hardware support for deprecated or insecure communcations protocols. This includes those with known vulnerabilities.</v>
      </c>
      <c r="E269" s="16"/>
      <c r="F269" s="16"/>
      <c r="G269" s="16"/>
      <c r="H269" s="16"/>
      <c r="I269" s="16"/>
    </row>
    <row r="270" spans="1:9" ht="87.45" x14ac:dyDescent="0.4">
      <c r="A270" s="16">
        <v>63</v>
      </c>
      <c r="B270" s="44" t="str">
        <f ca="1">IF(OFFSET(Matrix!$M$1,$A270 - 1,0)="Yes","Cloud or Back-end"," ")</f>
        <v>Cloud or Back-end</v>
      </c>
      <c r="C270" s="44" t="str">
        <f ca="1">IF(OFFSET(Matrix!$M$1,$A270 - 1,0)="Yes",OFFSET(Matrix!$G$1,$A270 - 1,0)," ")</f>
        <v>Medium</v>
      </c>
      <c r="D270" s="45" t="str">
        <f ca="1">IF(OFFSET(Matrix!$M$1,$A270 - 1,0)="Yes",OFFSET(Matrix!$I$1,$A270 - 1,0)," ")</f>
        <v xml:space="preserve">SII-110 (Vulnerability Management) - The vendor conducts regular vulnerability scans of operating environment to verify software components in use have been patched according to remediation SLAs. 
</v>
      </c>
      <c r="E270" s="16"/>
      <c r="F270" s="16"/>
      <c r="G270" s="16"/>
      <c r="H270" s="16"/>
      <c r="I270" s="16"/>
    </row>
    <row r="271" spans="1:9" ht="131.15" x14ac:dyDescent="0.4">
      <c r="A271" s="16">
        <v>65</v>
      </c>
      <c r="B271" s="44" t="str">
        <f ca="1">IF(OFFSET(Matrix!$M$1,$A271 - 1,0)="Yes","Cloud or Back-end"," ")</f>
        <v>Cloud or Back-end</v>
      </c>
      <c r="C271" s="44" t="str">
        <f ca="1">IF(OFFSET(Matrix!$M$1,$A271 - 1,0)="Yes",OFFSET(Matrix!$G$1,$A271 - 1,0)," ")</f>
        <v>Medium</v>
      </c>
      <c r="D271" s="45" t="str">
        <f ca="1">IF(OFFSET(Matrix!$M$1,$A271 - 1,0)="Yes",OFFSET(Matrix!$I$1,$A271 - 1,0),"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271" s="16"/>
      <c r="F271" s="16"/>
      <c r="G271" s="16"/>
      <c r="H271" s="16"/>
      <c r="I271" s="16"/>
    </row>
    <row r="272" spans="1:9" ht="43.75" x14ac:dyDescent="0.4">
      <c r="A272" s="16">
        <v>66</v>
      </c>
      <c r="B272" s="44" t="str">
        <f ca="1">IF(OFFSET(Matrix!$M$1,$A272 - 1,0)="Yes","Cloud or Back-end"," ")</f>
        <v>Cloud or Back-end</v>
      </c>
      <c r="C272" s="44" t="str">
        <f ca="1">IF(OFFSET(Matrix!$M$1,$A272 - 1,0)="Yes",OFFSET(Matrix!$G$1,$A272 - 1,0)," ")</f>
        <v>Medium</v>
      </c>
      <c r="D272" s="45" t="str">
        <f ca="1">IF(OFFSET(Matrix!$M$1,$A272 - 1,0)="Yes",OFFSET(Matrix!$I$1,$A272 - 1,0)," ")</f>
        <v>SII-140 (Vulnerability Management) - The vendor shall implement ongoing monitoring and protection against malicious code in production using a well governed process that addresses all entry and exit points in the system.</v>
      </c>
      <c r="E272" s="16"/>
      <c r="F272" s="16"/>
      <c r="G272" s="16"/>
      <c r="H272" s="16"/>
      <c r="I272" s="16"/>
    </row>
    <row r="273" spans="1:9" ht="29.15" x14ac:dyDescent="0.4">
      <c r="A273" s="16">
        <v>67</v>
      </c>
      <c r="B273" s="44" t="str">
        <f ca="1">IF(OFFSET(Matrix!$M$1,$A273 - 1,0)="Yes","Cloud or Back-end"," ")</f>
        <v>Cloud or Back-end</v>
      </c>
      <c r="C273" s="44" t="str">
        <f ca="1">IF(OFFSET(Matrix!$M$1,$A273 - 1,0)="Yes",OFFSET(Matrix!$G$1,$A273 - 1,0)," ")</f>
        <v>Medium</v>
      </c>
      <c r="D273" s="45" t="str">
        <f ca="1">IF(OFFSET(Matrix!$M$1,$A273 - 1,0)="Yes",OFFSET(Matrix!$I$1,$A273 - 1,0)," ")</f>
        <v>SII-150 (Vulnerability Management) - The vendor shall verify code according to best-practice coding standards</v>
      </c>
      <c r="E273" s="16"/>
      <c r="F273" s="16"/>
      <c r="G273" s="16"/>
      <c r="H273" s="16"/>
      <c r="I273" s="16"/>
    </row>
    <row r="274" spans="1:9" ht="87.45" x14ac:dyDescent="0.4">
      <c r="A274" s="16">
        <v>61</v>
      </c>
      <c r="B274" s="44" t="str">
        <f ca="1">IF(OFFSET(Matrix!$M$1,$A274 - 1,0)="Yes","Cloud or Back-end"," ")</f>
        <v>Cloud or Back-end</v>
      </c>
      <c r="C274" s="44" t="str">
        <f ca="1">IF(OFFSET(Matrix!$M$1,$A274 - 1,0)="Yes",OFFSET(Matrix!$G$1,$A274 - 1,0)," ")</f>
        <v>Medium</v>
      </c>
      <c r="D274" s="45" t="str">
        <f ca="1">IF(OFFSET(Matrix!$M$1,$A274 - 1,0)="Yes",OFFSET(Matrix!$I$1,$A274 - 1,0),"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274" s="16"/>
      <c r="F274" s="16"/>
      <c r="G274" s="16"/>
      <c r="H274" s="16"/>
      <c r="I274" s="16"/>
    </row>
    <row r="275" spans="1:9" ht="58.3" x14ac:dyDescent="0.4">
      <c r="A275" s="48">
        <v>69</v>
      </c>
      <c r="B275" s="49" t="str">
        <f ca="1">IF(OFFSET(Matrix!$M$1,$A275 - 1,0)="Yes","Cloud or Back-end"," ")</f>
        <v>Cloud or Back-end</v>
      </c>
      <c r="C275" s="49" t="str">
        <f ca="1">IF(OFFSET(Matrix!$M$1,$A275 - 1,0)="Yes",OFFSET(Matrix!$G$1,$A275 - 1,0)," ")</f>
        <v>Medium</v>
      </c>
      <c r="D275" s="50" t="str">
        <f ca="1">IF(OFFSET(Matrix!$M$1,$A275 - 1,0)="Yes",OFFSET(Matrix!$I$1,$A275 - 1,0),"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275" s="48"/>
      <c r="F275" s="48"/>
      <c r="G275" s="48"/>
      <c r="H275" s="48"/>
      <c r="I275" s="48"/>
    </row>
    <row r="276" spans="1:9" ht="72.900000000000006" x14ac:dyDescent="0.4">
      <c r="A276" s="16">
        <v>40</v>
      </c>
      <c r="B276" s="44" t="str">
        <f ca="1">IF(OFFSET(Matrix!$M$1,$A276 - 1,0)="Yes","Cloud or Back-end"," ")</f>
        <v>Cloud or Back-end</v>
      </c>
      <c r="C276" s="44" t="str">
        <f ca="1">IF(OFFSET(Matrix!$M$1,$A276 - 1,0)="Yes",OFFSET(Matrix!$G$1,$A276 - 1,0)," ")</f>
        <v>Medium</v>
      </c>
      <c r="D276" s="45" t="str">
        <f ca="1">IF(OFFSET(Matrix!$M$1,$A276 - 1,0)="Yes",OFFSET(Matrix!$I$1,$A276 - 1,0)," ")</f>
        <v>SCP-030 (Protecting Data on Devices) - Vendors will supply documentation detailing what data is and is not protected at rest by cryptography.
Vendors are encouraged to expand the list of categories of data which will be protected on-device.</v>
      </c>
      <c r="E276" s="16"/>
      <c r="F276" s="16"/>
      <c r="G276" s="16"/>
      <c r="H276" s="16"/>
      <c r="I276" s="16"/>
    </row>
    <row r="277" spans="1:9" ht="145.75" x14ac:dyDescent="0.4">
      <c r="A277" s="16">
        <v>53</v>
      </c>
      <c r="B277" s="44" t="str">
        <f ca="1">IF(OFFSET(Matrix!$M$1,$A277 - 1,0)="Yes","Cloud or Back-end"," ")</f>
        <v>Cloud or Back-end</v>
      </c>
      <c r="C277" s="44" t="str">
        <f ca="1">IF(OFFSET(Matrix!$M$1,$A277 - 1,0)="Yes",OFFSET(Matrix!$G$1,$A277 - 1,0)," ")</f>
        <v>Medium</v>
      </c>
      <c r="D277" s="45" t="str">
        <f ca="1">IF(OFFSET(Matrix!$M$1,$A277 - 1,0)="Yes",OFFSET(Matrix!$I$1,$A277 - 1,0),"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277" s="16"/>
      <c r="F277" s="16"/>
      <c r="G277" s="16"/>
      <c r="H277" s="16"/>
      <c r="I277" s="16"/>
    </row>
    <row r="278" spans="1:9" ht="43.75" x14ac:dyDescent="0.4">
      <c r="A278" s="16">
        <v>68</v>
      </c>
      <c r="B278" s="44" t="str">
        <f ca="1">IF(OFFSET(Matrix!$M$1,$A278 - 1,0)="Yes","Cloud or Back-end"," ")</f>
        <v>Cloud or Back-end</v>
      </c>
      <c r="C278" s="44" t="str">
        <f ca="1">IF(OFFSET(Matrix!$M$1,$A278 - 1,0)="Yes",OFFSET(Matrix!$G$1,$A278 - 1,0)," ")</f>
        <v>Medium</v>
      </c>
      <c r="D278" s="45" t="str">
        <f ca="1">IF(OFFSET(Matrix!$M$1,$A278 - 1,0)="Yes",OFFSET(Matrix!$I$1,$A278 - 1,0)," ")</f>
        <v>SII-170 (System and Information Integrity) - The vendor shall actively monitor resources such as NIST Common Vulnerabilities and Exposures (CVE), Bugtraq, for security alerts and advisories related to the telematics system’s components</v>
      </c>
      <c r="E278" s="16"/>
      <c r="F278" s="16"/>
      <c r="G278" s="16"/>
      <c r="H278" s="16"/>
      <c r="I278" s="16"/>
    </row>
    <row r="279" spans="1:9" ht="87.45" x14ac:dyDescent="0.4">
      <c r="A279" s="48">
        <v>70</v>
      </c>
      <c r="B279" s="49" t="str">
        <f ca="1">IF(OFFSET(Matrix!$M$1,$A279 - 1,0)="Yes","Cloud or Back-end"," ")</f>
        <v>Cloud or Back-end</v>
      </c>
      <c r="C279" s="49" t="str">
        <f ca="1">IF(OFFSET(Matrix!$M$1,$A279 - 1,0)="Yes",OFFSET(Matrix!$G$1,$A279 - 1,0)," ")</f>
        <v>Medium</v>
      </c>
      <c r="D279" s="50" t="str">
        <f ca="1">IF(OFFSET(Matrix!$M$1,$A279 - 1,0)="Yes",OFFSET(Matrix!$I$1,$A279 - 1,0)," ")</f>
        <v xml:space="preserve">SII-180 (Secure Software Development Lifecycle (SDLC)) - Remediation SLA or objectives are defined and are adhered to by the security and development teams. Identified vulnerabilities are remediated or mitigated using suitable compensating controls
</v>
      </c>
      <c r="E279" s="48"/>
      <c r="F279" s="48"/>
      <c r="G279" s="48"/>
      <c r="H279" s="48"/>
      <c r="I279" s="48"/>
    </row>
    <row r="280" spans="1:9" ht="43.75" x14ac:dyDescent="0.4">
      <c r="A280" s="16">
        <v>51</v>
      </c>
      <c r="B280" s="44" t="str">
        <f ca="1">IF(OFFSET(Matrix!$M$1,$A280 - 1,0)="Yes","Cloud or Back-end"," ")</f>
        <v>Cloud or Back-end</v>
      </c>
      <c r="C280" s="44" t="str">
        <f ca="1">IF(OFFSET(Matrix!$M$1,$A280 - 1,0)="Yes",OFFSET(Matrix!$G$1,$A280 - 1,0)," ")</f>
        <v>Medium</v>
      </c>
      <c r="D280" s="45" t="str">
        <f ca="1">IF(OFFSET(Matrix!$M$1,$A280 - 1,0)="Yes",OFFSET(Matrix!$I$1,$A280 - 1,0)," ")</f>
        <v>SII-011 (Protecting Firmware on Devices) - The vendor shall implement/deploy secure over the air update systems including assurances of integrity&amp;authenticity. Also rollback protections and a means of denying the use of old potentially compromised signing keys.</v>
      </c>
      <c r="E280" s="16"/>
      <c r="F280" s="16"/>
      <c r="G280" s="16"/>
      <c r="H280" s="16"/>
      <c r="I280" s="16"/>
    </row>
    <row r="281" spans="1:9" ht="58.3" x14ac:dyDescent="0.4">
      <c r="A281" s="16">
        <v>52</v>
      </c>
      <c r="B281" s="44" t="str">
        <f ca="1">IF(OFFSET(Matrix!$M$1,$A281 - 1,0)="Yes","Cloud or Back-end"," ")</f>
        <v>Cloud or Back-end</v>
      </c>
      <c r="C281" s="44" t="str">
        <f ca="1">IF(OFFSET(Matrix!$M$1,$A281 - 1,0)="Yes",OFFSET(Matrix!$G$1,$A281 - 1,0)," ")</f>
        <v>Medium</v>
      </c>
      <c r="D281" s="45" t="str">
        <f ca="1">IF(OFFSET(Matrix!$M$1,$A281 - 1,0)="Yes",OFFSET(Matrix!$I$1,$A281 - 1,0),"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281" s="16"/>
      <c r="F281" s="16"/>
      <c r="G281" s="16"/>
      <c r="H281" s="16"/>
      <c r="I281" s="16"/>
    </row>
    <row r="282" spans="1:9" ht="43.75" x14ac:dyDescent="0.4">
      <c r="A282" s="16">
        <v>26</v>
      </c>
      <c r="B282" s="44" t="str">
        <f ca="1">IF(OFFSET(Matrix!$M$1,$A282 - 1,0)="Yes","Cloud or Back-end"," ")</f>
        <v>Cloud or Back-end</v>
      </c>
      <c r="C282" s="44" t="str">
        <f ca="1">IF(OFFSET(Matrix!$M$1,$A282 - 1,0)="Yes",OFFSET(Matrix!$G$1,$A282 - 1,0)," ")</f>
        <v>Low</v>
      </c>
      <c r="D282" s="45" t="str">
        <f ca="1">IF(OFFSET(Matrix!$M$1,$A282 - 1,0)="Yes",OFFSET(Matrix!$I$1,$A282 - 1,0)," ")</f>
        <v>M-032 (Disposal of Goods) - The vendor's processes to remove previously stored information must include acceptable processes for magnetic media, solid-state media, printers, scanners, laptops, smartphones, server and deskstop computers.</v>
      </c>
      <c r="E282" s="16"/>
      <c r="F282" s="16"/>
      <c r="G282" s="16"/>
      <c r="H282" s="16"/>
      <c r="I282" s="16"/>
    </row>
    <row r="283" spans="1:9" ht="29.15" x14ac:dyDescent="0.4">
      <c r="A283" s="16">
        <v>36</v>
      </c>
      <c r="B283" s="44" t="str">
        <f ca="1">IF(OFFSET(Matrix!$M$1,$A283 - 1,0)="Yes","Cloud or Back-end"," ")</f>
        <v>Cloud or Back-end</v>
      </c>
      <c r="C283" s="44" t="str">
        <f ca="1">IF(OFFSET(Matrix!$M$1,$A283 - 1,0)="Yes",OFFSET(Matrix!$G$1,$A283 - 1,0)," ")</f>
        <v>Low</v>
      </c>
      <c r="D283" s="45" t="str">
        <f ca="1">IF(OFFSET(Matrix!$M$1,$A283 - 1,0)="Yes",OFFSET(Matrix!$I$1,$A283 - 1,0)," ")</f>
        <v>SAA-040 (System and Service Acquisition) - The vendor shall perform due diligence to ensure its suppliers also meet the vendor's security requirements</v>
      </c>
      <c r="E283" s="16"/>
      <c r="F283" s="16"/>
      <c r="G283" s="16"/>
      <c r="H283" s="16"/>
      <c r="I283" s="16"/>
    </row>
    <row r="284" spans="1:9" ht="29.15" x14ac:dyDescent="0.4">
      <c r="A284" s="16">
        <v>64</v>
      </c>
      <c r="B284" s="44" t="str">
        <f ca="1">IF(OFFSET(Matrix!$M$1,$A284 - 1,0)="Yes","Cloud or Back-end"," ")</f>
        <v>Cloud or Back-end</v>
      </c>
      <c r="C284" s="44" t="str">
        <f ca="1">IF(OFFSET(Matrix!$M$1,$A284 - 1,0)="Yes",OFFSET(Matrix!$G$1,$A284 - 1,0)," ")</f>
        <v>Low</v>
      </c>
      <c r="D284" s="45" t="str">
        <f ca="1">IF(OFFSET(Matrix!$M$1,$A284 - 1,0)="Yes",OFFSET(Matrix!$I$1,$A284 - 1,0)," ")</f>
        <v>SII-120 (Vulnerability Management) - The vendor shall have a vulnerability management process that includes steps to triage any found vulnerabilities and plan remediation.</v>
      </c>
      <c r="E284" s="16"/>
      <c r="F284" s="16"/>
      <c r="G284" s="16"/>
      <c r="H284" s="16"/>
      <c r="I284" s="16"/>
    </row>
    <row r="285" spans="1:9" ht="29.15" x14ac:dyDescent="0.4">
      <c r="A285" s="16">
        <v>60</v>
      </c>
      <c r="B285" s="44" t="str">
        <f ca="1">IF(OFFSET(Matrix!$M$1,$A285 - 1,0)="Yes","Cloud or Back-end"," ")</f>
        <v>Cloud or Back-end</v>
      </c>
      <c r="C285" s="44" t="str">
        <f ca="1">IF(OFFSET(Matrix!$M$1,$A285 - 1,0)="Yes",OFFSET(Matrix!$G$1,$A285 - 1,0)," ")</f>
        <v>Low</v>
      </c>
      <c r="D285" s="45" t="str">
        <f ca="1">IF(OFFSET(Matrix!$M$1,$A285 - 1,0)="Yes",OFFSET(Matrix!$I$1,$A285 - 1,0)," ")</f>
        <v>SII-081 (Protecting Firmware on Devices) - The vendor shall utilize protective mechanisms to protect components from unauthorized runtime/volatile modification of code.</v>
      </c>
      <c r="E285" s="16"/>
      <c r="F285" s="16"/>
      <c r="G285" s="16"/>
      <c r="H285" s="16"/>
      <c r="I285" s="16"/>
    </row>
    <row r="286" spans="1:9" ht="29.15" x14ac:dyDescent="0.4">
      <c r="A286" s="48">
        <v>72</v>
      </c>
      <c r="B286" s="49" t="str">
        <f ca="1">IF(OFFSET(Matrix!$M$1,$A286 - 1,0)="Yes","Cloud or Back-end"," ")</f>
        <v>Cloud or Back-end</v>
      </c>
      <c r="C286" s="49" t="str">
        <f ca="1">IF(OFFSET(Matrix!$M$1,$A286 - 1,0)="Yes",OFFSET(Matrix!$G$1,$A286 - 1,0)," ")</f>
        <v>Low</v>
      </c>
      <c r="D286" s="50" t="str">
        <f ca="1">IF(OFFSET(Matrix!$M$1,$A286 - 1,0)="Yes",OFFSET(Matrix!$I$1,$A286 - 1,0)," ")</f>
        <v>SII-200 (System and Information Integrity) - The vendor shall participate in a cybersecurity information sharing and analysis group in the heavy vehicle industry</v>
      </c>
      <c r="E286" s="48"/>
      <c r="F286" s="48"/>
      <c r="G286" s="48"/>
      <c r="H286" s="48"/>
      <c r="I286" s="48"/>
    </row>
    <row r="287" spans="1:9" x14ac:dyDescent="0.4">
      <c r="A287" s="16">
        <v>54</v>
      </c>
      <c r="B287" s="44" t="str">
        <f ca="1">IF(OFFSET(Matrix!$M$1,$A287 - 1,0)="Yes","Cloud or Back-end"," ")</f>
        <v xml:space="preserve"> </v>
      </c>
      <c r="C287" s="44" t="str">
        <f ca="1">IF(OFFSET(Matrix!$M$1,$A287 - 1,0)="Yes",OFFSET(Matrix!$G$1,$A287 - 1,0)," ")</f>
        <v xml:space="preserve"> </v>
      </c>
      <c r="D287" s="45" t="str">
        <f ca="1">IF(OFFSET(Matrix!$M$1,$A287 - 1,0)="Yes",OFFSET(Matrix!$I$1,$A287 - 1,0)," ")</f>
        <v xml:space="preserve"> </v>
      </c>
      <c r="E287" s="16"/>
      <c r="F287" s="16"/>
      <c r="G287" s="16"/>
      <c r="H287" s="16"/>
      <c r="I287" s="16"/>
    </row>
    <row r="288" spans="1:9" x14ac:dyDescent="0.4">
      <c r="A288" s="16">
        <v>46</v>
      </c>
      <c r="B288" s="44" t="str">
        <f ca="1">IF(OFFSET(Matrix!$M$1,$A288 - 1,0)="Yes","Cloud or Back-end"," ")</f>
        <v xml:space="preserve"> </v>
      </c>
      <c r="C288" s="44" t="str">
        <f ca="1">IF(OFFSET(Matrix!$M$1,$A288 - 1,0)="Yes",OFFSET(Matrix!$G$1,$A288 - 1,0)," ")</f>
        <v xml:space="preserve"> </v>
      </c>
      <c r="D288" s="45" t="str">
        <f ca="1">IF(OFFSET(Matrix!$M$1,$A288 - 1,0)="Yes",OFFSET(Matrix!$I$1,$A288 - 1,0)," ")</f>
        <v xml:space="preserve"> </v>
      </c>
      <c r="E288" s="16"/>
      <c r="F288" s="16"/>
      <c r="G288" s="16"/>
      <c r="H288" s="16"/>
      <c r="I288" s="16"/>
    </row>
    <row r="289" spans="1:9" x14ac:dyDescent="0.4">
      <c r="A289" s="16">
        <v>55</v>
      </c>
      <c r="B289" s="44" t="str">
        <f ca="1">IF(OFFSET(Matrix!$M$1,$A289 - 1,0)="Yes","Cloud or Back-end"," ")</f>
        <v xml:space="preserve"> </v>
      </c>
      <c r="C289" s="44" t="str">
        <f ca="1">IF(OFFSET(Matrix!$M$1,$A289 - 1,0)="Yes",OFFSET(Matrix!$G$1,$A289 - 1,0)," ")</f>
        <v xml:space="preserve"> </v>
      </c>
      <c r="D289" s="45" t="str">
        <f ca="1">IF(OFFSET(Matrix!$M$1,$A289 - 1,0)="Yes",OFFSET(Matrix!$I$1,$A289 - 1,0)," ")</f>
        <v xml:space="preserve"> </v>
      </c>
      <c r="E289" s="16"/>
      <c r="F289" s="16"/>
      <c r="G289" s="16"/>
      <c r="H289" s="16"/>
      <c r="I289" s="16"/>
    </row>
    <row r="290" spans="1:9" x14ac:dyDescent="0.4">
      <c r="A290" s="16">
        <v>56</v>
      </c>
      <c r="B290" s="44" t="str">
        <f ca="1">IF(OFFSET(Matrix!$M$1,$A290 - 1,0)="Yes","Cloud or Back-end"," ")</f>
        <v xml:space="preserve"> </v>
      </c>
      <c r="C290" s="44" t="str">
        <f ca="1">IF(OFFSET(Matrix!$M$1,$A290 - 1,0)="Yes",OFFSET(Matrix!$G$1,$A290 - 1,0)," ")</f>
        <v xml:space="preserve"> </v>
      </c>
      <c r="D290" s="45" t="str">
        <f ca="1">IF(OFFSET(Matrix!$M$1,$A290 - 1,0)="Yes",OFFSET(Matrix!$I$1,$A290 - 1,0)," ")</f>
        <v xml:space="preserve"> </v>
      </c>
      <c r="E290" s="16"/>
      <c r="F290" s="16"/>
      <c r="G290" s="16"/>
      <c r="H290" s="16"/>
      <c r="I290" s="16"/>
    </row>
    <row r="291" spans="1:9" x14ac:dyDescent="0.4">
      <c r="A291" s="16">
        <v>43</v>
      </c>
      <c r="B291" s="44" t="str">
        <f ca="1">IF(OFFSET(Matrix!$M$1,$A291 - 1,0)="Yes","Cloud or Back-end"," ")</f>
        <v xml:space="preserve"> </v>
      </c>
      <c r="C291" s="44" t="str">
        <f ca="1">IF(OFFSET(Matrix!$M$1,$A291 - 1,0)="Yes",OFFSET(Matrix!$G$1,$A291 - 1,0)," ")</f>
        <v xml:space="preserve"> </v>
      </c>
      <c r="D291" s="45" t="str">
        <f ca="1">IF(OFFSET(Matrix!$M$1,$A291 - 1,0)="Yes",OFFSET(Matrix!$I$1,$A291 - 1,0)," ")</f>
        <v xml:space="preserve"> </v>
      </c>
      <c r="E291" s="16"/>
      <c r="F291" s="16"/>
      <c r="G291" s="16"/>
      <c r="H291" s="16"/>
      <c r="I291" s="16"/>
    </row>
    <row r="292" spans="1:9" x14ac:dyDescent="0.4">
      <c r="A292" s="16">
        <v>4</v>
      </c>
      <c r="B292" s="44" t="str">
        <f ca="1">IF(OFFSET(Matrix!$M$1,$A292 - 1,0)="Yes","Cloud or Back-end"," ")</f>
        <v xml:space="preserve"> </v>
      </c>
      <c r="C292" s="44" t="str">
        <f ca="1">IF(OFFSET(Matrix!$M$1,$A292 - 1,0)="Yes",OFFSET(Matrix!$G$1,$A292 - 1,0)," ")</f>
        <v xml:space="preserve"> </v>
      </c>
      <c r="D292" s="45" t="str">
        <f ca="1">IF(OFFSET(Matrix!$M$1,$A292 - 1,0)="Yes",OFFSET(Matrix!$I$1,$A292 - 1,0)," ")</f>
        <v xml:space="preserve"> </v>
      </c>
      <c r="E292" s="16"/>
      <c r="F292" s="16"/>
      <c r="G292" s="16"/>
      <c r="H292" s="16"/>
      <c r="I292" s="16"/>
    </row>
    <row r="293" spans="1:9" x14ac:dyDescent="0.4">
      <c r="A293" s="16">
        <v>9</v>
      </c>
      <c r="B293" s="44" t="str">
        <f ca="1">IF(OFFSET(Matrix!$M$1,$A293 - 1,0)="Yes","Cloud or Back-end"," ")</f>
        <v xml:space="preserve"> </v>
      </c>
      <c r="C293" s="44" t="str">
        <f ca="1">IF(OFFSET(Matrix!$M$1,$A293 - 1,0)="Yes",OFFSET(Matrix!$G$1,$A293 - 1,0)," ")</f>
        <v xml:space="preserve"> </v>
      </c>
      <c r="D293" s="45" t="str">
        <f ca="1">IF(OFFSET(Matrix!$M$1,$A293 - 1,0)="Yes",OFFSET(Matrix!$I$1,$A293 - 1,0)," ")</f>
        <v xml:space="preserve"> </v>
      </c>
      <c r="E293" s="16"/>
      <c r="F293" s="16"/>
      <c r="G293" s="16"/>
      <c r="H293" s="16"/>
      <c r="I293" s="16"/>
    </row>
    <row r="294" spans="1:9" x14ac:dyDescent="0.4">
      <c r="A294" s="16">
        <v>10</v>
      </c>
      <c r="B294" s="44" t="str">
        <f ca="1">IF(OFFSET(Matrix!$M$1,$A294 - 1,0)="Yes","Cloud or Back-end"," ")</f>
        <v xml:space="preserve"> </v>
      </c>
      <c r="C294" s="44" t="str">
        <f ca="1">IF(OFFSET(Matrix!$M$1,$A294 - 1,0)="Yes",OFFSET(Matrix!$G$1,$A294 - 1,0)," ")</f>
        <v xml:space="preserve"> </v>
      </c>
      <c r="D294" s="45" t="str">
        <f ca="1">IF(OFFSET(Matrix!$M$1,$A294 - 1,0)="Yes",OFFSET(Matrix!$I$1,$A294 - 1,0)," ")</f>
        <v xml:space="preserve"> </v>
      </c>
      <c r="E294" s="16"/>
      <c r="F294" s="16"/>
      <c r="G294" s="16"/>
      <c r="H294" s="16"/>
      <c r="I294" s="16"/>
    </row>
    <row r="295" spans="1:9" x14ac:dyDescent="0.4">
      <c r="A295" s="16">
        <v>11</v>
      </c>
      <c r="B295" s="44" t="str">
        <f ca="1">IF(OFFSET(Matrix!$M$1,$A295 - 1,0)="Yes","Cloud or Back-end"," ")</f>
        <v xml:space="preserve"> </v>
      </c>
      <c r="C295" s="44" t="str">
        <f ca="1">IF(OFFSET(Matrix!$M$1,$A295 - 1,0)="Yes",OFFSET(Matrix!$G$1,$A295 - 1,0)," ")</f>
        <v xml:space="preserve"> </v>
      </c>
      <c r="D295" s="45" t="str">
        <f ca="1">IF(OFFSET(Matrix!$M$1,$A295 - 1,0)="Yes",OFFSET(Matrix!$I$1,$A295 - 1,0)," ")</f>
        <v xml:space="preserve"> </v>
      </c>
      <c r="E295" s="16"/>
      <c r="F295" s="16"/>
      <c r="G295" s="16"/>
      <c r="H295" s="16"/>
      <c r="I295" s="16"/>
    </row>
    <row r="296" spans="1:9" x14ac:dyDescent="0.4">
      <c r="A296" s="16">
        <v>12</v>
      </c>
      <c r="B296" s="44" t="str">
        <f ca="1">IF(OFFSET(Matrix!$M$1,$A296 - 1,0)="Yes","Cloud or Back-end"," ")</f>
        <v xml:space="preserve"> </v>
      </c>
      <c r="C296" s="44" t="str">
        <f ca="1">IF(OFFSET(Matrix!$M$1,$A296 - 1,0)="Yes",OFFSET(Matrix!$G$1,$A296 - 1,0)," ")</f>
        <v xml:space="preserve"> </v>
      </c>
      <c r="D296" s="45" t="str">
        <f ca="1">IF(OFFSET(Matrix!$M$1,$A296 - 1,0)="Yes",OFFSET(Matrix!$I$1,$A296 - 1,0)," ")</f>
        <v xml:space="preserve"> </v>
      </c>
      <c r="E296" s="16"/>
      <c r="F296" s="16"/>
      <c r="G296" s="16"/>
      <c r="H296" s="16"/>
      <c r="I296" s="16"/>
    </row>
    <row r="297" spans="1:9" x14ac:dyDescent="0.4">
      <c r="A297" s="16">
        <v>14</v>
      </c>
      <c r="B297" s="44" t="str">
        <f ca="1">IF(OFFSET(Matrix!$M$1,$A297 - 1,0)="Yes","Cloud or Back-end"," ")</f>
        <v xml:space="preserve"> </v>
      </c>
      <c r="C297" s="44" t="str">
        <f ca="1">IF(OFFSET(Matrix!$M$1,$A297 - 1,0)="Yes",OFFSET(Matrix!$G$1,$A297 - 1,0)," ")</f>
        <v xml:space="preserve"> </v>
      </c>
      <c r="D297" s="45" t="str">
        <f ca="1">IF(OFFSET(Matrix!$M$1,$A297 - 1,0)="Yes",OFFSET(Matrix!$I$1,$A297 - 1,0)," ")</f>
        <v xml:space="preserve"> </v>
      </c>
      <c r="E297" s="16"/>
      <c r="F297" s="16"/>
      <c r="G297" s="16"/>
      <c r="H297" s="16"/>
      <c r="I297" s="16"/>
    </row>
    <row r="298" spans="1:9" x14ac:dyDescent="0.4">
      <c r="A298" s="16">
        <v>15</v>
      </c>
      <c r="B298" s="44" t="str">
        <f ca="1">IF(OFFSET(Matrix!$M$1,$A298 - 1,0)="Yes","Cloud or Back-end"," ")</f>
        <v xml:space="preserve"> </v>
      </c>
      <c r="C298" s="44" t="str">
        <f ca="1">IF(OFFSET(Matrix!$M$1,$A298 - 1,0)="Yes",OFFSET(Matrix!$G$1,$A298 - 1,0)," ")</f>
        <v xml:space="preserve"> </v>
      </c>
      <c r="D298" s="45" t="str">
        <f ca="1">IF(OFFSET(Matrix!$M$1,$A298 - 1,0)="Yes",OFFSET(Matrix!$I$1,$A298 - 1,0)," ")</f>
        <v xml:space="preserve"> </v>
      </c>
      <c r="E298" s="16"/>
      <c r="F298" s="16"/>
      <c r="G298" s="16"/>
      <c r="H298" s="16"/>
      <c r="I298" s="16"/>
    </row>
    <row r="299" spans="1:9" x14ac:dyDescent="0.4">
      <c r="A299" s="48">
        <v>71</v>
      </c>
      <c r="B299" s="49" t="str">
        <f ca="1">IF(OFFSET(Matrix!$M$1,$A299 - 1,0)="Yes","Cloud or Back-end"," ")</f>
        <v xml:space="preserve"> </v>
      </c>
      <c r="C299" s="49" t="str">
        <f ca="1">IF(OFFSET(Matrix!$M$1,$A299 - 1,0)="Yes",OFFSET(Matrix!$G$1,$A299 - 1,0)," ")</f>
        <v xml:space="preserve"> </v>
      </c>
      <c r="D299" s="50" t="str">
        <f ca="1">IF(OFFSET(Matrix!$M$1,$A299 - 1,0)="Yes",OFFSET(Matrix!$I$1,$A299 - 1,0)," ")</f>
        <v xml:space="preserve"> </v>
      </c>
      <c r="E299" s="48"/>
      <c r="F299" s="48"/>
      <c r="G299" s="48"/>
      <c r="H299" s="48"/>
      <c r="I299" s="48"/>
    </row>
    <row r="300" spans="1:9" x14ac:dyDescent="0.4">
      <c r="A300" s="16">
        <v>19</v>
      </c>
      <c r="B300" s="44" t="str">
        <f ca="1">IF(OFFSET(Matrix!$M$1,$A300 - 1,0)="Yes","Cloud or Back-end"," ")</f>
        <v xml:space="preserve"> </v>
      </c>
      <c r="C300" s="44" t="str">
        <f ca="1">IF(OFFSET(Matrix!$M$1,$A300 - 1,0)="Yes",OFFSET(Matrix!$G$1,$A300 - 1,0)," ")</f>
        <v xml:space="preserve"> </v>
      </c>
      <c r="D300" s="45" t="str">
        <f ca="1">IF(OFFSET(Matrix!$M$1,$A300 - 1,0)="Yes",OFFSET(Matrix!$I$1,$A300 - 1,0)," ")</f>
        <v xml:space="preserve"> </v>
      </c>
      <c r="E300" s="16"/>
      <c r="F300" s="16"/>
      <c r="G300" s="16"/>
      <c r="H300" s="16"/>
      <c r="I300" s="16"/>
    </row>
  </sheetData>
  <mergeCells count="13">
    <mergeCell ref="C1:I1"/>
    <mergeCell ref="C228:D228"/>
    <mergeCell ref="E228:I228"/>
    <mergeCell ref="C2:I2"/>
    <mergeCell ref="C77:I77"/>
    <mergeCell ref="C152:I152"/>
    <mergeCell ref="C227:I227"/>
    <mergeCell ref="C78:D78"/>
    <mergeCell ref="E78:I78"/>
    <mergeCell ref="C153:D153"/>
    <mergeCell ref="E153:I153"/>
    <mergeCell ref="C3:D3"/>
    <mergeCell ref="E3:I3"/>
  </mergeCells>
  <pageMargins left="0.7" right="0.7" top="0.75" bottom="0.75" header="0.3" footer="0.3"/>
  <pageSetup orientation="landscape"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51"/>
  <sheetViews>
    <sheetView zoomScaleNormal="100" workbookViewId="0">
      <selection activeCell="L19" sqref="L19"/>
    </sheetView>
  </sheetViews>
  <sheetFormatPr defaultColWidth="9.15234375" defaultRowHeight="14.6" x14ac:dyDescent="0.4"/>
  <cols>
    <col min="1" max="1" width="11.3046875" style="14" bestFit="1" customWidth="1"/>
    <col min="2" max="2" width="70.3046875" style="14" customWidth="1"/>
    <col min="3" max="3" width="7" style="14" customWidth="1"/>
    <col min="4" max="6" width="7.69140625" style="18" customWidth="1"/>
    <col min="7" max="7" width="31.84375" style="18" customWidth="1"/>
    <col min="8" max="8" width="28.3828125" style="14" bestFit="1" customWidth="1"/>
    <col min="9" max="9" width="9.15234375" style="14"/>
    <col min="10" max="10" width="23.84375" style="14" customWidth="1"/>
    <col min="11" max="11" width="11.3046875" style="14" bestFit="1" customWidth="1"/>
    <col min="12" max="12" width="70.3046875" style="14" customWidth="1"/>
    <col min="13" max="13" width="7" style="14" customWidth="1"/>
    <col min="14" max="16" width="7.69140625" style="18" customWidth="1"/>
    <col min="17" max="17" width="31.84375" style="18" customWidth="1"/>
    <col min="18" max="16384" width="9.15234375" style="14"/>
  </cols>
  <sheetData>
    <row r="1" spans="1:8" s="13" customFormat="1" ht="30.75" customHeight="1" x14ac:dyDescent="0.4">
      <c r="A1" s="105" t="s">
        <v>270</v>
      </c>
      <c r="B1" s="106"/>
      <c r="C1" s="106"/>
      <c r="D1" s="106"/>
      <c r="E1" s="106"/>
      <c r="F1" s="106"/>
      <c r="G1" s="106"/>
      <c r="H1" s="21"/>
    </row>
    <row r="2" spans="1:8" s="13" customFormat="1" ht="20.6" x14ac:dyDescent="0.4">
      <c r="A2" s="100" t="s">
        <v>212</v>
      </c>
      <c r="B2" s="101"/>
      <c r="C2" s="101"/>
      <c r="D2" s="101"/>
      <c r="E2" s="101"/>
      <c r="F2" s="101"/>
      <c r="G2" s="101"/>
      <c r="H2" s="20"/>
    </row>
    <row r="3" spans="1:8" s="13" customFormat="1" ht="54.75" customHeight="1" x14ac:dyDescent="0.4">
      <c r="A3" s="102" t="s">
        <v>271</v>
      </c>
      <c r="B3" s="104"/>
      <c r="C3" s="104"/>
      <c r="D3" s="104"/>
      <c r="E3" s="104"/>
      <c r="F3" s="104"/>
      <c r="G3" s="104"/>
      <c r="H3" s="19"/>
    </row>
    <row r="4" spans="1:8" x14ac:dyDescent="0.4">
      <c r="A4" s="99" t="s">
        <v>194</v>
      </c>
      <c r="B4" s="99" t="s">
        <v>139</v>
      </c>
      <c r="C4" s="99" t="s">
        <v>266</v>
      </c>
      <c r="D4" s="99"/>
      <c r="E4" s="99"/>
      <c r="F4" s="99"/>
      <c r="G4" s="99" t="s">
        <v>267</v>
      </c>
      <c r="H4" s="99" t="s">
        <v>215</v>
      </c>
    </row>
    <row r="5" spans="1:8" x14ac:dyDescent="0.4">
      <c r="A5" s="99"/>
      <c r="B5" s="99"/>
      <c r="C5" s="15" t="s">
        <v>264</v>
      </c>
      <c r="D5" s="15" t="s">
        <v>268</v>
      </c>
      <c r="E5" s="15" t="s">
        <v>265</v>
      </c>
      <c r="F5" s="15" t="s">
        <v>269</v>
      </c>
      <c r="G5" s="99"/>
      <c r="H5" s="99"/>
    </row>
    <row r="6" spans="1:8" s="17" customFormat="1" x14ac:dyDescent="0.4">
      <c r="A6" s="16" t="str">
        <f>IF(Matrix!$J2="Yes",Matrix!$G2," ")</f>
        <v xml:space="preserve"> </v>
      </c>
      <c r="B6" s="16" t="str">
        <f>IF(Matrix!$J2="Yes",Matrix!$I2," ")</f>
        <v xml:space="preserve"> </v>
      </c>
      <c r="C6" s="16"/>
      <c r="D6" s="16"/>
      <c r="E6" s="16"/>
      <c r="F6" s="16"/>
      <c r="G6" s="16"/>
      <c r="H6" s="16" t="str">
        <f>IF(Matrix!$J2="Yes","Mobile App"," ")</f>
        <v xml:space="preserve"> </v>
      </c>
    </row>
    <row r="7" spans="1:8" s="17" customFormat="1" ht="87.45" x14ac:dyDescent="0.4">
      <c r="A7" s="16" t="str">
        <f>IF(Matrix!$J3="Yes",Matrix!$G3," ")</f>
        <v>Medium</v>
      </c>
      <c r="B7" s="16" t="str">
        <f>IF(Matrix!$J3="Yes",Matrix!$I3,"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7" s="16"/>
      <c r="D7" s="16"/>
      <c r="E7" s="16"/>
      <c r="F7" s="16"/>
      <c r="G7" s="16"/>
      <c r="H7" s="16" t="str">
        <f>IF(Matrix!$J3="Yes","Mobile App"," ")</f>
        <v>Mobile App</v>
      </c>
    </row>
    <row r="8" spans="1:8" s="17" customFormat="1" x14ac:dyDescent="0.4">
      <c r="A8" s="16" t="str">
        <f>IF(Matrix!$J4="Yes",Matrix!$G4," ")</f>
        <v xml:space="preserve"> </v>
      </c>
      <c r="B8" s="16" t="str">
        <f>IF(Matrix!$J4="Yes",Matrix!$I4," ")</f>
        <v xml:space="preserve"> </v>
      </c>
      <c r="C8" s="16"/>
      <c r="D8" s="16"/>
      <c r="E8" s="16"/>
      <c r="F8" s="16"/>
      <c r="G8" s="16"/>
      <c r="H8" s="16" t="str">
        <f>IF(Matrix!$J4="Yes","Mobile App"," ")</f>
        <v xml:space="preserve"> </v>
      </c>
    </row>
    <row r="9" spans="1:8" s="17" customFormat="1" ht="29.15" x14ac:dyDescent="0.4">
      <c r="A9" s="16" t="str">
        <f>IF(Matrix!$J5="Yes",Matrix!$G5," ")</f>
        <v>High</v>
      </c>
      <c r="B9" s="16" t="str">
        <f>IF(Matrix!$J5="Yes",Matrix!$I5," ")</f>
        <v>AC-030 (Access Control) - The vendor's system shall employ authentication to prevent unauthorized access to telematics systems and data.</v>
      </c>
      <c r="C9" s="16"/>
      <c r="D9" s="16"/>
      <c r="E9" s="16"/>
      <c r="F9" s="16"/>
      <c r="G9" s="16"/>
      <c r="H9" s="16" t="str">
        <f>IF(Matrix!$J5="Yes","Mobile App"," ")</f>
        <v>Mobile App</v>
      </c>
    </row>
    <row r="10" spans="1:8" s="17" customFormat="1" ht="43.75" x14ac:dyDescent="0.4">
      <c r="A10" s="16" t="str">
        <f>IF(Matrix!$J6="Yes",Matrix!$G6," ")</f>
        <v>Medium</v>
      </c>
      <c r="B10" s="16" t="str">
        <f>IF(Matrix!$J6="Yes",Matrix!$I6," ")</f>
        <v>AC-040 (Access Control) - The vendor shall identify all instances where the telematics system includes actions that cannot support access authentication and/or execute with elevated privileges</v>
      </c>
      <c r="C10" s="16"/>
      <c r="D10" s="16"/>
      <c r="E10" s="16"/>
      <c r="F10" s="16"/>
      <c r="G10" s="16"/>
      <c r="H10" s="16" t="str">
        <f>IF(Matrix!$J6="Yes","Mobile App"," ")</f>
        <v>Mobile App</v>
      </c>
    </row>
    <row r="11" spans="1:8" s="17" customFormat="1" ht="29.15" x14ac:dyDescent="0.4">
      <c r="A11" s="16" t="str">
        <f>IF(Matrix!$J7="Yes",Matrix!$G7," ")</f>
        <v>Medium</v>
      </c>
      <c r="B11" s="16" t="str">
        <f>IF(Matrix!$J7="Yes",Matrix!$I7," ")</f>
        <v>AC-041 (Access Control) - Identifying information about the connected devices will not be made available without authentication first.</v>
      </c>
      <c r="C11" s="16"/>
      <c r="D11" s="16"/>
      <c r="E11" s="16"/>
      <c r="F11" s="16"/>
      <c r="G11" s="16"/>
      <c r="H11" s="16" t="str">
        <f>IF(Matrix!$J7="Yes","Mobile App"," ")</f>
        <v>Mobile App</v>
      </c>
    </row>
    <row r="12" spans="1:8" s="17" customFormat="1" ht="29.15" x14ac:dyDescent="0.4">
      <c r="A12" s="16" t="str">
        <f>IF(Matrix!$J8="Yes",Matrix!$G8," ")</f>
        <v>Medium</v>
      </c>
      <c r="B12" s="16" t="str">
        <f>IF(Matrix!$J8="Yes",Matrix!$I8," ")</f>
        <v>AC-050 (Access Control) - All remote access methods and possible remote actions to/on telematics system shall be documented.</v>
      </c>
      <c r="C12" s="16"/>
      <c r="D12" s="16"/>
      <c r="E12" s="16"/>
      <c r="F12" s="16"/>
      <c r="G12" s="16"/>
      <c r="H12" s="16" t="str">
        <f>IF(Matrix!$J8="Yes","Mobile App"," ")</f>
        <v>Mobile App</v>
      </c>
    </row>
    <row r="13" spans="1:8" s="17" customFormat="1" x14ac:dyDescent="0.4">
      <c r="A13" s="16" t="str">
        <f>IF(Matrix!$J9="Yes",Matrix!$G9," ")</f>
        <v xml:space="preserve"> </v>
      </c>
      <c r="B13" s="16" t="str">
        <f>IF(Matrix!$J9="Yes",Matrix!$I9," ")</f>
        <v xml:space="preserve"> </v>
      </c>
      <c r="C13" s="16"/>
      <c r="D13" s="16"/>
      <c r="E13" s="16"/>
      <c r="F13" s="16"/>
      <c r="G13" s="16"/>
      <c r="H13" s="16" t="str">
        <f>IF(Matrix!$J9="Yes","Mobile App"," ")</f>
        <v xml:space="preserve"> </v>
      </c>
    </row>
    <row r="14" spans="1:8" s="17" customFormat="1" x14ac:dyDescent="0.4">
      <c r="A14" s="16" t="str">
        <f>IF(Matrix!$J13="Yes",Matrix!$G13," ")</f>
        <v xml:space="preserve"> </v>
      </c>
      <c r="B14" s="16" t="str">
        <f>IF(Matrix!$J13="Yes",Matrix!$I13," ")</f>
        <v xml:space="preserve"> </v>
      </c>
      <c r="C14" s="16"/>
      <c r="D14" s="16"/>
      <c r="E14" s="16"/>
      <c r="F14" s="16"/>
      <c r="G14" s="16"/>
      <c r="H14" s="16" t="str">
        <f>IF(Matrix!$J13="Yes","Mobile App"," ")</f>
        <v xml:space="preserve"> </v>
      </c>
    </row>
    <row r="15" spans="1:8" s="17" customFormat="1" ht="43.75" x14ac:dyDescent="0.4">
      <c r="A15" s="16" t="str">
        <f>IF(Matrix!$J14="Yes",Matrix!$G14," ")</f>
        <v>Medium</v>
      </c>
      <c r="B15" s="16" t="str">
        <f>IF(Matrix!$J14="Yes",Matrix!$I14," ")</f>
        <v>AC-080 (Device-Local Authentication) - All authentication offered on device-local interfaces shall expect credentials which are unique to each device instance and uncorrelated to any and all public information about the device.</v>
      </c>
      <c r="C15" s="16"/>
      <c r="D15" s="16"/>
      <c r="E15" s="16"/>
      <c r="F15" s="16"/>
      <c r="G15" s="16"/>
      <c r="H15" s="16" t="str">
        <f>IF(Matrix!$J14="Yes","Mobile App"," ")</f>
        <v>Mobile App</v>
      </c>
    </row>
    <row r="16" spans="1:8" s="17" customFormat="1" x14ac:dyDescent="0.4">
      <c r="A16" s="16" t="str">
        <f>IF(Matrix!$J15="Yes",Matrix!$G15," ")</f>
        <v xml:space="preserve"> </v>
      </c>
      <c r="B16" s="16" t="str">
        <f>IF(Matrix!$J15="Yes",Matrix!$I15," ")</f>
        <v xml:space="preserve"> </v>
      </c>
      <c r="C16" s="16"/>
      <c r="D16" s="16"/>
      <c r="E16" s="16"/>
      <c r="F16" s="16"/>
      <c r="G16" s="16"/>
      <c r="H16" s="16" t="str">
        <f>IF(Matrix!$J15="Yes","Mobile App"," ")</f>
        <v xml:space="preserve"> </v>
      </c>
    </row>
    <row r="17" spans="1:8" s="17" customFormat="1" ht="43.75" x14ac:dyDescent="0.4">
      <c r="A17" s="16" t="str">
        <f>IF(Matrix!$J16="Yes",Matrix!$G16," ")</f>
        <v>High</v>
      </c>
      <c r="B17" s="16" t="str">
        <f>IF(Matrix!$J16="Yes",Matrix!$I16," ")</f>
        <v>CM-020 (Configuration Management) - The vendor’s devices shall have all services used for troubleshooting disabled or properly protected from unauthorized access and use.</v>
      </c>
      <c r="C17" s="16"/>
      <c r="D17" s="16"/>
      <c r="E17" s="16"/>
      <c r="F17" s="16"/>
      <c r="G17" s="16"/>
      <c r="H17" s="16" t="str">
        <f>IF(Matrix!$J16="Yes","Mobile App"," ")</f>
        <v>Mobile App</v>
      </c>
    </row>
    <row r="18" spans="1:8" s="17" customFormat="1" ht="29.15" x14ac:dyDescent="0.4">
      <c r="A18" s="16" t="str">
        <f>IF(Matrix!$J17="Yes",Matrix!$G17," ")</f>
        <v>High</v>
      </c>
      <c r="B18" s="16" t="str">
        <f>IF(Matrix!$J17="Yes",Matrix!$I17," ")</f>
        <v>CM-030 (Configuration Management) - Vendor ensures that any and all interfaces used for testing or debug are unavailalbe in production builds of the devices</v>
      </c>
      <c r="C18" s="16"/>
      <c r="D18" s="16"/>
      <c r="E18" s="16"/>
      <c r="F18" s="16"/>
      <c r="G18" s="16"/>
      <c r="H18" s="16" t="str">
        <f>IF(Matrix!$J17="Yes","Mobile App"," ")</f>
        <v>Mobile App</v>
      </c>
    </row>
    <row r="19" spans="1:8" s="17" customFormat="1" ht="43.75" x14ac:dyDescent="0.4">
      <c r="A19" s="16" t="str">
        <f>IF(Matrix!$J18="Yes",Matrix!$G18," ")</f>
        <v>Medium</v>
      </c>
      <c r="B19" s="16" t="str">
        <f>IF(Matrix!$J18="Yes",Matrix!$I18," ")</f>
        <v>IA-010 (Identification and Authentication) - All remote hosts of the vendor's system shall be configured to uniquely identify and authenticate all other remote hosts of the system and/or any other interfacing systems.</v>
      </c>
      <c r="C19" s="16"/>
      <c r="D19" s="16"/>
      <c r="E19" s="16"/>
      <c r="F19" s="16"/>
      <c r="G19" s="16"/>
      <c r="H19" s="16" t="str">
        <f>IF(Matrix!$J18="Yes","Mobile App"," ")</f>
        <v>Mobile App</v>
      </c>
    </row>
    <row r="20" spans="1:8" s="17" customFormat="1" x14ac:dyDescent="0.4">
      <c r="A20" s="16" t="str">
        <f>IF(Matrix!$J19="Yes",Matrix!$G19," ")</f>
        <v xml:space="preserve"> </v>
      </c>
      <c r="B20" s="16" t="str">
        <f>IF(Matrix!$J19="Yes",Matrix!$I19," ")</f>
        <v xml:space="preserve"> </v>
      </c>
      <c r="C20" s="16"/>
      <c r="D20" s="16"/>
      <c r="E20" s="16"/>
      <c r="F20" s="16"/>
      <c r="G20" s="16"/>
      <c r="H20" s="16" t="str">
        <f>IF(Matrix!$J19="Yes","Mobile App"," ")</f>
        <v xml:space="preserve"> </v>
      </c>
    </row>
    <row r="21" spans="1:8" s="17" customFormat="1" ht="43.75" x14ac:dyDescent="0.4">
      <c r="A21" s="16" t="str">
        <f>IF(Matrix!$J20="Yes",Matrix!$G20," ")</f>
        <v>Medium</v>
      </c>
      <c r="B21" s="16" t="str">
        <f>IF(Matrix!$J20="Yes",Matrix!$I20," ")</f>
        <v>IA-030 (Identification and Authentication) - Cryptographic modules used in the vendors system shall be compliant with Federal Information Processing Standards (FIPS) 140-2: Level 1.</v>
      </c>
      <c r="C21" s="16"/>
      <c r="D21" s="16"/>
      <c r="E21" s="16"/>
      <c r="F21" s="16"/>
      <c r="G21" s="16"/>
      <c r="H21" s="16" t="str">
        <f>IF(Matrix!$J20="Yes","Mobile App"," ")</f>
        <v>Mobile App</v>
      </c>
    </row>
    <row r="22" spans="1:8" s="17" customFormat="1" ht="43.75" x14ac:dyDescent="0.4">
      <c r="A22" s="16" t="str">
        <f>IF(Matrix!$J21="Yes",Matrix!$G21," ")</f>
        <v>High</v>
      </c>
      <c r="B22" s="16" t="str">
        <f>IF(Matrix!$J21="Yes",Matrix!$I21," ")</f>
        <v>IR-010 (Incidence Response) - The vendor shall have a documented incident response plan (IRP) in place which provides the carriers with a point of contact for components used within their telematics system</v>
      </c>
      <c r="C22" s="16"/>
      <c r="D22" s="16"/>
      <c r="E22" s="16"/>
      <c r="F22" s="16"/>
      <c r="G22" s="16"/>
      <c r="H22" s="16" t="str">
        <f>IF(Matrix!$J21="Yes","Mobile App"," ")</f>
        <v>Mobile App</v>
      </c>
    </row>
    <row r="23" spans="1:8" s="17" customFormat="1" ht="58.3" x14ac:dyDescent="0.4">
      <c r="A23" s="16" t="str">
        <f>IF(Matrix!$J22="Yes",Matrix!$G22," ")</f>
        <v>Medium</v>
      </c>
      <c r="B23" s="16" t="str">
        <f>IF(Matrix!$J22="Yes",Matrix!$I22," ")</f>
        <v>M-010 (Maintenance) - The vendor shall have procedures in place to ensure that components outside of the carrier’s direct control are not updated or modified without prior coordination and approval by an organization-defined individual or role</v>
      </c>
      <c r="C23" s="16"/>
      <c r="D23" s="16"/>
      <c r="E23" s="16"/>
      <c r="F23" s="16"/>
      <c r="G23" s="16"/>
      <c r="H23" s="16" t="str">
        <f>IF(Matrix!$J22="Yes","Mobile App"," ")</f>
        <v>Mobile App</v>
      </c>
    </row>
    <row r="24" spans="1:8" s="17" customFormat="1" x14ac:dyDescent="0.4">
      <c r="A24" s="16" t="str">
        <f>IF(Matrix!$J23="Yes",Matrix!$G23," ")</f>
        <v xml:space="preserve"> </v>
      </c>
      <c r="B24" s="16" t="str">
        <f>IF(Matrix!$J23="Yes",Matrix!$I23," ")</f>
        <v xml:space="preserve"> </v>
      </c>
      <c r="C24" s="16"/>
      <c r="D24" s="16"/>
      <c r="E24" s="16"/>
      <c r="F24" s="16"/>
      <c r="G24" s="16"/>
      <c r="H24" s="16" t="str">
        <f>IF(Matrix!$J23="Yes","Mobile App"," ")</f>
        <v xml:space="preserve"> </v>
      </c>
    </row>
    <row r="25" spans="1:8" s="17" customFormat="1" x14ac:dyDescent="0.4">
      <c r="A25" s="16" t="str">
        <f>IF(Matrix!$J27="Yes",Matrix!$G27," ")</f>
        <v xml:space="preserve"> </v>
      </c>
      <c r="B25" s="16" t="str">
        <f>IF(Matrix!$J27="Yes",Matrix!$I27," ")</f>
        <v xml:space="preserve"> </v>
      </c>
      <c r="C25" s="16"/>
      <c r="D25" s="16"/>
      <c r="E25" s="16"/>
      <c r="F25" s="16"/>
      <c r="G25" s="16"/>
      <c r="H25" s="16" t="str">
        <f>IF(Matrix!$J27="Yes","Mobile App"," ")</f>
        <v xml:space="preserve"> </v>
      </c>
    </row>
    <row r="26" spans="1:8" s="17" customFormat="1" x14ac:dyDescent="0.4">
      <c r="A26" s="16" t="str">
        <f>IF(Matrix!$J28="Yes",Matrix!$G28," ")</f>
        <v xml:space="preserve"> </v>
      </c>
      <c r="B26" s="16" t="str">
        <f>IF(Matrix!$J28="Yes",Matrix!$I28," ")</f>
        <v xml:space="preserve"> </v>
      </c>
      <c r="C26" s="16"/>
      <c r="D26" s="16"/>
      <c r="E26" s="16"/>
      <c r="F26" s="16"/>
      <c r="G26" s="16"/>
      <c r="H26" s="16" t="str">
        <f>IF(Matrix!$J28="Yes","Mobile App"," ")</f>
        <v xml:space="preserve"> </v>
      </c>
    </row>
    <row r="27" spans="1:8" s="17" customFormat="1" x14ac:dyDescent="0.4">
      <c r="A27" s="16" t="str">
        <f>IF(Matrix!$J29="Yes",Matrix!$G29," ")</f>
        <v xml:space="preserve"> </v>
      </c>
      <c r="B27" s="16" t="str">
        <f>IF(Matrix!$J29="Yes",Matrix!$I29," ")</f>
        <v xml:space="preserve"> </v>
      </c>
      <c r="C27" s="16"/>
      <c r="D27" s="16"/>
      <c r="E27" s="16"/>
      <c r="F27" s="16"/>
      <c r="G27" s="16"/>
      <c r="H27" s="16" t="str">
        <f>IF(Matrix!$J29="Yes","Mobile App"," ")</f>
        <v xml:space="preserve"> </v>
      </c>
    </row>
    <row r="28" spans="1:8" s="17" customFormat="1" ht="58.3" x14ac:dyDescent="0.4">
      <c r="A28" s="16" t="str">
        <f>IF(Matrix!$J30="Yes",Matrix!$G30," ")</f>
        <v>Medium</v>
      </c>
      <c r="B28" s="16" t="str">
        <f>IF(Matrix!$J30="Yes",Matrix!$I30," ")</f>
        <v>PS-010 (Personnel Security) - The vendor shall have personnel security policies &amp; procedures, position risk categorization, personnel screening, personnel termination, personnel transfer, access agreements and third-party personnel security.</v>
      </c>
      <c r="C28" s="16"/>
      <c r="D28" s="16"/>
      <c r="E28" s="16"/>
      <c r="F28" s="16"/>
      <c r="G28" s="16"/>
      <c r="H28" s="16" t="str">
        <f>IF(Matrix!$J30="Yes","Mobile App"," ")</f>
        <v>Mobile App</v>
      </c>
    </row>
    <row r="29" spans="1:8" s="17" customFormat="1" ht="72.900000000000006" x14ac:dyDescent="0.4">
      <c r="A29" s="16" t="str">
        <f>IF(Matrix!$J31="Yes",Matrix!$G31," ")</f>
        <v>Medium</v>
      </c>
      <c r="B29" s="16" t="str">
        <f>IF(Matrix!$J31="Yes",Matrix!$I31,"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29" s="16"/>
      <c r="D29" s="16"/>
      <c r="E29" s="16"/>
      <c r="F29" s="16"/>
      <c r="G29" s="16"/>
      <c r="H29" s="16" t="str">
        <f>IF(Matrix!$J31="Yes","Mobile App"," ")</f>
        <v>Mobile App</v>
      </c>
    </row>
    <row r="30" spans="1:8" s="17" customFormat="1" ht="29.15" x14ac:dyDescent="0.4">
      <c r="A30" s="16" t="str">
        <f>IF(Matrix!$J32="Yes",Matrix!$G32," ")</f>
        <v>Medium</v>
      </c>
      <c r="B30" s="16" t="str">
        <f>IF(Matrix!$J32="Yes",Matrix!$I32," ")</f>
        <v>RA-020 (Risk Assessment) - The vendor shall use the results of risk assessments to influence systems development and processes.</v>
      </c>
      <c r="C30" s="16"/>
      <c r="D30" s="16"/>
      <c r="E30" s="16"/>
      <c r="F30" s="16"/>
      <c r="G30" s="16"/>
      <c r="H30" s="16" t="str">
        <f>IF(Matrix!$J32="Yes","Mobile App"," ")</f>
        <v>Mobile App</v>
      </c>
    </row>
    <row r="31" spans="1:8" s="17" customFormat="1" ht="29.15" x14ac:dyDescent="0.4">
      <c r="A31" s="16" t="str">
        <f>IF(Matrix!$J33="Yes",Matrix!$G33," ")</f>
        <v>High</v>
      </c>
      <c r="B31" s="16" t="str">
        <f>IF(Matrix!$J33="Yes",Matrix!$I33," ")</f>
        <v>SAA-010 (Security Management) - The vendor shall have an Information Security Management Plan (ISMP).</v>
      </c>
      <c r="C31" s="16"/>
      <c r="D31" s="16"/>
      <c r="E31" s="16"/>
      <c r="F31" s="16"/>
      <c r="G31" s="16"/>
      <c r="H31" s="16" t="str">
        <f>IF(Matrix!$J33="Yes","Mobile App"," ")</f>
        <v>Mobile App</v>
      </c>
    </row>
    <row r="32" spans="1:8" s="17" customFormat="1" ht="87.45" x14ac:dyDescent="0.4">
      <c r="A32" s="16" t="str">
        <f>IF(Matrix!$J34="Yes",Matrix!$G34," ")</f>
        <v>High</v>
      </c>
      <c r="B32" s="16" t="str">
        <f>IF(Matrix!$J34="Yes",Matrix!$I34,"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32" s="16"/>
      <c r="D32" s="16"/>
      <c r="E32" s="16"/>
      <c r="F32" s="16"/>
      <c r="G32" s="16"/>
      <c r="H32" s="16" t="str">
        <f>IF(Matrix!$J34="Yes","Mobile App"," ")</f>
        <v>Mobile App</v>
      </c>
    </row>
    <row r="33" spans="1:8" s="17" customFormat="1" ht="58.3" x14ac:dyDescent="0.4">
      <c r="A33" s="16" t="str">
        <f>IF(Matrix!$J35="Yes",Matrix!$G35," ")</f>
        <v>Medium</v>
      </c>
      <c r="B33" s="16" t="str">
        <f>IF(Matrix!$J35="Yes",Matrix!$I35,"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33" s="16"/>
      <c r="D33" s="16"/>
      <c r="E33" s="16"/>
      <c r="F33" s="16"/>
      <c r="G33" s="16"/>
      <c r="H33" s="16" t="str">
        <f>IF(Matrix!$J35="Yes","Mobile App"," ")</f>
        <v>Mobile App</v>
      </c>
    </row>
    <row r="34" spans="1:8" s="17" customFormat="1" ht="43.75" x14ac:dyDescent="0.4">
      <c r="A34" s="16" t="str">
        <f>IF(Matrix!$J37="Yes",Matrix!$G37," ")</f>
        <v>High</v>
      </c>
      <c r="B34" s="16" t="str">
        <f>IF(Matrix!$J37="Yes",Matrix!$I37," ")</f>
        <v>SCP-010 (Protecting Communications paths for systems) - Communication paths that traverse outside controlled boundaries must protect confidentiality and integrity of data</v>
      </c>
      <c r="C34" s="16"/>
      <c r="D34" s="16"/>
      <c r="E34" s="16"/>
      <c r="F34" s="16"/>
      <c r="G34" s="16"/>
      <c r="H34" s="16" t="str">
        <f>IF(Matrix!$J37="Yes","Mobile App"," ")</f>
        <v>Mobile App</v>
      </c>
    </row>
    <row r="35" spans="1:8" s="17" customFormat="1" ht="43.75" x14ac:dyDescent="0.4">
      <c r="A35" s="16" t="str">
        <f>IF(Matrix!$J38="Yes",Matrix!$G38," ")</f>
        <v>Medium</v>
      </c>
      <c r="B35" s="16" t="str">
        <f>IF(Matrix!$J38="Yes",Matrix!$I38," ")</f>
        <v>SCP-011 (Protecting Communication paths for systems) - Communication path cryptographic protections must not use identities, keys or shared secrets which are common across multiple deployed devices</v>
      </c>
      <c r="C35" s="16"/>
      <c r="D35" s="16"/>
      <c r="E35" s="16"/>
      <c r="F35" s="16"/>
      <c r="G35" s="16"/>
      <c r="H35" s="16" t="str">
        <f>IF(Matrix!$J38="Yes","Mobile App"," ")</f>
        <v>Mobile App</v>
      </c>
    </row>
    <row r="36" spans="1:8" s="17" customFormat="1" ht="72.900000000000006" x14ac:dyDescent="0.4">
      <c r="A36" s="16" t="str">
        <f>IF(Matrix!$J39="Yes",Matrix!$G39," ")</f>
        <v>High</v>
      </c>
      <c r="B36" s="16" t="str">
        <f>IF(Matrix!$J39="Yes",Matrix!$I39,"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36" s="16"/>
      <c r="D36" s="16"/>
      <c r="E36" s="16"/>
      <c r="F36" s="16"/>
      <c r="G36" s="16"/>
      <c r="H36" s="16" t="str">
        <f>IF(Matrix!$J39="Yes","Mobile App"," ")</f>
        <v>Mobile App</v>
      </c>
    </row>
    <row r="37" spans="1:8" s="17" customFormat="1" ht="72.900000000000006" x14ac:dyDescent="0.4">
      <c r="A37" s="16" t="str">
        <f>IF(Matrix!$J40="Yes",Matrix!$G40," ")</f>
        <v>Medium</v>
      </c>
      <c r="B37" s="16" t="str">
        <f>IF(Matrix!$J40="Yes",Matrix!$I40," ")</f>
        <v>SCP-030 (Protecting Data on Devices) - Vendors will supply documentation detailing what data is and is not protected at rest by cryptography.
Vendors are encouraged to expand the list of categories of data which will be protected on-device.</v>
      </c>
      <c r="C37" s="16"/>
      <c r="D37" s="16"/>
      <c r="E37" s="16"/>
      <c r="F37" s="16"/>
      <c r="G37" s="16"/>
      <c r="H37" s="16" t="str">
        <f>IF(Matrix!$J40="Yes","Mobile App"," ")</f>
        <v>Mobile App</v>
      </c>
    </row>
    <row r="38" spans="1:8" s="17" customFormat="1" ht="174.9" x14ac:dyDescent="0.4">
      <c r="A38" s="16" t="str">
        <f>IF(Matrix!$J41="Yes",Matrix!$G41," ")</f>
        <v>Medium</v>
      </c>
      <c r="B38" s="16" t="str">
        <f>IF(Matrix!$J41="Yes",Matrix!$I41,"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38" s="16"/>
      <c r="D38" s="16"/>
      <c r="E38" s="16"/>
      <c r="F38" s="16"/>
      <c r="G38" s="16"/>
      <c r="H38" s="16" t="str">
        <f>IF(Matrix!$J41="Yes","Mobile App"," ")</f>
        <v>Mobile App</v>
      </c>
    </row>
    <row r="39" spans="1:8" s="17" customFormat="1" x14ac:dyDescent="0.4">
      <c r="A39" s="16" t="str">
        <f>IF(Matrix!$J42="Yes",Matrix!$G42," ")</f>
        <v xml:space="preserve"> </v>
      </c>
      <c r="B39" s="16" t="str">
        <f>IF(Matrix!$J42="Yes",Matrix!$I42," ")</f>
        <v xml:space="preserve"> </v>
      </c>
      <c r="C39" s="16"/>
      <c r="D39" s="16"/>
      <c r="E39" s="16"/>
      <c r="F39" s="16"/>
      <c r="G39" s="16"/>
      <c r="H39" s="16" t="str">
        <f>IF(Matrix!$J42="Yes","Mobile App"," ")</f>
        <v xml:space="preserve"> </v>
      </c>
    </row>
    <row r="40" spans="1:8" s="17" customFormat="1" x14ac:dyDescent="0.4">
      <c r="A40" s="16" t="str">
        <f>IF(Matrix!$J43="Yes",Matrix!$G43," ")</f>
        <v xml:space="preserve"> </v>
      </c>
      <c r="B40" s="16" t="str">
        <f>IF(Matrix!$J43="Yes",Matrix!$I43," ")</f>
        <v xml:space="preserve"> </v>
      </c>
      <c r="C40" s="16"/>
      <c r="D40" s="16"/>
      <c r="E40" s="16"/>
      <c r="F40" s="16"/>
      <c r="G40" s="16"/>
      <c r="H40" s="16" t="str">
        <f>IF(Matrix!$J43="Yes","Mobile App"," ")</f>
        <v xml:space="preserve"> </v>
      </c>
    </row>
    <row r="41" spans="1:8" s="17" customFormat="1" ht="247.75" x14ac:dyDescent="0.4">
      <c r="A41" s="16" t="str">
        <f>IF(Matrix!$J44="Yes",Matrix!$G44," ")</f>
        <v>High</v>
      </c>
      <c r="B41" s="16" t="str">
        <f>IF(Matrix!$J44="Yes",Matrix!$I44,"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41" s="16"/>
      <c r="D41" s="16"/>
      <c r="E41" s="16"/>
      <c r="F41" s="16"/>
      <c r="G41" s="16"/>
      <c r="H41" s="16" t="str">
        <f>IF(Matrix!$J44="Yes","Mobile App"," ")</f>
        <v>Mobile App</v>
      </c>
    </row>
    <row r="42" spans="1:8" s="17" customFormat="1" x14ac:dyDescent="0.4">
      <c r="A42" s="16" t="str">
        <f>IF(Matrix!$J46="Yes",Matrix!$G46," ")</f>
        <v xml:space="preserve"> </v>
      </c>
      <c r="B42" s="16" t="str">
        <f>IF(Matrix!$J46="Yes",Matrix!$I46," ")</f>
        <v xml:space="preserve"> </v>
      </c>
      <c r="C42" s="16"/>
      <c r="D42" s="16"/>
      <c r="E42" s="16"/>
      <c r="F42" s="16"/>
      <c r="G42" s="16"/>
      <c r="H42" s="16" t="str">
        <f>IF(Matrix!$J46="Yes","Mobile App"," ")</f>
        <v xml:space="preserve"> </v>
      </c>
    </row>
    <row r="43" spans="1:8" s="17" customFormat="1" x14ac:dyDescent="0.4">
      <c r="A43" s="16" t="str">
        <f>IF(Matrix!$J47="Yes",Matrix!$G47," ")</f>
        <v xml:space="preserve"> </v>
      </c>
      <c r="B43" s="16" t="str">
        <f>IF(Matrix!$J47="Yes",Matrix!$I47," ")</f>
        <v xml:space="preserve"> </v>
      </c>
      <c r="C43" s="16"/>
      <c r="D43" s="16"/>
      <c r="E43" s="16"/>
      <c r="F43" s="16"/>
      <c r="G43" s="16"/>
      <c r="H43" s="16" t="str">
        <f>IF(Matrix!$J47="Yes","Mobile App"," ")</f>
        <v xml:space="preserve"> </v>
      </c>
    </row>
    <row r="44" spans="1:8" s="17" customFormat="1" ht="72.900000000000006" x14ac:dyDescent="0.4">
      <c r="A44" s="16" t="str">
        <f>IF(Matrix!$J50="Yes",Matrix!$G50," ")</f>
        <v>High</v>
      </c>
      <c r="B44" s="16" t="str">
        <f>IF(Matrix!$J50="Yes",Matrix!$I50,"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44" s="16"/>
      <c r="D44" s="16"/>
      <c r="E44" s="16"/>
      <c r="F44" s="16"/>
      <c r="G44" s="16"/>
      <c r="H44" s="16" t="str">
        <f>IF(Matrix!$J50="Yes","Mobile App"," ")</f>
        <v>Mobile App</v>
      </c>
    </row>
    <row r="45" spans="1:8" s="17" customFormat="1" ht="72.900000000000006" x14ac:dyDescent="0.4">
      <c r="A45" s="16" t="str">
        <f>IF(Matrix!$J52="Yes",Matrix!$G52," ")</f>
        <v>Medium</v>
      </c>
      <c r="B45" s="16" t="str">
        <f>IF(Matrix!$J52="Yes",Matrix!$I52,"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45" s="16"/>
      <c r="D45" s="16"/>
      <c r="E45" s="16"/>
      <c r="F45" s="16"/>
      <c r="G45" s="16"/>
      <c r="H45" s="16" t="str">
        <f>IF(Matrix!$J52="Yes","Mobile App"," ")</f>
        <v>Mobile App</v>
      </c>
    </row>
    <row r="46" spans="1:8" s="17" customFormat="1" ht="160.30000000000001" x14ac:dyDescent="0.4">
      <c r="A46" s="16" t="str">
        <f>IF(Matrix!$J53="Yes",Matrix!$G53," ")</f>
        <v>Medium</v>
      </c>
      <c r="B46" s="16" t="str">
        <f>IF(Matrix!$J53="Yes",Matrix!$I53,"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46" s="16"/>
      <c r="D46" s="16"/>
      <c r="E46" s="16"/>
      <c r="F46" s="16"/>
      <c r="G46" s="16"/>
      <c r="H46" s="16" t="str">
        <f>IF(Matrix!$J53="Yes","Mobile App"," ")</f>
        <v>Mobile App</v>
      </c>
    </row>
    <row r="47" spans="1:8" s="17" customFormat="1" ht="43.75" x14ac:dyDescent="0.4">
      <c r="A47" s="16" t="str">
        <f>IF(Matrix!$J54="Yes",Matrix!$G54," ")</f>
        <v>Medium</v>
      </c>
      <c r="B47" s="16" t="str">
        <f>IF(Matrix!$J54="Yes",Matrix!$I54," ")</f>
        <v>SII-030 (Protecting Firmware on Devices) - The vendor shall use digitally signed software on telematics devices and prohibit execution of unsigned or invalidly signed software.</v>
      </c>
      <c r="C47" s="16"/>
      <c r="D47" s="16"/>
      <c r="E47" s="16"/>
      <c r="F47" s="16"/>
      <c r="G47" s="16"/>
      <c r="H47" s="16" t="str">
        <f>IF(Matrix!$J54="Yes","Mobile App"," ")</f>
        <v>Mobile App</v>
      </c>
    </row>
    <row r="48" spans="1:8" s="17" customFormat="1" x14ac:dyDescent="0.4">
      <c r="A48" s="16" t="str">
        <f>IF(Matrix!$J55="Yes",Matrix!$G55," ")</f>
        <v xml:space="preserve"> </v>
      </c>
      <c r="B48" s="16" t="str">
        <f>IF(Matrix!$J55="Yes",Matrix!$I55," ")</f>
        <v xml:space="preserve"> </v>
      </c>
      <c r="C48" s="16"/>
      <c r="D48" s="16"/>
      <c r="E48" s="16"/>
      <c r="F48" s="16"/>
      <c r="G48" s="16"/>
      <c r="H48" s="16" t="str">
        <f>IF(Matrix!$J55="Yes","Mobile App"," ")</f>
        <v xml:space="preserve"> </v>
      </c>
    </row>
    <row r="49" spans="1:8" s="17" customFormat="1" x14ac:dyDescent="0.4">
      <c r="A49" s="16" t="str">
        <f>IF(Matrix!$J56="Yes",Matrix!$G56," ")</f>
        <v xml:space="preserve"> </v>
      </c>
      <c r="B49" s="16" t="str">
        <f>IF(Matrix!$J56="Yes",Matrix!$I56," ")</f>
        <v xml:space="preserve"> </v>
      </c>
      <c r="C49" s="16"/>
      <c r="D49" s="16"/>
      <c r="E49" s="16"/>
      <c r="F49" s="16"/>
      <c r="G49" s="16"/>
      <c r="H49" s="16" t="str">
        <f>IF(Matrix!$J56="Yes","Mobile App"," ")</f>
        <v xml:space="preserve"> </v>
      </c>
    </row>
    <row r="50" spans="1:8" s="17" customFormat="1" ht="58.3" x14ac:dyDescent="0.4">
      <c r="A50" s="16" t="str">
        <f>IF(Matrix!$J57="Yes",Matrix!$G57," ")</f>
        <v>High</v>
      </c>
      <c r="B50" s="16" t="str">
        <f>IF(Matrix!$J57="Yes",Matrix!$I57,"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50" s="16"/>
      <c r="D50" s="16"/>
      <c r="E50" s="16"/>
      <c r="F50" s="16"/>
      <c r="G50" s="16"/>
      <c r="H50" s="16" t="str">
        <f>IF(Matrix!$J57="Yes","Mobile App"," ")</f>
        <v>Mobile App</v>
      </c>
    </row>
    <row r="51" spans="1:8" s="17" customFormat="1" ht="29.15" x14ac:dyDescent="0.4">
      <c r="A51" s="16" t="str">
        <f>IF(Matrix!$J59="Yes",Matrix!$G59," ")</f>
        <v>Medium</v>
      </c>
      <c r="B51" s="16" t="str">
        <f>IF(Matrix!$J59="Yes",Matrix!$I59," ")</f>
        <v>SII-080 (Protecting Firmware on Devices) - The vendor shall design security components that fail-secure to protect integrity of systems and data.</v>
      </c>
      <c r="C51" s="16"/>
      <c r="D51" s="16"/>
      <c r="E51" s="16"/>
      <c r="F51" s="16"/>
      <c r="G51" s="16"/>
      <c r="H51" s="16" t="str">
        <f>IF(Matrix!$J59="Yes","Mobile App"," ")</f>
        <v>Mobile App</v>
      </c>
    </row>
    <row r="52" spans="1:8" s="17" customFormat="1" ht="43.75" x14ac:dyDescent="0.4">
      <c r="A52" s="16" t="str">
        <f>IF(Matrix!$J60="Yes",Matrix!$G60," ")</f>
        <v>Low</v>
      </c>
      <c r="B52" s="16" t="str">
        <f>IF(Matrix!$J60="Yes",Matrix!$I60," ")</f>
        <v>SII-081 (Protecting Firmware on Devices) - The vendor shall utilize protective mechanisms to protect components from unauthorized runtime/volatile modification of code.</v>
      </c>
      <c r="C52" s="16"/>
      <c r="D52" s="16"/>
      <c r="E52" s="16"/>
      <c r="F52" s="16"/>
      <c r="G52" s="16"/>
      <c r="H52" s="16" t="str">
        <f>IF(Matrix!$J60="Yes","Mobile App"," ")</f>
        <v>Mobile App</v>
      </c>
    </row>
    <row r="53" spans="1:8" s="17" customFormat="1" ht="102" x14ac:dyDescent="0.4">
      <c r="A53" s="16" t="str">
        <f>IF(Matrix!$J61="Yes",Matrix!$G61," ")</f>
        <v>Medium</v>
      </c>
      <c r="B53" s="16" t="str">
        <f>IF(Matrix!$J61="Yes",Matrix!$I61,"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53" s="16"/>
      <c r="D53" s="16"/>
      <c r="E53" s="16"/>
      <c r="F53" s="16"/>
      <c r="G53" s="16"/>
      <c r="H53" s="16" t="str">
        <f>IF(Matrix!$J61="Yes","Mobile App"," ")</f>
        <v>Mobile App</v>
      </c>
    </row>
    <row r="54" spans="1:8" s="17" customFormat="1" x14ac:dyDescent="0.4">
      <c r="A54" s="16" t="str">
        <f>IF(Matrix!$J62="Yes",Matrix!$G62," ")</f>
        <v xml:space="preserve"> </v>
      </c>
      <c r="B54" s="16" t="str">
        <f>IF(Matrix!$J62="Yes",Matrix!$I62," ")</f>
        <v xml:space="preserve"> </v>
      </c>
      <c r="C54" s="16"/>
      <c r="D54" s="16"/>
      <c r="E54" s="16"/>
      <c r="F54" s="16"/>
      <c r="G54" s="16"/>
      <c r="H54" s="16" t="str">
        <f>IF(Matrix!$J62="Yes","Mobile App"," ")</f>
        <v xml:space="preserve"> </v>
      </c>
    </row>
    <row r="55" spans="1:8" s="17" customFormat="1" x14ac:dyDescent="0.4">
      <c r="A55" s="16" t="str">
        <f>IF(Matrix!$J63="Yes",Matrix!$G63," ")</f>
        <v xml:space="preserve"> </v>
      </c>
      <c r="B55" s="16" t="str">
        <f>IF(Matrix!$J63="Yes",Matrix!$I63," ")</f>
        <v xml:space="preserve"> </v>
      </c>
      <c r="C55" s="16"/>
      <c r="D55" s="16"/>
      <c r="E55" s="16"/>
      <c r="F55" s="16"/>
      <c r="G55" s="16"/>
      <c r="H55" s="16" t="str">
        <f>IF(Matrix!$J63="Yes","Mobile App"," ")</f>
        <v xml:space="preserve"> </v>
      </c>
    </row>
    <row r="56" spans="1:8" s="17" customFormat="1" ht="43.75" x14ac:dyDescent="0.4">
      <c r="A56" s="16" t="str">
        <f>IF(Matrix!$J64="Yes",Matrix!$G64," ")</f>
        <v>Low</v>
      </c>
      <c r="B56" s="16" t="str">
        <f>IF(Matrix!$J64="Yes",Matrix!$I64," ")</f>
        <v>SII-120 (Vulnerability Management) - The vendor shall have a vulnerability management process that includes steps to triage any found vulnerabilities and plan remediation.</v>
      </c>
      <c r="C56" s="16"/>
      <c r="D56" s="16"/>
      <c r="E56" s="16"/>
      <c r="F56" s="16"/>
      <c r="G56" s="16"/>
      <c r="H56" s="16" t="str">
        <f>IF(Matrix!$J64="Yes","Mobile App"," ")</f>
        <v>Mobile App</v>
      </c>
    </row>
    <row r="57" spans="1:8" s="17" customFormat="1" ht="131.15" x14ac:dyDescent="0.4">
      <c r="A57" s="16" t="str">
        <f>IF(Matrix!$J65="Yes",Matrix!$G65," ")</f>
        <v>Medium</v>
      </c>
      <c r="B57" s="16" t="str">
        <f>IF(Matrix!$J65="Yes",Matrix!$I65,"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57" s="16"/>
      <c r="D57" s="16"/>
      <c r="E57" s="16"/>
      <c r="F57" s="16"/>
      <c r="G57" s="16"/>
      <c r="H57" s="16" t="str">
        <f>IF(Matrix!$J65="Yes","Mobile App"," ")</f>
        <v>Mobile App</v>
      </c>
    </row>
    <row r="58" spans="1:8" s="17" customFormat="1" ht="43.75" x14ac:dyDescent="0.4">
      <c r="A58" s="16" t="str">
        <f>IF(Matrix!$J66="Yes",Matrix!$G66," ")</f>
        <v>Medium</v>
      </c>
      <c r="B58" s="16" t="str">
        <f>IF(Matrix!$J66="Yes",Matrix!$I66," ")</f>
        <v>SII-140 (Vulnerability Management) - The vendor shall implement ongoing monitoring and protection against malicious code in production using a well governed process that addresses all entry and exit points in the system.</v>
      </c>
      <c r="C58" s="16"/>
      <c r="D58" s="16"/>
      <c r="E58" s="16"/>
      <c r="F58" s="16"/>
      <c r="G58" s="16"/>
      <c r="H58" s="16" t="str">
        <f>IF(Matrix!$J66="Yes","Mobile App"," ")</f>
        <v>Mobile App</v>
      </c>
    </row>
    <row r="59" spans="1:8" s="17" customFormat="1" ht="29.15" x14ac:dyDescent="0.4">
      <c r="A59" s="16" t="str">
        <f>IF(Matrix!$J67="Yes",Matrix!$G67," ")</f>
        <v>Medium</v>
      </c>
      <c r="B59" s="16" t="str">
        <f>IF(Matrix!$J67="Yes",Matrix!$I67," ")</f>
        <v>SII-150 (Vulnerability Management) - The vendor shall verify code according to best-practice coding standards</v>
      </c>
      <c r="C59" s="16"/>
      <c r="D59" s="16"/>
      <c r="E59" s="16"/>
      <c r="F59" s="16"/>
      <c r="G59" s="16"/>
      <c r="H59" s="16" t="str">
        <f>IF(Matrix!$J67="Yes","Mobile App"," ")</f>
        <v>Mobile App</v>
      </c>
    </row>
    <row r="60" spans="1:8" s="17" customFormat="1" ht="43.75" x14ac:dyDescent="0.4">
      <c r="A60" s="16" t="str">
        <f>IF(Matrix!$J68="Yes",Matrix!$G68," ")</f>
        <v>Medium</v>
      </c>
      <c r="B60" s="16" t="str">
        <f>IF(Matrix!$J68="Yes",Matrix!$I68," ")</f>
        <v>SII-170 (System and Information Integrity) - The vendor shall actively monitor resources such as NIST Common Vulnerabilities and Exposures (CVE), Bugtraq, for security alerts and advisories related to the telematics system’s components</v>
      </c>
      <c r="C60" s="16"/>
      <c r="D60" s="16"/>
      <c r="E60" s="16"/>
      <c r="F60" s="16"/>
      <c r="G60" s="16"/>
      <c r="H60" s="16" t="str">
        <f>IF(Matrix!$J68="Yes","Mobile App"," ")</f>
        <v>Mobile App</v>
      </c>
    </row>
    <row r="61" spans="1:8" s="17" customFormat="1" ht="58.3" x14ac:dyDescent="0.4">
      <c r="A61" s="16" t="str">
        <f>IF(Matrix!$J69="Yes",Matrix!$G69," ")</f>
        <v>Medium</v>
      </c>
      <c r="B61" s="16" t="str">
        <f>IF(Matrix!$J69="Yes",Matrix!$I69," ")</f>
        <v>SII-171 (System and Information Integrity) - The vendor shall notify their customers of any vulnerabilities discovered in the telematics systems components via monitoring or vulnerability disclosure programs. The notification to customers will happen in a timely manner.</v>
      </c>
      <c r="C61" s="16"/>
      <c r="D61" s="16"/>
      <c r="E61" s="16"/>
      <c r="F61" s="16"/>
      <c r="G61" s="16"/>
      <c r="H61" s="16" t="str">
        <f>IF(Matrix!$J69="Yes","Mobile App"," ")</f>
        <v>Mobile App</v>
      </c>
    </row>
    <row r="62" spans="1:8" s="17" customFormat="1" ht="43.75" x14ac:dyDescent="0.4">
      <c r="A62" s="16" t="str">
        <f>IF(Matrix!$J71="Yes",Matrix!$G71," ")</f>
        <v>Low</v>
      </c>
      <c r="B62" s="16" t="str">
        <f>IF(Matrix!$J71="Yes",Matrix!$I71," ")</f>
        <v>SII-190 (Software Resiliency / Code Protections) - The vendor’s software will have software resiliency measures included that will slow the progress of tampering and reverse engineering efforts.</v>
      </c>
      <c r="C62" s="16"/>
      <c r="D62" s="16"/>
      <c r="E62" s="16"/>
      <c r="F62" s="16"/>
      <c r="G62" s="16"/>
      <c r="H62" s="16" t="str">
        <f>IF(Matrix!$J71="Yes","Mobile App"," ")</f>
        <v>Mobile App</v>
      </c>
    </row>
    <row r="65" spans="1:17" ht="20.6" x14ac:dyDescent="0.4">
      <c r="A65" s="20"/>
      <c r="B65" s="100" t="s">
        <v>213</v>
      </c>
      <c r="C65" s="101"/>
      <c r="D65" s="101"/>
      <c r="E65" s="101"/>
      <c r="F65" s="101"/>
      <c r="G65" s="101"/>
      <c r="H65" s="101"/>
    </row>
    <row r="66" spans="1:17" ht="61.5" customHeight="1" x14ac:dyDescent="0.4">
      <c r="A66" s="19"/>
      <c r="B66" s="102" t="s">
        <v>274</v>
      </c>
      <c r="C66" s="104"/>
      <c r="D66" s="104"/>
      <c r="E66" s="104"/>
      <c r="F66" s="104"/>
      <c r="G66" s="104"/>
      <c r="H66" s="104"/>
    </row>
    <row r="67" spans="1:17" x14ac:dyDescent="0.4">
      <c r="A67" s="99" t="s">
        <v>194</v>
      </c>
      <c r="B67" s="99" t="s">
        <v>139</v>
      </c>
      <c r="C67" s="99" t="s">
        <v>266</v>
      </c>
      <c r="D67" s="99"/>
      <c r="E67" s="99"/>
      <c r="F67" s="99"/>
      <c r="G67" s="99" t="s">
        <v>267</v>
      </c>
      <c r="H67" s="99" t="s">
        <v>215</v>
      </c>
      <c r="M67" s="18"/>
      <c r="Q67" s="14"/>
    </row>
    <row r="68" spans="1:17" x14ac:dyDescent="0.4">
      <c r="A68" s="99"/>
      <c r="B68" s="99"/>
      <c r="C68" s="15" t="s">
        <v>264</v>
      </c>
      <c r="D68" s="15" t="s">
        <v>268</v>
      </c>
      <c r="E68" s="15" t="s">
        <v>265</v>
      </c>
      <c r="F68" s="15" t="s">
        <v>269</v>
      </c>
      <c r="G68" s="99"/>
      <c r="H68" s="99"/>
      <c r="M68" s="18"/>
      <c r="Q68" s="14"/>
    </row>
    <row r="69" spans="1:17" x14ac:dyDescent="0.4">
      <c r="A69" s="16" t="str">
        <f>IF(Matrix!$K2="Yes",Matrix!$G2," ")</f>
        <v xml:space="preserve"> </v>
      </c>
      <c r="B69" s="16" t="str">
        <f>IF(Matrix!$K2="Yes",Matrix!$I2," ")</f>
        <v xml:space="preserve"> </v>
      </c>
      <c r="C69" s="16"/>
      <c r="D69" s="16"/>
      <c r="E69" s="16"/>
      <c r="F69" s="16"/>
      <c r="G69" s="16"/>
      <c r="H69" s="16" t="str">
        <f>IF(Matrix!$K2="Yes","Physical In-Cab Device"," ")</f>
        <v xml:space="preserve"> </v>
      </c>
      <c r="M69" s="18"/>
      <c r="Q69" s="14"/>
    </row>
    <row r="70" spans="1:17" ht="87.45" x14ac:dyDescent="0.4">
      <c r="A70" s="16" t="str">
        <f>IF(Matrix!$K3="Yes",Matrix!$G3," ")</f>
        <v>Medium</v>
      </c>
      <c r="B70" s="16" t="str">
        <f>IF(Matrix!$K3="Yes",Matrix!$I3,"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70" s="16"/>
      <c r="D70" s="16"/>
      <c r="E70" s="16"/>
      <c r="F70" s="16"/>
      <c r="G70" s="16"/>
      <c r="H70" s="16" t="str">
        <f>IF(Matrix!$K3="Yes","Physical In-Cab Device"," ")</f>
        <v>Physical In-Cab Device</v>
      </c>
      <c r="M70" s="18"/>
      <c r="Q70" s="14"/>
    </row>
    <row r="71" spans="1:17" ht="72.900000000000006" x14ac:dyDescent="0.4">
      <c r="A71" s="16" t="str">
        <f>IF(Matrix!$K4="Yes",Matrix!$G4," ")</f>
        <v>High</v>
      </c>
      <c r="B71" s="16" t="str">
        <f>IF(Matrix!$K4="Yes",Matrix!$I4,"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C71" s="16"/>
      <c r="D71" s="16"/>
      <c r="E71" s="16"/>
      <c r="F71" s="16"/>
      <c r="G71" s="16"/>
      <c r="H71" s="16" t="str">
        <f>IF(Matrix!$K4="Yes","Physical In-Cab Device"," ")</f>
        <v>Physical In-Cab Device</v>
      </c>
      <c r="M71" s="18"/>
      <c r="Q71" s="14"/>
    </row>
    <row r="72" spans="1:17" ht="29.15" x14ac:dyDescent="0.4">
      <c r="A72" s="16" t="str">
        <f>IF(Matrix!$K5="Yes",Matrix!$G5," ")</f>
        <v>High</v>
      </c>
      <c r="B72" s="16" t="str">
        <f>IF(Matrix!$K5="Yes",Matrix!$I5," ")</f>
        <v>AC-030 (Access Control) - The vendor's system shall employ authentication to prevent unauthorized access to telematics systems and data.</v>
      </c>
      <c r="C72" s="16"/>
      <c r="D72" s="16"/>
      <c r="E72" s="16"/>
      <c r="F72" s="16"/>
      <c r="G72" s="16"/>
      <c r="H72" s="16" t="str">
        <f>IF(Matrix!$K5="Yes","Physical In-Cab Device"," ")</f>
        <v>Physical In-Cab Device</v>
      </c>
      <c r="M72" s="18"/>
      <c r="Q72" s="14"/>
    </row>
    <row r="73" spans="1:17" ht="43.75" x14ac:dyDescent="0.4">
      <c r="A73" s="16" t="str">
        <f>IF(Matrix!$K6="Yes",Matrix!$G6," ")</f>
        <v>Medium</v>
      </c>
      <c r="B73" s="16" t="str">
        <f>IF(Matrix!$K6="Yes",Matrix!$I6," ")</f>
        <v>AC-040 (Access Control) - The vendor shall identify all instances where the telematics system includes actions that cannot support access authentication and/or execute with elevated privileges</v>
      </c>
      <c r="C73" s="16"/>
      <c r="D73" s="16"/>
      <c r="E73" s="16"/>
      <c r="F73" s="16"/>
      <c r="G73" s="16"/>
      <c r="H73" s="16" t="str">
        <f>IF(Matrix!$K6="Yes","Physical In-Cab Device"," ")</f>
        <v>Physical In-Cab Device</v>
      </c>
      <c r="M73" s="18"/>
      <c r="Q73" s="14"/>
    </row>
    <row r="74" spans="1:17" ht="29.15" x14ac:dyDescent="0.4">
      <c r="A74" s="16" t="str">
        <f>IF(Matrix!$K7="Yes",Matrix!$G7," ")</f>
        <v>Medium</v>
      </c>
      <c r="B74" s="16" t="str">
        <f>IF(Matrix!$K7="Yes",Matrix!$I7," ")</f>
        <v>AC-041 (Access Control) - Identifying information about the connected devices will not be made available without authentication first.</v>
      </c>
      <c r="C74" s="16"/>
      <c r="D74" s="16"/>
      <c r="E74" s="16"/>
      <c r="F74" s="16"/>
      <c r="G74" s="16"/>
      <c r="H74" s="16" t="str">
        <f>IF(Matrix!$K7="Yes","Physical In-Cab Device"," ")</f>
        <v>Physical In-Cab Device</v>
      </c>
      <c r="M74" s="18"/>
      <c r="Q74" s="14"/>
    </row>
    <row r="75" spans="1:17" ht="29.15" x14ac:dyDescent="0.4">
      <c r="A75" s="16" t="str">
        <f>IF(Matrix!$K8="Yes",Matrix!$G8," ")</f>
        <v>Medium</v>
      </c>
      <c r="B75" s="16" t="str">
        <f>IF(Matrix!$K8="Yes",Matrix!$I8," ")</f>
        <v>AC-050 (Access Control) - All remote access methods and possible remote actions to/on telematics system shall be documented.</v>
      </c>
      <c r="C75" s="16"/>
      <c r="D75" s="16"/>
      <c r="E75" s="16"/>
      <c r="F75" s="16"/>
      <c r="G75" s="16"/>
      <c r="H75" s="16" t="str">
        <f>IF(Matrix!$K8="Yes","Physical In-Cab Device"," ")</f>
        <v>Physical In-Cab Device</v>
      </c>
      <c r="M75" s="18"/>
      <c r="Q75" s="14"/>
    </row>
    <row r="76" spans="1:17" ht="43.75" x14ac:dyDescent="0.4">
      <c r="A76" s="16" t="str">
        <f>IF(Matrix!$K9="Yes",Matrix!$G9," ")</f>
        <v>Medium</v>
      </c>
      <c r="B76" s="16" t="str">
        <f>IF(Matrix!$K9="Yes",Matrix!$I9," ")</f>
        <v>AC-060 (Access Control) - For all components of the system, the vendor shall provide a listing of all wireless communication interfaces to the system and specify how the interfaces can be configured and/or disabled.</v>
      </c>
      <c r="C76" s="16"/>
      <c r="D76" s="16"/>
      <c r="E76" s="16"/>
      <c r="F76" s="16"/>
      <c r="G76" s="16"/>
      <c r="H76" s="16" t="str">
        <f>IF(Matrix!$K9="Yes","Physical In-Cab Device"," ")</f>
        <v>Physical In-Cab Device</v>
      </c>
      <c r="M76" s="18"/>
      <c r="Q76" s="14"/>
    </row>
    <row r="77" spans="1:17" x14ac:dyDescent="0.4">
      <c r="A77" s="16" t="str">
        <f>IF(Matrix!$K13="Yes",Matrix!$G13," ")</f>
        <v xml:space="preserve"> </v>
      </c>
      <c r="B77" s="16" t="str">
        <f>IF(Matrix!$K13="Yes",Matrix!$I13," ")</f>
        <v xml:space="preserve"> </v>
      </c>
      <c r="C77" s="16"/>
      <c r="D77" s="16"/>
      <c r="E77" s="16"/>
      <c r="F77" s="16"/>
      <c r="G77" s="16"/>
      <c r="H77" s="16" t="str">
        <f>IF(Matrix!$K13="Yes","Physical In-Cab Device"," ")</f>
        <v xml:space="preserve"> </v>
      </c>
      <c r="M77" s="18"/>
      <c r="Q77" s="14"/>
    </row>
    <row r="78" spans="1:17" ht="43.75" x14ac:dyDescent="0.4">
      <c r="A78" s="16" t="str">
        <f>IF(Matrix!$K14="Yes",Matrix!$G14," ")</f>
        <v>Medium</v>
      </c>
      <c r="B78" s="16" t="str">
        <f>IF(Matrix!$K14="Yes",Matrix!$I14," ")</f>
        <v>AC-080 (Device-Local Authentication) - All authentication offered on device-local interfaces shall expect credentials which are unique to each device instance and uncorrelated to any and all public information about the device.</v>
      </c>
      <c r="C78" s="16"/>
      <c r="D78" s="16"/>
      <c r="E78" s="16"/>
      <c r="F78" s="16"/>
      <c r="G78" s="16"/>
      <c r="H78" s="16" t="str">
        <f>IF(Matrix!$K14="Yes","Physical In-Cab Device"," ")</f>
        <v>Physical In-Cab Device</v>
      </c>
      <c r="M78" s="18"/>
      <c r="Q78" s="14"/>
    </row>
    <row r="79" spans="1:17" ht="72.900000000000006" x14ac:dyDescent="0.4">
      <c r="A79" s="16" t="str">
        <f>IF(Matrix!$K15="Yes",Matrix!$G15," ")</f>
        <v>Medium</v>
      </c>
      <c r="B79" s="16" t="str">
        <f>IF(Matrix!$K15="Yes",Matrix!$I15,"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C79" s="16"/>
      <c r="D79" s="16"/>
      <c r="E79" s="16"/>
      <c r="F79" s="16"/>
      <c r="G79" s="16"/>
      <c r="H79" s="16" t="str">
        <f>IF(Matrix!$K15="Yes","Physical In-Cab Device"," ")</f>
        <v>Physical In-Cab Device</v>
      </c>
      <c r="M79" s="18"/>
      <c r="Q79" s="14"/>
    </row>
    <row r="80" spans="1:17" ht="43.75" x14ac:dyDescent="0.4">
      <c r="A80" s="16" t="str">
        <f>IF(Matrix!$K16="Yes",Matrix!$G16," ")</f>
        <v>High</v>
      </c>
      <c r="B80" s="16" t="str">
        <f>IF(Matrix!$K16="Yes",Matrix!$I16," ")</f>
        <v>CM-020 (Configuration Management) - The vendor’s devices shall have all services used for troubleshooting disabled or properly protected from unauthorized access and use.</v>
      </c>
      <c r="C80" s="16"/>
      <c r="D80" s="16"/>
      <c r="E80" s="16"/>
      <c r="F80" s="16"/>
      <c r="G80" s="16"/>
      <c r="H80" s="16" t="str">
        <f>IF(Matrix!$K16="Yes","Physical In-Cab Device"," ")</f>
        <v>Physical In-Cab Device</v>
      </c>
      <c r="M80" s="18"/>
      <c r="Q80" s="14"/>
    </row>
    <row r="81" spans="1:17" ht="29.15" x14ac:dyDescent="0.4">
      <c r="A81" s="16" t="str">
        <f>IF(Matrix!$K17="Yes",Matrix!$G17," ")</f>
        <v>High</v>
      </c>
      <c r="B81" s="16" t="str">
        <f>IF(Matrix!$K17="Yes",Matrix!$I17," ")</f>
        <v>CM-030 (Configuration Management) - Vendor ensures that any and all interfaces used for testing or debug are unavailalbe in production builds of the devices</v>
      </c>
      <c r="C81" s="16"/>
      <c r="D81" s="16"/>
      <c r="E81" s="16"/>
      <c r="F81" s="16"/>
      <c r="G81" s="16"/>
      <c r="H81" s="16" t="str">
        <f>IF(Matrix!$K17="Yes","Physical In-Cab Device"," ")</f>
        <v>Physical In-Cab Device</v>
      </c>
      <c r="M81" s="18"/>
      <c r="Q81" s="14"/>
    </row>
    <row r="82" spans="1:17" ht="43.75" x14ac:dyDescent="0.4">
      <c r="A82" s="16" t="str">
        <f>IF(Matrix!$K18="Yes",Matrix!$G18," ")</f>
        <v>Medium</v>
      </c>
      <c r="B82" s="16" t="str">
        <f>IF(Matrix!$K18="Yes",Matrix!$I18," ")</f>
        <v>IA-010 (Identification and Authentication) - All remote hosts of the vendor's system shall be configured to uniquely identify and authenticate all other remote hosts of the system and/or any other interfacing systems.</v>
      </c>
      <c r="C82" s="16"/>
      <c r="D82" s="16"/>
      <c r="E82" s="16"/>
      <c r="F82" s="16"/>
      <c r="G82" s="16"/>
      <c r="H82" s="16" t="str">
        <f>IF(Matrix!$K18="Yes","Physical In-Cab Device"," ")</f>
        <v>Physical In-Cab Device</v>
      </c>
      <c r="M82" s="18"/>
      <c r="Q82" s="14"/>
    </row>
    <row r="83" spans="1:17" ht="102" x14ac:dyDescent="0.4">
      <c r="A83" s="16" t="str">
        <f>IF(Matrix!$K19="Yes",Matrix!$G19," ")</f>
        <v>Medium</v>
      </c>
      <c r="B83" s="16" t="str">
        <f>IF(Matrix!$K19="Yes",Matrix!$I19,"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C83" s="16"/>
      <c r="D83" s="16"/>
      <c r="E83" s="16"/>
      <c r="F83" s="16"/>
      <c r="G83" s="16"/>
      <c r="H83" s="16" t="str">
        <f>IF(Matrix!$K19="Yes","Physical In-Cab Device"," ")</f>
        <v>Physical In-Cab Device</v>
      </c>
      <c r="M83" s="18"/>
      <c r="Q83" s="14"/>
    </row>
    <row r="84" spans="1:17" ht="43.75" x14ac:dyDescent="0.4">
      <c r="A84" s="16" t="str">
        <f>IF(Matrix!$K20="Yes",Matrix!$G20," ")</f>
        <v>Medium</v>
      </c>
      <c r="B84" s="16" t="str">
        <f>IF(Matrix!$K20="Yes",Matrix!$I20," ")</f>
        <v>IA-030 (Identification and Authentication) - Cryptographic modules used in the vendors system shall be compliant with Federal Information Processing Standards (FIPS) 140-2: Level 1.</v>
      </c>
      <c r="C84" s="16"/>
      <c r="D84" s="16"/>
      <c r="E84" s="16"/>
      <c r="F84" s="16"/>
      <c r="G84" s="16"/>
      <c r="H84" s="16" t="str">
        <f>IF(Matrix!$K20="Yes","Physical In-Cab Device"," ")</f>
        <v>Physical In-Cab Device</v>
      </c>
      <c r="M84" s="18"/>
      <c r="Q84" s="14"/>
    </row>
    <row r="85" spans="1:17" ht="43.75" x14ac:dyDescent="0.4">
      <c r="A85" s="16" t="str">
        <f>IF(Matrix!$K21="Yes",Matrix!$G21," ")</f>
        <v>High</v>
      </c>
      <c r="B85" s="16" t="str">
        <f>IF(Matrix!$K21="Yes",Matrix!$I21," ")</f>
        <v>IR-010 (Incidence Response) - The vendor shall have a documented incident response plan (IRP) in place which provides the carriers with a point of contact for components used within their telematics system</v>
      </c>
      <c r="C85" s="16"/>
      <c r="D85" s="16"/>
      <c r="E85" s="16"/>
      <c r="F85" s="16"/>
      <c r="G85" s="16"/>
      <c r="H85" s="16" t="str">
        <f>IF(Matrix!$K21="Yes","Physical In-Cab Device"," ")</f>
        <v>Physical In-Cab Device</v>
      </c>
      <c r="M85" s="18"/>
      <c r="Q85" s="14"/>
    </row>
    <row r="86" spans="1:17" ht="58.3" x14ac:dyDescent="0.4">
      <c r="A86" s="16" t="str">
        <f>IF(Matrix!$K22="Yes",Matrix!$G22," ")</f>
        <v>Medium</v>
      </c>
      <c r="B86" s="16" t="str">
        <f>IF(Matrix!$K22="Yes",Matrix!$I22," ")</f>
        <v>M-010 (Maintenance) - The vendor shall have procedures in place to ensure that components outside of the carrier’s direct control are not updated or modified without prior coordination and approval by an organization-defined individual or role</v>
      </c>
      <c r="C86" s="16"/>
      <c r="D86" s="16"/>
      <c r="E86" s="16"/>
      <c r="F86" s="16"/>
      <c r="G86" s="16"/>
      <c r="H86" s="16" t="str">
        <f>IF(Matrix!$K22="Yes","Physical In-Cab Device"," ")</f>
        <v>Physical In-Cab Device</v>
      </c>
      <c r="M86" s="18"/>
      <c r="Q86" s="14"/>
    </row>
    <row r="87" spans="1:17" x14ac:dyDescent="0.4">
      <c r="A87" s="16" t="str">
        <f>IF(Matrix!$K23="Yes",Matrix!$G23," ")</f>
        <v xml:space="preserve"> </v>
      </c>
      <c r="B87" s="16" t="str">
        <f>IF(Matrix!$K23="Yes",Matrix!$I23," ")</f>
        <v xml:space="preserve"> </v>
      </c>
      <c r="C87" s="16"/>
      <c r="D87" s="16"/>
      <c r="E87" s="16"/>
      <c r="F87" s="16"/>
      <c r="G87" s="16"/>
      <c r="H87" s="16" t="str">
        <f>IF(Matrix!$K23="Yes","Physical In-Cab Device"," ")</f>
        <v xml:space="preserve"> </v>
      </c>
      <c r="M87" s="18"/>
      <c r="Q87" s="14"/>
    </row>
    <row r="88" spans="1:17" x14ac:dyDescent="0.4">
      <c r="A88" s="16" t="str">
        <f>IF(Matrix!$K27="Yes",Matrix!$G27," ")</f>
        <v xml:space="preserve"> </v>
      </c>
      <c r="B88" s="16" t="str">
        <f>IF(Matrix!$K27="Yes",Matrix!$I27," ")</f>
        <v xml:space="preserve"> </v>
      </c>
      <c r="C88" s="16"/>
      <c r="D88" s="16"/>
      <c r="E88" s="16"/>
      <c r="F88" s="16"/>
      <c r="G88" s="16"/>
      <c r="H88" s="16" t="str">
        <f>IF(Matrix!$K27="Yes","Physical In-Cab Device"," ")</f>
        <v xml:space="preserve"> </v>
      </c>
      <c r="M88" s="18"/>
      <c r="Q88" s="14"/>
    </row>
    <row r="89" spans="1:17" x14ac:dyDescent="0.4">
      <c r="A89" s="16" t="str">
        <f>IF(Matrix!$K28="Yes",Matrix!$G28," ")</f>
        <v xml:space="preserve"> </v>
      </c>
      <c r="B89" s="16" t="str">
        <f>IF(Matrix!$K28="Yes",Matrix!$I28," ")</f>
        <v xml:space="preserve"> </v>
      </c>
      <c r="C89" s="16"/>
      <c r="D89" s="16"/>
      <c r="E89" s="16"/>
      <c r="F89" s="16"/>
      <c r="G89" s="16"/>
      <c r="H89" s="16" t="str">
        <f>IF(Matrix!$K28="Yes","Physical In-Cab Device"," ")</f>
        <v xml:space="preserve"> </v>
      </c>
      <c r="M89" s="18"/>
      <c r="Q89" s="14"/>
    </row>
    <row r="90" spans="1:17" x14ac:dyDescent="0.4">
      <c r="A90" s="16" t="str">
        <f>IF(Matrix!$K29="Yes",Matrix!$G29," ")</f>
        <v xml:space="preserve"> </v>
      </c>
      <c r="B90" s="16" t="str">
        <f>IF(Matrix!$K29="Yes",Matrix!$I29," ")</f>
        <v xml:space="preserve"> </v>
      </c>
      <c r="C90" s="16"/>
      <c r="D90" s="16"/>
      <c r="E90" s="16"/>
      <c r="F90" s="16"/>
      <c r="G90" s="16"/>
      <c r="H90" s="16" t="str">
        <f>IF(Matrix!$K29="Yes","Physical In-Cab Device"," ")</f>
        <v xml:space="preserve"> </v>
      </c>
      <c r="M90" s="18"/>
      <c r="Q90" s="14"/>
    </row>
    <row r="91" spans="1:17" ht="58.3" x14ac:dyDescent="0.4">
      <c r="A91" s="16" t="str">
        <f>IF(Matrix!$K30="Yes",Matrix!$G30," ")</f>
        <v>Medium</v>
      </c>
      <c r="B91" s="16" t="str">
        <f>IF(Matrix!$K30="Yes",Matrix!$I30," ")</f>
        <v>PS-010 (Personnel Security) - The vendor shall have personnel security policies &amp; procedures, position risk categorization, personnel screening, personnel termination, personnel transfer, access agreements and third-party personnel security.</v>
      </c>
      <c r="C91" s="16"/>
      <c r="D91" s="16"/>
      <c r="E91" s="16"/>
      <c r="F91" s="16"/>
      <c r="G91" s="16"/>
      <c r="H91" s="16" t="str">
        <f>IF(Matrix!$K30="Yes","Physical In-Cab Device"," ")</f>
        <v>Physical In-Cab Device</v>
      </c>
      <c r="M91" s="18"/>
      <c r="Q91" s="14"/>
    </row>
    <row r="92" spans="1:17" ht="72.900000000000006" x14ac:dyDescent="0.4">
      <c r="A92" s="16" t="str">
        <f>IF(Matrix!$K31="Yes",Matrix!$G31," ")</f>
        <v>Medium</v>
      </c>
      <c r="B92" s="16" t="str">
        <f>IF(Matrix!$K31="Yes",Matrix!$I31,"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92" s="16"/>
      <c r="D92" s="16"/>
      <c r="E92" s="16"/>
      <c r="F92" s="16"/>
      <c r="G92" s="16"/>
      <c r="H92" s="16" t="str">
        <f>IF(Matrix!$K31="Yes","Physical In-Cab Device"," ")</f>
        <v>Physical In-Cab Device</v>
      </c>
      <c r="M92" s="18"/>
      <c r="Q92" s="14"/>
    </row>
    <row r="93" spans="1:17" ht="29.15" x14ac:dyDescent="0.4">
      <c r="A93" s="16" t="str">
        <f>IF(Matrix!$K32="Yes",Matrix!$G32," ")</f>
        <v>Medium</v>
      </c>
      <c r="B93" s="16" t="str">
        <f>IF(Matrix!$K32="Yes",Matrix!$I32," ")</f>
        <v>RA-020 (Risk Assessment) - The vendor shall use the results of risk assessments to influence systems development and processes.</v>
      </c>
      <c r="C93" s="16"/>
      <c r="D93" s="16"/>
      <c r="E93" s="16"/>
      <c r="F93" s="16"/>
      <c r="G93" s="16"/>
      <c r="H93" s="16" t="str">
        <f>IF(Matrix!$K32="Yes","Physical In-Cab Device"," ")</f>
        <v>Physical In-Cab Device</v>
      </c>
      <c r="M93" s="18"/>
      <c r="Q93" s="14"/>
    </row>
    <row r="94" spans="1:17" ht="29.15" x14ac:dyDescent="0.4">
      <c r="A94" s="16" t="str">
        <f>IF(Matrix!$K33="Yes",Matrix!$G33," ")</f>
        <v>High</v>
      </c>
      <c r="B94" s="16" t="str">
        <f>IF(Matrix!$K33="Yes",Matrix!$I33," ")</f>
        <v>SAA-010 (Security Management) - The vendor shall have an Information Security Management Plan (ISMP).</v>
      </c>
      <c r="C94" s="16"/>
      <c r="D94" s="16"/>
      <c r="E94" s="16"/>
      <c r="F94" s="16"/>
      <c r="G94" s="16"/>
      <c r="H94" s="16" t="str">
        <f>IF(Matrix!$K33="Yes","Physical In-Cab Device"," ")</f>
        <v>Physical In-Cab Device</v>
      </c>
      <c r="M94" s="18"/>
      <c r="Q94" s="14"/>
    </row>
    <row r="95" spans="1:17" ht="87.45" x14ac:dyDescent="0.4">
      <c r="A95" s="16" t="str">
        <f>IF(Matrix!$K34="Yes",Matrix!$G34," ")</f>
        <v>High</v>
      </c>
      <c r="B95" s="16" t="str">
        <f>IF(Matrix!$K34="Yes",Matrix!$I34,"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95" s="16"/>
      <c r="D95" s="16"/>
      <c r="E95" s="16"/>
      <c r="F95" s="16"/>
      <c r="G95" s="16"/>
      <c r="H95" s="16" t="str">
        <f>IF(Matrix!$K34="Yes","Physical In-Cab Device"," ")</f>
        <v>Physical In-Cab Device</v>
      </c>
      <c r="M95" s="18"/>
      <c r="Q95" s="14"/>
    </row>
    <row r="96" spans="1:17" ht="58.3" x14ac:dyDescent="0.4">
      <c r="A96" s="16" t="str">
        <f>IF(Matrix!$K35="Yes",Matrix!$G35," ")</f>
        <v>Medium</v>
      </c>
      <c r="B96" s="16" t="str">
        <f>IF(Matrix!$K35="Yes",Matrix!$I35,"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96" s="16"/>
      <c r="D96" s="16"/>
      <c r="E96" s="16"/>
      <c r="F96" s="16"/>
      <c r="G96" s="16"/>
      <c r="H96" s="16" t="str">
        <f>IF(Matrix!$K35="Yes","Physical In-Cab Device"," ")</f>
        <v>Physical In-Cab Device</v>
      </c>
      <c r="M96" s="18"/>
      <c r="Q96" s="14"/>
    </row>
    <row r="97" spans="1:17" ht="43.75" x14ac:dyDescent="0.4">
      <c r="A97" s="16" t="str">
        <f>IF(Matrix!$K37="Yes",Matrix!$G37," ")</f>
        <v>High</v>
      </c>
      <c r="B97" s="16" t="str">
        <f>IF(Matrix!$K37="Yes",Matrix!$I37," ")</f>
        <v>SCP-010 (Protecting Communications paths for systems) - Communication paths that traverse outside controlled boundaries must protect confidentiality and integrity of data</v>
      </c>
      <c r="C97" s="16"/>
      <c r="D97" s="16"/>
      <c r="E97" s="16"/>
      <c r="F97" s="16"/>
      <c r="G97" s="16"/>
      <c r="H97" s="16" t="str">
        <f>IF(Matrix!$K37="Yes","Physical In-Cab Device"," ")</f>
        <v>Physical In-Cab Device</v>
      </c>
      <c r="M97" s="18"/>
      <c r="Q97" s="14"/>
    </row>
    <row r="98" spans="1:17" ht="43.75" x14ac:dyDescent="0.4">
      <c r="A98" s="16" t="str">
        <f>IF(Matrix!$K38="Yes",Matrix!$G38," ")</f>
        <v>Medium</v>
      </c>
      <c r="B98" s="16" t="str">
        <f>IF(Matrix!$K38="Yes",Matrix!$I38," ")</f>
        <v>SCP-011 (Protecting Communication paths for systems) - Communication path cryptographic protections must not use identities, keys or shared secrets which are common across multiple deployed devices</v>
      </c>
      <c r="C98" s="16"/>
      <c r="D98" s="16"/>
      <c r="E98" s="16"/>
      <c r="F98" s="16"/>
      <c r="G98" s="16"/>
      <c r="H98" s="16" t="str">
        <f>IF(Matrix!$K38="Yes","Physical In-Cab Device"," ")</f>
        <v>Physical In-Cab Device</v>
      </c>
      <c r="M98" s="18"/>
      <c r="Q98" s="14"/>
    </row>
    <row r="99" spans="1:17" ht="72.900000000000006" x14ac:dyDescent="0.4">
      <c r="A99" s="16" t="str">
        <f>IF(Matrix!$K39="Yes",Matrix!$G39," ")</f>
        <v>High</v>
      </c>
      <c r="B99" s="16" t="str">
        <f>IF(Matrix!$K39="Yes",Matrix!$I39,"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99" s="16"/>
      <c r="D99" s="16"/>
      <c r="E99" s="16"/>
      <c r="F99" s="16"/>
      <c r="G99" s="16"/>
      <c r="H99" s="16" t="str">
        <f>IF(Matrix!$K39="Yes","Physical In-Cab Device"," ")</f>
        <v>Physical In-Cab Device</v>
      </c>
      <c r="M99" s="18"/>
      <c r="Q99" s="14"/>
    </row>
    <row r="100" spans="1:17" ht="72.900000000000006" x14ac:dyDescent="0.4">
      <c r="A100" s="16" t="str">
        <f>IF(Matrix!$K40="Yes",Matrix!$G40," ")</f>
        <v>Medium</v>
      </c>
      <c r="B100" s="16" t="str">
        <f>IF(Matrix!$K40="Yes",Matrix!$I40," ")</f>
        <v>SCP-030 (Protecting Data on Devices) - Vendors will supply documentation detailing what data is and is not protected at rest by cryptography.
Vendors are encouraged to expand the list of categories of data which will be protected on-device.</v>
      </c>
      <c r="C100" s="16"/>
      <c r="D100" s="16"/>
      <c r="E100" s="16"/>
      <c r="F100" s="16"/>
      <c r="G100" s="16"/>
      <c r="H100" s="16" t="str">
        <f>IF(Matrix!$K40="Yes","Physical In-Cab Device"," ")</f>
        <v>Physical In-Cab Device</v>
      </c>
      <c r="M100" s="18"/>
      <c r="Q100" s="14"/>
    </row>
    <row r="101" spans="1:17" ht="174.9" x14ac:dyDescent="0.4">
      <c r="A101" s="16" t="str">
        <f>IF(Matrix!$K41="Yes",Matrix!$G41," ")</f>
        <v>Medium</v>
      </c>
      <c r="B101" s="16" t="str">
        <f>IF(Matrix!$K41="Yes",Matrix!$I41,"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101" s="16"/>
      <c r="D101" s="16"/>
      <c r="E101" s="16"/>
      <c r="F101" s="16"/>
      <c r="G101" s="16"/>
      <c r="H101" s="16" t="str">
        <f>IF(Matrix!$K41="Yes","Physical In-Cab Device"," ")</f>
        <v>Physical In-Cab Device</v>
      </c>
      <c r="M101" s="18"/>
      <c r="Q101" s="14"/>
    </row>
    <row r="102" spans="1:17" x14ac:dyDescent="0.4">
      <c r="A102" s="16" t="str">
        <f>IF(Matrix!$K42="Yes",Matrix!$G42," ")</f>
        <v xml:space="preserve"> </v>
      </c>
      <c r="B102" s="16" t="str">
        <f>IF(Matrix!$K42="Yes",Matrix!$I42," ")</f>
        <v xml:space="preserve"> </v>
      </c>
      <c r="C102" s="16"/>
      <c r="D102" s="16"/>
      <c r="E102" s="16"/>
      <c r="F102" s="16"/>
      <c r="G102" s="16"/>
      <c r="H102" s="16" t="str">
        <f>IF(Matrix!$K42="Yes","Physical In-Cab Device"," ")</f>
        <v xml:space="preserve"> </v>
      </c>
      <c r="M102" s="18"/>
      <c r="Q102" s="14"/>
    </row>
    <row r="103" spans="1:17" ht="43.75" x14ac:dyDescent="0.4">
      <c r="A103" s="16" t="str">
        <f>IF(Matrix!$K43="Yes",Matrix!$G43," ")</f>
        <v>High</v>
      </c>
      <c r="B103" s="16" t="str">
        <f>IF(Matrix!$K43="Yes",Matrix!$I43," ")</f>
        <v>SCP-060 (Protecting Vehicle Network Escalation from Devices) - The vendor shall enforce controls integrated into the telematics device to limit the possible commands and data transmitted to the vehicle network.</v>
      </c>
      <c r="C103" s="16"/>
      <c r="D103" s="16"/>
      <c r="E103" s="16"/>
      <c r="F103" s="16"/>
      <c r="G103" s="16"/>
      <c r="H103" s="16" t="str">
        <f>IF(Matrix!$K43="Yes","Physical In-Cab Device"," ")</f>
        <v>Physical In-Cab Device</v>
      </c>
      <c r="M103" s="18"/>
      <c r="Q103" s="14"/>
    </row>
    <row r="104" spans="1:17" x14ac:dyDescent="0.4">
      <c r="A104" s="16" t="str">
        <f>IF(Matrix!$K44="Yes",Matrix!$G44," ")</f>
        <v xml:space="preserve"> </v>
      </c>
      <c r="B104" s="16" t="str">
        <f>IF(Matrix!$K44="Yes",Matrix!$I44," ")</f>
        <v xml:space="preserve"> </v>
      </c>
      <c r="C104" s="16"/>
      <c r="D104" s="16"/>
      <c r="E104" s="16"/>
      <c r="F104" s="16"/>
      <c r="G104" s="16"/>
      <c r="H104" s="16" t="str">
        <f>IF(Matrix!$K44="Yes","Physical In-Cab Device"," ")</f>
        <v xml:space="preserve"> </v>
      </c>
      <c r="M104" s="18"/>
      <c r="Q104" s="14"/>
    </row>
    <row r="105" spans="1:17" ht="58.3" x14ac:dyDescent="0.4">
      <c r="A105" s="16" t="str">
        <f>IF(Matrix!$K46="Yes",Matrix!$G46," ")</f>
        <v>Medium</v>
      </c>
      <c r="B105" s="16" t="str">
        <f>IF(Matrix!$K46="Yes",Matrix!$I46," ")</f>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C105" s="16"/>
      <c r="D105" s="16"/>
      <c r="E105" s="16"/>
      <c r="F105" s="16"/>
      <c r="G105" s="16"/>
      <c r="H105" s="16" t="str">
        <f>IF(Matrix!$K46="Yes","Physical In-Cab Device"," ")</f>
        <v>Physical In-Cab Device</v>
      </c>
      <c r="M105" s="18"/>
      <c r="Q105" s="14"/>
    </row>
    <row r="106" spans="1:17" x14ac:dyDescent="0.4">
      <c r="A106" s="16" t="str">
        <f>IF(Matrix!$K47="Yes",Matrix!$G47," ")</f>
        <v xml:space="preserve"> </v>
      </c>
      <c r="B106" s="16" t="str">
        <f>IF(Matrix!$K47="Yes",Matrix!$I47," ")</f>
        <v xml:space="preserve"> </v>
      </c>
      <c r="C106" s="16"/>
      <c r="D106" s="16"/>
      <c r="E106" s="16"/>
      <c r="F106" s="16"/>
      <c r="G106" s="16"/>
      <c r="H106" s="16" t="str">
        <f>IF(Matrix!$K47="Yes","Physical In-Cab Device"," ")</f>
        <v xml:space="preserve"> </v>
      </c>
      <c r="M106" s="18"/>
      <c r="Q106" s="14"/>
    </row>
    <row r="107" spans="1:17" ht="72.900000000000006" x14ac:dyDescent="0.4">
      <c r="A107" s="16" t="str">
        <f>IF(Matrix!$K50="Yes",Matrix!$G50," ")</f>
        <v>High</v>
      </c>
      <c r="B107" s="16" t="str">
        <f>IF(Matrix!$K50="Yes",Matrix!$I50,"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107" s="16"/>
      <c r="D107" s="16"/>
      <c r="E107" s="16"/>
      <c r="F107" s="16"/>
      <c r="G107" s="16"/>
      <c r="H107" s="16" t="str">
        <f>IF(Matrix!$K50="Yes","Physical In-Cab Device"," ")</f>
        <v>Physical In-Cab Device</v>
      </c>
      <c r="M107" s="18"/>
      <c r="Q107" s="14"/>
    </row>
    <row r="108" spans="1:17" ht="72.900000000000006" x14ac:dyDescent="0.4">
      <c r="A108" s="16" t="str">
        <f>IF(Matrix!$K52="Yes",Matrix!$G52," ")</f>
        <v>Medium</v>
      </c>
      <c r="B108" s="16" t="str">
        <f>IF(Matrix!$K52="Yes",Matrix!$I52,"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108" s="16"/>
      <c r="D108" s="16"/>
      <c r="E108" s="16"/>
      <c r="F108" s="16"/>
      <c r="G108" s="16"/>
      <c r="H108" s="16" t="str">
        <f>IF(Matrix!$K52="Yes","Physical In-Cab Device"," ")</f>
        <v>Physical In-Cab Device</v>
      </c>
      <c r="M108" s="18"/>
      <c r="Q108" s="14"/>
    </row>
    <row r="109" spans="1:17" ht="160.30000000000001" x14ac:dyDescent="0.4">
      <c r="A109" s="16" t="str">
        <f>IF(Matrix!$K53="Yes",Matrix!$G53," ")</f>
        <v>Medium</v>
      </c>
      <c r="B109" s="16" t="str">
        <f>IF(Matrix!$K53="Yes",Matrix!$I53,"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109" s="16"/>
      <c r="D109" s="16"/>
      <c r="E109" s="16"/>
      <c r="F109" s="16"/>
      <c r="G109" s="16"/>
      <c r="H109" s="16" t="str">
        <f>IF(Matrix!$K53="Yes","Physical In-Cab Device"," ")</f>
        <v>Physical In-Cab Device</v>
      </c>
      <c r="M109" s="18"/>
      <c r="Q109" s="14"/>
    </row>
    <row r="110" spans="1:17" ht="43.75" x14ac:dyDescent="0.4">
      <c r="A110" s="16" t="str">
        <f>IF(Matrix!$K54="Yes",Matrix!$G54," ")</f>
        <v>Medium</v>
      </c>
      <c r="B110" s="16" t="str">
        <f>IF(Matrix!$K54="Yes",Matrix!$I54," ")</f>
        <v>SII-030 (Protecting Firmware on Devices) - The vendor shall use digitally signed software on telematics devices and prohibit execution of unsigned or invalidly signed software.</v>
      </c>
      <c r="C110" s="16"/>
      <c r="D110" s="16"/>
      <c r="E110" s="16"/>
      <c r="F110" s="16"/>
      <c r="G110" s="16"/>
      <c r="H110" s="16" t="str">
        <f>IF(Matrix!$K54="Yes","Physical In-Cab Device"," ")</f>
        <v>Physical In-Cab Device</v>
      </c>
      <c r="M110" s="18"/>
      <c r="Q110" s="14"/>
    </row>
    <row r="111" spans="1:17" ht="58.3" x14ac:dyDescent="0.4">
      <c r="A111" s="16" t="str">
        <f>IF(Matrix!$K55="Yes",Matrix!$G55," ")</f>
        <v>High</v>
      </c>
      <c r="B111" s="16" t="str">
        <f>IF(Matrix!$K55="Yes",Matrix!$I55,"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C111" s="16"/>
      <c r="D111" s="16"/>
      <c r="E111" s="16"/>
      <c r="F111" s="16"/>
      <c r="G111" s="16"/>
      <c r="H111" s="16" t="str">
        <f>IF(Matrix!$K55="Yes","Physical In-Cab Device"," ")</f>
        <v>Physical In-Cab Device</v>
      </c>
      <c r="M111" s="18"/>
      <c r="Q111" s="14"/>
    </row>
    <row r="112" spans="1:17" ht="29.15" x14ac:dyDescent="0.4">
      <c r="A112" s="16" t="str">
        <f>IF(Matrix!$K56="Yes",Matrix!$G56," ")</f>
        <v>Low</v>
      </c>
      <c r="B112" s="16" t="str">
        <f>IF(Matrix!$K56="Yes",Matrix!$I56," ")</f>
        <v>SII-060 (Protecting Firmware on Devices) - The vendor shall provide a means (and document the process) for customers to verify the firmware in their devices.</v>
      </c>
      <c r="C112" s="16"/>
      <c r="D112" s="16"/>
      <c r="E112" s="16"/>
      <c r="F112" s="16"/>
      <c r="G112" s="16"/>
      <c r="H112" s="16" t="str">
        <f>IF(Matrix!$K56="Yes","Physical In-Cab Device"," ")</f>
        <v>Physical In-Cab Device</v>
      </c>
      <c r="M112" s="18"/>
      <c r="Q112" s="14"/>
    </row>
    <row r="113" spans="1:17" ht="58.3" x14ac:dyDescent="0.4">
      <c r="A113" s="16" t="str">
        <f>IF(Matrix!$K57="Yes",Matrix!$G57," ")</f>
        <v>High</v>
      </c>
      <c r="B113" s="16" t="str">
        <f>IF(Matrix!$K57="Yes",Matrix!$I57,"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113" s="16"/>
      <c r="D113" s="16"/>
      <c r="E113" s="16"/>
      <c r="F113" s="16"/>
      <c r="G113" s="16"/>
      <c r="H113" s="16" t="str">
        <f>IF(Matrix!$K57="Yes","Physical In-Cab Device"," ")</f>
        <v>Physical In-Cab Device</v>
      </c>
      <c r="M113" s="18"/>
      <c r="Q113" s="14"/>
    </row>
    <row r="114" spans="1:17" ht="29.15" x14ac:dyDescent="0.4">
      <c r="A114" s="16" t="str">
        <f>IF(Matrix!$K59="Yes",Matrix!$G59," ")</f>
        <v>Medium</v>
      </c>
      <c r="B114" s="16" t="str">
        <f>IF(Matrix!$K59="Yes",Matrix!$I59," ")</f>
        <v>SII-080 (Protecting Firmware on Devices) - The vendor shall design security components that fail-secure to protect integrity of systems and data.</v>
      </c>
      <c r="C114" s="16"/>
      <c r="D114" s="16"/>
      <c r="E114" s="16"/>
      <c r="F114" s="16"/>
      <c r="G114" s="16"/>
      <c r="H114" s="16" t="str">
        <f>IF(Matrix!$K59="Yes","Physical In-Cab Device"," ")</f>
        <v>Physical In-Cab Device</v>
      </c>
      <c r="M114" s="18"/>
      <c r="Q114" s="14"/>
    </row>
    <row r="115" spans="1:17" ht="43.75" x14ac:dyDescent="0.4">
      <c r="A115" s="16" t="str">
        <f>IF(Matrix!$K60="Yes",Matrix!$G60," ")</f>
        <v>Low</v>
      </c>
      <c r="B115" s="16" t="str">
        <f>IF(Matrix!$K60="Yes",Matrix!$I60," ")</f>
        <v>SII-081 (Protecting Firmware on Devices) - The vendor shall utilize protective mechanisms to protect components from unauthorized runtime/volatile modification of code.</v>
      </c>
      <c r="C115" s="16"/>
      <c r="D115" s="16"/>
      <c r="E115" s="16"/>
      <c r="F115" s="16"/>
      <c r="G115" s="16"/>
      <c r="H115" s="16" t="str">
        <f>IF(Matrix!$K60="Yes","Physical In-Cab Device"," ")</f>
        <v>Physical In-Cab Device</v>
      </c>
      <c r="M115" s="18"/>
      <c r="Q115" s="14"/>
    </row>
    <row r="116" spans="1:17" ht="102" x14ac:dyDescent="0.4">
      <c r="A116" s="16" t="str">
        <f>IF(Matrix!$K61="Yes",Matrix!$G61," ")</f>
        <v>Medium</v>
      </c>
      <c r="B116" s="16" t="str">
        <f>IF(Matrix!$K61="Yes",Matrix!$I61,"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116" s="16"/>
      <c r="D116" s="16"/>
      <c r="E116" s="16"/>
      <c r="F116" s="16"/>
      <c r="G116" s="16"/>
      <c r="H116" s="16" t="str">
        <f>IF(Matrix!$K61="Yes","Physical In-Cab Device"," ")</f>
        <v>Physical In-Cab Device</v>
      </c>
      <c r="M116" s="18"/>
      <c r="Q116" s="14"/>
    </row>
    <row r="117" spans="1:17" x14ac:dyDescent="0.4">
      <c r="A117" s="16" t="str">
        <f>IF(Matrix!$K62="Yes",Matrix!$G62," ")</f>
        <v xml:space="preserve"> </v>
      </c>
      <c r="B117" s="16" t="str">
        <f>IF(Matrix!$K62="Yes",Matrix!$I62," ")</f>
        <v xml:space="preserve"> </v>
      </c>
      <c r="C117" s="16"/>
      <c r="D117" s="16"/>
      <c r="E117" s="16"/>
      <c r="F117" s="16"/>
      <c r="G117" s="16"/>
      <c r="H117" s="16" t="str">
        <f>IF(Matrix!$K62="Yes","Physical In-Cab Device"," ")</f>
        <v xml:space="preserve"> </v>
      </c>
      <c r="M117" s="18"/>
      <c r="Q117" s="14"/>
    </row>
    <row r="118" spans="1:17" x14ac:dyDescent="0.4">
      <c r="A118" s="16" t="str">
        <f>IF(Matrix!$K63="Yes",Matrix!$G63," ")</f>
        <v xml:space="preserve"> </v>
      </c>
      <c r="B118" s="16" t="str">
        <f>IF(Matrix!$K63="Yes",Matrix!$I63," ")</f>
        <v xml:space="preserve"> </v>
      </c>
      <c r="C118" s="16"/>
      <c r="D118" s="16"/>
      <c r="E118" s="16"/>
      <c r="F118" s="16"/>
      <c r="G118" s="16"/>
      <c r="H118" s="16" t="str">
        <f>IF(Matrix!$K63="Yes","Physical In-Cab Device"," ")</f>
        <v xml:space="preserve"> </v>
      </c>
      <c r="M118" s="18"/>
      <c r="Q118" s="14"/>
    </row>
    <row r="119" spans="1:17" ht="43.75" x14ac:dyDescent="0.4">
      <c r="A119" s="16" t="str">
        <f>IF(Matrix!$K64="Yes",Matrix!$G64," ")</f>
        <v>Low</v>
      </c>
      <c r="B119" s="16" t="str">
        <f>IF(Matrix!$K64="Yes",Matrix!$I64," ")</f>
        <v>SII-120 (Vulnerability Management) - The vendor shall have a vulnerability management process that includes steps to triage any found vulnerabilities and plan remediation.</v>
      </c>
      <c r="C119" s="16"/>
      <c r="D119" s="16"/>
      <c r="E119" s="16"/>
      <c r="F119" s="16"/>
      <c r="G119" s="16"/>
      <c r="H119" s="16" t="str">
        <f>IF(Matrix!$K64="Yes","Physical In-Cab Device"," ")</f>
        <v>Physical In-Cab Device</v>
      </c>
      <c r="M119" s="18"/>
      <c r="Q119" s="14"/>
    </row>
    <row r="120" spans="1:17" ht="131.15" x14ac:dyDescent="0.4">
      <c r="A120" s="16" t="str">
        <f>IF(Matrix!$K65="Yes",Matrix!$G65," ")</f>
        <v>Medium</v>
      </c>
      <c r="B120" s="16" t="str">
        <f>IF(Matrix!$K65="Yes",Matrix!$I65,"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120" s="16"/>
      <c r="D120" s="16"/>
      <c r="E120" s="16"/>
      <c r="F120" s="16"/>
      <c r="G120" s="16"/>
      <c r="H120" s="16" t="str">
        <f>IF(Matrix!$K65="Yes","Physical In-Cab Device"," ")</f>
        <v>Physical In-Cab Device</v>
      </c>
      <c r="M120" s="18"/>
      <c r="Q120" s="14"/>
    </row>
    <row r="121" spans="1:17" ht="43.75" x14ac:dyDescent="0.4">
      <c r="A121" s="16" t="str">
        <f>IF(Matrix!$K66="Yes",Matrix!$G66," ")</f>
        <v>Medium</v>
      </c>
      <c r="B121" s="16" t="str">
        <f>IF(Matrix!$K66="Yes",Matrix!$I66," ")</f>
        <v>SII-140 (Vulnerability Management) - The vendor shall implement ongoing monitoring and protection against malicious code in production using a well governed process that addresses all entry and exit points in the system.</v>
      </c>
      <c r="C121" s="16"/>
      <c r="D121" s="16"/>
      <c r="E121" s="16"/>
      <c r="F121" s="16"/>
      <c r="G121" s="16"/>
      <c r="H121" s="16" t="str">
        <f>IF(Matrix!$K66="Yes","Physical In-Cab Device"," ")</f>
        <v>Physical In-Cab Device</v>
      </c>
      <c r="M121" s="18"/>
      <c r="Q121" s="14"/>
    </row>
    <row r="122" spans="1:17" ht="29.15" x14ac:dyDescent="0.4">
      <c r="A122" s="16" t="str">
        <f>IF(Matrix!$K67="Yes",Matrix!$G67," ")</f>
        <v>Medium</v>
      </c>
      <c r="B122" s="16" t="str">
        <f>IF(Matrix!$K67="Yes",Matrix!$I67," ")</f>
        <v>SII-150 (Vulnerability Management) - The vendor shall verify code according to best-practice coding standards</v>
      </c>
      <c r="C122" s="16"/>
      <c r="D122" s="16"/>
      <c r="E122" s="16"/>
      <c r="F122" s="16"/>
      <c r="G122" s="16"/>
      <c r="H122" s="16" t="str">
        <f>IF(Matrix!$K67="Yes","Physical In-Cab Device"," ")</f>
        <v>Physical In-Cab Device</v>
      </c>
      <c r="M122" s="18"/>
      <c r="Q122" s="14"/>
    </row>
    <row r="123" spans="1:17" ht="43.75" x14ac:dyDescent="0.4">
      <c r="A123" s="16" t="str">
        <f>IF(Matrix!$K68="Yes",Matrix!$G68," ")</f>
        <v>Medium</v>
      </c>
      <c r="B123" s="16" t="str">
        <f>IF(Matrix!$K68="Yes",Matrix!$I68," ")</f>
        <v>SII-170 (System and Information Integrity) - The vendor shall actively monitor resources such as NIST Common Vulnerabilities and Exposures (CVE), Bugtraq, for security alerts and advisories related to the telematics system’s components</v>
      </c>
      <c r="C123" s="16"/>
      <c r="D123" s="16"/>
      <c r="E123" s="16"/>
      <c r="F123" s="16"/>
      <c r="G123" s="16"/>
      <c r="H123" s="16" t="str">
        <f>IF(Matrix!$K68="Yes","Physical In-Cab Device"," ")</f>
        <v>Physical In-Cab Device</v>
      </c>
      <c r="M123" s="18"/>
      <c r="Q123" s="14"/>
    </row>
    <row r="124" spans="1:17" ht="58.3" x14ac:dyDescent="0.4">
      <c r="A124" s="16" t="str">
        <f>IF(Matrix!$K69="Yes",Matrix!$G69," ")</f>
        <v>Medium</v>
      </c>
      <c r="B124" s="16" t="str">
        <f>IF(Matrix!$K69="Yes",Matrix!$I69," ")</f>
        <v>SII-171 (System and Information Integrity) - The vendor shall notify their customers of any vulnerabilities discovered in the telematics systems components via monitoring or vulnerability disclosure programs. The notification to customers will happen in a timely manner.</v>
      </c>
      <c r="C124" s="16"/>
      <c r="D124" s="16"/>
      <c r="E124" s="16"/>
      <c r="F124" s="16"/>
      <c r="G124" s="16"/>
      <c r="H124" s="16" t="str">
        <f>IF(Matrix!$K69="Yes","Physical In-Cab Device"," ")</f>
        <v>Physical In-Cab Device</v>
      </c>
      <c r="M124" s="18"/>
      <c r="Q124" s="14"/>
    </row>
    <row r="125" spans="1:17" x14ac:dyDescent="0.4">
      <c r="A125" s="16" t="str">
        <f>IF(Matrix!$K71="Yes",Matrix!$G71," ")</f>
        <v xml:space="preserve"> </v>
      </c>
      <c r="B125" s="16" t="str">
        <f>IF(Matrix!$K71="Yes",Matrix!$I71," ")</f>
        <v xml:space="preserve"> </v>
      </c>
      <c r="C125" s="16"/>
      <c r="D125" s="16"/>
      <c r="E125" s="16"/>
      <c r="F125" s="16"/>
      <c r="G125" s="16"/>
      <c r="H125" s="16" t="str">
        <f>IF(Matrix!$K71="Yes","Physical In-Cab Device"," ")</f>
        <v xml:space="preserve"> </v>
      </c>
      <c r="M125" s="18"/>
      <c r="Q125" s="14"/>
    </row>
    <row r="128" spans="1:17" ht="20.6" x14ac:dyDescent="0.4">
      <c r="A128" s="20"/>
      <c r="B128" s="100" t="s">
        <v>214</v>
      </c>
      <c r="C128" s="101"/>
      <c r="D128" s="101"/>
      <c r="E128" s="101"/>
      <c r="F128" s="101"/>
      <c r="G128" s="101"/>
      <c r="H128" s="101"/>
    </row>
    <row r="129" spans="1:17" ht="57.75" customHeight="1" x14ac:dyDescent="0.4">
      <c r="A129" s="19"/>
      <c r="B129" s="102" t="s">
        <v>275</v>
      </c>
      <c r="C129" s="104"/>
      <c r="D129" s="104"/>
      <c r="E129" s="104"/>
      <c r="F129" s="104"/>
      <c r="G129" s="104"/>
      <c r="H129" s="104"/>
    </row>
    <row r="130" spans="1:17" x14ac:dyDescent="0.4">
      <c r="A130" s="99" t="s">
        <v>194</v>
      </c>
      <c r="B130" s="99" t="s">
        <v>139</v>
      </c>
      <c r="C130" s="99" t="s">
        <v>266</v>
      </c>
      <c r="D130" s="99"/>
      <c r="E130" s="99"/>
      <c r="F130" s="99"/>
      <c r="G130" s="99" t="s">
        <v>267</v>
      </c>
      <c r="H130" s="99" t="s">
        <v>215</v>
      </c>
      <c r="M130" s="18"/>
      <c r="Q130" s="14"/>
    </row>
    <row r="131" spans="1:17" x14ac:dyDescent="0.4">
      <c r="A131" s="99"/>
      <c r="B131" s="99"/>
      <c r="C131" s="15" t="s">
        <v>264</v>
      </c>
      <c r="D131" s="15" t="s">
        <v>268</v>
      </c>
      <c r="E131" s="15" t="s">
        <v>265</v>
      </c>
      <c r="F131" s="15" t="s">
        <v>269</v>
      </c>
      <c r="G131" s="99"/>
      <c r="H131" s="99"/>
      <c r="M131" s="18"/>
      <c r="Q131" s="14"/>
    </row>
    <row r="132" spans="1:17" x14ac:dyDescent="0.4">
      <c r="A132" s="16" t="str">
        <f>IF(Matrix!$L2="Yes",Matrix!$G2," ")</f>
        <v xml:space="preserve"> </v>
      </c>
      <c r="B132" s="16" t="str">
        <f>IF(Matrix!$L2="Yes",Matrix!$I2," ")</f>
        <v xml:space="preserve"> </v>
      </c>
      <c r="C132" s="16"/>
      <c r="D132" s="16"/>
      <c r="E132" s="16"/>
      <c r="F132" s="16"/>
      <c r="G132" s="16"/>
      <c r="H132" s="16" t="str">
        <f>IF(Matrix!$L2="Yes","Connectivity/Communications"," ")</f>
        <v xml:space="preserve"> </v>
      </c>
      <c r="M132" s="18"/>
      <c r="Q132" s="14"/>
    </row>
    <row r="133" spans="1:17" ht="87.45" x14ac:dyDescent="0.4">
      <c r="A133" s="16" t="str">
        <f>IF(Matrix!$L3="Yes",Matrix!$G3," ")</f>
        <v>Medium</v>
      </c>
      <c r="B133" s="16" t="str">
        <f>IF(Matrix!$L3="Yes",Matrix!$I3,"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133" s="16"/>
      <c r="D133" s="16"/>
      <c r="E133" s="16"/>
      <c r="F133" s="16"/>
      <c r="G133" s="16"/>
      <c r="H133" s="16" t="str">
        <f>IF(Matrix!$L3="Yes","Connectivity/Communications"," ")</f>
        <v>Connectivity/Communications</v>
      </c>
      <c r="M133" s="18"/>
      <c r="Q133" s="14"/>
    </row>
    <row r="134" spans="1:17" ht="72.900000000000006" x14ac:dyDescent="0.4">
      <c r="A134" s="16" t="str">
        <f>IF(Matrix!$L4="Yes",Matrix!$G4," ")</f>
        <v>High</v>
      </c>
      <c r="B134" s="16" t="str">
        <f>IF(Matrix!$L4="Yes",Matrix!$I4,"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C134" s="16"/>
      <c r="D134" s="16"/>
      <c r="E134" s="16"/>
      <c r="F134" s="16"/>
      <c r="G134" s="16"/>
      <c r="H134" s="16" t="str">
        <f>IF(Matrix!$L4="Yes","Connectivity/Communications"," ")</f>
        <v>Connectivity/Communications</v>
      </c>
      <c r="M134" s="18"/>
      <c r="Q134" s="14"/>
    </row>
    <row r="135" spans="1:17" ht="29.15" x14ac:dyDescent="0.4">
      <c r="A135" s="16" t="str">
        <f>IF(Matrix!$L5="Yes",Matrix!$G5," ")</f>
        <v>High</v>
      </c>
      <c r="B135" s="16" t="str">
        <f>IF(Matrix!$L5="Yes",Matrix!$I5," ")</f>
        <v>AC-030 (Access Control) - The vendor's system shall employ authentication to prevent unauthorized access to telematics systems and data.</v>
      </c>
      <c r="C135" s="16"/>
      <c r="D135" s="16"/>
      <c r="E135" s="16"/>
      <c r="F135" s="16"/>
      <c r="G135" s="16"/>
      <c r="H135" s="16" t="str">
        <f>IF(Matrix!$L5="Yes","Connectivity/Communications"," ")</f>
        <v>Connectivity/Communications</v>
      </c>
      <c r="M135" s="18"/>
      <c r="Q135" s="14"/>
    </row>
    <row r="136" spans="1:17" ht="43.75" x14ac:dyDescent="0.4">
      <c r="A136" s="16" t="str">
        <f>IF(Matrix!$L6="Yes",Matrix!$G6," ")</f>
        <v>Medium</v>
      </c>
      <c r="B136" s="16" t="str">
        <f>IF(Matrix!$L6="Yes",Matrix!$I6," ")</f>
        <v>AC-040 (Access Control) - The vendor shall identify all instances where the telematics system includes actions that cannot support access authentication and/or execute with elevated privileges</v>
      </c>
      <c r="C136" s="16"/>
      <c r="D136" s="16"/>
      <c r="E136" s="16"/>
      <c r="F136" s="16"/>
      <c r="G136" s="16"/>
      <c r="H136" s="16" t="str">
        <f>IF(Matrix!$L6="Yes","Connectivity/Communications"," ")</f>
        <v>Connectivity/Communications</v>
      </c>
      <c r="M136" s="18"/>
      <c r="Q136" s="14"/>
    </row>
    <row r="137" spans="1:17" ht="29.15" x14ac:dyDescent="0.4">
      <c r="A137" s="16" t="str">
        <f>IF(Matrix!$L7="Yes",Matrix!$G7," ")</f>
        <v>Medium</v>
      </c>
      <c r="B137" s="16" t="str">
        <f>IF(Matrix!$L7="Yes",Matrix!$I7," ")</f>
        <v>AC-041 (Access Control) - Identifying information about the connected devices will not be made available without authentication first.</v>
      </c>
      <c r="C137" s="16"/>
      <c r="D137" s="16"/>
      <c r="E137" s="16"/>
      <c r="F137" s="16"/>
      <c r="G137" s="16"/>
      <c r="H137" s="16" t="str">
        <f>IF(Matrix!$L7="Yes","Connectivity/Communications"," ")</f>
        <v>Connectivity/Communications</v>
      </c>
      <c r="M137" s="18"/>
      <c r="Q137" s="14"/>
    </row>
    <row r="138" spans="1:17" ht="29.15" x14ac:dyDescent="0.4">
      <c r="A138" s="16" t="str">
        <f>IF(Matrix!$L8="Yes",Matrix!$G8," ")</f>
        <v>Medium</v>
      </c>
      <c r="B138" s="16" t="str">
        <f>IF(Matrix!$L8="Yes",Matrix!$I8," ")</f>
        <v>AC-050 (Access Control) - All remote access methods and possible remote actions to/on telematics system shall be documented.</v>
      </c>
      <c r="C138" s="16"/>
      <c r="D138" s="16"/>
      <c r="E138" s="16"/>
      <c r="F138" s="16"/>
      <c r="G138" s="16"/>
      <c r="H138" s="16" t="str">
        <f>IF(Matrix!$L8="Yes","Connectivity/Communications"," ")</f>
        <v>Connectivity/Communications</v>
      </c>
      <c r="M138" s="18"/>
      <c r="Q138" s="14"/>
    </row>
    <row r="139" spans="1:17" ht="43.75" x14ac:dyDescent="0.4">
      <c r="A139" s="16" t="str">
        <f>IF(Matrix!$L9="Yes",Matrix!$G9," ")</f>
        <v>Medium</v>
      </c>
      <c r="B139" s="16" t="str">
        <f>IF(Matrix!$L9="Yes",Matrix!$I9," ")</f>
        <v>AC-060 (Access Control) - For all components of the system, the vendor shall provide a listing of all wireless communication interfaces to the system and specify how the interfaces can be configured and/or disabled.</v>
      </c>
      <c r="C139" s="16"/>
      <c r="D139" s="16"/>
      <c r="E139" s="16"/>
      <c r="F139" s="16"/>
      <c r="G139" s="16"/>
      <c r="H139" s="16" t="str">
        <f>IF(Matrix!$L9="Yes","Connectivity/Communications"," ")</f>
        <v>Connectivity/Communications</v>
      </c>
      <c r="M139" s="18"/>
      <c r="Q139" s="14"/>
    </row>
    <row r="140" spans="1:17" x14ac:dyDescent="0.4">
      <c r="A140" s="16" t="str">
        <f>IF(Matrix!$L13="Yes",Matrix!$G13," ")</f>
        <v xml:space="preserve"> </v>
      </c>
      <c r="B140" s="16" t="str">
        <f>IF(Matrix!$L13="Yes",Matrix!$I13," ")</f>
        <v xml:space="preserve"> </v>
      </c>
      <c r="C140" s="16"/>
      <c r="D140" s="16"/>
      <c r="E140" s="16"/>
      <c r="F140" s="16"/>
      <c r="G140" s="16"/>
      <c r="H140" s="16" t="str">
        <f>IF(Matrix!$L13="Yes","Connectivity/Communications"," ")</f>
        <v xml:space="preserve"> </v>
      </c>
      <c r="M140" s="18"/>
      <c r="Q140" s="14"/>
    </row>
    <row r="141" spans="1:17" ht="43.75" x14ac:dyDescent="0.4">
      <c r="A141" s="16" t="str">
        <f>IF(Matrix!$L14="Yes",Matrix!$G14," ")</f>
        <v>Medium</v>
      </c>
      <c r="B141" s="16" t="str">
        <f>IF(Matrix!$L14="Yes",Matrix!$I14," ")</f>
        <v>AC-080 (Device-Local Authentication) - All authentication offered on device-local interfaces shall expect credentials which are unique to each device instance and uncorrelated to any and all public information about the device.</v>
      </c>
      <c r="C141" s="16"/>
      <c r="D141" s="16"/>
      <c r="E141" s="16"/>
      <c r="F141" s="16"/>
      <c r="G141" s="16"/>
      <c r="H141" s="16" t="str">
        <f>IF(Matrix!$L14="Yes","Connectivity/Communications"," ")</f>
        <v>Connectivity/Communications</v>
      </c>
      <c r="M141" s="18"/>
      <c r="Q141" s="14"/>
    </row>
    <row r="142" spans="1:17" ht="72.900000000000006" x14ac:dyDescent="0.4">
      <c r="A142" s="16" t="str">
        <f>IF(Matrix!$L15="Yes",Matrix!$G15," ")</f>
        <v>Medium</v>
      </c>
      <c r="B142" s="16" t="str">
        <f>IF(Matrix!$L15="Yes",Matrix!$I15,"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C142" s="16"/>
      <c r="D142" s="16"/>
      <c r="E142" s="16"/>
      <c r="F142" s="16"/>
      <c r="G142" s="16"/>
      <c r="H142" s="16" t="str">
        <f>IF(Matrix!$L15="Yes","Connectivity/Communications"," ")</f>
        <v>Connectivity/Communications</v>
      </c>
      <c r="M142" s="18"/>
      <c r="Q142" s="14"/>
    </row>
    <row r="143" spans="1:17" ht="43.75" x14ac:dyDescent="0.4">
      <c r="A143" s="16" t="str">
        <f>IF(Matrix!$L16="Yes",Matrix!$G16," ")</f>
        <v>High</v>
      </c>
      <c r="B143" s="16" t="str">
        <f>IF(Matrix!$L16="Yes",Matrix!$I16," ")</f>
        <v>CM-020 (Configuration Management) - The vendor’s devices shall have all services used for troubleshooting disabled or properly protected from unauthorized access and use.</v>
      </c>
      <c r="C143" s="16"/>
      <c r="D143" s="16"/>
      <c r="E143" s="16"/>
      <c r="F143" s="16"/>
      <c r="G143" s="16"/>
      <c r="H143" s="16" t="str">
        <f>IF(Matrix!$L16="Yes","Connectivity/Communications"," ")</f>
        <v>Connectivity/Communications</v>
      </c>
      <c r="M143" s="18"/>
      <c r="Q143" s="14"/>
    </row>
    <row r="144" spans="1:17" ht="29.15" x14ac:dyDescent="0.4">
      <c r="A144" s="16" t="str">
        <f>IF(Matrix!$L17="Yes",Matrix!$G17," ")</f>
        <v>High</v>
      </c>
      <c r="B144" s="16" t="str">
        <f>IF(Matrix!$L17="Yes",Matrix!$I17," ")</f>
        <v>CM-030 (Configuration Management) - Vendor ensures that any and all interfaces used for testing or debug are unavailalbe in production builds of the devices</v>
      </c>
      <c r="C144" s="16"/>
      <c r="D144" s="16"/>
      <c r="E144" s="16"/>
      <c r="F144" s="16"/>
      <c r="G144" s="16"/>
      <c r="H144" s="16" t="str">
        <f>IF(Matrix!$L17="Yes","Connectivity/Communications"," ")</f>
        <v>Connectivity/Communications</v>
      </c>
      <c r="M144" s="18"/>
      <c r="Q144" s="14"/>
    </row>
    <row r="145" spans="1:17" ht="43.75" x14ac:dyDescent="0.4">
      <c r="A145" s="16" t="str">
        <f>IF(Matrix!$L18="Yes",Matrix!$G18," ")</f>
        <v>Medium</v>
      </c>
      <c r="B145" s="16" t="str">
        <f>IF(Matrix!$L18="Yes",Matrix!$I18," ")</f>
        <v>IA-010 (Identification and Authentication) - All remote hosts of the vendor's system shall be configured to uniquely identify and authenticate all other remote hosts of the system and/or any other interfacing systems.</v>
      </c>
      <c r="C145" s="16"/>
      <c r="D145" s="16"/>
      <c r="E145" s="16"/>
      <c r="F145" s="16"/>
      <c r="G145" s="16"/>
      <c r="H145" s="16" t="str">
        <f>IF(Matrix!$L18="Yes","Connectivity/Communications"," ")</f>
        <v>Connectivity/Communications</v>
      </c>
      <c r="M145" s="18"/>
      <c r="Q145" s="14"/>
    </row>
    <row r="146" spans="1:17" ht="102" x14ac:dyDescent="0.4">
      <c r="A146" s="16" t="str">
        <f>IF(Matrix!$L19="Yes",Matrix!$G19," ")</f>
        <v>Medium</v>
      </c>
      <c r="B146" s="16" t="str">
        <f>IF(Matrix!$L19="Yes",Matrix!$I19,"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C146" s="16"/>
      <c r="D146" s="16"/>
      <c r="E146" s="16"/>
      <c r="F146" s="16"/>
      <c r="G146" s="16"/>
      <c r="H146" s="16" t="str">
        <f>IF(Matrix!$L19="Yes","Connectivity/Communications"," ")</f>
        <v>Connectivity/Communications</v>
      </c>
      <c r="M146" s="18"/>
      <c r="Q146" s="14"/>
    </row>
    <row r="147" spans="1:17" ht="43.75" x14ac:dyDescent="0.4">
      <c r="A147" s="16" t="str">
        <f>IF(Matrix!$L20="Yes",Matrix!$G20," ")</f>
        <v>Medium</v>
      </c>
      <c r="B147" s="16" t="str">
        <f>IF(Matrix!$L20="Yes",Matrix!$I20," ")</f>
        <v>IA-030 (Identification and Authentication) - Cryptographic modules used in the vendors system shall be compliant with Federal Information Processing Standards (FIPS) 140-2: Level 1.</v>
      </c>
      <c r="C147" s="16"/>
      <c r="D147" s="16"/>
      <c r="E147" s="16"/>
      <c r="F147" s="16"/>
      <c r="G147" s="16"/>
      <c r="H147" s="16" t="str">
        <f>IF(Matrix!$L20="Yes","Connectivity/Communications"," ")</f>
        <v>Connectivity/Communications</v>
      </c>
      <c r="M147" s="18"/>
      <c r="Q147" s="14"/>
    </row>
    <row r="148" spans="1:17" ht="43.75" x14ac:dyDescent="0.4">
      <c r="A148" s="16" t="str">
        <f>IF(Matrix!$L21="Yes",Matrix!$G21," ")</f>
        <v>High</v>
      </c>
      <c r="B148" s="16" t="str">
        <f>IF(Matrix!$L21="Yes",Matrix!$I21," ")</f>
        <v>IR-010 (Incidence Response) - The vendor shall have a documented incident response plan (IRP) in place which provides the carriers with a point of contact for components used within their telematics system</v>
      </c>
      <c r="C148" s="16"/>
      <c r="D148" s="16"/>
      <c r="E148" s="16"/>
      <c r="F148" s="16"/>
      <c r="G148" s="16"/>
      <c r="H148" s="16" t="str">
        <f>IF(Matrix!$L21="Yes","Connectivity/Communications"," ")</f>
        <v>Connectivity/Communications</v>
      </c>
      <c r="M148" s="18"/>
      <c r="Q148" s="14"/>
    </row>
    <row r="149" spans="1:17" ht="58.3" x14ac:dyDescent="0.4">
      <c r="A149" s="16" t="str">
        <f>IF(Matrix!$L22="Yes",Matrix!$G22," ")</f>
        <v>Medium</v>
      </c>
      <c r="B149" s="16" t="str">
        <f>IF(Matrix!$L22="Yes",Matrix!$I22," ")</f>
        <v>M-010 (Maintenance) - The vendor shall have procedures in place to ensure that components outside of the carrier’s direct control are not updated or modified without prior coordination and approval by an organization-defined individual or role</v>
      </c>
      <c r="C149" s="16"/>
      <c r="D149" s="16"/>
      <c r="E149" s="16"/>
      <c r="F149" s="16"/>
      <c r="G149" s="16"/>
      <c r="H149" s="16" t="str">
        <f>IF(Matrix!$L22="Yes","Connectivity/Communications"," ")</f>
        <v>Connectivity/Communications</v>
      </c>
      <c r="M149" s="18"/>
      <c r="Q149" s="14"/>
    </row>
    <row r="150" spans="1:17" x14ac:dyDescent="0.4">
      <c r="A150" s="16" t="str">
        <f>IF(Matrix!$L23="Yes",Matrix!$G23," ")</f>
        <v xml:space="preserve"> </v>
      </c>
      <c r="B150" s="16" t="str">
        <f>IF(Matrix!$L23="Yes",Matrix!$I23," ")</f>
        <v xml:space="preserve"> </v>
      </c>
      <c r="C150" s="16"/>
      <c r="D150" s="16"/>
      <c r="E150" s="16"/>
      <c r="F150" s="16"/>
      <c r="G150" s="16"/>
      <c r="H150" s="16" t="str">
        <f>IF(Matrix!$L23="Yes","Connectivity/Communications"," ")</f>
        <v xml:space="preserve"> </v>
      </c>
      <c r="M150" s="18"/>
      <c r="Q150" s="14"/>
    </row>
    <row r="151" spans="1:17" x14ac:dyDescent="0.4">
      <c r="A151" s="16" t="str">
        <f>IF(Matrix!$L27="Yes",Matrix!$G27," ")</f>
        <v xml:space="preserve"> </v>
      </c>
      <c r="B151" s="16" t="str">
        <f>IF(Matrix!$L27="Yes",Matrix!$I27," ")</f>
        <v xml:space="preserve"> </v>
      </c>
      <c r="C151" s="16"/>
      <c r="D151" s="16"/>
      <c r="E151" s="16"/>
      <c r="F151" s="16"/>
      <c r="G151" s="16"/>
      <c r="H151" s="16" t="str">
        <f>IF(Matrix!$L27="Yes","Connectivity/Communications"," ")</f>
        <v xml:space="preserve"> </v>
      </c>
      <c r="M151" s="18"/>
      <c r="Q151" s="14"/>
    </row>
    <row r="152" spans="1:17" x14ac:dyDescent="0.4">
      <c r="A152" s="16" t="str">
        <f>IF(Matrix!$L28="Yes",Matrix!$G28," ")</f>
        <v xml:space="preserve"> </v>
      </c>
      <c r="B152" s="16" t="str">
        <f>IF(Matrix!$L28="Yes",Matrix!$I28," ")</f>
        <v xml:space="preserve"> </v>
      </c>
      <c r="C152" s="16"/>
      <c r="D152" s="16"/>
      <c r="E152" s="16"/>
      <c r="F152" s="16"/>
      <c r="G152" s="16"/>
      <c r="H152" s="16" t="str">
        <f>IF(Matrix!$L28="Yes","Connectivity/Communications"," ")</f>
        <v xml:space="preserve"> </v>
      </c>
      <c r="M152" s="18"/>
      <c r="Q152" s="14"/>
    </row>
    <row r="153" spans="1:17" x14ac:dyDescent="0.4">
      <c r="A153" s="16" t="str">
        <f>IF(Matrix!$L29="Yes",Matrix!$G29," ")</f>
        <v xml:space="preserve"> </v>
      </c>
      <c r="B153" s="16" t="str">
        <f>IF(Matrix!$L29="Yes",Matrix!$I29," ")</f>
        <v xml:space="preserve"> </v>
      </c>
      <c r="C153" s="16"/>
      <c r="D153" s="16"/>
      <c r="E153" s="16"/>
      <c r="F153" s="16"/>
      <c r="G153" s="16"/>
      <c r="H153" s="16" t="str">
        <f>IF(Matrix!$L29="Yes","Connectivity/Communications"," ")</f>
        <v xml:space="preserve"> </v>
      </c>
      <c r="M153" s="18"/>
      <c r="Q153" s="14"/>
    </row>
    <row r="154" spans="1:17" ht="58.3" x14ac:dyDescent="0.4">
      <c r="A154" s="16" t="str">
        <f>IF(Matrix!$L30="Yes",Matrix!$G30," ")</f>
        <v>Medium</v>
      </c>
      <c r="B154" s="16" t="str">
        <f>IF(Matrix!$L30="Yes",Matrix!$I30," ")</f>
        <v>PS-010 (Personnel Security) - The vendor shall have personnel security policies &amp; procedures, position risk categorization, personnel screening, personnel termination, personnel transfer, access agreements and third-party personnel security.</v>
      </c>
      <c r="C154" s="16"/>
      <c r="D154" s="16"/>
      <c r="E154" s="16"/>
      <c r="F154" s="16"/>
      <c r="G154" s="16"/>
      <c r="H154" s="16" t="str">
        <f>IF(Matrix!$L30="Yes","Connectivity/Communications"," ")</f>
        <v>Connectivity/Communications</v>
      </c>
      <c r="M154" s="18"/>
      <c r="Q154" s="14"/>
    </row>
    <row r="155" spans="1:17" ht="72.900000000000006" x14ac:dyDescent="0.4">
      <c r="A155" s="16" t="str">
        <f>IF(Matrix!$L31="Yes",Matrix!$G31," ")</f>
        <v>Medium</v>
      </c>
      <c r="B155" s="16" t="str">
        <f>IF(Matrix!$L31="Yes",Matrix!$I31,"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155" s="16"/>
      <c r="D155" s="16"/>
      <c r="E155" s="16"/>
      <c r="F155" s="16"/>
      <c r="G155" s="16"/>
      <c r="H155" s="16" t="str">
        <f>IF(Matrix!$L31="Yes","Connectivity/Communications"," ")</f>
        <v>Connectivity/Communications</v>
      </c>
      <c r="M155" s="18"/>
      <c r="Q155" s="14"/>
    </row>
    <row r="156" spans="1:17" ht="29.15" x14ac:dyDescent="0.4">
      <c r="A156" s="16" t="str">
        <f>IF(Matrix!$L32="Yes",Matrix!$G32," ")</f>
        <v>Medium</v>
      </c>
      <c r="B156" s="16" t="str">
        <f>IF(Matrix!$L32="Yes",Matrix!$I32," ")</f>
        <v>RA-020 (Risk Assessment) - The vendor shall use the results of risk assessments to influence systems development and processes.</v>
      </c>
      <c r="C156" s="16"/>
      <c r="D156" s="16"/>
      <c r="E156" s="16"/>
      <c r="F156" s="16"/>
      <c r="G156" s="16"/>
      <c r="H156" s="16" t="str">
        <f>IF(Matrix!$L32="Yes","Connectivity/Communications"," ")</f>
        <v>Connectivity/Communications</v>
      </c>
      <c r="M156" s="18"/>
      <c r="Q156" s="14"/>
    </row>
    <row r="157" spans="1:17" ht="29.15" x14ac:dyDescent="0.4">
      <c r="A157" s="16" t="str">
        <f>IF(Matrix!$L33="Yes",Matrix!$G33," ")</f>
        <v>High</v>
      </c>
      <c r="B157" s="16" t="str">
        <f>IF(Matrix!$L33="Yes",Matrix!$I33," ")</f>
        <v>SAA-010 (Security Management) - The vendor shall have an Information Security Management Plan (ISMP).</v>
      </c>
      <c r="C157" s="16"/>
      <c r="D157" s="16"/>
      <c r="E157" s="16"/>
      <c r="F157" s="16"/>
      <c r="G157" s="16"/>
      <c r="H157" s="16" t="str">
        <f>IF(Matrix!$L33="Yes","Connectivity/Communications"," ")</f>
        <v>Connectivity/Communications</v>
      </c>
      <c r="M157" s="18"/>
      <c r="Q157" s="14"/>
    </row>
    <row r="158" spans="1:17" ht="87.45" x14ac:dyDescent="0.4">
      <c r="A158" s="16" t="str">
        <f>IF(Matrix!$L34="Yes",Matrix!$G34," ")</f>
        <v>High</v>
      </c>
      <c r="B158" s="16" t="str">
        <f>IF(Matrix!$L34="Yes",Matrix!$I34,"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158" s="16"/>
      <c r="D158" s="16"/>
      <c r="E158" s="16"/>
      <c r="F158" s="16"/>
      <c r="G158" s="16"/>
      <c r="H158" s="16" t="str">
        <f>IF(Matrix!$L34="Yes","Connectivity/Communications"," ")</f>
        <v>Connectivity/Communications</v>
      </c>
      <c r="M158" s="18"/>
      <c r="Q158" s="14"/>
    </row>
    <row r="159" spans="1:17" ht="58.3" x14ac:dyDescent="0.4">
      <c r="A159" s="16" t="str">
        <f>IF(Matrix!$L35="Yes",Matrix!$G35," ")</f>
        <v>Medium</v>
      </c>
      <c r="B159" s="16" t="str">
        <f>IF(Matrix!$L35="Yes",Matrix!$I35,"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159" s="16"/>
      <c r="D159" s="16"/>
      <c r="E159" s="16"/>
      <c r="F159" s="16"/>
      <c r="G159" s="16"/>
      <c r="H159" s="16" t="str">
        <f>IF(Matrix!$L35="Yes","Connectivity/Communications"," ")</f>
        <v>Connectivity/Communications</v>
      </c>
      <c r="M159" s="18"/>
      <c r="Q159" s="14"/>
    </row>
    <row r="160" spans="1:17" ht="43.75" x14ac:dyDescent="0.4">
      <c r="A160" s="16" t="str">
        <f>IF(Matrix!$L37="Yes",Matrix!$G37," ")</f>
        <v>High</v>
      </c>
      <c r="B160" s="16" t="str">
        <f>IF(Matrix!$L37="Yes",Matrix!$I37," ")</f>
        <v>SCP-010 (Protecting Communications paths for systems) - Communication paths that traverse outside controlled boundaries must protect confidentiality and integrity of data</v>
      </c>
      <c r="C160" s="16"/>
      <c r="D160" s="16"/>
      <c r="E160" s="16"/>
      <c r="F160" s="16"/>
      <c r="G160" s="16"/>
      <c r="H160" s="16" t="str">
        <f>IF(Matrix!$L37="Yes","Connectivity/Communications"," ")</f>
        <v>Connectivity/Communications</v>
      </c>
      <c r="M160" s="18"/>
      <c r="Q160" s="14"/>
    </row>
    <row r="161" spans="1:17" ht="43.75" x14ac:dyDescent="0.4">
      <c r="A161" s="16" t="str">
        <f>IF(Matrix!$L38="Yes",Matrix!$G38," ")</f>
        <v>Medium</v>
      </c>
      <c r="B161" s="16" t="str">
        <f>IF(Matrix!$L38="Yes",Matrix!$I38," ")</f>
        <v>SCP-011 (Protecting Communication paths for systems) - Communication path cryptographic protections must not use identities, keys or shared secrets which are common across multiple deployed devices</v>
      </c>
      <c r="C161" s="16"/>
      <c r="D161" s="16"/>
      <c r="E161" s="16"/>
      <c r="F161" s="16"/>
      <c r="G161" s="16"/>
      <c r="H161" s="16" t="str">
        <f>IF(Matrix!$L38="Yes","Connectivity/Communications"," ")</f>
        <v>Connectivity/Communications</v>
      </c>
      <c r="M161" s="18"/>
      <c r="Q161" s="14"/>
    </row>
    <row r="162" spans="1:17" ht="72.900000000000006" x14ac:dyDescent="0.4">
      <c r="A162" s="16" t="str">
        <f>IF(Matrix!$L39="Yes",Matrix!$G39," ")</f>
        <v>High</v>
      </c>
      <c r="B162" s="16" t="str">
        <f>IF(Matrix!$L39="Yes",Matrix!$I39,"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162" s="16"/>
      <c r="D162" s="16"/>
      <c r="E162" s="16"/>
      <c r="F162" s="16"/>
      <c r="G162" s="16"/>
      <c r="H162" s="16" t="str">
        <f>IF(Matrix!$L39="Yes","Connectivity/Communications"," ")</f>
        <v>Connectivity/Communications</v>
      </c>
      <c r="M162" s="18"/>
      <c r="Q162" s="14"/>
    </row>
    <row r="163" spans="1:17" ht="72.900000000000006" x14ac:dyDescent="0.4">
      <c r="A163" s="16" t="str">
        <f>IF(Matrix!$L40="Yes",Matrix!$G40," ")</f>
        <v>Medium</v>
      </c>
      <c r="B163" s="16" t="str">
        <f>IF(Matrix!$L40="Yes",Matrix!$I40," ")</f>
        <v>SCP-030 (Protecting Data on Devices) - Vendors will supply documentation detailing what data is and is not protected at rest by cryptography.
Vendors are encouraged to expand the list of categories of data which will be protected on-device.</v>
      </c>
      <c r="C163" s="16"/>
      <c r="D163" s="16"/>
      <c r="E163" s="16"/>
      <c r="F163" s="16"/>
      <c r="G163" s="16"/>
      <c r="H163" s="16" t="str">
        <f>IF(Matrix!$L40="Yes","Connectivity/Communications"," ")</f>
        <v>Connectivity/Communications</v>
      </c>
      <c r="M163" s="18"/>
      <c r="Q163" s="14"/>
    </row>
    <row r="164" spans="1:17" ht="174.9" x14ac:dyDescent="0.4">
      <c r="A164" s="16" t="str">
        <f>IF(Matrix!$L41="Yes",Matrix!$G41," ")</f>
        <v>Medium</v>
      </c>
      <c r="B164" s="16" t="str">
        <f>IF(Matrix!$L41="Yes",Matrix!$I41,"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164" s="16"/>
      <c r="D164" s="16"/>
      <c r="E164" s="16"/>
      <c r="F164" s="16"/>
      <c r="G164" s="16"/>
      <c r="H164" s="16" t="str">
        <f>IF(Matrix!$L41="Yes","Connectivity/Communications"," ")</f>
        <v>Connectivity/Communications</v>
      </c>
      <c r="M164" s="18"/>
      <c r="Q164" s="14"/>
    </row>
    <row r="165" spans="1:17" x14ac:dyDescent="0.4">
      <c r="A165" s="16" t="str">
        <f>IF(Matrix!$L42="Yes",Matrix!$G42," ")</f>
        <v xml:space="preserve"> </v>
      </c>
      <c r="B165" s="16" t="str">
        <f>IF(Matrix!$L42="Yes",Matrix!$I42," ")</f>
        <v xml:space="preserve"> </v>
      </c>
      <c r="C165" s="16"/>
      <c r="D165" s="16"/>
      <c r="E165" s="16"/>
      <c r="F165" s="16"/>
      <c r="G165" s="16"/>
      <c r="H165" s="16" t="str">
        <f>IF(Matrix!$L42="Yes","Connectivity/Communications"," ")</f>
        <v xml:space="preserve"> </v>
      </c>
      <c r="M165" s="18"/>
      <c r="Q165" s="14"/>
    </row>
    <row r="166" spans="1:17" ht="43.75" x14ac:dyDescent="0.4">
      <c r="A166" s="16" t="str">
        <f>IF(Matrix!$L43="Yes",Matrix!$G43," ")</f>
        <v>High</v>
      </c>
      <c r="B166" s="16" t="str">
        <f>IF(Matrix!$L43="Yes",Matrix!$I43," ")</f>
        <v>SCP-060 (Protecting Vehicle Network Escalation from Devices) - The vendor shall enforce controls integrated into the telematics device to limit the possible commands and data transmitted to the vehicle network.</v>
      </c>
      <c r="C166" s="16"/>
      <c r="D166" s="16"/>
      <c r="E166" s="16"/>
      <c r="F166" s="16"/>
      <c r="G166" s="16"/>
      <c r="H166" s="16" t="str">
        <f>IF(Matrix!$L43="Yes","Connectivity/Communications"," ")</f>
        <v>Connectivity/Communications</v>
      </c>
      <c r="M166" s="18"/>
      <c r="Q166" s="14"/>
    </row>
    <row r="167" spans="1:17" ht="247.75" x14ac:dyDescent="0.4">
      <c r="A167" s="16" t="str">
        <f>IF(Matrix!$L44="Yes",Matrix!$G44," ")</f>
        <v>High</v>
      </c>
      <c r="B167" s="16" t="str">
        <f>IF(Matrix!$L44="Yes",Matrix!$I44,"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167" s="16"/>
      <c r="D167" s="16"/>
      <c r="E167" s="16"/>
      <c r="F167" s="16"/>
      <c r="G167" s="16"/>
      <c r="H167" s="16" t="str">
        <f>IF(Matrix!$L44="Yes","Connectivity/Communications"," ")</f>
        <v>Connectivity/Communications</v>
      </c>
      <c r="M167" s="18"/>
      <c r="Q167" s="14"/>
    </row>
    <row r="168" spans="1:17" x14ac:dyDescent="0.4">
      <c r="A168" s="16" t="str">
        <f>IF(Matrix!$L46="Yes",Matrix!$G46," ")</f>
        <v xml:space="preserve"> </v>
      </c>
      <c r="B168" s="16" t="str">
        <f>IF(Matrix!$L46="Yes",Matrix!$I46," ")</f>
        <v xml:space="preserve"> </v>
      </c>
      <c r="C168" s="16"/>
      <c r="D168" s="16"/>
      <c r="E168" s="16"/>
      <c r="F168" s="16"/>
      <c r="G168" s="16"/>
      <c r="H168" s="16" t="str">
        <f>IF(Matrix!$L46="Yes","Connectivity/Communications"," ")</f>
        <v xml:space="preserve"> </v>
      </c>
      <c r="M168" s="18"/>
      <c r="Q168" s="14"/>
    </row>
    <row r="169" spans="1:17" x14ac:dyDescent="0.4">
      <c r="A169" s="16" t="str">
        <f>IF(Matrix!$L47="Yes",Matrix!$G47," ")</f>
        <v xml:space="preserve"> </v>
      </c>
      <c r="B169" s="16" t="str">
        <f>IF(Matrix!$L47="Yes",Matrix!$I47," ")</f>
        <v xml:space="preserve"> </v>
      </c>
      <c r="C169" s="16"/>
      <c r="D169" s="16"/>
      <c r="E169" s="16"/>
      <c r="F169" s="16"/>
      <c r="G169" s="16"/>
      <c r="H169" s="16" t="str">
        <f>IF(Matrix!$L47="Yes","Connectivity/Communications"," ")</f>
        <v xml:space="preserve"> </v>
      </c>
      <c r="M169" s="18"/>
      <c r="Q169" s="14"/>
    </row>
    <row r="170" spans="1:17" ht="72.900000000000006" x14ac:dyDescent="0.4">
      <c r="A170" s="16" t="str">
        <f>IF(Matrix!$L50="Yes",Matrix!$G50," ")</f>
        <v>High</v>
      </c>
      <c r="B170" s="16" t="str">
        <f>IF(Matrix!$L50="Yes",Matrix!$I50,"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170" s="16"/>
      <c r="D170" s="16"/>
      <c r="E170" s="16"/>
      <c r="F170" s="16"/>
      <c r="G170" s="16"/>
      <c r="H170" s="16" t="str">
        <f>IF(Matrix!$L50="Yes","Connectivity/Communications"," ")</f>
        <v>Connectivity/Communications</v>
      </c>
      <c r="M170" s="18"/>
      <c r="Q170" s="14"/>
    </row>
    <row r="171" spans="1:17" ht="72.900000000000006" x14ac:dyDescent="0.4">
      <c r="A171" s="16" t="str">
        <f>IF(Matrix!$L52="Yes",Matrix!$G52," ")</f>
        <v>Medium</v>
      </c>
      <c r="B171" s="16" t="str">
        <f>IF(Matrix!$L52="Yes",Matrix!$I52,"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171" s="16"/>
      <c r="D171" s="16"/>
      <c r="E171" s="16"/>
      <c r="F171" s="16"/>
      <c r="G171" s="16"/>
      <c r="H171" s="16" t="str">
        <f>IF(Matrix!$L52="Yes","Connectivity/Communications"," ")</f>
        <v>Connectivity/Communications</v>
      </c>
      <c r="M171" s="18"/>
      <c r="Q171" s="14"/>
    </row>
    <row r="172" spans="1:17" ht="160.30000000000001" x14ac:dyDescent="0.4">
      <c r="A172" s="16" t="str">
        <f>IF(Matrix!$L53="Yes",Matrix!$G53," ")</f>
        <v>Medium</v>
      </c>
      <c r="B172" s="16" t="str">
        <f>IF(Matrix!$L53="Yes",Matrix!$I53,"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172" s="16"/>
      <c r="D172" s="16"/>
      <c r="E172" s="16"/>
      <c r="F172" s="16"/>
      <c r="G172" s="16"/>
      <c r="H172" s="16" t="str">
        <f>IF(Matrix!$L53="Yes","Connectivity/Communications"," ")</f>
        <v>Connectivity/Communications</v>
      </c>
      <c r="M172" s="18"/>
      <c r="Q172" s="14"/>
    </row>
    <row r="173" spans="1:17" ht="43.75" x14ac:dyDescent="0.4">
      <c r="A173" s="16" t="str">
        <f>IF(Matrix!$L54="Yes",Matrix!$G54," ")</f>
        <v>Medium</v>
      </c>
      <c r="B173" s="16" t="str">
        <f>IF(Matrix!$L54="Yes",Matrix!$I54," ")</f>
        <v>SII-030 (Protecting Firmware on Devices) - The vendor shall use digitally signed software on telematics devices and prohibit execution of unsigned or invalidly signed software.</v>
      </c>
      <c r="C173" s="16"/>
      <c r="D173" s="16"/>
      <c r="E173" s="16"/>
      <c r="F173" s="16"/>
      <c r="G173" s="16"/>
      <c r="H173" s="16" t="str">
        <f>IF(Matrix!$L54="Yes","Connectivity/Communications"," ")</f>
        <v>Connectivity/Communications</v>
      </c>
      <c r="M173" s="18"/>
      <c r="Q173" s="14"/>
    </row>
    <row r="174" spans="1:17" ht="58.3" x14ac:dyDescent="0.4">
      <c r="A174" s="16" t="str">
        <f>IF(Matrix!$L55="Yes",Matrix!$G55," ")</f>
        <v>High</v>
      </c>
      <c r="B174" s="16" t="str">
        <f>IF(Matrix!$L55="Yes",Matrix!$I55,"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C174" s="16"/>
      <c r="D174" s="16"/>
      <c r="E174" s="16"/>
      <c r="F174" s="16"/>
      <c r="G174" s="16"/>
      <c r="H174" s="16" t="str">
        <f>IF(Matrix!$L55="Yes","Connectivity/Communications"," ")</f>
        <v>Connectivity/Communications</v>
      </c>
      <c r="M174" s="18"/>
      <c r="Q174" s="14"/>
    </row>
    <row r="175" spans="1:17" ht="29.15" x14ac:dyDescent="0.4">
      <c r="A175" s="16" t="str">
        <f>IF(Matrix!$L56="Yes",Matrix!$G56," ")</f>
        <v>Low</v>
      </c>
      <c r="B175" s="16" t="str">
        <f>IF(Matrix!$L56="Yes",Matrix!$I56," ")</f>
        <v>SII-060 (Protecting Firmware on Devices) - The vendor shall provide a means (and document the process) for customers to verify the firmware in their devices.</v>
      </c>
      <c r="C175" s="16"/>
      <c r="D175" s="16"/>
      <c r="E175" s="16"/>
      <c r="F175" s="16"/>
      <c r="G175" s="16"/>
      <c r="H175" s="16" t="str">
        <f>IF(Matrix!$L56="Yes","Connectivity/Communications"," ")</f>
        <v>Connectivity/Communications</v>
      </c>
      <c r="M175" s="18"/>
      <c r="Q175" s="14"/>
    </row>
    <row r="176" spans="1:17" ht="58.3" x14ac:dyDescent="0.4">
      <c r="A176" s="16" t="str">
        <f>IF(Matrix!$L57="Yes",Matrix!$G57," ")</f>
        <v>High</v>
      </c>
      <c r="B176" s="16" t="str">
        <f>IF(Matrix!$L57="Yes",Matrix!$I57,"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176" s="16"/>
      <c r="D176" s="16"/>
      <c r="E176" s="16"/>
      <c r="F176" s="16"/>
      <c r="G176" s="16"/>
      <c r="H176" s="16" t="str">
        <f>IF(Matrix!$L57="Yes","Connectivity/Communications"," ")</f>
        <v>Connectivity/Communications</v>
      </c>
      <c r="M176" s="18"/>
      <c r="Q176" s="14"/>
    </row>
    <row r="177" spans="1:17" ht="29.15" x14ac:dyDescent="0.4">
      <c r="A177" s="16" t="str">
        <f>IF(Matrix!$L59="Yes",Matrix!$G59," ")</f>
        <v>Medium</v>
      </c>
      <c r="B177" s="16" t="str">
        <f>IF(Matrix!$L59="Yes",Matrix!$I59," ")</f>
        <v>SII-080 (Protecting Firmware on Devices) - The vendor shall design security components that fail-secure to protect integrity of systems and data.</v>
      </c>
      <c r="C177" s="16"/>
      <c r="D177" s="16"/>
      <c r="E177" s="16"/>
      <c r="F177" s="16"/>
      <c r="G177" s="16"/>
      <c r="H177" s="16" t="str">
        <f>IF(Matrix!$L59="Yes","Connectivity/Communications"," ")</f>
        <v>Connectivity/Communications</v>
      </c>
      <c r="M177" s="18"/>
      <c r="Q177" s="14"/>
    </row>
    <row r="178" spans="1:17" ht="43.75" x14ac:dyDescent="0.4">
      <c r="A178" s="16" t="str">
        <f>IF(Matrix!$L60="Yes",Matrix!$G60," ")</f>
        <v>Low</v>
      </c>
      <c r="B178" s="16" t="str">
        <f>IF(Matrix!$L60="Yes",Matrix!$I60," ")</f>
        <v>SII-081 (Protecting Firmware on Devices) - The vendor shall utilize protective mechanisms to protect components from unauthorized runtime/volatile modification of code.</v>
      </c>
      <c r="C178" s="16"/>
      <c r="D178" s="16"/>
      <c r="E178" s="16"/>
      <c r="F178" s="16"/>
      <c r="G178" s="16"/>
      <c r="H178" s="16" t="str">
        <f>IF(Matrix!$L60="Yes","Connectivity/Communications"," ")</f>
        <v>Connectivity/Communications</v>
      </c>
      <c r="M178" s="18"/>
      <c r="Q178" s="14"/>
    </row>
    <row r="179" spans="1:17" ht="102" x14ac:dyDescent="0.4">
      <c r="A179" s="16" t="str">
        <f>IF(Matrix!$L61="Yes",Matrix!$G61," ")</f>
        <v>Medium</v>
      </c>
      <c r="B179" s="16" t="str">
        <f>IF(Matrix!$L61="Yes",Matrix!$I61,"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179" s="16"/>
      <c r="D179" s="16"/>
      <c r="E179" s="16"/>
      <c r="F179" s="16"/>
      <c r="G179" s="16"/>
      <c r="H179" s="16" t="str">
        <f>IF(Matrix!$L61="Yes","Connectivity/Communications"," ")</f>
        <v>Connectivity/Communications</v>
      </c>
      <c r="M179" s="18"/>
      <c r="Q179" s="14"/>
    </row>
    <row r="180" spans="1:17" x14ac:dyDescent="0.4">
      <c r="A180" s="16" t="str">
        <f>IF(Matrix!$L62="Yes",Matrix!$G62," ")</f>
        <v xml:space="preserve"> </v>
      </c>
      <c r="B180" s="16" t="str">
        <f>IF(Matrix!$L62="Yes",Matrix!$I62," ")</f>
        <v xml:space="preserve"> </v>
      </c>
      <c r="C180" s="16"/>
      <c r="D180" s="16"/>
      <c r="E180" s="16"/>
      <c r="F180" s="16"/>
      <c r="G180" s="16"/>
      <c r="H180" s="16" t="str">
        <f>IF(Matrix!$L62="Yes","Connectivity/Communications"," ")</f>
        <v xml:space="preserve"> </v>
      </c>
      <c r="M180" s="18"/>
      <c r="Q180" s="14"/>
    </row>
    <row r="181" spans="1:17" ht="87.45" x14ac:dyDescent="0.4">
      <c r="A181" s="16" t="str">
        <f>IF(Matrix!$L63="Yes",Matrix!$G63," ")</f>
        <v>Medium</v>
      </c>
      <c r="B181" s="16" t="str">
        <f>IF(Matrix!$L63="Yes",Matrix!$I63," ")</f>
        <v xml:space="preserve">SII-110 (Vulnerability Management) - The vendor conducts regular vulnerability scans of operating environment to verify software components in use have been patched according to remediation SLAs. 
</v>
      </c>
      <c r="C181" s="16"/>
      <c r="D181" s="16"/>
      <c r="E181" s="16"/>
      <c r="F181" s="16"/>
      <c r="G181" s="16"/>
      <c r="H181" s="16" t="str">
        <f>IF(Matrix!$L63="Yes","Connectivity/Communications"," ")</f>
        <v>Connectivity/Communications</v>
      </c>
      <c r="M181" s="18"/>
      <c r="Q181" s="14"/>
    </row>
    <row r="182" spans="1:17" ht="43.75" x14ac:dyDescent="0.4">
      <c r="A182" s="16" t="str">
        <f>IF(Matrix!$L64="Yes",Matrix!$G64," ")</f>
        <v>Low</v>
      </c>
      <c r="B182" s="16" t="str">
        <f>IF(Matrix!$L64="Yes",Matrix!$I64," ")</f>
        <v>SII-120 (Vulnerability Management) - The vendor shall have a vulnerability management process that includes steps to triage any found vulnerabilities and plan remediation.</v>
      </c>
      <c r="C182" s="16"/>
      <c r="D182" s="16"/>
      <c r="E182" s="16"/>
      <c r="F182" s="16"/>
      <c r="G182" s="16"/>
      <c r="H182" s="16" t="str">
        <f>IF(Matrix!$L64="Yes","Connectivity/Communications"," ")</f>
        <v>Connectivity/Communications</v>
      </c>
      <c r="M182" s="18"/>
      <c r="Q182" s="14"/>
    </row>
    <row r="183" spans="1:17" ht="131.15" x14ac:dyDescent="0.4">
      <c r="A183" s="16" t="str">
        <f>IF(Matrix!$L65="Yes",Matrix!$G65," ")</f>
        <v>Medium</v>
      </c>
      <c r="B183" s="16" t="str">
        <f>IF(Matrix!$L65="Yes",Matrix!$I65,"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183" s="16"/>
      <c r="D183" s="16"/>
      <c r="E183" s="16"/>
      <c r="F183" s="16"/>
      <c r="G183" s="16"/>
      <c r="H183" s="16" t="str">
        <f>IF(Matrix!$L65="Yes","Connectivity/Communications"," ")</f>
        <v>Connectivity/Communications</v>
      </c>
      <c r="M183" s="18"/>
      <c r="Q183" s="14"/>
    </row>
    <row r="184" spans="1:17" ht="43.75" x14ac:dyDescent="0.4">
      <c r="A184" s="16" t="str">
        <f>IF(Matrix!$L66="Yes",Matrix!$G66," ")</f>
        <v>Medium</v>
      </c>
      <c r="B184" s="16" t="str">
        <f>IF(Matrix!$L66="Yes",Matrix!$I66," ")</f>
        <v>SII-140 (Vulnerability Management) - The vendor shall implement ongoing monitoring and protection against malicious code in production using a well governed process that addresses all entry and exit points in the system.</v>
      </c>
      <c r="C184" s="16"/>
      <c r="D184" s="16"/>
      <c r="E184" s="16"/>
      <c r="F184" s="16"/>
      <c r="G184" s="16"/>
      <c r="H184" s="16" t="str">
        <f>IF(Matrix!$L66="Yes","Connectivity/Communications"," ")</f>
        <v>Connectivity/Communications</v>
      </c>
      <c r="M184" s="18"/>
      <c r="Q184" s="14"/>
    </row>
    <row r="185" spans="1:17" ht="29.15" x14ac:dyDescent="0.4">
      <c r="A185" s="16" t="str">
        <f>IF(Matrix!$L67="Yes",Matrix!$G67," ")</f>
        <v>Medium</v>
      </c>
      <c r="B185" s="16" t="str">
        <f>IF(Matrix!$L67="Yes",Matrix!$I67," ")</f>
        <v>SII-150 (Vulnerability Management) - The vendor shall verify code according to best-practice coding standards</v>
      </c>
      <c r="C185" s="16"/>
      <c r="D185" s="16"/>
      <c r="E185" s="16"/>
      <c r="F185" s="16"/>
      <c r="G185" s="16"/>
      <c r="H185" s="16" t="str">
        <f>IF(Matrix!$L67="Yes","Connectivity/Communications"," ")</f>
        <v>Connectivity/Communications</v>
      </c>
      <c r="M185" s="18"/>
      <c r="Q185" s="14"/>
    </row>
    <row r="186" spans="1:17" ht="43.75" x14ac:dyDescent="0.4">
      <c r="A186" s="16" t="str">
        <f>IF(Matrix!$L68="Yes",Matrix!$G68," ")</f>
        <v>Medium</v>
      </c>
      <c r="B186" s="16" t="str">
        <f>IF(Matrix!$L68="Yes",Matrix!$I68," ")</f>
        <v>SII-170 (System and Information Integrity) - The vendor shall actively monitor resources such as NIST Common Vulnerabilities and Exposures (CVE), Bugtraq, for security alerts and advisories related to the telematics system’s components</v>
      </c>
      <c r="C186" s="16"/>
      <c r="D186" s="16"/>
      <c r="E186" s="16"/>
      <c r="F186" s="16"/>
      <c r="G186" s="16"/>
      <c r="H186" s="16" t="str">
        <f>IF(Matrix!$L68="Yes","Connectivity/Communications"," ")</f>
        <v>Connectivity/Communications</v>
      </c>
      <c r="M186" s="18"/>
      <c r="Q186" s="14"/>
    </row>
    <row r="187" spans="1:17" ht="58.3" x14ac:dyDescent="0.4">
      <c r="A187" s="16" t="str">
        <f>IF(Matrix!$L69="Yes",Matrix!$G69," ")</f>
        <v>Medium</v>
      </c>
      <c r="B187" s="16" t="str">
        <f>IF(Matrix!$L69="Yes",Matrix!$I69," ")</f>
        <v>SII-171 (System and Information Integrity) - The vendor shall notify their customers of any vulnerabilities discovered in the telematics systems components via monitoring or vulnerability disclosure programs. The notification to customers will happen in a timely manner.</v>
      </c>
      <c r="C187" s="16"/>
      <c r="D187" s="16"/>
      <c r="E187" s="16"/>
      <c r="F187" s="16"/>
      <c r="G187" s="16"/>
      <c r="H187" s="16" t="str">
        <f>IF(Matrix!$L69="Yes","Connectivity/Communications"," ")</f>
        <v>Connectivity/Communications</v>
      </c>
      <c r="M187" s="18"/>
      <c r="Q187" s="14"/>
    </row>
    <row r="188" spans="1:17" x14ac:dyDescent="0.4">
      <c r="A188" s="16" t="str">
        <f>IF(Matrix!$L71="Yes",Matrix!$G71," ")</f>
        <v xml:space="preserve"> </v>
      </c>
      <c r="B188" s="16" t="str">
        <f>IF(Matrix!$L71="Yes",Matrix!$I71," ")</f>
        <v xml:space="preserve"> </v>
      </c>
      <c r="C188" s="16"/>
      <c r="D188" s="16"/>
      <c r="E188" s="16"/>
      <c r="F188" s="16"/>
      <c r="G188" s="16"/>
      <c r="H188" s="16" t="str">
        <f>IF(Matrix!$L71="Yes","Connectivity/Communications"," ")</f>
        <v xml:space="preserve"> </v>
      </c>
      <c r="M188" s="18"/>
      <c r="Q188" s="14"/>
    </row>
    <row r="191" spans="1:17" ht="20.6" x14ac:dyDescent="0.4">
      <c r="A191" s="100" t="s">
        <v>239</v>
      </c>
      <c r="B191" s="101"/>
      <c r="C191" s="101"/>
      <c r="D191" s="101"/>
      <c r="E191" s="101"/>
      <c r="F191" s="101"/>
      <c r="G191" s="101"/>
    </row>
    <row r="192" spans="1:17" ht="57.75" customHeight="1" x14ac:dyDescent="0.4">
      <c r="A192" s="102" t="s">
        <v>276</v>
      </c>
      <c r="B192" s="103"/>
      <c r="C192" s="103"/>
      <c r="D192" s="103"/>
      <c r="E192" s="103"/>
      <c r="F192" s="103"/>
      <c r="G192" s="103"/>
      <c r="H192" s="26"/>
    </row>
    <row r="193" spans="1:17" x14ac:dyDescent="0.4">
      <c r="A193" s="99" t="s">
        <v>194</v>
      </c>
      <c r="B193" s="99" t="s">
        <v>139</v>
      </c>
      <c r="C193" s="99" t="s">
        <v>266</v>
      </c>
      <c r="D193" s="99"/>
      <c r="E193" s="99"/>
      <c r="F193" s="99"/>
      <c r="G193" s="99" t="s">
        <v>267</v>
      </c>
      <c r="H193" s="99" t="s">
        <v>215</v>
      </c>
      <c r="M193" s="18"/>
      <c r="Q193" s="14"/>
    </row>
    <row r="194" spans="1:17" x14ac:dyDescent="0.4">
      <c r="A194" s="99"/>
      <c r="B194" s="99"/>
      <c r="C194" s="15" t="s">
        <v>264</v>
      </c>
      <c r="D194" s="15" t="s">
        <v>268</v>
      </c>
      <c r="E194" s="15" t="s">
        <v>265</v>
      </c>
      <c r="F194" s="15" t="s">
        <v>269</v>
      </c>
      <c r="G194" s="99"/>
      <c r="H194" s="99"/>
      <c r="M194" s="18"/>
      <c r="Q194" s="14"/>
    </row>
    <row r="195" spans="1:17" ht="29.15" x14ac:dyDescent="0.4">
      <c r="A195" s="16" t="str">
        <f>IF(Matrix!$M2="Yes",Matrix!$G2," ")</f>
        <v>Medium</v>
      </c>
      <c r="B195" s="16" t="str">
        <f>IF(Matrix!$M2="Yes",Matrix!$I2," ")</f>
        <v>AA-010 (Audit and Accountability) - The vendor's system shall record event and system logs</v>
      </c>
      <c r="C195" s="16"/>
      <c r="D195" s="16"/>
      <c r="E195" s="16"/>
      <c r="F195" s="16"/>
      <c r="G195" s="16"/>
      <c r="H195" s="16" t="str">
        <f>IF(Matrix!$M2="Yes","Cloud or Back-end"," ")</f>
        <v>Cloud or Back-end</v>
      </c>
      <c r="M195" s="18"/>
      <c r="Q195" s="14"/>
    </row>
    <row r="196" spans="1:17" ht="87.45" x14ac:dyDescent="0.4">
      <c r="A196" s="16" t="str">
        <f>IF(Matrix!$M3="Yes",Matrix!$G3," ")</f>
        <v>Medium</v>
      </c>
      <c r="B196" s="16" t="str">
        <f>IF(Matrix!$M3="Yes",Matrix!$I3,"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196" s="16"/>
      <c r="D196" s="16"/>
      <c r="E196" s="16"/>
      <c r="F196" s="16"/>
      <c r="G196" s="16"/>
      <c r="H196" s="16" t="str">
        <f>IF(Matrix!$M3="Yes","Cloud or Back-end"," ")</f>
        <v>Cloud or Back-end</v>
      </c>
      <c r="M196" s="18"/>
      <c r="Q196" s="14"/>
    </row>
    <row r="197" spans="1:17" x14ac:dyDescent="0.4">
      <c r="A197" s="16" t="str">
        <f>IF(Matrix!$M4="Yes",Matrix!$G4," ")</f>
        <v xml:space="preserve"> </v>
      </c>
      <c r="B197" s="16" t="str">
        <f>IF(Matrix!$M4="Yes",Matrix!$I4," ")</f>
        <v xml:space="preserve"> </v>
      </c>
      <c r="C197" s="16"/>
      <c r="D197" s="16"/>
      <c r="E197" s="16"/>
      <c r="F197" s="16"/>
      <c r="G197" s="16"/>
      <c r="H197" s="16" t="str">
        <f>IF(Matrix!$M4="Yes","Cloud or Back-end"," ")</f>
        <v xml:space="preserve"> </v>
      </c>
      <c r="M197" s="18"/>
      <c r="Q197" s="14"/>
    </row>
    <row r="198" spans="1:17" ht="29.15" x14ac:dyDescent="0.4">
      <c r="A198" s="16" t="str">
        <f>IF(Matrix!$M5="Yes",Matrix!$G5," ")</f>
        <v>High</v>
      </c>
      <c r="B198" s="16" t="str">
        <f>IF(Matrix!$M5="Yes",Matrix!$I5," ")</f>
        <v>AC-030 (Access Control) - The vendor's system shall employ authentication to prevent unauthorized access to telematics systems and data.</v>
      </c>
      <c r="C198" s="16"/>
      <c r="D198" s="16"/>
      <c r="E198" s="16"/>
      <c r="F198" s="16"/>
      <c r="G198" s="16"/>
      <c r="H198" s="16" t="str">
        <f>IF(Matrix!$M5="Yes","Cloud or Back-end"," ")</f>
        <v>Cloud or Back-end</v>
      </c>
      <c r="M198" s="18"/>
      <c r="Q198" s="14"/>
    </row>
    <row r="199" spans="1:17" ht="43.75" x14ac:dyDescent="0.4">
      <c r="A199" s="16" t="str">
        <f>IF(Matrix!$M6="Yes",Matrix!$G6," ")</f>
        <v>Medium</v>
      </c>
      <c r="B199" s="16" t="str">
        <f>IF(Matrix!$M6="Yes",Matrix!$I6," ")</f>
        <v>AC-040 (Access Control) - The vendor shall identify all instances where the telematics system includes actions that cannot support access authentication and/or execute with elevated privileges</v>
      </c>
      <c r="C199" s="16"/>
      <c r="D199" s="16"/>
      <c r="E199" s="16"/>
      <c r="F199" s="16"/>
      <c r="G199" s="16"/>
      <c r="H199" s="16" t="str">
        <f>IF(Matrix!$M6="Yes","Cloud or Back-end"," ")</f>
        <v>Cloud or Back-end</v>
      </c>
      <c r="M199" s="18"/>
      <c r="Q199" s="14"/>
    </row>
    <row r="200" spans="1:17" ht="29.15" x14ac:dyDescent="0.4">
      <c r="A200" s="16" t="str">
        <f>IF(Matrix!$M7="Yes",Matrix!$G7," ")</f>
        <v>Medium</v>
      </c>
      <c r="B200" s="16" t="str">
        <f>IF(Matrix!$M7="Yes",Matrix!$I7," ")</f>
        <v>AC-041 (Access Control) - Identifying information about the connected devices will not be made available without authentication first.</v>
      </c>
      <c r="C200" s="16"/>
      <c r="D200" s="16"/>
      <c r="E200" s="16"/>
      <c r="F200" s="16"/>
      <c r="G200" s="16"/>
      <c r="H200" s="16" t="str">
        <f>IF(Matrix!$M7="Yes","Cloud or Back-end"," ")</f>
        <v>Cloud or Back-end</v>
      </c>
      <c r="M200" s="18"/>
      <c r="Q200" s="14"/>
    </row>
    <row r="201" spans="1:17" ht="29.15" x14ac:dyDescent="0.4">
      <c r="A201" s="16" t="str">
        <f>IF(Matrix!$M8="Yes",Matrix!$G8," ")</f>
        <v>Medium</v>
      </c>
      <c r="B201" s="16" t="str">
        <f>IF(Matrix!$M8="Yes",Matrix!$I8," ")</f>
        <v>AC-050 (Access Control) - All remote access methods and possible remote actions to/on telematics system shall be documented.</v>
      </c>
      <c r="C201" s="16"/>
      <c r="D201" s="16"/>
      <c r="E201" s="16"/>
      <c r="F201" s="16"/>
      <c r="G201" s="16"/>
      <c r="H201" s="16" t="str">
        <f>IF(Matrix!$M8="Yes","Cloud or Back-end"," ")</f>
        <v>Cloud or Back-end</v>
      </c>
      <c r="M201" s="18"/>
      <c r="Q201" s="14"/>
    </row>
    <row r="202" spans="1:17" x14ac:dyDescent="0.4">
      <c r="A202" s="16" t="str">
        <f>IF(Matrix!$M9="Yes",Matrix!$G9," ")</f>
        <v xml:space="preserve"> </v>
      </c>
      <c r="B202" s="16" t="str">
        <f>IF(Matrix!$M9="Yes",Matrix!$I9," ")</f>
        <v xml:space="preserve"> </v>
      </c>
      <c r="C202" s="16"/>
      <c r="D202" s="16"/>
      <c r="E202" s="16"/>
      <c r="F202" s="16"/>
      <c r="G202" s="16"/>
      <c r="H202" s="16" t="str">
        <f>IF(Matrix!$M9="Yes","Cloud or Back-end"," ")</f>
        <v xml:space="preserve"> </v>
      </c>
      <c r="M202" s="18"/>
      <c r="Q202" s="14"/>
    </row>
    <row r="203" spans="1:17" ht="29.15" x14ac:dyDescent="0.4">
      <c r="A203" s="16" t="str">
        <f>IF(Matrix!$M13="Yes",Matrix!$G13," ")</f>
        <v>Medium</v>
      </c>
      <c r="B203" s="16" t="str">
        <f>IF(Matrix!$M13="Yes",Matrix!$I13," ")</f>
        <v>AC-070 (Identification and Authentication) - Authentication attempts to the vendor’s devices and backends shall be rate-limited to an industry accepted rate.</v>
      </c>
      <c r="C203" s="16"/>
      <c r="D203" s="16"/>
      <c r="E203" s="16"/>
      <c r="F203" s="16"/>
      <c r="G203" s="16"/>
      <c r="H203" s="16" t="str">
        <f>IF(Matrix!$M13="Yes","Cloud or Back-end"," ")</f>
        <v>Cloud or Back-end</v>
      </c>
      <c r="M203" s="18"/>
      <c r="Q203" s="14"/>
    </row>
    <row r="204" spans="1:17" x14ac:dyDescent="0.4">
      <c r="A204" s="16" t="str">
        <f>IF(Matrix!$M14="Yes",Matrix!$G14," ")</f>
        <v xml:space="preserve"> </v>
      </c>
      <c r="B204" s="16" t="str">
        <f>IF(Matrix!$M14="Yes",Matrix!$I14," ")</f>
        <v xml:space="preserve"> </v>
      </c>
      <c r="C204" s="16"/>
      <c r="D204" s="16"/>
      <c r="E204" s="16"/>
      <c r="F204" s="16"/>
      <c r="G204" s="16"/>
      <c r="H204" s="16" t="str">
        <f>IF(Matrix!$M14="Yes","Cloud or Back-end"," ")</f>
        <v xml:space="preserve"> </v>
      </c>
      <c r="M204" s="18"/>
      <c r="Q204" s="14"/>
    </row>
    <row r="205" spans="1:17" x14ac:dyDescent="0.4">
      <c r="A205" s="16" t="str">
        <f>IF(Matrix!$M15="Yes",Matrix!$G15," ")</f>
        <v xml:space="preserve"> </v>
      </c>
      <c r="B205" s="16" t="str">
        <f>IF(Matrix!$M15="Yes",Matrix!$I15," ")</f>
        <v xml:space="preserve"> </v>
      </c>
      <c r="C205" s="16"/>
      <c r="D205" s="16"/>
      <c r="E205" s="16"/>
      <c r="F205" s="16"/>
      <c r="G205" s="16"/>
      <c r="H205" s="16" t="str">
        <f>IF(Matrix!$M15="Yes","Cloud or Back-end"," ")</f>
        <v xml:space="preserve"> </v>
      </c>
      <c r="M205" s="18"/>
      <c r="Q205" s="14"/>
    </row>
    <row r="206" spans="1:17" ht="43.75" x14ac:dyDescent="0.4">
      <c r="A206" s="16" t="str">
        <f>IF(Matrix!$M16="Yes",Matrix!$G16," ")</f>
        <v>High</v>
      </c>
      <c r="B206" s="16" t="str">
        <f>IF(Matrix!$M16="Yes",Matrix!$I16," ")</f>
        <v>CM-020 (Configuration Management) - The vendor’s devices shall have all services used for troubleshooting disabled or properly protected from unauthorized access and use.</v>
      </c>
      <c r="C206" s="16"/>
      <c r="D206" s="16"/>
      <c r="E206" s="16"/>
      <c r="F206" s="16"/>
      <c r="G206" s="16"/>
      <c r="H206" s="16" t="str">
        <f>IF(Matrix!$M16="Yes","Cloud or Back-end"," ")</f>
        <v>Cloud or Back-end</v>
      </c>
      <c r="M206" s="18"/>
      <c r="Q206" s="14"/>
    </row>
    <row r="207" spans="1:17" ht="29.15" x14ac:dyDescent="0.4">
      <c r="A207" s="16" t="str">
        <f>IF(Matrix!$M17="Yes",Matrix!$G17," ")</f>
        <v>High</v>
      </c>
      <c r="B207" s="16" t="str">
        <f>IF(Matrix!$M17="Yes",Matrix!$I17," ")</f>
        <v>CM-030 (Configuration Management) - Vendor ensures that any and all interfaces used for testing or debug are unavailalbe in production builds of the devices</v>
      </c>
      <c r="C207" s="16"/>
      <c r="D207" s="16"/>
      <c r="E207" s="16"/>
      <c r="F207" s="16"/>
      <c r="G207" s="16"/>
      <c r="H207" s="16" t="str">
        <f>IF(Matrix!$M17="Yes","Cloud or Back-end"," ")</f>
        <v>Cloud or Back-end</v>
      </c>
      <c r="M207" s="18"/>
      <c r="Q207" s="14"/>
    </row>
    <row r="208" spans="1:17" ht="43.75" x14ac:dyDescent="0.4">
      <c r="A208" s="16" t="str">
        <f>IF(Matrix!$M18="Yes",Matrix!$G18," ")</f>
        <v>Medium</v>
      </c>
      <c r="B208" s="16" t="str">
        <f>IF(Matrix!$M18="Yes",Matrix!$I18," ")</f>
        <v>IA-010 (Identification and Authentication) - All remote hosts of the vendor's system shall be configured to uniquely identify and authenticate all other remote hosts of the system and/or any other interfacing systems.</v>
      </c>
      <c r="C208" s="16"/>
      <c r="D208" s="16"/>
      <c r="E208" s="16"/>
      <c r="F208" s="16"/>
      <c r="G208" s="16"/>
      <c r="H208" s="16" t="str">
        <f>IF(Matrix!$M18="Yes","Cloud or Back-end"," ")</f>
        <v>Cloud or Back-end</v>
      </c>
      <c r="M208" s="18"/>
      <c r="Q208" s="14"/>
    </row>
    <row r="209" spans="1:17" x14ac:dyDescent="0.4">
      <c r="A209" s="16" t="str">
        <f>IF(Matrix!$M19="Yes",Matrix!$G19," ")</f>
        <v xml:space="preserve"> </v>
      </c>
      <c r="B209" s="16" t="str">
        <f>IF(Matrix!$M19="Yes",Matrix!$I19," ")</f>
        <v xml:space="preserve"> </v>
      </c>
      <c r="C209" s="16"/>
      <c r="D209" s="16"/>
      <c r="E209" s="16"/>
      <c r="F209" s="16"/>
      <c r="G209" s="16"/>
      <c r="H209" s="16" t="str">
        <f>IF(Matrix!$M19="Yes","Cloud or Back-end"," ")</f>
        <v xml:space="preserve"> </v>
      </c>
      <c r="M209" s="18"/>
      <c r="Q209" s="14"/>
    </row>
    <row r="210" spans="1:17" ht="43.75" x14ac:dyDescent="0.4">
      <c r="A210" s="16" t="str">
        <f>IF(Matrix!$M20="Yes",Matrix!$G20," ")</f>
        <v>Medium</v>
      </c>
      <c r="B210" s="16" t="str">
        <f>IF(Matrix!$M20="Yes",Matrix!$I20," ")</f>
        <v>IA-030 (Identification and Authentication) - Cryptographic modules used in the vendors system shall be compliant with Federal Information Processing Standards (FIPS) 140-2: Level 1.</v>
      </c>
      <c r="C210" s="16"/>
      <c r="D210" s="16"/>
      <c r="E210" s="16"/>
      <c r="F210" s="16"/>
      <c r="G210" s="16"/>
      <c r="H210" s="16" t="str">
        <f>IF(Matrix!$M20="Yes","Cloud or Back-end"," ")</f>
        <v>Cloud or Back-end</v>
      </c>
      <c r="M210" s="18"/>
      <c r="Q210" s="14"/>
    </row>
    <row r="211" spans="1:17" ht="43.75" x14ac:dyDescent="0.4">
      <c r="A211" s="16" t="str">
        <f>IF(Matrix!$M21="Yes",Matrix!$G21," ")</f>
        <v>High</v>
      </c>
      <c r="B211" s="16" t="str">
        <f>IF(Matrix!$M21="Yes",Matrix!$I21," ")</f>
        <v>IR-010 (Incidence Response) - The vendor shall have a documented incident response plan (IRP) in place which provides the carriers with a point of contact for components used within their telematics system</v>
      </c>
      <c r="C211" s="16"/>
      <c r="D211" s="16"/>
      <c r="E211" s="16"/>
      <c r="F211" s="16"/>
      <c r="G211" s="16"/>
      <c r="H211" s="16" t="str">
        <f>IF(Matrix!$M21="Yes","Cloud or Back-end"," ")</f>
        <v>Cloud or Back-end</v>
      </c>
      <c r="M211" s="18"/>
      <c r="Q211" s="14"/>
    </row>
    <row r="212" spans="1:17" ht="58.3" x14ac:dyDescent="0.4">
      <c r="A212" s="16" t="str">
        <f>IF(Matrix!$M22="Yes",Matrix!$G22," ")</f>
        <v>Medium</v>
      </c>
      <c r="B212" s="16" t="str">
        <f>IF(Matrix!$M22="Yes",Matrix!$I22," ")</f>
        <v>M-010 (Maintenance) - The vendor shall have procedures in place to ensure that components outside of the carrier’s direct control are not updated or modified without prior coordination and approval by an organization-defined individual or role</v>
      </c>
      <c r="C212" s="16"/>
      <c r="D212" s="16"/>
      <c r="E212" s="16"/>
      <c r="F212" s="16"/>
      <c r="G212" s="16"/>
      <c r="H212" s="16" t="str">
        <f>IF(Matrix!$M22="Yes","Cloud or Back-end"," ")</f>
        <v>Cloud or Back-end</v>
      </c>
      <c r="M212" s="18"/>
      <c r="Q212" s="14"/>
    </row>
    <row r="213" spans="1:17" ht="43.75" x14ac:dyDescent="0.4">
      <c r="A213" s="16" t="str">
        <f>IF(Matrix!$M23="Yes",Matrix!$G23," ")</f>
        <v>High</v>
      </c>
      <c r="B213" s="16" t="str">
        <f>IF(Matrix!$M23="Yes",Matrix!$I23," ")</f>
        <v>M-020 (Maintenance) - The vendor shall have procedures in place to test backup restoration processes of their own systems and their own facilities on at least an annual basis.</v>
      </c>
      <c r="C213" s="16"/>
      <c r="D213" s="16"/>
      <c r="E213" s="16"/>
      <c r="F213" s="16"/>
      <c r="G213" s="16"/>
      <c r="H213" s="16" t="str">
        <f>IF(Matrix!$M23="Yes","Cloud or Back-end"," ")</f>
        <v>Cloud or Back-end</v>
      </c>
      <c r="M213" s="18"/>
      <c r="Q213" s="14"/>
    </row>
    <row r="214" spans="1:17" ht="43.75" x14ac:dyDescent="0.4">
      <c r="A214" s="16" t="str">
        <f>IF(Matrix!$M27="Yes",Matrix!$G27," ")</f>
        <v>Medium</v>
      </c>
      <c r="B214" s="16" t="str">
        <f>IF(Matrix!$M27="Yes",Matrix!$I27," ")</f>
        <v>P-010 (Planning) - The vendor shall have a System Security Plan (SSP) which details a clear and concise understanding of authorization boundaries of the telematics system.</v>
      </c>
      <c r="C214" s="16"/>
      <c r="D214" s="16"/>
      <c r="E214" s="16"/>
      <c r="F214" s="16"/>
      <c r="G214" s="16"/>
      <c r="H214" s="16" t="str">
        <f>IF(Matrix!$M27="Yes","Cloud or Back-end"," ")</f>
        <v>Cloud or Back-end</v>
      </c>
      <c r="M214" s="18"/>
      <c r="Q214" s="14"/>
    </row>
    <row r="215" spans="1:17" ht="29.15" x14ac:dyDescent="0.4">
      <c r="A215" s="16" t="str">
        <f>IF(Matrix!$M28="Yes",Matrix!$G28," ")</f>
        <v>Medium</v>
      </c>
      <c r="B215" s="16" t="str">
        <f>IF(Matrix!$M28="Yes",Matrix!$I28," ")</f>
        <v xml:space="preserve">P-020 (Planning) - The vendor shall have a documented Information Security Architecture (ISA) for the telematics system.  </v>
      </c>
      <c r="C215" s="16"/>
      <c r="D215" s="16"/>
      <c r="E215" s="16"/>
      <c r="F215" s="16"/>
      <c r="G215" s="16"/>
      <c r="H215" s="16" t="str">
        <f>IF(Matrix!$M28="Yes","Cloud or Back-end"," ")</f>
        <v>Cloud or Back-end</v>
      </c>
      <c r="M215" s="18"/>
      <c r="Q215" s="14"/>
    </row>
    <row r="216" spans="1:17" ht="43.75" x14ac:dyDescent="0.4">
      <c r="A216" s="16" t="str">
        <f>IF(Matrix!$M29="Yes",Matrix!$G29," ")</f>
        <v>High</v>
      </c>
      <c r="B216" s="16" t="str">
        <f>IF(Matrix!$M29="Yes",Matrix!$I29," ")</f>
        <v>P-030 (Planning) - The vendor shall provide interfaces to their backend using the Open Telematics API -- enabling carriers to have failover to other providers to  avoid interruptions due to single point of failure in provider telematics services.</v>
      </c>
      <c r="C216" s="16"/>
      <c r="D216" s="16"/>
      <c r="E216" s="16"/>
      <c r="F216" s="16"/>
      <c r="G216" s="16"/>
      <c r="H216" s="16" t="str">
        <f>IF(Matrix!$M29="Yes","Cloud or Back-end"," ")</f>
        <v>Cloud or Back-end</v>
      </c>
      <c r="M216" s="18"/>
      <c r="Q216" s="14"/>
    </row>
    <row r="217" spans="1:17" ht="58.3" x14ac:dyDescent="0.4">
      <c r="A217" s="16" t="str">
        <f>IF(Matrix!$M30="Yes",Matrix!$G30," ")</f>
        <v>Medium</v>
      </c>
      <c r="B217" s="16" t="str">
        <f>IF(Matrix!$M30="Yes",Matrix!$I30," ")</f>
        <v>PS-010 (Personnel Security) - The vendor shall have personnel security policies &amp; procedures, position risk categorization, personnel screening, personnel termination, personnel transfer, access agreements and third-party personnel security.</v>
      </c>
      <c r="C217" s="16"/>
      <c r="D217" s="16"/>
      <c r="E217" s="16"/>
      <c r="F217" s="16"/>
      <c r="G217" s="16"/>
      <c r="H217" s="16" t="str">
        <f>IF(Matrix!$M30="Yes","Cloud or Back-end"," ")</f>
        <v>Cloud or Back-end</v>
      </c>
      <c r="M217" s="18"/>
      <c r="Q217" s="14"/>
    </row>
    <row r="218" spans="1:17" ht="72.900000000000006" x14ac:dyDescent="0.4">
      <c r="A218" s="16" t="str">
        <f>IF(Matrix!$M31="Yes",Matrix!$G31," ")</f>
        <v>Medium</v>
      </c>
      <c r="B218" s="16" t="str">
        <f>IF(Matrix!$M31="Yes",Matrix!$I31,"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218" s="16"/>
      <c r="D218" s="16"/>
      <c r="E218" s="16"/>
      <c r="F218" s="16"/>
      <c r="G218" s="16"/>
      <c r="H218" s="16" t="str">
        <f>IF(Matrix!$M31="Yes","Cloud or Back-end"," ")</f>
        <v>Cloud or Back-end</v>
      </c>
      <c r="M218" s="18"/>
      <c r="Q218" s="14"/>
    </row>
    <row r="219" spans="1:17" ht="29.15" x14ac:dyDescent="0.4">
      <c r="A219" s="16" t="str">
        <f>IF(Matrix!$M32="Yes",Matrix!$G32," ")</f>
        <v>Medium</v>
      </c>
      <c r="B219" s="16" t="str">
        <f>IF(Matrix!$M32="Yes",Matrix!$I32," ")</f>
        <v>RA-020 (Risk Assessment) - The vendor shall use the results of risk assessments to influence systems development and processes.</v>
      </c>
      <c r="C219" s="16"/>
      <c r="D219" s="16"/>
      <c r="E219" s="16"/>
      <c r="F219" s="16"/>
      <c r="G219" s="16"/>
      <c r="H219" s="16" t="str">
        <f>IF(Matrix!$M32="Yes","Cloud or Back-end"," ")</f>
        <v>Cloud or Back-end</v>
      </c>
      <c r="M219" s="18"/>
      <c r="Q219" s="14"/>
    </row>
    <row r="220" spans="1:17" ht="29.15" x14ac:dyDescent="0.4">
      <c r="A220" s="16" t="str">
        <f>IF(Matrix!$M33="Yes",Matrix!$G33," ")</f>
        <v>High</v>
      </c>
      <c r="B220" s="16" t="str">
        <f>IF(Matrix!$M33="Yes",Matrix!$I33," ")</f>
        <v>SAA-010 (Security Management) - The vendor shall have an Information Security Management Plan (ISMP).</v>
      </c>
      <c r="C220" s="16"/>
      <c r="D220" s="16"/>
      <c r="E220" s="16"/>
      <c r="F220" s="16"/>
      <c r="G220" s="16"/>
      <c r="H220" s="16" t="str">
        <f>IF(Matrix!$M33="Yes","Cloud or Back-end"," ")</f>
        <v>Cloud or Back-end</v>
      </c>
      <c r="M220" s="18"/>
      <c r="Q220" s="14"/>
    </row>
    <row r="221" spans="1:17" ht="87.45" x14ac:dyDescent="0.4">
      <c r="A221" s="16" t="str">
        <f>IF(Matrix!$M34="Yes",Matrix!$G34," ")</f>
        <v>High</v>
      </c>
      <c r="B221" s="16" t="str">
        <f>IF(Matrix!$M34="Yes",Matrix!$I34,"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221" s="16"/>
      <c r="D221" s="16"/>
      <c r="E221" s="16"/>
      <c r="F221" s="16"/>
      <c r="G221" s="16"/>
      <c r="H221" s="16" t="str">
        <f>IF(Matrix!$M34="Yes","Cloud or Back-end"," ")</f>
        <v>Cloud or Back-end</v>
      </c>
      <c r="M221" s="18"/>
      <c r="Q221" s="14"/>
    </row>
    <row r="222" spans="1:17" ht="58.3" x14ac:dyDescent="0.4">
      <c r="A222" s="16" t="str">
        <f>IF(Matrix!$M35="Yes",Matrix!$G35," ")</f>
        <v>Medium</v>
      </c>
      <c r="B222" s="16" t="str">
        <f>IF(Matrix!$M35="Yes",Matrix!$I35,"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222" s="16"/>
      <c r="D222" s="16"/>
      <c r="E222" s="16"/>
      <c r="F222" s="16"/>
      <c r="G222" s="16"/>
      <c r="H222" s="16" t="str">
        <f>IF(Matrix!$M35="Yes","Cloud or Back-end"," ")</f>
        <v>Cloud or Back-end</v>
      </c>
      <c r="M222" s="18"/>
      <c r="Q222" s="14"/>
    </row>
    <row r="223" spans="1:17" ht="43.75" x14ac:dyDescent="0.4">
      <c r="A223" s="16" t="str">
        <f>IF(Matrix!$M37="Yes",Matrix!$G37," ")</f>
        <v>High</v>
      </c>
      <c r="B223" s="16" t="str">
        <f>IF(Matrix!$M37="Yes",Matrix!$I37," ")</f>
        <v>SCP-010 (Protecting Communications paths for systems) - Communication paths that traverse outside controlled boundaries must protect confidentiality and integrity of data</v>
      </c>
      <c r="C223" s="16"/>
      <c r="D223" s="16"/>
      <c r="E223" s="16"/>
      <c r="F223" s="16"/>
      <c r="G223" s="16"/>
      <c r="H223" s="16" t="str">
        <f>IF(Matrix!$M37="Yes","Cloud or Back-end"," ")</f>
        <v>Cloud or Back-end</v>
      </c>
      <c r="M223" s="18"/>
      <c r="Q223" s="14"/>
    </row>
    <row r="224" spans="1:17" ht="43.75" x14ac:dyDescent="0.4">
      <c r="A224" s="16" t="str">
        <f>IF(Matrix!$M38="Yes",Matrix!$G38," ")</f>
        <v>Medium</v>
      </c>
      <c r="B224" s="16" t="str">
        <f>IF(Matrix!$M38="Yes",Matrix!$I38," ")</f>
        <v>SCP-011 (Protecting Communication paths for systems) - Communication path cryptographic protections must not use identities, keys or shared secrets which are common across multiple deployed devices</v>
      </c>
      <c r="C224" s="16"/>
      <c r="D224" s="16"/>
      <c r="E224" s="16"/>
      <c r="F224" s="16"/>
      <c r="G224" s="16"/>
      <c r="H224" s="16" t="str">
        <f>IF(Matrix!$M38="Yes","Cloud or Back-end"," ")</f>
        <v>Cloud or Back-end</v>
      </c>
      <c r="M224" s="18"/>
      <c r="Q224" s="14"/>
    </row>
    <row r="225" spans="1:17" ht="72.900000000000006" x14ac:dyDescent="0.4">
      <c r="A225" s="16" t="str">
        <f>IF(Matrix!$M39="Yes",Matrix!$G39," ")</f>
        <v>High</v>
      </c>
      <c r="B225" s="16" t="str">
        <f>IF(Matrix!$M39="Yes",Matrix!$I39,"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225" s="16"/>
      <c r="D225" s="16"/>
      <c r="E225" s="16"/>
      <c r="F225" s="16"/>
      <c r="G225" s="16"/>
      <c r="H225" s="16" t="str">
        <f>IF(Matrix!$M39="Yes","Cloud or Back-end"," ")</f>
        <v>Cloud or Back-end</v>
      </c>
      <c r="M225" s="18"/>
      <c r="Q225" s="14"/>
    </row>
    <row r="226" spans="1:17" ht="72.900000000000006" x14ac:dyDescent="0.4">
      <c r="A226" s="16" t="str">
        <f>IF(Matrix!$M40="Yes",Matrix!$G40," ")</f>
        <v>Medium</v>
      </c>
      <c r="B226" s="16" t="str">
        <f>IF(Matrix!$M40="Yes",Matrix!$I40," ")</f>
        <v>SCP-030 (Protecting Data on Devices) - Vendors will supply documentation detailing what data is and is not protected at rest by cryptography.
Vendors are encouraged to expand the list of categories of data which will be protected on-device.</v>
      </c>
      <c r="C226" s="16"/>
      <c r="D226" s="16"/>
      <c r="E226" s="16"/>
      <c r="F226" s="16"/>
      <c r="G226" s="16"/>
      <c r="H226" s="16" t="str">
        <f>IF(Matrix!$M40="Yes","Cloud or Back-end"," ")</f>
        <v>Cloud or Back-end</v>
      </c>
      <c r="M226" s="18"/>
      <c r="Q226" s="14"/>
    </row>
    <row r="227" spans="1:17" ht="174.9" x14ac:dyDescent="0.4">
      <c r="A227" s="16" t="str">
        <f>IF(Matrix!$M41="Yes",Matrix!$G41," ")</f>
        <v>Medium</v>
      </c>
      <c r="B227" s="16" t="str">
        <f>IF(Matrix!$M41="Yes",Matrix!$I41,"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227" s="16"/>
      <c r="D227" s="16"/>
      <c r="E227" s="16"/>
      <c r="F227" s="16"/>
      <c r="G227" s="16"/>
      <c r="H227" s="16" t="str">
        <f>IF(Matrix!$M41="Yes","Cloud or Back-end"," ")</f>
        <v>Cloud or Back-end</v>
      </c>
      <c r="M227" s="18"/>
      <c r="Q227" s="14"/>
    </row>
    <row r="228" spans="1:17" ht="58.3" x14ac:dyDescent="0.4">
      <c r="A228" s="16" t="str">
        <f>IF(Matrix!$M42="Yes",Matrix!$G42," ")</f>
        <v>High</v>
      </c>
      <c r="B228" s="16" t="str">
        <f>IF(Matrix!$M42="Yes",Matrix!$I42," ")</f>
        <v>SCP-050 (Protecting Data in the Backend) - All customer-related data will be logically segmented (e.g. encrypted with segmented keys) such that it is possible to produce all data related to one customer without inadvertently exposing any data of any others.</v>
      </c>
      <c r="C228" s="16"/>
      <c r="D228" s="16"/>
      <c r="E228" s="16"/>
      <c r="F228" s="16"/>
      <c r="G228" s="16"/>
      <c r="H228" s="16" t="str">
        <f>IF(Matrix!$M42="Yes","Cloud or Back-end"," ")</f>
        <v>Cloud or Back-end</v>
      </c>
      <c r="M228" s="18"/>
      <c r="Q228" s="14"/>
    </row>
    <row r="229" spans="1:17" x14ac:dyDescent="0.4">
      <c r="A229" s="16" t="str">
        <f>IF(Matrix!$M43="Yes",Matrix!$G43," ")</f>
        <v xml:space="preserve"> </v>
      </c>
      <c r="B229" s="16" t="str">
        <f>IF(Matrix!$M43="Yes",Matrix!$I43," ")</f>
        <v xml:space="preserve"> </v>
      </c>
      <c r="C229" s="16"/>
      <c r="D229" s="16"/>
      <c r="E229" s="16"/>
      <c r="F229" s="16"/>
      <c r="G229" s="16"/>
      <c r="H229" s="16" t="str">
        <f>IF(Matrix!$M43="Yes","Cloud or Back-end"," ")</f>
        <v xml:space="preserve"> </v>
      </c>
      <c r="M229" s="18"/>
      <c r="Q229" s="14"/>
    </row>
    <row r="230" spans="1:17" ht="247.75" x14ac:dyDescent="0.4">
      <c r="A230" s="16" t="str">
        <f>IF(Matrix!$M44="Yes",Matrix!$G44," ")</f>
        <v>High</v>
      </c>
      <c r="B230" s="16" t="str">
        <f>IF(Matrix!$M44="Yes",Matrix!$I44,"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230" s="16"/>
      <c r="D230" s="16"/>
      <c r="E230" s="16"/>
      <c r="F230" s="16"/>
      <c r="G230" s="16"/>
      <c r="H230" s="16" t="str">
        <f>IF(Matrix!$M44="Yes","Cloud or Back-end"," ")</f>
        <v>Cloud or Back-end</v>
      </c>
      <c r="M230" s="18"/>
      <c r="Q230" s="14"/>
    </row>
    <row r="231" spans="1:17" x14ac:dyDescent="0.4">
      <c r="A231" s="16" t="str">
        <f>IF(Matrix!$M46="Yes",Matrix!$G46," ")</f>
        <v xml:space="preserve"> </v>
      </c>
      <c r="B231" s="16" t="str">
        <f>IF(Matrix!$M46="Yes",Matrix!$I46," ")</f>
        <v xml:space="preserve"> </v>
      </c>
      <c r="C231" s="16"/>
      <c r="D231" s="16"/>
      <c r="E231" s="16"/>
      <c r="F231" s="16"/>
      <c r="G231" s="16"/>
      <c r="H231" s="16" t="str">
        <f>IF(Matrix!$M46="Yes","Cloud or Back-end"," ")</f>
        <v xml:space="preserve"> </v>
      </c>
      <c r="M231" s="18"/>
      <c r="Q231" s="14"/>
    </row>
    <row r="232" spans="1:17" ht="58.3" x14ac:dyDescent="0.4">
      <c r="A232" s="16" t="str">
        <f>IF(Matrix!$M47="Yes",Matrix!$G47," ")</f>
        <v>High</v>
      </c>
      <c r="B232" s="16" t="str">
        <f>IF(Matrix!$M47="Yes",Matrix!$I47," ")</f>
        <v>SCP-110 (System and Communication Protocols) - The vendor’s system shall provide a means to download unstructured customer data in an industry-standard format (Open Telematics API). This download will occur over secured communication protocols.</v>
      </c>
      <c r="C232" s="16"/>
      <c r="D232" s="16"/>
      <c r="E232" s="16"/>
      <c r="F232" s="16"/>
      <c r="G232" s="16"/>
      <c r="H232" s="16" t="str">
        <f>IF(Matrix!$M47="Yes","Cloud or Back-end"," ")</f>
        <v>Cloud or Back-end</v>
      </c>
      <c r="M232" s="18"/>
      <c r="Q232" s="14"/>
    </row>
    <row r="233" spans="1:17" ht="72.900000000000006" x14ac:dyDescent="0.4">
      <c r="A233" s="16" t="str">
        <f>IF(Matrix!$M50="Yes",Matrix!$G50," ")</f>
        <v>High</v>
      </c>
      <c r="B233" s="16" t="str">
        <f>IF(Matrix!$M50="Yes",Matrix!$I50,"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233" s="16"/>
      <c r="D233" s="16"/>
      <c r="E233" s="16"/>
      <c r="F233" s="16"/>
      <c r="G233" s="16"/>
      <c r="H233" s="16" t="str">
        <f>IF(Matrix!$M50="Yes","Cloud or Back-end"," ")</f>
        <v>Cloud or Back-end</v>
      </c>
      <c r="M233" s="18"/>
      <c r="Q233" s="14"/>
    </row>
    <row r="234" spans="1:17" ht="72.900000000000006" x14ac:dyDescent="0.4">
      <c r="A234" s="16" t="str">
        <f>IF(Matrix!$M52="Yes",Matrix!$G52," ")</f>
        <v>Medium</v>
      </c>
      <c r="B234" s="16" t="str">
        <f>IF(Matrix!$M52="Yes",Matrix!$I52,"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234" s="16"/>
      <c r="D234" s="16"/>
      <c r="E234" s="16"/>
      <c r="F234" s="16"/>
      <c r="G234" s="16"/>
      <c r="H234" s="16" t="str">
        <f>IF(Matrix!$M52="Yes","Cloud or Back-end"," ")</f>
        <v>Cloud or Back-end</v>
      </c>
      <c r="M234" s="18"/>
      <c r="Q234" s="14"/>
    </row>
    <row r="235" spans="1:17" ht="160.30000000000001" x14ac:dyDescent="0.4">
      <c r="A235" s="16" t="str">
        <f>IF(Matrix!$M53="Yes",Matrix!$G53," ")</f>
        <v>Medium</v>
      </c>
      <c r="B235" s="16" t="str">
        <f>IF(Matrix!$M53="Yes",Matrix!$I53,"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235" s="16"/>
      <c r="D235" s="16"/>
      <c r="E235" s="16"/>
      <c r="F235" s="16"/>
      <c r="G235" s="16"/>
      <c r="H235" s="16" t="str">
        <f>IF(Matrix!$M53="Yes","Cloud or Back-end"," ")</f>
        <v>Cloud or Back-end</v>
      </c>
      <c r="M235" s="18"/>
      <c r="Q235" s="14"/>
    </row>
    <row r="236" spans="1:17" x14ac:dyDescent="0.4">
      <c r="A236" s="16" t="str">
        <f>IF(Matrix!$M54="Yes",Matrix!$G54," ")</f>
        <v xml:space="preserve"> </v>
      </c>
      <c r="B236" s="16" t="str">
        <f>IF(Matrix!$M54="Yes",Matrix!$I54," ")</f>
        <v xml:space="preserve"> </v>
      </c>
      <c r="C236" s="16"/>
      <c r="D236" s="16"/>
      <c r="E236" s="16"/>
      <c r="F236" s="16"/>
      <c r="G236" s="16"/>
      <c r="H236" s="16" t="str">
        <f>IF(Matrix!$M54="Yes","Cloud or Back-end"," ")</f>
        <v xml:space="preserve"> </v>
      </c>
      <c r="M236" s="18"/>
      <c r="Q236" s="14"/>
    </row>
    <row r="237" spans="1:17" x14ac:dyDescent="0.4">
      <c r="A237" s="16" t="str">
        <f>IF(Matrix!$M55="Yes",Matrix!$G55," ")</f>
        <v xml:space="preserve"> </v>
      </c>
      <c r="B237" s="16" t="str">
        <f>IF(Matrix!$M55="Yes",Matrix!$I55," ")</f>
        <v xml:space="preserve"> </v>
      </c>
      <c r="C237" s="16"/>
      <c r="D237" s="16"/>
      <c r="E237" s="16"/>
      <c r="F237" s="16"/>
      <c r="G237" s="16"/>
      <c r="H237" s="16" t="str">
        <f>IF(Matrix!$M55="Yes","Cloud or Back-end"," ")</f>
        <v xml:space="preserve"> </v>
      </c>
      <c r="M237" s="18"/>
      <c r="Q237" s="14"/>
    </row>
    <row r="238" spans="1:17" x14ac:dyDescent="0.4">
      <c r="A238" s="16" t="str">
        <f>IF(Matrix!$M56="Yes",Matrix!$G56," ")</f>
        <v xml:space="preserve"> </v>
      </c>
      <c r="B238" s="16" t="str">
        <f>IF(Matrix!$M56="Yes",Matrix!$I56," ")</f>
        <v xml:space="preserve"> </v>
      </c>
      <c r="C238" s="16"/>
      <c r="D238" s="16"/>
      <c r="E238" s="16"/>
      <c r="F238" s="16"/>
      <c r="G238" s="16"/>
      <c r="H238" s="16" t="str">
        <f>IF(Matrix!$M56="Yes","Cloud or Back-end"," ")</f>
        <v xml:space="preserve"> </v>
      </c>
      <c r="M238" s="18"/>
      <c r="Q238" s="14"/>
    </row>
    <row r="239" spans="1:17" ht="58.3" x14ac:dyDescent="0.4">
      <c r="A239" s="16" t="str">
        <f>IF(Matrix!$M57="Yes",Matrix!$G57," ")</f>
        <v>High</v>
      </c>
      <c r="B239" s="16" t="str">
        <f>IF(Matrix!$M57="Yes",Matrix!$I57,"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239" s="16"/>
      <c r="D239" s="16"/>
      <c r="E239" s="16"/>
      <c r="F239" s="16"/>
      <c r="G239" s="16"/>
      <c r="H239" s="16" t="str">
        <f>IF(Matrix!$M57="Yes","Cloud or Back-end"," ")</f>
        <v>Cloud or Back-end</v>
      </c>
      <c r="M239" s="18"/>
      <c r="Q239" s="14"/>
    </row>
    <row r="240" spans="1:17" ht="29.15" x14ac:dyDescent="0.4">
      <c r="A240" s="16" t="str">
        <f>IF(Matrix!$M59="Yes",Matrix!$G59," ")</f>
        <v>Medium</v>
      </c>
      <c r="B240" s="16" t="str">
        <f>IF(Matrix!$M59="Yes",Matrix!$I59," ")</f>
        <v>SII-080 (Protecting Firmware on Devices) - The vendor shall design security components that fail-secure to protect integrity of systems and data.</v>
      </c>
      <c r="C240" s="16"/>
      <c r="D240" s="16"/>
      <c r="E240" s="16"/>
      <c r="F240" s="16"/>
      <c r="G240" s="16"/>
      <c r="H240" s="16" t="str">
        <f>IF(Matrix!$M59="Yes","Cloud or Back-end"," ")</f>
        <v>Cloud or Back-end</v>
      </c>
      <c r="M240" s="18"/>
      <c r="Q240" s="14"/>
    </row>
    <row r="241" spans="1:17" ht="43.75" x14ac:dyDescent="0.4">
      <c r="A241" s="16" t="str">
        <f>IF(Matrix!$M60="Yes",Matrix!$G60," ")</f>
        <v>Low</v>
      </c>
      <c r="B241" s="16" t="str">
        <f>IF(Matrix!$M60="Yes",Matrix!$I60," ")</f>
        <v>SII-081 (Protecting Firmware on Devices) - The vendor shall utilize protective mechanisms to protect components from unauthorized runtime/volatile modification of code.</v>
      </c>
      <c r="C241" s="16"/>
      <c r="D241" s="16"/>
      <c r="E241" s="16"/>
      <c r="F241" s="16"/>
      <c r="G241" s="16"/>
      <c r="H241" s="16" t="str">
        <f>IF(Matrix!$M60="Yes","Cloud or Back-end"," ")</f>
        <v>Cloud or Back-end</v>
      </c>
      <c r="M241" s="18"/>
      <c r="Q241" s="14"/>
    </row>
    <row r="242" spans="1:17" ht="102" x14ac:dyDescent="0.4">
      <c r="A242" s="16" t="str">
        <f>IF(Matrix!$M61="Yes",Matrix!$G61," ")</f>
        <v>Medium</v>
      </c>
      <c r="B242" s="16" t="str">
        <f>IF(Matrix!$M61="Yes",Matrix!$I61,"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242" s="16"/>
      <c r="D242" s="16"/>
      <c r="E242" s="16"/>
      <c r="F242" s="16"/>
      <c r="G242" s="16"/>
      <c r="H242" s="16" t="str">
        <f>IF(Matrix!$M61="Yes","Cloud or Back-end"," ")</f>
        <v>Cloud or Back-end</v>
      </c>
      <c r="M242" s="18"/>
      <c r="Q242" s="14"/>
    </row>
    <row r="243" spans="1:17" ht="29.15" x14ac:dyDescent="0.4">
      <c r="A243" s="16" t="str">
        <f>IF(Matrix!$M62="Yes",Matrix!$G62," ")</f>
        <v>High</v>
      </c>
      <c r="B243" s="16" t="str">
        <f>IF(Matrix!$M62="Yes",Matrix!$I62," ")</f>
        <v>SII-100 (Incident Response) - The vendor must monitor information systems for attack and unauthorized access including employing automated analysis tools</v>
      </c>
      <c r="C243" s="16"/>
      <c r="D243" s="16"/>
      <c r="E243" s="16"/>
      <c r="F243" s="16"/>
      <c r="G243" s="16"/>
      <c r="H243" s="16" t="str">
        <f>IF(Matrix!$M62="Yes","Cloud or Back-end"," ")</f>
        <v>Cloud or Back-end</v>
      </c>
      <c r="M243" s="18"/>
      <c r="Q243" s="14"/>
    </row>
    <row r="244" spans="1:17" ht="87.45" x14ac:dyDescent="0.4">
      <c r="A244" s="16" t="str">
        <f>IF(Matrix!$M63="Yes",Matrix!$G63," ")</f>
        <v>Medium</v>
      </c>
      <c r="B244" s="16" t="str">
        <f>IF(Matrix!$M63="Yes",Matrix!$I63," ")</f>
        <v xml:space="preserve">SII-110 (Vulnerability Management) - The vendor conducts regular vulnerability scans of operating environment to verify software components in use have been patched according to remediation SLAs. 
</v>
      </c>
      <c r="C244" s="16"/>
      <c r="D244" s="16"/>
      <c r="E244" s="16"/>
      <c r="F244" s="16"/>
      <c r="G244" s="16"/>
      <c r="H244" s="16" t="str">
        <f>IF(Matrix!$M63="Yes","Cloud or Back-end"," ")</f>
        <v>Cloud or Back-end</v>
      </c>
      <c r="M244" s="18"/>
      <c r="Q244" s="14"/>
    </row>
    <row r="245" spans="1:17" ht="43.75" x14ac:dyDescent="0.4">
      <c r="A245" s="16" t="str">
        <f>IF(Matrix!$M64="Yes",Matrix!$G64," ")</f>
        <v>Low</v>
      </c>
      <c r="B245" s="16" t="str">
        <f>IF(Matrix!$M64="Yes",Matrix!$I64," ")</f>
        <v>SII-120 (Vulnerability Management) - The vendor shall have a vulnerability management process that includes steps to triage any found vulnerabilities and plan remediation.</v>
      </c>
      <c r="C245" s="16"/>
      <c r="D245" s="16"/>
      <c r="E245" s="16"/>
      <c r="F245" s="16"/>
      <c r="G245" s="16"/>
      <c r="H245" s="16" t="str">
        <f>IF(Matrix!$M64="Yes","Cloud or Back-end"," ")</f>
        <v>Cloud or Back-end</v>
      </c>
      <c r="M245" s="18"/>
      <c r="Q245" s="14"/>
    </row>
    <row r="246" spans="1:17" ht="131.15" x14ac:dyDescent="0.4">
      <c r="A246" s="16" t="str">
        <f>IF(Matrix!$M65="Yes",Matrix!$G65," ")</f>
        <v>Medium</v>
      </c>
      <c r="B246" s="16" t="str">
        <f>IF(Matrix!$M65="Yes",Matrix!$I65,"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246" s="16"/>
      <c r="D246" s="16"/>
      <c r="E246" s="16"/>
      <c r="F246" s="16"/>
      <c r="G246" s="16"/>
      <c r="H246" s="16" t="str">
        <f>IF(Matrix!$M65="Yes","Cloud or Back-end"," ")</f>
        <v>Cloud or Back-end</v>
      </c>
      <c r="M246" s="18"/>
      <c r="Q246" s="14"/>
    </row>
    <row r="247" spans="1:17" ht="43.75" x14ac:dyDescent="0.4">
      <c r="A247" s="16" t="str">
        <f>IF(Matrix!$M66="Yes",Matrix!$G66," ")</f>
        <v>Medium</v>
      </c>
      <c r="B247" s="16" t="str">
        <f>IF(Matrix!$M66="Yes",Matrix!$I66," ")</f>
        <v>SII-140 (Vulnerability Management) - The vendor shall implement ongoing monitoring and protection against malicious code in production using a well governed process that addresses all entry and exit points in the system.</v>
      </c>
      <c r="C247" s="16"/>
      <c r="D247" s="16"/>
      <c r="E247" s="16"/>
      <c r="F247" s="16"/>
      <c r="G247" s="16"/>
      <c r="H247" s="16" t="str">
        <f>IF(Matrix!$M66="Yes","Cloud or Back-end"," ")</f>
        <v>Cloud or Back-end</v>
      </c>
      <c r="M247" s="18"/>
      <c r="Q247" s="14"/>
    </row>
    <row r="248" spans="1:17" ht="29.15" x14ac:dyDescent="0.4">
      <c r="A248" s="16" t="str">
        <f>IF(Matrix!$M67="Yes",Matrix!$G67," ")</f>
        <v>Medium</v>
      </c>
      <c r="B248" s="16" t="str">
        <f>IF(Matrix!$M67="Yes",Matrix!$I67," ")</f>
        <v>SII-150 (Vulnerability Management) - The vendor shall verify code according to best-practice coding standards</v>
      </c>
      <c r="C248" s="16"/>
      <c r="D248" s="16"/>
      <c r="E248" s="16"/>
      <c r="F248" s="16"/>
      <c r="G248" s="16"/>
      <c r="H248" s="16" t="str">
        <f>IF(Matrix!$M67="Yes","Cloud or Back-end"," ")</f>
        <v>Cloud or Back-end</v>
      </c>
      <c r="M248" s="18"/>
      <c r="Q248" s="14"/>
    </row>
    <row r="249" spans="1:17" ht="43.75" x14ac:dyDescent="0.4">
      <c r="A249" s="16" t="str">
        <f>IF(Matrix!$M68="Yes",Matrix!$G68," ")</f>
        <v>Medium</v>
      </c>
      <c r="B249" s="16" t="str">
        <f>IF(Matrix!$M68="Yes",Matrix!$I68," ")</f>
        <v>SII-170 (System and Information Integrity) - The vendor shall actively monitor resources such as NIST Common Vulnerabilities and Exposures (CVE), Bugtraq, for security alerts and advisories related to the telematics system’s components</v>
      </c>
      <c r="C249" s="16"/>
      <c r="D249" s="16"/>
      <c r="E249" s="16"/>
      <c r="F249" s="16"/>
      <c r="G249" s="16"/>
      <c r="H249" s="16" t="str">
        <f>IF(Matrix!$M68="Yes","Cloud or Back-end"," ")</f>
        <v>Cloud or Back-end</v>
      </c>
      <c r="M249" s="18"/>
      <c r="Q249" s="14"/>
    </row>
    <row r="250" spans="1:17" ht="58.3" x14ac:dyDescent="0.4">
      <c r="A250" s="16" t="str">
        <f>IF(Matrix!$M69="Yes",Matrix!$G69," ")</f>
        <v>Medium</v>
      </c>
      <c r="B250" s="16" t="str">
        <f>IF(Matrix!$M69="Yes",Matrix!$I69," ")</f>
        <v>SII-171 (System and Information Integrity) - The vendor shall notify their customers of any vulnerabilities discovered in the telematics systems components via monitoring or vulnerability disclosure programs. The notification to customers will happen in a timely manner.</v>
      </c>
      <c r="C250" s="16"/>
      <c r="D250" s="16"/>
      <c r="E250" s="16"/>
      <c r="F250" s="16"/>
      <c r="G250" s="16"/>
      <c r="H250" s="16" t="str">
        <f>IF(Matrix!$M69="Yes","Cloud or Back-end"," ")</f>
        <v>Cloud or Back-end</v>
      </c>
      <c r="M250" s="18"/>
      <c r="Q250" s="14"/>
    </row>
    <row r="251" spans="1:17" x14ac:dyDescent="0.4">
      <c r="A251" s="16" t="str">
        <f>IF(Matrix!$M71="Yes",Matrix!$G71," ")</f>
        <v xml:space="preserve"> </v>
      </c>
      <c r="B251" s="16" t="str">
        <f>IF(Matrix!$M71="Yes",Matrix!$I71," ")</f>
        <v xml:space="preserve"> </v>
      </c>
      <c r="C251" s="16"/>
      <c r="D251" s="16"/>
      <c r="E251" s="16"/>
      <c r="F251" s="16"/>
      <c r="G251" s="16"/>
      <c r="H251" s="16" t="str">
        <f>IF(Matrix!$M71="Yes","Cloud or Back-end"," ")</f>
        <v xml:space="preserve"> </v>
      </c>
      <c r="M251" s="18"/>
      <c r="Q251" s="14"/>
    </row>
  </sheetData>
  <autoFilter ref="H4:H62" xr:uid="{00000000-0009-0000-0000-000008000000}"/>
  <mergeCells count="29">
    <mergeCell ref="A1:G1"/>
    <mergeCell ref="A2:G2"/>
    <mergeCell ref="A3:G3"/>
    <mergeCell ref="A4:A5"/>
    <mergeCell ref="B4:B5"/>
    <mergeCell ref="C4:F4"/>
    <mergeCell ref="G4:G5"/>
    <mergeCell ref="H4:H5"/>
    <mergeCell ref="B65:H65"/>
    <mergeCell ref="B66:H66"/>
    <mergeCell ref="A67:A68"/>
    <mergeCell ref="B67:B68"/>
    <mergeCell ref="C67:F67"/>
    <mergeCell ref="G67:G68"/>
    <mergeCell ref="H67:H68"/>
    <mergeCell ref="B128:H128"/>
    <mergeCell ref="B129:H129"/>
    <mergeCell ref="A130:A131"/>
    <mergeCell ref="B130:B131"/>
    <mergeCell ref="C130:F130"/>
    <mergeCell ref="G130:G131"/>
    <mergeCell ref="H130:H131"/>
    <mergeCell ref="H193:H194"/>
    <mergeCell ref="A191:G191"/>
    <mergeCell ref="A192:G192"/>
    <mergeCell ref="A193:A194"/>
    <mergeCell ref="B193:B194"/>
    <mergeCell ref="C193:F193"/>
    <mergeCell ref="G193:G194"/>
  </mergeCells>
  <pageMargins left="0.7" right="0.7" top="0.75" bottom="0.75" header="0.3" footer="0.3"/>
  <pageSetup scale="6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Matrix</vt:lpstr>
      <vt:lpstr>Printable Matrix</vt:lpstr>
      <vt:lpstr>Supplier Questionnaires</vt:lpstr>
      <vt:lpstr>Appendix I - CyberReq Short (2</vt:lpstr>
      <vt:lpstr>'Appendix I - CyberReq Short (2'!Print_Titles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 Hwang</dc:creator>
  <cp:lastModifiedBy>Ben Gardiner</cp:lastModifiedBy>
  <cp:lastPrinted>2021-01-22T15:18:03Z</cp:lastPrinted>
  <dcterms:created xsi:type="dcterms:W3CDTF">2019-04-30T17:00:46Z</dcterms:created>
  <dcterms:modified xsi:type="dcterms:W3CDTF">2021-01-22T15:20:46Z</dcterms:modified>
</cp:coreProperties>
</file>