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hidePivotFieldList="1"/>
  <mc:AlternateContent xmlns:mc="http://schemas.openxmlformats.org/markup-compatibility/2006">
    <mc:Choice Requires="x15">
      <x15ac:absPath xmlns:x15ac="http://schemas.microsoft.com/office/spreadsheetml/2010/11/ac" url="C:\Users\Ben Gardiner\src\nmfta-telematics_security_requirements\"/>
    </mc:Choice>
  </mc:AlternateContent>
  <xr:revisionPtr revIDLastSave="0" documentId="13_ncr:1_{944CEB2D-3BDA-4E6E-8C6D-F12C0995468E}" xr6:coauthVersionLast="47" xr6:coauthVersionMax="47" xr10:uidLastSave="{00000000-0000-0000-0000-000000000000}"/>
  <bookViews>
    <workbookView xWindow="-103" yWindow="-103" windowWidth="33120" windowHeight="18120" tabRatio="464" xr2:uid="{00000000-000D-0000-FFFF-FFFF00000000}"/>
  </bookViews>
  <sheets>
    <sheet name="Matrix" sheetId="1" r:id="rId1"/>
    <sheet name="Printable Matrix" sheetId="2" r:id="rId2"/>
    <sheet name="Supplier Questionnaires" sheetId="15" r:id="rId3"/>
    <sheet name="Appendix I - CyberReq Short (2" sheetId="14" state="hidden" r:id="rId4"/>
  </sheets>
  <definedNames>
    <definedName name="_xlnm._FilterDatabase" localSheetId="3" hidden="1">'Appendix I - CyberReq Short (2'!$H$4:$H$62</definedName>
    <definedName name="_xlnm._FilterDatabase" localSheetId="0" hidden="1">Matrix!$A$1:$M$72</definedName>
    <definedName name="_xlnm.Print_Titles" localSheetId="3">'Appendix I - CyberReq Short (2'!$4:$5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2" i="1" l="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B279" i="15"/>
  <c r="B299" i="15"/>
  <c r="B286" i="15"/>
  <c r="C279" i="15"/>
  <c r="C299" i="15"/>
  <c r="C286" i="15"/>
  <c r="D299" i="15"/>
  <c r="B206" i="15"/>
  <c r="B223" i="15"/>
  <c r="B211" i="15"/>
  <c r="C206" i="15"/>
  <c r="C223" i="15"/>
  <c r="C211" i="15"/>
  <c r="D223" i="15"/>
  <c r="B126" i="15"/>
  <c r="B148" i="15"/>
  <c r="B132" i="15"/>
  <c r="C126" i="15"/>
  <c r="C148" i="15"/>
  <c r="C132" i="15"/>
  <c r="D148" i="15"/>
  <c r="C46" i="15"/>
  <c r="C50" i="15"/>
  <c r="B46" i="15"/>
  <c r="B50" i="15"/>
  <c r="B51" i="15"/>
  <c r="C51" i="15"/>
  <c r="H252" i="2"/>
  <c r="A252" i="2" s="1" a="1"/>
  <c r="A252" i="2" s="1"/>
  <c r="H251" i="2"/>
  <c r="A251" i="2"/>
  <c r="H250" i="2"/>
  <c r="A250" i="2" s="1" a="1"/>
  <c r="A250" i="2" s="1"/>
  <c r="H249" i="2"/>
  <c r="A249" i="2"/>
  <c r="H248" i="2"/>
  <c r="A248" i="2" s="1" a="1"/>
  <c r="A248" i="2" s="1"/>
  <c r="H247" i="2"/>
  <c r="A247" i="2"/>
  <c r="H246" i="2"/>
  <c r="A246" i="2" s="1" a="1"/>
  <c r="A246" i="2" s="1"/>
  <c r="H245" i="2"/>
  <c r="A245" i="2"/>
  <c r="H244" i="2"/>
  <c r="C244" i="2" s="1" a="1"/>
  <c r="C244" i="2" s="1"/>
  <c r="G243" i="2"/>
  <c r="E243" i="2"/>
  <c r="C243" i="2"/>
  <c r="A243" i="2"/>
  <c r="H263" i="2"/>
  <c r="A263" i="2" s="1" a="1"/>
  <c r="A263" i="2" s="1"/>
  <c r="H262" i="2"/>
  <c r="A262" i="2"/>
  <c r="H261" i="2"/>
  <c r="A261" i="2" s="1" a="1"/>
  <c r="A261" i="2" s="1"/>
  <c r="H260" i="2"/>
  <c r="A260" i="2"/>
  <c r="H259" i="2"/>
  <c r="A259" i="2" s="1" a="1"/>
  <c r="A259" i="2" s="1"/>
  <c r="H258" i="2"/>
  <c r="A258" i="2"/>
  <c r="H257" i="2"/>
  <c r="A257" i="2" s="1" a="1"/>
  <c r="A257" i="2" s="1"/>
  <c r="H256" i="2"/>
  <c r="A256" i="2"/>
  <c r="H255" i="2"/>
  <c r="E255" i="2" s="1" a="1"/>
  <c r="E255" i="2" s="1"/>
  <c r="G254" i="2"/>
  <c r="E254" i="2"/>
  <c r="C254" i="2"/>
  <c r="A254" i="2"/>
  <c r="H274" i="2"/>
  <c r="A274" i="2" s="1" a="1"/>
  <c r="A274" i="2" s="1"/>
  <c r="H273" i="2"/>
  <c r="A273" i="2"/>
  <c r="H272" i="2"/>
  <c r="A272" i="2" s="1" a="1"/>
  <c r="A272" i="2" s="1"/>
  <c r="H271" i="2"/>
  <c r="A271" i="2"/>
  <c r="H270" i="2"/>
  <c r="A270" i="2" s="1" a="1"/>
  <c r="A270" i="2" s="1"/>
  <c r="H269" i="2"/>
  <c r="A269" i="2"/>
  <c r="H268" i="2"/>
  <c r="A268" i="2" s="1" a="1"/>
  <c r="A268" i="2" s="1"/>
  <c r="H267" i="2"/>
  <c r="A267" i="2"/>
  <c r="H266" i="2"/>
  <c r="G266" i="2" s="1" a="1"/>
  <c r="G266" i="2" s="1"/>
  <c r="G265" i="2"/>
  <c r="E265" i="2"/>
  <c r="C265" i="2"/>
  <c r="A265" i="2"/>
  <c r="I26" i="1"/>
  <c r="I25" i="1"/>
  <c r="I24" i="1"/>
  <c r="C255" i="2" l="1" a="1"/>
  <c r="C255" i="2" s="1"/>
  <c r="E244" i="2" a="1"/>
  <c r="E244" i="2" s="1"/>
  <c r="C266" i="2" a="1"/>
  <c r="C266" i="2" s="1"/>
  <c r="E266" i="2" a="1"/>
  <c r="E266" i="2" s="1"/>
  <c r="G255" i="2" a="1"/>
  <c r="G255" i="2" s="1"/>
  <c r="G244" i="2" a="1"/>
  <c r="G244" i="2" s="1"/>
  <c r="H384" i="2"/>
  <c r="A384" i="2" s="1" a="1"/>
  <c r="A384" i="2" s="1"/>
  <c r="H383" i="2"/>
  <c r="A383" i="2"/>
  <c r="H382" i="2"/>
  <c r="A382" i="2" s="1" a="1"/>
  <c r="A382" i="2" s="1"/>
  <c r="H381" i="2"/>
  <c r="A381" i="2"/>
  <c r="H380" i="2"/>
  <c r="A380" i="2" s="1" a="1"/>
  <c r="A380" i="2" s="1"/>
  <c r="H379" i="2"/>
  <c r="A379" i="2"/>
  <c r="H378" i="2"/>
  <c r="A378" i="2" s="1" a="1"/>
  <c r="A378" i="2" s="1"/>
  <c r="H377" i="2"/>
  <c r="A377" i="2"/>
  <c r="H376" i="2"/>
  <c r="E376" i="2" s="1" a="1"/>
  <c r="E376" i="2" s="1"/>
  <c r="G375" i="2"/>
  <c r="E375" i="2"/>
  <c r="C375" i="2"/>
  <c r="A375" i="2"/>
  <c r="C376" i="2" l="1" a="1"/>
  <c r="C376" i="2" s="1"/>
  <c r="G376" i="2" a="1"/>
  <c r="G376" i="2" s="1"/>
  <c r="B122" i="15" l="1"/>
  <c r="C122" i="15"/>
  <c r="B203" i="15"/>
  <c r="C203" i="15"/>
  <c r="B275" i="15"/>
  <c r="C275" i="15"/>
  <c r="B41" i="15"/>
  <c r="C41" i="15"/>
  <c r="H120" i="2"/>
  <c r="A120" i="2" s="1" a="1"/>
  <c r="A120" i="2" s="1"/>
  <c r="H119" i="2"/>
  <c r="A119" i="2"/>
  <c r="H118" i="2"/>
  <c r="A118" i="2" s="1" a="1"/>
  <c r="A118" i="2" s="1"/>
  <c r="H117" i="2"/>
  <c r="A117" i="2"/>
  <c r="H116" i="2"/>
  <c r="A116" i="2" s="1" a="1"/>
  <c r="A116" i="2" s="1"/>
  <c r="H115" i="2"/>
  <c r="A115" i="2"/>
  <c r="H114" i="2"/>
  <c r="A114" i="2" s="1" a="1"/>
  <c r="A114" i="2" s="1"/>
  <c r="H113" i="2"/>
  <c r="A113" i="2"/>
  <c r="H112" i="2"/>
  <c r="G112" i="2" s="1" a="1"/>
  <c r="G112" i="2" s="1"/>
  <c r="G111" i="2"/>
  <c r="E111" i="2"/>
  <c r="C111" i="2"/>
  <c r="A111" i="2"/>
  <c r="I12" i="1"/>
  <c r="E112" i="2" l="1" a="1"/>
  <c r="E112" i="2" s="1"/>
  <c r="C112" i="2" a="1"/>
  <c r="C112" i="2" s="1"/>
  <c r="D292" i="15"/>
  <c r="D293" i="15"/>
  <c r="D294" i="15"/>
  <c r="D295" i="15"/>
  <c r="D296" i="15"/>
  <c r="D297" i="15"/>
  <c r="D298" i="15"/>
  <c r="D300" i="15"/>
  <c r="C254" i="15"/>
  <c r="C255" i="15"/>
  <c r="C292" i="15"/>
  <c r="C230" i="15"/>
  <c r="C256" i="15"/>
  <c r="C257" i="15"/>
  <c r="C258" i="15"/>
  <c r="C293" i="15"/>
  <c r="C294" i="15"/>
  <c r="C295" i="15"/>
  <c r="C296" i="15"/>
  <c r="C259" i="15"/>
  <c r="C297" i="15"/>
  <c r="C298" i="15"/>
  <c r="C231" i="15"/>
  <c r="C232" i="15"/>
  <c r="C260" i="15"/>
  <c r="C300" i="15"/>
  <c r="C261" i="15"/>
  <c r="C233" i="15"/>
  <c r="C262" i="15"/>
  <c r="C234" i="15"/>
  <c r="C239" i="15"/>
  <c r="C263" i="15"/>
  <c r="C282" i="15"/>
  <c r="C264" i="15"/>
  <c r="C265" i="15"/>
  <c r="C240" i="15"/>
  <c r="C247" i="15"/>
  <c r="C248" i="15"/>
  <c r="C266" i="15"/>
  <c r="C245" i="15"/>
  <c r="C235" i="15"/>
  <c r="C251" i="15"/>
  <c r="C283" i="15"/>
  <c r="C241" i="15"/>
  <c r="C252" i="15"/>
  <c r="C238" i="15"/>
  <c r="C276" i="15"/>
  <c r="C249" i="15"/>
  <c r="C243" i="15"/>
  <c r="C291" i="15"/>
  <c r="C236" i="15"/>
  <c r="C267" i="15"/>
  <c r="C288" i="15"/>
  <c r="C237" i="15"/>
  <c r="C268" i="15"/>
  <c r="C269" i="15"/>
  <c r="C244" i="15"/>
  <c r="C280" i="15"/>
  <c r="C281" i="15"/>
  <c r="C277" i="15"/>
  <c r="C287" i="15"/>
  <c r="C289" i="15"/>
  <c r="C290" i="15"/>
  <c r="C246" i="15"/>
  <c r="C253" i="15"/>
  <c r="C250" i="15"/>
  <c r="C285" i="15"/>
  <c r="C274" i="15"/>
  <c r="C242" i="15"/>
  <c r="C270" i="15"/>
  <c r="C284" i="15"/>
  <c r="C271" i="15"/>
  <c r="C272" i="15"/>
  <c r="C273" i="15"/>
  <c r="C278" i="15"/>
  <c r="B254" i="15"/>
  <c r="B255" i="15"/>
  <c r="B292" i="15"/>
  <c r="B230" i="15"/>
  <c r="B256" i="15"/>
  <c r="B257" i="15"/>
  <c r="B258" i="15"/>
  <c r="B293" i="15"/>
  <c r="B294" i="15"/>
  <c r="B295" i="15"/>
  <c r="B296" i="15"/>
  <c r="B259" i="15"/>
  <c r="B297" i="15"/>
  <c r="B298" i="15"/>
  <c r="B231" i="15"/>
  <c r="B232" i="15"/>
  <c r="B260" i="15"/>
  <c r="B300" i="15"/>
  <c r="B261" i="15"/>
  <c r="B233" i="15"/>
  <c r="B262" i="15"/>
  <c r="B234" i="15"/>
  <c r="B239" i="15"/>
  <c r="B263" i="15"/>
  <c r="B282" i="15"/>
  <c r="B264" i="15"/>
  <c r="B265" i="15"/>
  <c r="B240" i="15"/>
  <c r="B247" i="15"/>
  <c r="B248" i="15"/>
  <c r="B266" i="15"/>
  <c r="B245" i="15"/>
  <c r="B235" i="15"/>
  <c r="B251" i="15"/>
  <c r="B283" i="15"/>
  <c r="B241" i="15"/>
  <c r="B252" i="15"/>
  <c r="B238" i="15"/>
  <c r="B276" i="15"/>
  <c r="B249" i="15"/>
  <c r="B243" i="15"/>
  <c r="B291" i="15"/>
  <c r="B236" i="15"/>
  <c r="B267" i="15"/>
  <c r="B288" i="15"/>
  <c r="B237" i="15"/>
  <c r="B268" i="15"/>
  <c r="B269" i="15"/>
  <c r="B244" i="15"/>
  <c r="B280" i="15"/>
  <c r="B281" i="15"/>
  <c r="B277" i="15"/>
  <c r="B287" i="15"/>
  <c r="B289" i="15"/>
  <c r="B290" i="15"/>
  <c r="B246" i="15"/>
  <c r="B253" i="15"/>
  <c r="B250" i="15"/>
  <c r="B285" i="15"/>
  <c r="B274" i="15"/>
  <c r="B242" i="15"/>
  <c r="B270" i="15"/>
  <c r="B284" i="15"/>
  <c r="B271" i="15"/>
  <c r="B272" i="15"/>
  <c r="B273" i="15"/>
  <c r="B278" i="15"/>
  <c r="D219" i="15"/>
  <c r="D184" i="15"/>
  <c r="D220" i="15"/>
  <c r="D221" i="15"/>
  <c r="D222" i="15"/>
  <c r="D224" i="15"/>
  <c r="D225" i="15"/>
  <c r="C219" i="15"/>
  <c r="C177" i="15"/>
  <c r="C155" i="15"/>
  <c r="C156" i="15"/>
  <c r="C178" i="15"/>
  <c r="C179" i="15"/>
  <c r="C180" i="15"/>
  <c r="C181" i="15"/>
  <c r="C182" i="15"/>
  <c r="C183" i="15"/>
  <c r="C184" i="15"/>
  <c r="C220" i="15"/>
  <c r="C185" i="15"/>
  <c r="C186" i="15"/>
  <c r="C157" i="15"/>
  <c r="C158" i="15"/>
  <c r="C187" i="15"/>
  <c r="C188" i="15"/>
  <c r="C189" i="15"/>
  <c r="C159" i="15"/>
  <c r="C190" i="15"/>
  <c r="C221" i="15"/>
  <c r="C222" i="15"/>
  <c r="C224" i="15"/>
  <c r="C225" i="15"/>
  <c r="C214" i="15"/>
  <c r="C215" i="15"/>
  <c r="C216" i="15"/>
  <c r="C169" i="15"/>
  <c r="C170" i="15"/>
  <c r="C191" i="15"/>
  <c r="C164" i="15"/>
  <c r="C160" i="15"/>
  <c r="C175" i="15"/>
  <c r="C207" i="15"/>
  <c r="C161" i="15"/>
  <c r="C198" i="15"/>
  <c r="C166" i="15"/>
  <c r="C171" i="15"/>
  <c r="C172" i="15"/>
  <c r="C218" i="15"/>
  <c r="C168" i="15"/>
  <c r="C167" i="15"/>
  <c r="C192" i="15"/>
  <c r="C213" i="15"/>
  <c r="C212" i="15"/>
  <c r="C193" i="15"/>
  <c r="C194" i="15"/>
  <c r="C162" i="15"/>
  <c r="C176" i="15"/>
  <c r="C174" i="15"/>
  <c r="C201" i="15"/>
  <c r="C173" i="15"/>
  <c r="C163" i="15"/>
  <c r="C209" i="15"/>
  <c r="C165" i="15"/>
  <c r="C199" i="15"/>
  <c r="C204" i="15"/>
  <c r="C210" i="15"/>
  <c r="C202" i="15"/>
  <c r="C217" i="15"/>
  <c r="C195" i="15"/>
  <c r="C208" i="15"/>
  <c r="C196" i="15"/>
  <c r="C197" i="15"/>
  <c r="C200" i="15"/>
  <c r="C205" i="15"/>
  <c r="B219" i="15"/>
  <c r="B177" i="15"/>
  <c r="B155" i="15"/>
  <c r="B156" i="15"/>
  <c r="B178" i="15"/>
  <c r="B179" i="15"/>
  <c r="B180" i="15"/>
  <c r="B181" i="15"/>
  <c r="B182" i="15"/>
  <c r="B183" i="15"/>
  <c r="B184" i="15"/>
  <c r="B220" i="15"/>
  <c r="B185" i="15"/>
  <c r="B186" i="15"/>
  <c r="B157" i="15"/>
  <c r="B158" i="15"/>
  <c r="B187" i="15"/>
  <c r="B188" i="15"/>
  <c r="B189" i="15"/>
  <c r="B159" i="15"/>
  <c r="B190" i="15"/>
  <c r="B221" i="15"/>
  <c r="B222" i="15"/>
  <c r="B224" i="15"/>
  <c r="B225" i="15"/>
  <c r="B214" i="15"/>
  <c r="B215" i="15"/>
  <c r="B216" i="15"/>
  <c r="B169" i="15"/>
  <c r="B170" i="15"/>
  <c r="B191" i="15"/>
  <c r="B164" i="15"/>
  <c r="B160" i="15"/>
  <c r="B175" i="15"/>
  <c r="B207" i="15"/>
  <c r="B161" i="15"/>
  <c r="B198" i="15"/>
  <c r="B166" i="15"/>
  <c r="B171" i="15"/>
  <c r="B172" i="15"/>
  <c r="B218" i="15"/>
  <c r="B168" i="15"/>
  <c r="B167" i="15"/>
  <c r="B192" i="15"/>
  <c r="B213" i="15"/>
  <c r="B212" i="15"/>
  <c r="B193" i="15"/>
  <c r="B194" i="15"/>
  <c r="B162" i="15"/>
  <c r="B176" i="15"/>
  <c r="B174" i="15"/>
  <c r="B201" i="15"/>
  <c r="B173" i="15"/>
  <c r="B163" i="15"/>
  <c r="B209" i="15"/>
  <c r="B165" i="15"/>
  <c r="B199" i="15"/>
  <c r="B204" i="15"/>
  <c r="B210" i="15"/>
  <c r="B202" i="15"/>
  <c r="B217" i="15"/>
  <c r="B195" i="15"/>
  <c r="B208" i="15"/>
  <c r="B196" i="15"/>
  <c r="B197" i="15"/>
  <c r="B200" i="15"/>
  <c r="B205" i="15"/>
  <c r="D142" i="15"/>
  <c r="D107" i="15"/>
  <c r="D143" i="15"/>
  <c r="D144" i="15"/>
  <c r="D145" i="15"/>
  <c r="D146" i="15"/>
  <c r="D147" i="15"/>
  <c r="D149" i="15"/>
  <c r="D150" i="15"/>
  <c r="C142" i="15"/>
  <c r="C100" i="15"/>
  <c r="C80" i="15"/>
  <c r="C81" i="15"/>
  <c r="C101" i="15"/>
  <c r="C102" i="15"/>
  <c r="C103" i="15"/>
  <c r="C104" i="15"/>
  <c r="C105" i="15"/>
  <c r="C106" i="15"/>
  <c r="C107" i="15"/>
  <c r="C143" i="15"/>
  <c r="C108" i="15"/>
  <c r="C109" i="15"/>
  <c r="C82" i="15"/>
  <c r="C83" i="15"/>
  <c r="C110" i="15"/>
  <c r="C111" i="15"/>
  <c r="C112" i="15"/>
  <c r="C84" i="15"/>
  <c r="C113" i="15"/>
  <c r="C144" i="15"/>
  <c r="C145" i="15"/>
  <c r="C146" i="15"/>
  <c r="C147" i="15"/>
  <c r="C134" i="15"/>
  <c r="C135" i="15"/>
  <c r="C136" i="15"/>
  <c r="C93" i="15"/>
  <c r="C94" i="15"/>
  <c r="C114" i="15"/>
  <c r="C90" i="15"/>
  <c r="C85" i="15"/>
  <c r="C98" i="15"/>
  <c r="C128" i="15"/>
  <c r="C86" i="15"/>
  <c r="C117" i="15"/>
  <c r="C92" i="15"/>
  <c r="C97" i="15"/>
  <c r="C125" i="15"/>
  <c r="C141" i="15"/>
  <c r="C89" i="15"/>
  <c r="C149" i="15"/>
  <c r="C150" i="15"/>
  <c r="C123" i="15"/>
  <c r="C133" i="15"/>
  <c r="C137" i="15"/>
  <c r="C138" i="15"/>
  <c r="C87" i="15"/>
  <c r="C99" i="15"/>
  <c r="C96" i="15"/>
  <c r="C120" i="15"/>
  <c r="C95" i="15"/>
  <c r="C88" i="15"/>
  <c r="C130" i="15"/>
  <c r="C91" i="15"/>
  <c r="C118" i="15"/>
  <c r="C127" i="15"/>
  <c r="C131" i="15"/>
  <c r="C121" i="15"/>
  <c r="C139" i="15"/>
  <c r="C140" i="15"/>
  <c r="C129" i="15"/>
  <c r="C115" i="15"/>
  <c r="C116" i="15"/>
  <c r="C119" i="15"/>
  <c r="C124" i="15"/>
  <c r="B142" i="15"/>
  <c r="B100" i="15"/>
  <c r="B80" i="15"/>
  <c r="B81" i="15"/>
  <c r="B101" i="15"/>
  <c r="B102" i="15"/>
  <c r="B103" i="15"/>
  <c r="B104" i="15"/>
  <c r="B105" i="15"/>
  <c r="B106" i="15"/>
  <c r="B107" i="15"/>
  <c r="B143" i="15"/>
  <c r="B108" i="15"/>
  <c r="B109" i="15"/>
  <c r="B82" i="15"/>
  <c r="B83" i="15"/>
  <c r="B110" i="15"/>
  <c r="B111" i="15"/>
  <c r="B112" i="15"/>
  <c r="B84" i="15"/>
  <c r="B113" i="15"/>
  <c r="B144" i="15"/>
  <c r="B145" i="15"/>
  <c r="B146" i="15"/>
  <c r="B147" i="15"/>
  <c r="B134" i="15"/>
  <c r="B135" i="15"/>
  <c r="B136" i="15"/>
  <c r="B93" i="15"/>
  <c r="B94" i="15"/>
  <c r="B114" i="15"/>
  <c r="B90" i="15"/>
  <c r="B85" i="15"/>
  <c r="B98" i="15"/>
  <c r="B128" i="15"/>
  <c r="B86" i="15"/>
  <c r="B117" i="15"/>
  <c r="B92" i="15"/>
  <c r="B97" i="15"/>
  <c r="B125" i="15"/>
  <c r="B141" i="15"/>
  <c r="B89" i="15"/>
  <c r="B149" i="15"/>
  <c r="B150" i="15"/>
  <c r="B123" i="15"/>
  <c r="B133" i="15"/>
  <c r="B137" i="15"/>
  <c r="B138" i="15"/>
  <c r="B87" i="15"/>
  <c r="B99" i="15"/>
  <c r="B96" i="15"/>
  <c r="B120" i="15"/>
  <c r="B95" i="15"/>
  <c r="B88" i="15"/>
  <c r="B130" i="15"/>
  <c r="B91" i="15"/>
  <c r="B118" i="15"/>
  <c r="B127" i="15"/>
  <c r="B131" i="15"/>
  <c r="B121" i="15"/>
  <c r="B139" i="15"/>
  <c r="B140" i="15"/>
  <c r="B129" i="15"/>
  <c r="B115" i="15"/>
  <c r="B116" i="15"/>
  <c r="B119" i="15"/>
  <c r="B124" i="15"/>
  <c r="D62" i="15"/>
  <c r="D63" i="15"/>
  <c r="D64" i="15"/>
  <c r="D65" i="15"/>
  <c r="D66" i="15"/>
  <c r="D67" i="15"/>
  <c r="D68" i="15"/>
  <c r="D69" i="15"/>
  <c r="D70" i="15"/>
  <c r="D71" i="15"/>
  <c r="D72" i="15"/>
  <c r="D73" i="15"/>
  <c r="D74" i="15"/>
  <c r="D61" i="15"/>
  <c r="D75" i="15"/>
  <c r="C62" i="15"/>
  <c r="C21" i="15"/>
  <c r="C63" i="15"/>
  <c r="C5" i="15"/>
  <c r="C22" i="15"/>
  <c r="C23" i="15"/>
  <c r="C24" i="15"/>
  <c r="C64" i="15"/>
  <c r="C65" i="15"/>
  <c r="C66" i="15"/>
  <c r="C67" i="15"/>
  <c r="C68" i="15"/>
  <c r="C25" i="15"/>
  <c r="C69" i="15"/>
  <c r="C6" i="15"/>
  <c r="C7" i="15"/>
  <c r="C26" i="15"/>
  <c r="C70" i="15"/>
  <c r="C27" i="15"/>
  <c r="C8" i="15"/>
  <c r="C28" i="15"/>
  <c r="C71" i="15"/>
  <c r="C72" i="15"/>
  <c r="C73" i="15"/>
  <c r="C74" i="15"/>
  <c r="C54" i="15"/>
  <c r="C55" i="15"/>
  <c r="C56" i="15"/>
  <c r="C16" i="15"/>
  <c r="C17" i="15"/>
  <c r="C29" i="15"/>
  <c r="C12" i="15"/>
  <c r="C9" i="15"/>
  <c r="C20" i="15"/>
  <c r="C47" i="15"/>
  <c r="C10" i="15"/>
  <c r="C36" i="15"/>
  <c r="C15" i="15"/>
  <c r="C42" i="15"/>
  <c r="C18" i="15"/>
  <c r="C61" i="15"/>
  <c r="C75" i="15"/>
  <c r="C14" i="15"/>
  <c r="C30" i="15"/>
  <c r="C53" i="15"/>
  <c r="C52" i="15"/>
  <c r="C31" i="15"/>
  <c r="C32" i="15"/>
  <c r="C11" i="15"/>
  <c r="C37" i="15"/>
  <c r="C44" i="15"/>
  <c r="C43" i="15"/>
  <c r="C19" i="15"/>
  <c r="C57" i="15"/>
  <c r="C60" i="15"/>
  <c r="C13" i="15"/>
  <c r="C38" i="15"/>
  <c r="C45" i="15"/>
  <c r="C49" i="15"/>
  <c r="C39" i="15"/>
  <c r="C58" i="15"/>
  <c r="C59" i="15"/>
  <c r="C48" i="15"/>
  <c r="C33" i="15"/>
  <c r="C34" i="15"/>
  <c r="C35" i="15"/>
  <c r="C40" i="15"/>
  <c r="B62" i="15"/>
  <c r="B21" i="15"/>
  <c r="B63" i="15"/>
  <c r="B5" i="15"/>
  <c r="B22" i="15"/>
  <c r="B23" i="15"/>
  <c r="B24" i="15"/>
  <c r="B64" i="15"/>
  <c r="B65" i="15"/>
  <c r="B66" i="15"/>
  <c r="B67" i="15"/>
  <c r="B68" i="15"/>
  <c r="B25" i="15"/>
  <c r="B69" i="15"/>
  <c r="B6" i="15"/>
  <c r="B7" i="15"/>
  <c r="B26" i="15"/>
  <c r="B70" i="15"/>
  <c r="B27" i="15"/>
  <c r="B8" i="15"/>
  <c r="B28" i="15"/>
  <c r="B71" i="15"/>
  <c r="B72" i="15"/>
  <c r="B73" i="15"/>
  <c r="B74" i="15"/>
  <c r="B54" i="15"/>
  <c r="B55" i="15"/>
  <c r="B56" i="15"/>
  <c r="B16" i="15"/>
  <c r="B17" i="15"/>
  <c r="B29" i="15"/>
  <c r="B12" i="15"/>
  <c r="B9" i="15"/>
  <c r="B20" i="15"/>
  <c r="B47" i="15"/>
  <c r="B10" i="15"/>
  <c r="B36" i="15"/>
  <c r="B15" i="15"/>
  <c r="B42" i="15"/>
  <c r="B18" i="15"/>
  <c r="B61" i="15"/>
  <c r="B75" i="15"/>
  <c r="B14" i="15"/>
  <c r="B30" i="15"/>
  <c r="B53" i="15"/>
  <c r="B52" i="15"/>
  <c r="B31" i="15"/>
  <c r="B32" i="15"/>
  <c r="B11" i="15"/>
  <c r="B37" i="15"/>
  <c r="B44" i="15"/>
  <c r="B43" i="15"/>
  <c r="B19" i="15"/>
  <c r="B57" i="15"/>
  <c r="B60" i="15"/>
  <c r="B13" i="15"/>
  <c r="B38" i="15"/>
  <c r="B45" i="15"/>
  <c r="B49" i="15"/>
  <c r="B39" i="15"/>
  <c r="B58" i="15"/>
  <c r="B59" i="15"/>
  <c r="B48" i="15"/>
  <c r="B33" i="15"/>
  <c r="B34" i="15"/>
  <c r="B35" i="15"/>
  <c r="B40" i="15"/>
  <c r="H483" i="2"/>
  <c r="A483" i="2" s="1" a="1"/>
  <c r="A483" i="2" s="1"/>
  <c r="H482" i="2"/>
  <c r="A482" i="2"/>
  <c r="H481" i="2"/>
  <c r="A481" i="2" s="1" a="1"/>
  <c r="A481" i="2" s="1"/>
  <c r="H480" i="2"/>
  <c r="A480" i="2"/>
  <c r="H479" i="2"/>
  <c r="A479" i="2" s="1" a="1"/>
  <c r="A479" i="2" s="1"/>
  <c r="H478" i="2"/>
  <c r="A478" i="2"/>
  <c r="H477" i="2"/>
  <c r="A477" i="2" s="1" a="1"/>
  <c r="A477" i="2" s="1"/>
  <c r="H476" i="2"/>
  <c r="A476" i="2"/>
  <c r="H475" i="2"/>
  <c r="C475" i="2" s="1" a="1"/>
  <c r="C475" i="2" s="1"/>
  <c r="G474" i="2"/>
  <c r="E474" i="2"/>
  <c r="C474" i="2"/>
  <c r="A474" i="2"/>
  <c r="I45" i="1"/>
  <c r="H109" i="2"/>
  <c r="A109" i="2" s="1" a="1"/>
  <c r="A109" i="2" s="1"/>
  <c r="H108" i="2"/>
  <c r="A108" i="2"/>
  <c r="H107" i="2"/>
  <c r="A107" i="2" s="1" a="1"/>
  <c r="A107" i="2" s="1"/>
  <c r="H106" i="2"/>
  <c r="A106" i="2"/>
  <c r="H105" i="2"/>
  <c r="A105" i="2" s="1" a="1"/>
  <c r="A105" i="2" s="1"/>
  <c r="H104" i="2"/>
  <c r="A104" i="2"/>
  <c r="H103" i="2"/>
  <c r="A103" i="2" s="1" a="1"/>
  <c r="A103" i="2" s="1"/>
  <c r="H102" i="2"/>
  <c r="A102" i="2"/>
  <c r="H101" i="2"/>
  <c r="E101" i="2" s="1" a="1"/>
  <c r="E101" i="2" s="1"/>
  <c r="G100" i="2"/>
  <c r="E100" i="2"/>
  <c r="C100" i="2"/>
  <c r="A100" i="2"/>
  <c r="I11" i="1"/>
  <c r="H98" i="2"/>
  <c r="A98" i="2" s="1" a="1"/>
  <c r="A98" i="2" s="1"/>
  <c r="H97" i="2"/>
  <c r="A97" i="2"/>
  <c r="H96" i="2"/>
  <c r="A96" i="2" s="1" a="1"/>
  <c r="A96" i="2" s="1"/>
  <c r="H95" i="2"/>
  <c r="A95" i="2"/>
  <c r="H94" i="2"/>
  <c r="A94" i="2" s="1" a="1"/>
  <c r="A94" i="2" s="1"/>
  <c r="H93" i="2"/>
  <c r="A93" i="2"/>
  <c r="H92" i="2"/>
  <c r="A92" i="2" s="1" a="1"/>
  <c r="A92" i="2" s="1"/>
  <c r="H91" i="2"/>
  <c r="A91" i="2"/>
  <c r="H90" i="2"/>
  <c r="C90" i="2" s="1" a="1"/>
  <c r="C90" i="2" s="1"/>
  <c r="G89" i="2"/>
  <c r="E89" i="2"/>
  <c r="C89" i="2"/>
  <c r="A89" i="2"/>
  <c r="I10" i="1"/>
  <c r="H549" i="2"/>
  <c r="A549" i="2" s="1" a="1"/>
  <c r="A549" i="2" s="1"/>
  <c r="H548" i="2"/>
  <c r="A548" i="2"/>
  <c r="H547" i="2"/>
  <c r="A547" i="2" s="1" a="1"/>
  <c r="A547" i="2" s="1"/>
  <c r="H546" i="2"/>
  <c r="A546" i="2"/>
  <c r="H545" i="2"/>
  <c r="A545" i="2" s="1" a="1"/>
  <c r="A545" i="2" s="1"/>
  <c r="H544" i="2"/>
  <c r="A544" i="2"/>
  <c r="H543" i="2"/>
  <c r="A543" i="2" s="1" a="1"/>
  <c r="A543" i="2" s="1"/>
  <c r="H542" i="2"/>
  <c r="A542" i="2"/>
  <c r="H541" i="2"/>
  <c r="C541" i="2" s="1" a="1"/>
  <c r="C541" i="2" s="1"/>
  <c r="G540" i="2"/>
  <c r="E540" i="2"/>
  <c r="C540" i="2"/>
  <c r="A540" i="2"/>
  <c r="I51" i="1"/>
  <c r="H626" i="2"/>
  <c r="A626" i="2" s="1" a="1"/>
  <c r="A626" i="2" s="1"/>
  <c r="H625" i="2"/>
  <c r="A625" i="2"/>
  <c r="H624" i="2"/>
  <c r="A624" i="2" s="1" a="1"/>
  <c r="A624" i="2" s="1"/>
  <c r="H623" i="2"/>
  <c r="A623" i="2"/>
  <c r="H622" i="2"/>
  <c r="A622" i="2" s="1" a="1"/>
  <c r="A622" i="2" s="1"/>
  <c r="H621" i="2"/>
  <c r="A621" i="2"/>
  <c r="H620" i="2"/>
  <c r="A620" i="2" s="1" a="1"/>
  <c r="A620" i="2" s="1"/>
  <c r="H619" i="2"/>
  <c r="A619" i="2"/>
  <c r="H618" i="2"/>
  <c r="G618" i="2" s="1" a="1"/>
  <c r="G618" i="2" s="1"/>
  <c r="G617" i="2"/>
  <c r="E617" i="2"/>
  <c r="C617" i="2"/>
  <c r="A617" i="2"/>
  <c r="I58" i="1"/>
  <c r="H527" i="2"/>
  <c r="A527" i="2" s="1" a="1"/>
  <c r="A527" i="2" s="1"/>
  <c r="H526" i="2"/>
  <c r="A526" i="2"/>
  <c r="H525" i="2"/>
  <c r="A525" i="2" s="1" a="1"/>
  <c r="A525" i="2" s="1"/>
  <c r="H524" i="2"/>
  <c r="A524" i="2"/>
  <c r="H523" i="2"/>
  <c r="A523" i="2" s="1" a="1"/>
  <c r="A523" i="2" s="1"/>
  <c r="H522" i="2"/>
  <c r="A522" i="2"/>
  <c r="H521" i="2"/>
  <c r="A521" i="2" s="1" a="1"/>
  <c r="A521" i="2" s="1"/>
  <c r="H520" i="2"/>
  <c r="A520" i="2"/>
  <c r="H519" i="2"/>
  <c r="G519" i="2" s="1" a="1"/>
  <c r="G519" i="2" s="1"/>
  <c r="G518" i="2"/>
  <c r="E518" i="2"/>
  <c r="C518" i="2"/>
  <c r="A518" i="2"/>
  <c r="I49" i="1"/>
  <c r="H780" i="2"/>
  <c r="A780" i="2" s="1" a="1"/>
  <c r="A780" i="2" s="1"/>
  <c r="H779" i="2"/>
  <c r="H778" i="2"/>
  <c r="A778" i="2" s="1" a="1"/>
  <c r="A778" i="2" s="1"/>
  <c r="H777" i="2"/>
  <c r="H776" i="2"/>
  <c r="A776" i="2" s="1" a="1"/>
  <c r="A776" i="2" s="1"/>
  <c r="H775" i="2"/>
  <c r="H774" i="2"/>
  <c r="A774" i="2" s="1" a="1"/>
  <c r="A774" i="2" s="1"/>
  <c r="H773" i="2"/>
  <c r="H772" i="2"/>
  <c r="H769" i="2"/>
  <c r="H768" i="2"/>
  <c r="H767" i="2"/>
  <c r="H766" i="2"/>
  <c r="H765" i="2"/>
  <c r="H764" i="2"/>
  <c r="H763" i="2"/>
  <c r="H762" i="2"/>
  <c r="H761" i="2"/>
  <c r="H758" i="2"/>
  <c r="H757" i="2"/>
  <c r="H756" i="2"/>
  <c r="H755" i="2"/>
  <c r="H754" i="2"/>
  <c r="H753" i="2"/>
  <c r="H752" i="2"/>
  <c r="H751" i="2"/>
  <c r="H750" i="2"/>
  <c r="H747" i="2"/>
  <c r="H746" i="2"/>
  <c r="H745" i="2"/>
  <c r="H744" i="2"/>
  <c r="H743" i="2"/>
  <c r="H742" i="2"/>
  <c r="H741" i="2"/>
  <c r="H740" i="2"/>
  <c r="H739" i="2"/>
  <c r="H736" i="2"/>
  <c r="H735" i="2"/>
  <c r="H734" i="2"/>
  <c r="H733" i="2"/>
  <c r="H732" i="2"/>
  <c r="H731" i="2"/>
  <c r="H730" i="2"/>
  <c r="H729" i="2"/>
  <c r="H728" i="2"/>
  <c r="H725" i="2"/>
  <c r="H724" i="2"/>
  <c r="H723" i="2"/>
  <c r="H722" i="2"/>
  <c r="H721" i="2"/>
  <c r="H720" i="2"/>
  <c r="H719" i="2"/>
  <c r="H718" i="2"/>
  <c r="H717" i="2"/>
  <c r="H714" i="2"/>
  <c r="H713" i="2"/>
  <c r="H712" i="2"/>
  <c r="H711" i="2"/>
  <c r="H710" i="2"/>
  <c r="H709" i="2"/>
  <c r="H708" i="2"/>
  <c r="H707" i="2"/>
  <c r="H706" i="2"/>
  <c r="H703" i="2"/>
  <c r="H702" i="2"/>
  <c r="H701" i="2"/>
  <c r="H700" i="2"/>
  <c r="H699" i="2"/>
  <c r="H698" i="2"/>
  <c r="H697" i="2"/>
  <c r="H696" i="2"/>
  <c r="H695" i="2"/>
  <c r="H692" i="2"/>
  <c r="H691" i="2"/>
  <c r="H690" i="2"/>
  <c r="H689" i="2"/>
  <c r="H688" i="2"/>
  <c r="H687" i="2"/>
  <c r="H686" i="2"/>
  <c r="H685" i="2"/>
  <c r="H684" i="2"/>
  <c r="H681" i="2"/>
  <c r="H680" i="2"/>
  <c r="H679" i="2"/>
  <c r="H678" i="2"/>
  <c r="H677" i="2"/>
  <c r="H676" i="2"/>
  <c r="H675" i="2"/>
  <c r="H674" i="2"/>
  <c r="H673" i="2"/>
  <c r="H670" i="2"/>
  <c r="H669" i="2"/>
  <c r="H668" i="2"/>
  <c r="H667" i="2"/>
  <c r="H666" i="2"/>
  <c r="H665" i="2"/>
  <c r="H664" i="2"/>
  <c r="H663" i="2"/>
  <c r="H662" i="2"/>
  <c r="H659" i="2"/>
  <c r="H658" i="2"/>
  <c r="H657" i="2"/>
  <c r="H656" i="2"/>
  <c r="H655" i="2"/>
  <c r="H654" i="2"/>
  <c r="H653" i="2"/>
  <c r="H652" i="2"/>
  <c r="H651" i="2"/>
  <c r="H648" i="2"/>
  <c r="H647" i="2"/>
  <c r="H646" i="2"/>
  <c r="H645" i="2"/>
  <c r="H644" i="2"/>
  <c r="H643" i="2"/>
  <c r="H642" i="2"/>
  <c r="H641" i="2"/>
  <c r="H640" i="2"/>
  <c r="H637" i="2"/>
  <c r="H636" i="2"/>
  <c r="H635" i="2"/>
  <c r="H634" i="2"/>
  <c r="H633" i="2"/>
  <c r="H632" i="2"/>
  <c r="H631" i="2"/>
  <c r="H630" i="2"/>
  <c r="H629" i="2"/>
  <c r="H615" i="2"/>
  <c r="H614" i="2"/>
  <c r="H613" i="2"/>
  <c r="H612" i="2"/>
  <c r="H611" i="2"/>
  <c r="H610" i="2"/>
  <c r="H609" i="2"/>
  <c r="H608" i="2"/>
  <c r="H607" i="2"/>
  <c r="H604" i="2"/>
  <c r="H603" i="2"/>
  <c r="H602" i="2"/>
  <c r="H601" i="2"/>
  <c r="H600" i="2"/>
  <c r="H599" i="2"/>
  <c r="H598" i="2"/>
  <c r="H597" i="2"/>
  <c r="H596" i="2"/>
  <c r="H593" i="2"/>
  <c r="H592" i="2"/>
  <c r="H591" i="2"/>
  <c r="H590" i="2"/>
  <c r="H589" i="2"/>
  <c r="H588" i="2"/>
  <c r="H587" i="2"/>
  <c r="H586" i="2"/>
  <c r="H585" i="2"/>
  <c r="H582" i="2"/>
  <c r="H581" i="2"/>
  <c r="H580" i="2"/>
  <c r="H579" i="2"/>
  <c r="H578" i="2"/>
  <c r="H577" i="2"/>
  <c r="H576" i="2"/>
  <c r="H575" i="2"/>
  <c r="H574" i="2"/>
  <c r="H571" i="2"/>
  <c r="H570" i="2"/>
  <c r="H569" i="2"/>
  <c r="H568" i="2"/>
  <c r="H567" i="2"/>
  <c r="H566" i="2"/>
  <c r="H565" i="2"/>
  <c r="H564" i="2"/>
  <c r="H563" i="2"/>
  <c r="H560" i="2"/>
  <c r="H559" i="2"/>
  <c r="H558" i="2"/>
  <c r="H557" i="2"/>
  <c r="H556" i="2"/>
  <c r="H555" i="2"/>
  <c r="H554" i="2"/>
  <c r="H553" i="2"/>
  <c r="H552" i="2"/>
  <c r="H538" i="2"/>
  <c r="H537" i="2"/>
  <c r="H536" i="2"/>
  <c r="H535" i="2"/>
  <c r="H534" i="2"/>
  <c r="H533" i="2"/>
  <c r="H532" i="2"/>
  <c r="H531" i="2"/>
  <c r="H530" i="2"/>
  <c r="H516" i="2"/>
  <c r="H515" i="2"/>
  <c r="H514" i="2"/>
  <c r="H513" i="2"/>
  <c r="H512" i="2"/>
  <c r="H511" i="2"/>
  <c r="H510" i="2"/>
  <c r="H509" i="2"/>
  <c r="H508" i="2"/>
  <c r="H505" i="2"/>
  <c r="H504" i="2"/>
  <c r="H503" i="2"/>
  <c r="H502" i="2"/>
  <c r="H501" i="2"/>
  <c r="H500" i="2"/>
  <c r="H499" i="2"/>
  <c r="H498" i="2"/>
  <c r="H497" i="2"/>
  <c r="H494" i="2"/>
  <c r="H493" i="2"/>
  <c r="H492" i="2"/>
  <c r="H491" i="2"/>
  <c r="H490" i="2"/>
  <c r="H489" i="2"/>
  <c r="H488" i="2"/>
  <c r="H487" i="2"/>
  <c r="H486" i="2"/>
  <c r="H472" i="2"/>
  <c r="H471" i="2"/>
  <c r="H470" i="2"/>
  <c r="H469" i="2"/>
  <c r="H468" i="2"/>
  <c r="H467" i="2"/>
  <c r="H466" i="2"/>
  <c r="H465" i="2"/>
  <c r="H464" i="2"/>
  <c r="H461" i="2"/>
  <c r="H460" i="2"/>
  <c r="H459" i="2"/>
  <c r="H458" i="2"/>
  <c r="H457" i="2"/>
  <c r="H456" i="2"/>
  <c r="H455" i="2"/>
  <c r="H454" i="2"/>
  <c r="H453" i="2"/>
  <c r="H450" i="2"/>
  <c r="H449" i="2"/>
  <c r="H448" i="2"/>
  <c r="H447" i="2"/>
  <c r="H446" i="2"/>
  <c r="H445" i="2"/>
  <c r="H444" i="2"/>
  <c r="H443" i="2"/>
  <c r="H442" i="2"/>
  <c r="H439" i="2"/>
  <c r="H438" i="2"/>
  <c r="H437" i="2"/>
  <c r="H436" i="2"/>
  <c r="H435" i="2"/>
  <c r="H434" i="2"/>
  <c r="H433" i="2"/>
  <c r="H432" i="2"/>
  <c r="H431" i="2"/>
  <c r="H428" i="2"/>
  <c r="H427" i="2"/>
  <c r="H426" i="2"/>
  <c r="H425" i="2"/>
  <c r="H424" i="2"/>
  <c r="H423" i="2"/>
  <c r="H422" i="2"/>
  <c r="H421" i="2"/>
  <c r="H420" i="2"/>
  <c r="H417" i="2"/>
  <c r="H416" i="2"/>
  <c r="H415" i="2"/>
  <c r="H414" i="2"/>
  <c r="H413" i="2"/>
  <c r="H412" i="2"/>
  <c r="H411" i="2"/>
  <c r="H410" i="2"/>
  <c r="H409" i="2"/>
  <c r="H406" i="2"/>
  <c r="H405" i="2"/>
  <c r="H404" i="2"/>
  <c r="H403" i="2"/>
  <c r="H402" i="2"/>
  <c r="H401" i="2"/>
  <c r="H400" i="2"/>
  <c r="H399" i="2"/>
  <c r="H398" i="2"/>
  <c r="H395" i="2"/>
  <c r="H394" i="2"/>
  <c r="H393" i="2"/>
  <c r="H392" i="2"/>
  <c r="H391" i="2"/>
  <c r="H390" i="2"/>
  <c r="H389" i="2"/>
  <c r="H388" i="2"/>
  <c r="H387" i="2"/>
  <c r="H373" i="2"/>
  <c r="H372" i="2"/>
  <c r="H371" i="2"/>
  <c r="H370" i="2"/>
  <c r="H369" i="2"/>
  <c r="H368" i="2"/>
  <c r="H367" i="2"/>
  <c r="H366" i="2"/>
  <c r="H365" i="2"/>
  <c r="H362" i="2"/>
  <c r="H361" i="2"/>
  <c r="H360" i="2"/>
  <c r="H359" i="2"/>
  <c r="H358" i="2"/>
  <c r="H357" i="2"/>
  <c r="H356" i="2"/>
  <c r="H355" i="2"/>
  <c r="H354" i="2"/>
  <c r="H351" i="2"/>
  <c r="H350" i="2"/>
  <c r="H349" i="2"/>
  <c r="H348" i="2"/>
  <c r="H347" i="2"/>
  <c r="H346" i="2"/>
  <c r="H345" i="2"/>
  <c r="H344" i="2"/>
  <c r="H343" i="2"/>
  <c r="H340" i="2"/>
  <c r="H339" i="2"/>
  <c r="H338" i="2"/>
  <c r="H337" i="2"/>
  <c r="H336" i="2"/>
  <c r="H335" i="2"/>
  <c r="H334" i="2"/>
  <c r="H333" i="2"/>
  <c r="H332" i="2"/>
  <c r="H329" i="2"/>
  <c r="H328" i="2"/>
  <c r="H327" i="2"/>
  <c r="H326" i="2"/>
  <c r="H325" i="2"/>
  <c r="H324" i="2"/>
  <c r="H323" i="2"/>
  <c r="H322" i="2"/>
  <c r="H321" i="2"/>
  <c r="H318" i="2"/>
  <c r="H317" i="2"/>
  <c r="H316" i="2"/>
  <c r="H315" i="2"/>
  <c r="H314" i="2"/>
  <c r="H313" i="2"/>
  <c r="H312" i="2"/>
  <c r="H311" i="2"/>
  <c r="H310" i="2"/>
  <c r="H307" i="2"/>
  <c r="H306" i="2"/>
  <c r="H305" i="2"/>
  <c r="H304" i="2"/>
  <c r="H303" i="2"/>
  <c r="H302" i="2"/>
  <c r="H301" i="2"/>
  <c r="H300" i="2"/>
  <c r="H299" i="2"/>
  <c r="H296" i="2"/>
  <c r="H295" i="2"/>
  <c r="H294" i="2"/>
  <c r="H293" i="2"/>
  <c r="H292" i="2"/>
  <c r="H291" i="2"/>
  <c r="H290" i="2"/>
  <c r="H289" i="2"/>
  <c r="H288" i="2"/>
  <c r="H285" i="2"/>
  <c r="H284" i="2"/>
  <c r="H283" i="2"/>
  <c r="H282" i="2"/>
  <c r="H281" i="2"/>
  <c r="H280" i="2"/>
  <c r="H279" i="2"/>
  <c r="H278" i="2"/>
  <c r="H277" i="2"/>
  <c r="H241" i="2"/>
  <c r="H240" i="2"/>
  <c r="H239" i="2"/>
  <c r="H238" i="2"/>
  <c r="H237" i="2"/>
  <c r="H236" i="2"/>
  <c r="H235" i="2"/>
  <c r="H234" i="2"/>
  <c r="H233" i="2"/>
  <c r="H230" i="2"/>
  <c r="H229" i="2"/>
  <c r="H228" i="2"/>
  <c r="H227" i="2"/>
  <c r="H226" i="2"/>
  <c r="H225" i="2"/>
  <c r="H224" i="2"/>
  <c r="H223" i="2"/>
  <c r="H222" i="2"/>
  <c r="H219" i="2"/>
  <c r="H218" i="2"/>
  <c r="H217" i="2"/>
  <c r="H216" i="2"/>
  <c r="H215" i="2"/>
  <c r="H214" i="2"/>
  <c r="H213" i="2"/>
  <c r="H212" i="2"/>
  <c r="H211" i="2"/>
  <c r="H197" i="2"/>
  <c r="H196" i="2"/>
  <c r="H195" i="2"/>
  <c r="H194" i="2"/>
  <c r="H193" i="2"/>
  <c r="H192" i="2"/>
  <c r="H191" i="2"/>
  <c r="H190" i="2"/>
  <c r="H189" i="2"/>
  <c r="H208" i="2"/>
  <c r="H207" i="2"/>
  <c r="H206" i="2"/>
  <c r="H205" i="2"/>
  <c r="H204" i="2"/>
  <c r="H203" i="2"/>
  <c r="H202" i="2"/>
  <c r="H201" i="2"/>
  <c r="H200" i="2"/>
  <c r="H186" i="2"/>
  <c r="H185" i="2"/>
  <c r="H184" i="2"/>
  <c r="H183" i="2"/>
  <c r="H182" i="2"/>
  <c r="H181" i="2"/>
  <c r="H180" i="2"/>
  <c r="H179" i="2"/>
  <c r="H178" i="2"/>
  <c r="H175" i="2"/>
  <c r="H174" i="2"/>
  <c r="H173" i="2"/>
  <c r="H172" i="2"/>
  <c r="H171" i="2"/>
  <c r="H170" i="2"/>
  <c r="H169" i="2"/>
  <c r="H168" i="2"/>
  <c r="H167" i="2"/>
  <c r="H164" i="2"/>
  <c r="H163" i="2"/>
  <c r="H162" i="2"/>
  <c r="H161" i="2"/>
  <c r="H160" i="2"/>
  <c r="H159" i="2"/>
  <c r="H158" i="2"/>
  <c r="H157" i="2"/>
  <c r="H156" i="2"/>
  <c r="H153" i="2"/>
  <c r="H152" i="2"/>
  <c r="H151" i="2"/>
  <c r="H150" i="2"/>
  <c r="H149" i="2"/>
  <c r="H148" i="2"/>
  <c r="H147" i="2"/>
  <c r="H146" i="2"/>
  <c r="H145" i="2"/>
  <c r="H142" i="2"/>
  <c r="H141" i="2"/>
  <c r="H140" i="2"/>
  <c r="H139" i="2"/>
  <c r="H138" i="2"/>
  <c r="H137" i="2"/>
  <c r="H136" i="2"/>
  <c r="H135" i="2"/>
  <c r="H134" i="2"/>
  <c r="H131" i="2"/>
  <c r="H130" i="2"/>
  <c r="H129" i="2"/>
  <c r="H128" i="2"/>
  <c r="H127" i="2"/>
  <c r="H126" i="2"/>
  <c r="H125" i="2"/>
  <c r="H124" i="2"/>
  <c r="H123" i="2"/>
  <c r="H87" i="2"/>
  <c r="H86" i="2"/>
  <c r="H85" i="2"/>
  <c r="H84" i="2"/>
  <c r="H83" i="2"/>
  <c r="H82" i="2"/>
  <c r="H81" i="2"/>
  <c r="H80" i="2"/>
  <c r="H79" i="2"/>
  <c r="H76" i="2"/>
  <c r="H75" i="2"/>
  <c r="H74" i="2"/>
  <c r="H73" i="2"/>
  <c r="H72" i="2"/>
  <c r="H71" i="2"/>
  <c r="H70" i="2"/>
  <c r="H69" i="2"/>
  <c r="H68" i="2"/>
  <c r="H65" i="2"/>
  <c r="H64" i="2"/>
  <c r="H63" i="2"/>
  <c r="H62" i="2"/>
  <c r="H61" i="2"/>
  <c r="H60" i="2"/>
  <c r="H59" i="2"/>
  <c r="H58" i="2"/>
  <c r="H57" i="2"/>
  <c r="H54" i="2"/>
  <c r="H53" i="2"/>
  <c r="H52" i="2"/>
  <c r="H51" i="2"/>
  <c r="H50" i="2"/>
  <c r="H49" i="2"/>
  <c r="H48" i="2"/>
  <c r="H47" i="2"/>
  <c r="H46" i="2"/>
  <c r="H43" i="2"/>
  <c r="H42" i="2"/>
  <c r="H41" i="2"/>
  <c r="H40" i="2"/>
  <c r="H39" i="2"/>
  <c r="H38" i="2"/>
  <c r="H37" i="2"/>
  <c r="H36" i="2"/>
  <c r="H35" i="2"/>
  <c r="H32" i="2"/>
  <c r="H31" i="2"/>
  <c r="H30" i="2"/>
  <c r="H29" i="2"/>
  <c r="H28" i="2"/>
  <c r="H27" i="2"/>
  <c r="H26" i="2"/>
  <c r="H25" i="2"/>
  <c r="H24" i="2"/>
  <c r="H21" i="2"/>
  <c r="H20" i="2"/>
  <c r="H19" i="2"/>
  <c r="H18" i="2"/>
  <c r="H17" i="2"/>
  <c r="H16" i="2"/>
  <c r="H15" i="2"/>
  <c r="H14" i="2"/>
  <c r="H13" i="2"/>
  <c r="H10" i="2"/>
  <c r="H9" i="2"/>
  <c r="H8" i="2"/>
  <c r="H7" i="2"/>
  <c r="H6" i="2"/>
  <c r="H5" i="2"/>
  <c r="H4" i="2"/>
  <c r="H3" i="2"/>
  <c r="H2" i="2"/>
  <c r="A779" i="2"/>
  <c r="A777" i="2"/>
  <c r="A775" i="2"/>
  <c r="A773" i="2"/>
  <c r="G771" i="2"/>
  <c r="E771" i="2"/>
  <c r="C771" i="2"/>
  <c r="A771" i="2"/>
  <c r="I72" i="1"/>
  <c r="I36" i="1"/>
  <c r="D182" i="15" l="1"/>
  <c r="D183" i="15"/>
  <c r="D280" i="15"/>
  <c r="D132" i="15"/>
  <c r="D211" i="15"/>
  <c r="D286" i="15"/>
  <c r="D51" i="15"/>
  <c r="D218" i="15"/>
  <c r="D106" i="15"/>
  <c r="E475" i="2" a="1"/>
  <c r="E475" i="2" s="1"/>
  <c r="G475" i="2" a="1"/>
  <c r="G475" i="2" s="1"/>
  <c r="D105" i="15"/>
  <c r="G101" i="2" a="1"/>
  <c r="G101" i="2" s="1"/>
  <c r="C101" i="2" a="1"/>
  <c r="C101" i="2" s="1"/>
  <c r="G90" i="2" a="1"/>
  <c r="G90" i="2" s="1"/>
  <c r="E90" i="2" a="1"/>
  <c r="E90" i="2" s="1"/>
  <c r="E541" i="2" a="1"/>
  <c r="E541" i="2" s="1"/>
  <c r="G541" i="2" a="1"/>
  <c r="G541" i="2" s="1"/>
  <c r="E618" i="2" a="1"/>
  <c r="E618" i="2" s="1"/>
  <c r="C618" i="2" a="1"/>
  <c r="C618" i="2" s="1"/>
  <c r="C519" i="2" a="1"/>
  <c r="C519" i="2" s="1"/>
  <c r="E519" i="2" a="1"/>
  <c r="E519" i="2" s="1"/>
  <c r="G552" i="2" l="1"/>
  <c r="A769" i="2" l="1" a="1"/>
  <c r="A769" i="2" s="1"/>
  <c r="A768" i="2"/>
  <c r="A767" i="2" a="1"/>
  <c r="A767" i="2" s="1"/>
  <c r="A766" i="2"/>
  <c r="A765" i="2" a="1"/>
  <c r="A765" i="2" s="1"/>
  <c r="A764" i="2"/>
  <c r="A763" i="2" a="1"/>
  <c r="A763" i="2" s="1"/>
  <c r="A762" i="2"/>
  <c r="G761" i="2" a="1"/>
  <c r="G761" i="2" s="1"/>
  <c r="E761" i="2" a="1"/>
  <c r="E761" i="2" s="1"/>
  <c r="C761" i="2" a="1"/>
  <c r="C761" i="2" s="1"/>
  <c r="G760" i="2"/>
  <c r="E760" i="2"/>
  <c r="C760" i="2"/>
  <c r="A760" i="2"/>
  <c r="A758" i="2" a="1"/>
  <c r="A758" i="2" s="1"/>
  <c r="A757" i="2"/>
  <c r="A756" i="2" a="1"/>
  <c r="A756" i="2" s="1"/>
  <c r="A755" i="2"/>
  <c r="A754" i="2" a="1"/>
  <c r="A754" i="2" s="1"/>
  <c r="A753" i="2"/>
  <c r="A752" i="2" a="1"/>
  <c r="A752" i="2" s="1"/>
  <c r="A751" i="2"/>
  <c r="G750" i="2" a="1"/>
  <c r="G750" i="2" s="1"/>
  <c r="E750" i="2" a="1"/>
  <c r="E750" i="2" s="1"/>
  <c r="C750" i="2" a="1"/>
  <c r="C750" i="2" s="1"/>
  <c r="G749" i="2"/>
  <c r="E749" i="2"/>
  <c r="C749" i="2"/>
  <c r="A749" i="2"/>
  <c r="A747" i="2" a="1"/>
  <c r="A747" i="2" s="1"/>
  <c r="A746" i="2"/>
  <c r="A745" i="2" a="1"/>
  <c r="A745" i="2" s="1"/>
  <c r="A744" i="2"/>
  <c r="A743" i="2" a="1"/>
  <c r="A743" i="2" s="1"/>
  <c r="A742" i="2"/>
  <c r="A741" i="2" a="1"/>
  <c r="A741" i="2" s="1"/>
  <c r="A740" i="2"/>
  <c r="G739" i="2" a="1"/>
  <c r="G739" i="2" s="1"/>
  <c r="E739" i="2" a="1"/>
  <c r="E739" i="2" s="1"/>
  <c r="C739" i="2" a="1"/>
  <c r="C739" i="2" s="1"/>
  <c r="G738" i="2"/>
  <c r="E738" i="2"/>
  <c r="C738" i="2"/>
  <c r="A738" i="2"/>
  <c r="A736" i="2" a="1"/>
  <c r="A736" i="2" s="1"/>
  <c r="A735" i="2"/>
  <c r="A734" i="2" a="1"/>
  <c r="A734" i="2" s="1"/>
  <c r="A733" i="2"/>
  <c r="A732" i="2" a="1"/>
  <c r="A732" i="2" s="1"/>
  <c r="A731" i="2"/>
  <c r="A730" i="2" a="1"/>
  <c r="A730" i="2" s="1"/>
  <c r="A729" i="2"/>
  <c r="G728" i="2" a="1"/>
  <c r="G728" i="2" s="1"/>
  <c r="E728" i="2" a="1"/>
  <c r="E728" i="2" s="1"/>
  <c r="C728" i="2" a="1"/>
  <c r="C728" i="2" s="1"/>
  <c r="G727" i="2"/>
  <c r="E727" i="2"/>
  <c r="C727" i="2"/>
  <c r="A727" i="2"/>
  <c r="A725" i="2" a="1"/>
  <c r="A725" i="2" s="1"/>
  <c r="A724" i="2"/>
  <c r="A723" i="2" a="1"/>
  <c r="A723" i="2" s="1"/>
  <c r="A722" i="2"/>
  <c r="A721" i="2" a="1"/>
  <c r="A721" i="2" s="1"/>
  <c r="A720" i="2"/>
  <c r="A719" i="2" a="1"/>
  <c r="A719" i="2" s="1"/>
  <c r="A718" i="2"/>
  <c r="G717" i="2" a="1"/>
  <c r="G717" i="2" s="1"/>
  <c r="E717" i="2" a="1"/>
  <c r="E717" i="2" s="1"/>
  <c r="C717" i="2" a="1"/>
  <c r="C717" i="2" s="1"/>
  <c r="G716" i="2"/>
  <c r="E716" i="2"/>
  <c r="C716" i="2"/>
  <c r="A716" i="2"/>
  <c r="A714" i="2" a="1"/>
  <c r="A714" i="2" s="1"/>
  <c r="A713" i="2"/>
  <c r="A712" i="2" a="1"/>
  <c r="A712" i="2" s="1"/>
  <c r="A711" i="2"/>
  <c r="A710" i="2" a="1"/>
  <c r="A710" i="2" s="1"/>
  <c r="A709" i="2"/>
  <c r="A708" i="2" a="1"/>
  <c r="A708" i="2" s="1"/>
  <c r="A707" i="2"/>
  <c r="G706" i="2" a="1"/>
  <c r="G706" i="2" s="1"/>
  <c r="E706" i="2" a="1"/>
  <c r="E706" i="2" s="1"/>
  <c r="C706" i="2" a="1"/>
  <c r="C706" i="2" s="1"/>
  <c r="G705" i="2"/>
  <c r="E705" i="2"/>
  <c r="C705" i="2"/>
  <c r="A705" i="2"/>
  <c r="A703" i="2" a="1"/>
  <c r="A703" i="2" s="1"/>
  <c r="A702" i="2"/>
  <c r="A701" i="2" a="1"/>
  <c r="A701" i="2" s="1"/>
  <c r="A700" i="2"/>
  <c r="A699" i="2" a="1"/>
  <c r="A699" i="2" s="1"/>
  <c r="A698" i="2"/>
  <c r="A697" i="2" a="1"/>
  <c r="A697" i="2" s="1"/>
  <c r="A696" i="2"/>
  <c r="G695" i="2" a="1"/>
  <c r="G695" i="2" s="1"/>
  <c r="E695" i="2" a="1"/>
  <c r="E695" i="2" s="1"/>
  <c r="C695" i="2" a="1"/>
  <c r="C695" i="2" s="1"/>
  <c r="G694" i="2"/>
  <c r="E694" i="2"/>
  <c r="C694" i="2"/>
  <c r="A694" i="2"/>
  <c r="A692" i="2" a="1"/>
  <c r="A692" i="2" s="1"/>
  <c r="A691" i="2"/>
  <c r="A690" i="2" a="1"/>
  <c r="A690" i="2" s="1"/>
  <c r="A689" i="2"/>
  <c r="A688" i="2" a="1"/>
  <c r="A688" i="2" s="1"/>
  <c r="A687" i="2"/>
  <c r="A686" i="2" a="1"/>
  <c r="A686" i="2" s="1"/>
  <c r="A685" i="2"/>
  <c r="G684" i="2" a="1"/>
  <c r="G684" i="2" s="1"/>
  <c r="E684" i="2" a="1"/>
  <c r="E684" i="2" s="1"/>
  <c r="C684" i="2" a="1"/>
  <c r="C684" i="2" s="1"/>
  <c r="G683" i="2"/>
  <c r="E683" i="2"/>
  <c r="C683" i="2"/>
  <c r="A683" i="2"/>
  <c r="A681" i="2" a="1"/>
  <c r="A681" i="2" s="1"/>
  <c r="A680" i="2"/>
  <c r="A679" i="2" a="1"/>
  <c r="A679" i="2" s="1"/>
  <c r="A678" i="2"/>
  <c r="A677" i="2" a="1"/>
  <c r="A677" i="2" s="1"/>
  <c r="A676" i="2"/>
  <c r="A675" i="2" a="1"/>
  <c r="A675" i="2" s="1"/>
  <c r="A674" i="2"/>
  <c r="G673" i="2" a="1"/>
  <c r="G673" i="2" s="1"/>
  <c r="E673" i="2" a="1"/>
  <c r="E673" i="2" s="1"/>
  <c r="C673" i="2" a="1"/>
  <c r="C673" i="2" s="1"/>
  <c r="G672" i="2"/>
  <c r="E672" i="2"/>
  <c r="C672" i="2"/>
  <c r="A672" i="2"/>
  <c r="A670" i="2" a="1"/>
  <c r="A670" i="2" s="1"/>
  <c r="A669" i="2"/>
  <c r="A668" i="2" a="1"/>
  <c r="A668" i="2" s="1"/>
  <c r="A667" i="2"/>
  <c r="A666" i="2" a="1"/>
  <c r="A666" i="2" s="1"/>
  <c r="A665" i="2"/>
  <c r="A664" i="2" a="1"/>
  <c r="A664" i="2" s="1"/>
  <c r="A663" i="2"/>
  <c r="G662" i="2" a="1"/>
  <c r="G662" i="2" s="1"/>
  <c r="E662" i="2" a="1"/>
  <c r="E662" i="2" s="1"/>
  <c r="C662" i="2" a="1"/>
  <c r="C662" i="2" s="1"/>
  <c r="G661" i="2"/>
  <c r="E661" i="2"/>
  <c r="C661" i="2"/>
  <c r="A661" i="2"/>
  <c r="A659" i="2" a="1"/>
  <c r="A659" i="2" s="1"/>
  <c r="A658" i="2"/>
  <c r="A657" i="2" a="1"/>
  <c r="A657" i="2" s="1"/>
  <c r="A656" i="2"/>
  <c r="A655" i="2" a="1"/>
  <c r="A655" i="2" s="1"/>
  <c r="A654" i="2"/>
  <c r="A653" i="2" a="1"/>
  <c r="A653" i="2" s="1"/>
  <c r="A652" i="2"/>
  <c r="G651" i="2" a="1"/>
  <c r="G651" i="2" s="1"/>
  <c r="E651" i="2" a="1"/>
  <c r="E651" i="2" s="1"/>
  <c r="C651" i="2" a="1"/>
  <c r="C651" i="2" s="1"/>
  <c r="G650" i="2"/>
  <c r="E650" i="2"/>
  <c r="C650" i="2"/>
  <c r="A650" i="2"/>
  <c r="A648" i="2" a="1"/>
  <c r="A648" i="2" s="1"/>
  <c r="A647" i="2"/>
  <c r="A646" i="2" a="1"/>
  <c r="A646" i="2" s="1"/>
  <c r="A645" i="2"/>
  <c r="A644" i="2" a="1"/>
  <c r="A644" i="2" s="1"/>
  <c r="A643" i="2"/>
  <c r="A642" i="2" a="1"/>
  <c r="A642" i="2" s="1"/>
  <c r="A641" i="2"/>
  <c r="G640" i="2" a="1"/>
  <c r="G640" i="2" s="1"/>
  <c r="E640" i="2" a="1"/>
  <c r="E640" i="2" s="1"/>
  <c r="C640" i="2" a="1"/>
  <c r="C640" i="2" s="1"/>
  <c r="G639" i="2"/>
  <c r="E639" i="2"/>
  <c r="C639" i="2"/>
  <c r="A639" i="2"/>
  <c r="A637" i="2" a="1"/>
  <c r="A637" i="2" s="1"/>
  <c r="A636" i="2"/>
  <c r="A635" i="2" a="1"/>
  <c r="A635" i="2" s="1"/>
  <c r="A634" i="2"/>
  <c r="A633" i="2" a="1"/>
  <c r="A633" i="2" s="1"/>
  <c r="A632" i="2"/>
  <c r="A631" i="2" a="1"/>
  <c r="A631" i="2" s="1"/>
  <c r="A630" i="2"/>
  <c r="G629" i="2" a="1"/>
  <c r="G629" i="2" s="1"/>
  <c r="E629" i="2" a="1"/>
  <c r="E629" i="2" s="1"/>
  <c r="C629" i="2" a="1"/>
  <c r="C629" i="2" s="1"/>
  <c r="G628" i="2"/>
  <c r="E628" i="2"/>
  <c r="C628" i="2"/>
  <c r="A628" i="2"/>
  <c r="A615" i="2" a="1"/>
  <c r="A615" i="2" s="1"/>
  <c r="A614" i="2"/>
  <c r="A613" i="2" a="1"/>
  <c r="A613" i="2" s="1"/>
  <c r="A612" i="2"/>
  <c r="A611" i="2" a="1"/>
  <c r="A611" i="2" s="1"/>
  <c r="A610" i="2"/>
  <c r="A609" i="2" a="1"/>
  <c r="A609" i="2" s="1"/>
  <c r="A608" i="2"/>
  <c r="G607" i="2" a="1"/>
  <c r="G607" i="2" s="1"/>
  <c r="E607" i="2" a="1"/>
  <c r="E607" i="2" s="1"/>
  <c r="C607" i="2" a="1"/>
  <c r="C607" i="2" s="1"/>
  <c r="G606" i="2"/>
  <c r="E606" i="2"/>
  <c r="C606" i="2"/>
  <c r="A606" i="2"/>
  <c r="A604" i="2" a="1"/>
  <c r="A604" i="2" s="1"/>
  <c r="A603" i="2"/>
  <c r="A602" i="2" a="1"/>
  <c r="A602" i="2" s="1"/>
  <c r="A601" i="2"/>
  <c r="A600" i="2" a="1"/>
  <c r="A600" i="2" s="1"/>
  <c r="A599" i="2"/>
  <c r="A598" i="2" a="1"/>
  <c r="A598" i="2" s="1"/>
  <c r="A597" i="2"/>
  <c r="G596" i="2" a="1"/>
  <c r="G596" i="2" s="1"/>
  <c r="E596" i="2" a="1"/>
  <c r="E596" i="2" s="1"/>
  <c r="C596" i="2" a="1"/>
  <c r="C596" i="2" s="1"/>
  <c r="G595" i="2"/>
  <c r="E595" i="2"/>
  <c r="C595" i="2"/>
  <c r="A595" i="2"/>
  <c r="A593" i="2" a="1"/>
  <c r="A593" i="2" s="1"/>
  <c r="A592" i="2"/>
  <c r="A591" i="2" a="1"/>
  <c r="A591" i="2" s="1"/>
  <c r="A590" i="2"/>
  <c r="A589" i="2" a="1"/>
  <c r="A589" i="2" s="1"/>
  <c r="A588" i="2"/>
  <c r="A587" i="2" a="1"/>
  <c r="A587" i="2" s="1"/>
  <c r="A586" i="2"/>
  <c r="G585" i="2" a="1"/>
  <c r="G585" i="2" s="1"/>
  <c r="E585" i="2" a="1"/>
  <c r="E585" i="2" s="1"/>
  <c r="C585" i="2" a="1"/>
  <c r="C585" i="2" s="1"/>
  <c r="G584" i="2"/>
  <c r="E584" i="2"/>
  <c r="C584" i="2"/>
  <c r="A584" i="2"/>
  <c r="A582" i="2" a="1"/>
  <c r="A582" i="2" s="1"/>
  <c r="A581" i="2"/>
  <c r="A580" i="2" a="1"/>
  <c r="A580" i="2" s="1"/>
  <c r="A579" i="2"/>
  <c r="A578" i="2" a="1"/>
  <c r="A578" i="2" s="1"/>
  <c r="A577" i="2"/>
  <c r="A576" i="2" a="1"/>
  <c r="A576" i="2" s="1"/>
  <c r="A575" i="2"/>
  <c r="G574" i="2" a="1"/>
  <c r="G574" i="2" s="1"/>
  <c r="E574" i="2" a="1"/>
  <c r="E574" i="2" s="1"/>
  <c r="C574" i="2" a="1"/>
  <c r="C574" i="2" s="1"/>
  <c r="G573" i="2"/>
  <c r="E573" i="2"/>
  <c r="C573" i="2"/>
  <c r="A573" i="2"/>
  <c r="A571" i="2" a="1"/>
  <c r="A571" i="2" s="1"/>
  <c r="A570" i="2"/>
  <c r="A569" i="2" a="1"/>
  <c r="A569" i="2" s="1"/>
  <c r="A568" i="2"/>
  <c r="A567" i="2" a="1"/>
  <c r="A567" i="2" s="1"/>
  <c r="A566" i="2"/>
  <c r="A565" i="2" a="1"/>
  <c r="A565" i="2" s="1"/>
  <c r="A564" i="2"/>
  <c r="G563" i="2" a="1"/>
  <c r="G563" i="2" s="1"/>
  <c r="E563" i="2" a="1"/>
  <c r="E563" i="2" s="1"/>
  <c r="C563" i="2" a="1"/>
  <c r="C563" i="2" s="1"/>
  <c r="G562" i="2"/>
  <c r="E562" i="2"/>
  <c r="C562" i="2"/>
  <c r="A562" i="2"/>
  <c r="A560" i="2" a="1"/>
  <c r="A560" i="2" s="1"/>
  <c r="A559" i="2"/>
  <c r="A558" i="2" a="1"/>
  <c r="A558" i="2" s="1"/>
  <c r="A557" i="2"/>
  <c r="A556" i="2" a="1"/>
  <c r="A556" i="2" s="1"/>
  <c r="A555" i="2"/>
  <c r="A554" i="2" a="1"/>
  <c r="A554" i="2" s="1"/>
  <c r="A553" i="2"/>
  <c r="E552" i="2" a="1"/>
  <c r="E552" i="2" s="1"/>
  <c r="C552" i="2" a="1"/>
  <c r="C552" i="2" s="1"/>
  <c r="G551" i="2"/>
  <c r="E551" i="2"/>
  <c r="C551" i="2"/>
  <c r="A551" i="2"/>
  <c r="A538" i="2" a="1"/>
  <c r="A538" i="2" s="1"/>
  <c r="A537" i="2"/>
  <c r="A536" i="2" a="1"/>
  <c r="A536" i="2" s="1"/>
  <c r="A535" i="2"/>
  <c r="A534" i="2" a="1"/>
  <c r="A534" i="2" s="1"/>
  <c r="A533" i="2"/>
  <c r="A532" i="2" a="1"/>
  <c r="A532" i="2" s="1"/>
  <c r="A531" i="2"/>
  <c r="G530" i="2" a="1"/>
  <c r="G530" i="2" s="1"/>
  <c r="E530" i="2" a="1"/>
  <c r="E530" i="2" s="1"/>
  <c r="C530" i="2" a="1"/>
  <c r="C530" i="2" s="1"/>
  <c r="G529" i="2"/>
  <c r="E529" i="2"/>
  <c r="C529" i="2"/>
  <c r="A529" i="2"/>
  <c r="A516" i="2" a="1"/>
  <c r="A516" i="2" s="1"/>
  <c r="A515" i="2"/>
  <c r="A514" i="2" a="1"/>
  <c r="A514" i="2" s="1"/>
  <c r="A513" i="2"/>
  <c r="A512" i="2" a="1"/>
  <c r="A512" i="2" s="1"/>
  <c r="A511" i="2"/>
  <c r="A510" i="2" a="1"/>
  <c r="A510" i="2" s="1"/>
  <c r="A509" i="2"/>
  <c r="G508" i="2" a="1"/>
  <c r="G508" i="2" s="1"/>
  <c r="E508" i="2" a="1"/>
  <c r="E508" i="2" s="1"/>
  <c r="C508" i="2" a="1"/>
  <c r="C508" i="2" s="1"/>
  <c r="G507" i="2"/>
  <c r="E507" i="2"/>
  <c r="C507" i="2"/>
  <c r="A507" i="2"/>
  <c r="A505" i="2" a="1"/>
  <c r="A505" i="2" s="1"/>
  <c r="A504" i="2"/>
  <c r="A503" i="2" a="1"/>
  <c r="A503" i="2" s="1"/>
  <c r="A502" i="2"/>
  <c r="A501" i="2" a="1"/>
  <c r="A501" i="2" s="1"/>
  <c r="A500" i="2"/>
  <c r="A499" i="2" a="1"/>
  <c r="A499" i="2" s="1"/>
  <c r="A498" i="2"/>
  <c r="G497" i="2" a="1"/>
  <c r="G497" i="2" s="1"/>
  <c r="E497" i="2" a="1"/>
  <c r="E497" i="2" s="1"/>
  <c r="C497" i="2" a="1"/>
  <c r="C497" i="2" s="1"/>
  <c r="G496" i="2"/>
  <c r="E496" i="2"/>
  <c r="C496" i="2"/>
  <c r="A496" i="2"/>
  <c r="A494" i="2" a="1"/>
  <c r="A494" i="2" s="1"/>
  <c r="A493" i="2"/>
  <c r="A492" i="2" a="1"/>
  <c r="A492" i="2" s="1"/>
  <c r="A491" i="2"/>
  <c r="A490" i="2" a="1"/>
  <c r="A490" i="2" s="1"/>
  <c r="A489" i="2"/>
  <c r="A488" i="2" a="1"/>
  <c r="A488" i="2" s="1"/>
  <c r="A487" i="2"/>
  <c r="G486" i="2" a="1"/>
  <c r="G486" i="2" s="1"/>
  <c r="E486" i="2" a="1"/>
  <c r="E486" i="2" s="1"/>
  <c r="C486" i="2" a="1"/>
  <c r="C486" i="2" s="1"/>
  <c r="G485" i="2"/>
  <c r="E485" i="2"/>
  <c r="C485" i="2"/>
  <c r="A485" i="2"/>
  <c r="A472" i="2" a="1"/>
  <c r="A472" i="2" s="1"/>
  <c r="A471" i="2"/>
  <c r="A470" i="2" a="1"/>
  <c r="A470" i="2" s="1"/>
  <c r="A469" i="2"/>
  <c r="A468" i="2" a="1"/>
  <c r="A468" i="2" s="1"/>
  <c r="A467" i="2"/>
  <c r="A466" i="2" a="1"/>
  <c r="A466" i="2" s="1"/>
  <c r="A465" i="2"/>
  <c r="G464" i="2" a="1"/>
  <c r="G464" i="2" s="1"/>
  <c r="E464" i="2" a="1"/>
  <c r="E464" i="2" s="1"/>
  <c r="C464" i="2" a="1"/>
  <c r="C464" i="2" s="1"/>
  <c r="G463" i="2"/>
  <c r="E463" i="2"/>
  <c r="C463" i="2"/>
  <c r="A463" i="2"/>
  <c r="A461" i="2" a="1"/>
  <c r="A461" i="2" s="1"/>
  <c r="A460" i="2"/>
  <c r="A459" i="2" a="1"/>
  <c r="A459" i="2" s="1"/>
  <c r="A458" i="2"/>
  <c r="A457" i="2" a="1"/>
  <c r="A457" i="2" s="1"/>
  <c r="A456" i="2"/>
  <c r="A455" i="2" a="1"/>
  <c r="A455" i="2" s="1"/>
  <c r="A454" i="2"/>
  <c r="G453" i="2" a="1"/>
  <c r="G453" i="2" s="1"/>
  <c r="E453" i="2" a="1"/>
  <c r="E453" i="2" s="1"/>
  <c r="C453" i="2" a="1"/>
  <c r="C453" i="2" s="1"/>
  <c r="G452" i="2"/>
  <c r="E452" i="2"/>
  <c r="C452" i="2"/>
  <c r="A452" i="2"/>
  <c r="A450" i="2" a="1"/>
  <c r="A450" i="2" s="1"/>
  <c r="A449" i="2"/>
  <c r="A448" i="2" a="1"/>
  <c r="A448" i="2" s="1"/>
  <c r="A447" i="2"/>
  <c r="A446" i="2" a="1"/>
  <c r="A446" i="2" s="1"/>
  <c r="A445" i="2"/>
  <c r="A444" i="2" a="1"/>
  <c r="A444" i="2" s="1"/>
  <c r="A443" i="2"/>
  <c r="G442" i="2" a="1"/>
  <c r="G442" i="2" s="1"/>
  <c r="E442" i="2" a="1"/>
  <c r="E442" i="2" s="1"/>
  <c r="C442" i="2" a="1"/>
  <c r="C442" i="2" s="1"/>
  <c r="G441" i="2"/>
  <c r="E441" i="2"/>
  <c r="C441" i="2"/>
  <c r="A441" i="2"/>
  <c r="A439" i="2" a="1"/>
  <c r="A439" i="2" s="1"/>
  <c r="A438" i="2"/>
  <c r="A437" i="2" a="1"/>
  <c r="A437" i="2" s="1"/>
  <c r="A436" i="2"/>
  <c r="A435" i="2" a="1"/>
  <c r="A435" i="2" s="1"/>
  <c r="A434" i="2"/>
  <c r="A433" i="2" a="1"/>
  <c r="A433" i="2" s="1"/>
  <c r="A432" i="2"/>
  <c r="G431" i="2" a="1"/>
  <c r="G431" i="2" s="1"/>
  <c r="E431" i="2" a="1"/>
  <c r="E431" i="2" s="1"/>
  <c r="C431" i="2" a="1"/>
  <c r="C431" i="2" s="1"/>
  <c r="G430" i="2"/>
  <c r="E430" i="2"/>
  <c r="C430" i="2"/>
  <c r="A430" i="2"/>
  <c r="G420" i="2" a="1"/>
  <c r="G420" i="2" s="1"/>
  <c r="A428" i="2" a="1"/>
  <c r="A428" i="2" s="1"/>
  <c r="A427" i="2"/>
  <c r="A426" i="2" a="1"/>
  <c r="A426" i="2" s="1"/>
  <c r="A425" i="2"/>
  <c r="A424" i="2" a="1"/>
  <c r="A424" i="2" s="1"/>
  <c r="A423" i="2"/>
  <c r="A422" i="2" a="1"/>
  <c r="A422" i="2" s="1"/>
  <c r="A421" i="2"/>
  <c r="E420" i="2" a="1"/>
  <c r="E420" i="2" s="1"/>
  <c r="C420" i="2" a="1"/>
  <c r="C420" i="2" s="1"/>
  <c r="G419" i="2"/>
  <c r="E419" i="2"/>
  <c r="C419" i="2"/>
  <c r="A419" i="2"/>
  <c r="A417" i="2" a="1"/>
  <c r="A417" i="2" s="1"/>
  <c r="A416" i="2"/>
  <c r="A415" i="2" a="1"/>
  <c r="A415" i="2" s="1"/>
  <c r="A414" i="2"/>
  <c r="A413" i="2" a="1"/>
  <c r="A413" i="2" s="1"/>
  <c r="A412" i="2"/>
  <c r="A411" i="2" a="1"/>
  <c r="A411" i="2" s="1"/>
  <c r="A410" i="2"/>
  <c r="G409" i="2" a="1"/>
  <c r="G409" i="2" s="1"/>
  <c r="E409" i="2" a="1"/>
  <c r="E409" i="2" s="1"/>
  <c r="C409" i="2" a="1"/>
  <c r="C409" i="2" s="1"/>
  <c r="G408" i="2"/>
  <c r="E408" i="2"/>
  <c r="C408" i="2"/>
  <c r="A408" i="2"/>
  <c r="A406" i="2" a="1"/>
  <c r="A406" i="2" s="1"/>
  <c r="A405" i="2"/>
  <c r="A404" i="2" a="1"/>
  <c r="A404" i="2" s="1"/>
  <c r="A403" i="2"/>
  <c r="A402" i="2" a="1"/>
  <c r="A402" i="2" s="1"/>
  <c r="A401" i="2"/>
  <c r="A400" i="2" a="1"/>
  <c r="A400" i="2" s="1"/>
  <c r="A399" i="2"/>
  <c r="G398" i="2" a="1"/>
  <c r="G398" i="2" s="1"/>
  <c r="E398" i="2" a="1"/>
  <c r="E398" i="2" s="1"/>
  <c r="C398" i="2" a="1"/>
  <c r="C398" i="2" s="1"/>
  <c r="G397" i="2"/>
  <c r="E397" i="2"/>
  <c r="C397" i="2"/>
  <c r="A397" i="2"/>
  <c r="A395" i="2" a="1"/>
  <c r="A395" i="2" s="1"/>
  <c r="A394" i="2"/>
  <c r="A393" i="2" a="1"/>
  <c r="A393" i="2" s="1"/>
  <c r="A392" i="2"/>
  <c r="A391" i="2" a="1"/>
  <c r="A391" i="2" s="1"/>
  <c r="A390" i="2"/>
  <c r="A389" i="2" a="1"/>
  <c r="A389" i="2" s="1"/>
  <c r="A388" i="2"/>
  <c r="G387" i="2" a="1"/>
  <c r="G387" i="2" s="1"/>
  <c r="E387" i="2" a="1"/>
  <c r="E387" i="2" s="1"/>
  <c r="C387" i="2" a="1"/>
  <c r="C387" i="2" s="1"/>
  <c r="G386" i="2"/>
  <c r="E386" i="2"/>
  <c r="C386" i="2"/>
  <c r="A386" i="2"/>
  <c r="A373" i="2" a="1"/>
  <c r="A373" i="2" s="1"/>
  <c r="A372" i="2"/>
  <c r="A371" i="2" a="1"/>
  <c r="A371" i="2" s="1"/>
  <c r="A370" i="2"/>
  <c r="A369" i="2" a="1"/>
  <c r="A369" i="2" s="1"/>
  <c r="A368" i="2"/>
  <c r="A367" i="2" a="1"/>
  <c r="A367" i="2" s="1"/>
  <c r="A366" i="2"/>
  <c r="G365" i="2" a="1"/>
  <c r="G365" i="2" s="1"/>
  <c r="E365" i="2" a="1"/>
  <c r="E365" i="2" s="1"/>
  <c r="C365" i="2" a="1"/>
  <c r="C365" i="2" s="1"/>
  <c r="G364" i="2"/>
  <c r="E364" i="2"/>
  <c r="C364" i="2"/>
  <c r="A364" i="2"/>
  <c r="A362" i="2" a="1"/>
  <c r="A362" i="2" s="1"/>
  <c r="A361" i="2"/>
  <c r="A360" i="2" a="1"/>
  <c r="A360" i="2" s="1"/>
  <c r="A359" i="2"/>
  <c r="A358" i="2" a="1"/>
  <c r="A358" i="2" s="1"/>
  <c r="A357" i="2"/>
  <c r="A356" i="2" a="1"/>
  <c r="A356" i="2" s="1"/>
  <c r="A355" i="2"/>
  <c r="G354" i="2" a="1"/>
  <c r="G354" i="2" s="1"/>
  <c r="E354" i="2" a="1"/>
  <c r="E354" i="2" s="1"/>
  <c r="C354" i="2" a="1"/>
  <c r="C354" i="2" s="1"/>
  <c r="G353" i="2"/>
  <c r="E353" i="2"/>
  <c r="C353" i="2"/>
  <c r="A353" i="2"/>
  <c r="A351" i="2" a="1"/>
  <c r="A351" i="2" s="1"/>
  <c r="A350" i="2"/>
  <c r="A349" i="2" a="1"/>
  <c r="A349" i="2" s="1"/>
  <c r="A348" i="2"/>
  <c r="A347" i="2" a="1"/>
  <c r="A347" i="2" s="1"/>
  <c r="A346" i="2"/>
  <c r="A345" i="2" a="1"/>
  <c r="A345" i="2" s="1"/>
  <c r="A344" i="2"/>
  <c r="G343" i="2" a="1"/>
  <c r="G343" i="2" s="1"/>
  <c r="E343" i="2" a="1"/>
  <c r="E343" i="2" s="1"/>
  <c r="C343" i="2" a="1"/>
  <c r="C343" i="2" s="1"/>
  <c r="G342" i="2"/>
  <c r="E342" i="2"/>
  <c r="C342" i="2"/>
  <c r="A342" i="2"/>
  <c r="A340" i="2" a="1"/>
  <c r="A340" i="2" s="1"/>
  <c r="A339" i="2"/>
  <c r="A338" i="2" a="1"/>
  <c r="A338" i="2" s="1"/>
  <c r="A337" i="2"/>
  <c r="A336" i="2" a="1"/>
  <c r="A336" i="2" s="1"/>
  <c r="A335" i="2"/>
  <c r="A334" i="2" a="1"/>
  <c r="A334" i="2" s="1"/>
  <c r="A333" i="2"/>
  <c r="G332" i="2" a="1"/>
  <c r="G332" i="2" s="1"/>
  <c r="E332" i="2" a="1"/>
  <c r="E332" i="2" s="1"/>
  <c r="C332" i="2" a="1"/>
  <c r="C332" i="2" s="1"/>
  <c r="G331" i="2"/>
  <c r="E331" i="2"/>
  <c r="C331" i="2"/>
  <c r="A331" i="2"/>
  <c r="A329" i="2" a="1"/>
  <c r="A329" i="2" s="1"/>
  <c r="A328" i="2"/>
  <c r="A327" i="2" a="1"/>
  <c r="A327" i="2" s="1"/>
  <c r="A326" i="2"/>
  <c r="A325" i="2" a="1"/>
  <c r="A325" i="2" s="1"/>
  <c r="A324" i="2"/>
  <c r="A323" i="2" a="1"/>
  <c r="A323" i="2" s="1"/>
  <c r="A322" i="2"/>
  <c r="G321" i="2" a="1"/>
  <c r="G321" i="2" s="1"/>
  <c r="E321" i="2" a="1"/>
  <c r="E321" i="2" s="1"/>
  <c r="C321" i="2" a="1"/>
  <c r="C321" i="2" s="1"/>
  <c r="G320" i="2"/>
  <c r="E320" i="2"/>
  <c r="C320" i="2"/>
  <c r="A320" i="2"/>
  <c r="A318" i="2" a="1"/>
  <c r="A318" i="2" s="1"/>
  <c r="A317" i="2"/>
  <c r="A316" i="2" a="1"/>
  <c r="A316" i="2" s="1"/>
  <c r="A315" i="2"/>
  <c r="A314" i="2" a="1"/>
  <c r="A314" i="2" s="1"/>
  <c r="A313" i="2"/>
  <c r="A312" i="2" a="1"/>
  <c r="A312" i="2" s="1"/>
  <c r="A311" i="2"/>
  <c r="G310" i="2" a="1"/>
  <c r="G310" i="2" s="1"/>
  <c r="E310" i="2" a="1"/>
  <c r="E310" i="2" s="1"/>
  <c r="C310" i="2" a="1"/>
  <c r="C310" i="2" s="1"/>
  <c r="G309" i="2"/>
  <c r="E309" i="2"/>
  <c r="C309" i="2"/>
  <c r="A309" i="2"/>
  <c r="A307" i="2" a="1"/>
  <c r="A307" i="2" s="1"/>
  <c r="A306" i="2"/>
  <c r="A305" i="2" a="1"/>
  <c r="A305" i="2" s="1"/>
  <c r="A304" i="2"/>
  <c r="A303" i="2" a="1"/>
  <c r="A303" i="2" s="1"/>
  <c r="A302" i="2"/>
  <c r="A301" i="2" a="1"/>
  <c r="A301" i="2" s="1"/>
  <c r="A300" i="2"/>
  <c r="G299" i="2" a="1"/>
  <c r="G299" i="2" s="1"/>
  <c r="E299" i="2" a="1"/>
  <c r="E299" i="2" s="1"/>
  <c r="C299" i="2" a="1"/>
  <c r="C299" i="2" s="1"/>
  <c r="G298" i="2"/>
  <c r="E298" i="2"/>
  <c r="C298" i="2"/>
  <c r="A298" i="2"/>
  <c r="A296" i="2" a="1"/>
  <c r="A296" i="2" s="1"/>
  <c r="A295" i="2"/>
  <c r="A294" i="2" a="1"/>
  <c r="A294" i="2" s="1"/>
  <c r="A293" i="2"/>
  <c r="A292" i="2" a="1"/>
  <c r="A292" i="2" s="1"/>
  <c r="A291" i="2"/>
  <c r="A290" i="2" a="1"/>
  <c r="A290" i="2" s="1"/>
  <c r="A289" i="2"/>
  <c r="G288" i="2" a="1"/>
  <c r="G288" i="2" s="1"/>
  <c r="E288" i="2" a="1"/>
  <c r="E288" i="2" s="1"/>
  <c r="C288" i="2" a="1"/>
  <c r="C288" i="2" s="1"/>
  <c r="G287" i="2"/>
  <c r="E287" i="2"/>
  <c r="C287" i="2"/>
  <c r="A287" i="2"/>
  <c r="A285" i="2" a="1"/>
  <c r="A285" i="2" s="1"/>
  <c r="A284" i="2"/>
  <c r="A283" i="2" a="1"/>
  <c r="A283" i="2" s="1"/>
  <c r="A282" i="2"/>
  <c r="A281" i="2" a="1"/>
  <c r="A281" i="2" s="1"/>
  <c r="A280" i="2"/>
  <c r="A279" i="2" a="1"/>
  <c r="A279" i="2" s="1"/>
  <c r="A278" i="2"/>
  <c r="G277" i="2" a="1"/>
  <c r="G277" i="2" s="1"/>
  <c r="E277" i="2" a="1"/>
  <c r="E277" i="2" s="1"/>
  <c r="C277" i="2" a="1"/>
  <c r="C277" i="2" s="1"/>
  <c r="G276" i="2"/>
  <c r="E276" i="2"/>
  <c r="C276" i="2"/>
  <c r="A276" i="2"/>
  <c r="A241" i="2" a="1"/>
  <c r="A241" i="2" s="1"/>
  <c r="A240" i="2"/>
  <c r="A239" i="2" a="1"/>
  <c r="A239" i="2" s="1"/>
  <c r="A238" i="2"/>
  <c r="A237" i="2" a="1"/>
  <c r="A237" i="2" s="1"/>
  <c r="A236" i="2"/>
  <c r="A235" i="2" a="1"/>
  <c r="A235" i="2" s="1"/>
  <c r="A234" i="2"/>
  <c r="G233" i="2" a="1"/>
  <c r="G233" i="2" s="1"/>
  <c r="E233" i="2" a="1"/>
  <c r="E233" i="2" s="1"/>
  <c r="C233" i="2" a="1"/>
  <c r="C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G177" i="2"/>
  <c r="E177" i="2"/>
  <c r="C177" i="2"/>
  <c r="A177" i="2"/>
  <c r="A175" i="2" a="1"/>
  <c r="A175" i="2" s="1"/>
  <c r="A174" i="2"/>
  <c r="A173" i="2" a="1"/>
  <c r="A173" i="2" s="1"/>
  <c r="A172" i="2"/>
  <c r="A171" i="2" a="1"/>
  <c r="A171" i="2" s="1"/>
  <c r="A170" i="2"/>
  <c r="A169" i="2" a="1"/>
  <c r="A169" i="2" s="1"/>
  <c r="A168" i="2"/>
  <c r="G167" i="2" a="1"/>
  <c r="G167" i="2" s="1"/>
  <c r="E167" i="2" a="1"/>
  <c r="E167" i="2" s="1"/>
  <c r="C167" i="2" a="1"/>
  <c r="C167" i="2" s="1"/>
  <c r="G166" i="2"/>
  <c r="E166" i="2"/>
  <c r="C166" i="2"/>
  <c r="A166" i="2"/>
  <c r="A164" i="2" a="1"/>
  <c r="A164" i="2" s="1"/>
  <c r="A163" i="2"/>
  <c r="A162" i="2" a="1"/>
  <c r="A162" i="2" s="1"/>
  <c r="A161" i="2"/>
  <c r="A160" i="2" a="1"/>
  <c r="A160" i="2" s="1"/>
  <c r="A159" i="2"/>
  <c r="A158" i="2" a="1"/>
  <c r="A158" i="2" s="1"/>
  <c r="A157" i="2"/>
  <c r="G156" i="2" a="1"/>
  <c r="G156" i="2" s="1"/>
  <c r="E156" i="2" a="1"/>
  <c r="E156" i="2" s="1"/>
  <c r="C156" i="2" a="1"/>
  <c r="C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G122" i="2"/>
  <c r="E122" i="2"/>
  <c r="C122" i="2"/>
  <c r="A122" i="2"/>
  <c r="A87" i="2" a="1"/>
  <c r="A87" i="2" s="1"/>
  <c r="A86" i="2"/>
  <c r="A85" i="2" a="1"/>
  <c r="A85" i="2" s="1"/>
  <c r="A84" i="2"/>
  <c r="A83" i="2" a="1"/>
  <c r="A83" i="2" s="1"/>
  <c r="A82" i="2"/>
  <c r="A81" i="2" a="1"/>
  <c r="A81" i="2" s="1"/>
  <c r="A80" i="2"/>
  <c r="G79" i="2" a="1"/>
  <c r="G79" i="2" s="1"/>
  <c r="E79" i="2" a="1"/>
  <c r="E79" i="2" s="1"/>
  <c r="C79" i="2" a="1"/>
  <c r="C79" i="2" s="1"/>
  <c r="G78" i="2"/>
  <c r="E78" i="2"/>
  <c r="C78" i="2"/>
  <c r="A78" i="2"/>
  <c r="A76" i="2" a="1"/>
  <c r="A76" i="2" s="1"/>
  <c r="A75" i="2"/>
  <c r="A74" i="2" a="1"/>
  <c r="A74" i="2" s="1"/>
  <c r="A73" i="2"/>
  <c r="A72" i="2" a="1"/>
  <c r="A72" i="2" s="1"/>
  <c r="A71" i="2"/>
  <c r="A70" i="2" a="1"/>
  <c r="A70" i="2" s="1"/>
  <c r="A69" i="2"/>
  <c r="G68" i="2" a="1"/>
  <c r="G68" i="2" s="1"/>
  <c r="E68" i="2" a="1"/>
  <c r="E68" i="2" s="1"/>
  <c r="C68" i="2" a="1"/>
  <c r="C68" i="2" s="1"/>
  <c r="G67" i="2"/>
  <c r="E67" i="2"/>
  <c r="C67" i="2"/>
  <c r="A67" i="2"/>
  <c r="A65" i="2" a="1"/>
  <c r="A65" i="2" s="1"/>
  <c r="A64" i="2"/>
  <c r="A63" i="2" a="1"/>
  <c r="A63" i="2" s="1"/>
  <c r="A62" i="2"/>
  <c r="A61" i="2" a="1"/>
  <c r="A61" i="2" s="1"/>
  <c r="A60" i="2"/>
  <c r="A59" i="2" a="1"/>
  <c r="A59" i="2" s="1"/>
  <c r="A58" i="2"/>
  <c r="G57" i="2" a="1"/>
  <c r="G57" i="2" s="1"/>
  <c r="E57" i="2" a="1"/>
  <c r="E57" i="2" s="1"/>
  <c r="C57" i="2" a="1"/>
  <c r="C57" i="2" s="1"/>
  <c r="G56" i="2"/>
  <c r="E56" i="2"/>
  <c r="C56" i="2"/>
  <c r="A56" i="2"/>
  <c r="A54" i="2" a="1"/>
  <c r="A54" i="2" s="1"/>
  <c r="A53" i="2"/>
  <c r="A52" i="2" a="1"/>
  <c r="A52" i="2" s="1"/>
  <c r="A51" i="2"/>
  <c r="A50" i="2" a="1"/>
  <c r="A50" i="2" s="1"/>
  <c r="A49" i="2"/>
  <c r="A48" i="2" a="1"/>
  <c r="A48" i="2" s="1"/>
  <c r="A47" i="2"/>
  <c r="G46" i="2" a="1"/>
  <c r="G46" i="2" s="1"/>
  <c r="E46" i="2" a="1"/>
  <c r="E46" i="2" s="1"/>
  <c r="C46" i="2" a="1"/>
  <c r="C46" i="2" s="1"/>
  <c r="G45" i="2"/>
  <c r="E45" i="2"/>
  <c r="C45" i="2"/>
  <c r="A45" i="2"/>
  <c r="A43" i="2" a="1"/>
  <c r="A43" i="2" s="1"/>
  <c r="A42" i="2"/>
  <c r="A41" i="2" a="1"/>
  <c r="A41" i="2" s="1"/>
  <c r="A40" i="2"/>
  <c r="A39" i="2" a="1"/>
  <c r="A39" i="2" s="1"/>
  <c r="A38" i="2"/>
  <c r="A37" i="2" a="1"/>
  <c r="A37" i="2" s="1"/>
  <c r="A36" i="2"/>
  <c r="G35" i="2" a="1"/>
  <c r="G35" i="2" s="1"/>
  <c r="E35" i="2" a="1"/>
  <c r="E35" i="2" s="1"/>
  <c r="C35" i="2" a="1"/>
  <c r="C35" i="2" s="1"/>
  <c r="G34" i="2"/>
  <c r="E34" i="2"/>
  <c r="C34" i="2"/>
  <c r="A34" i="2"/>
  <c r="A32" i="2" a="1"/>
  <c r="A32" i="2" s="1"/>
  <c r="A31" i="2"/>
  <c r="A30" i="2" a="1"/>
  <c r="A30" i="2" s="1"/>
  <c r="A29" i="2"/>
  <c r="A28" i="2" a="1"/>
  <c r="A28" i="2" s="1"/>
  <c r="A27" i="2"/>
  <c r="A26" i="2" a="1"/>
  <c r="A26" i="2" s="1"/>
  <c r="A25" i="2"/>
  <c r="G24" i="2" a="1"/>
  <c r="G24" i="2" s="1"/>
  <c r="E24" i="2" a="1"/>
  <c r="E24" i="2" s="1"/>
  <c r="C24" i="2" a="1"/>
  <c r="C24" i="2" s="1"/>
  <c r="G23" i="2"/>
  <c r="E23" i="2"/>
  <c r="C23" i="2"/>
  <c r="A23" i="2"/>
  <c r="A21" i="2" a="1"/>
  <c r="A21" i="2" s="1"/>
  <c r="A20" i="2"/>
  <c r="A19" i="2" a="1"/>
  <c r="A19" i="2" s="1"/>
  <c r="A18" i="2"/>
  <c r="A17" i="2" a="1"/>
  <c r="A17" i="2" s="1"/>
  <c r="A16" i="2"/>
  <c r="A15" i="2" a="1"/>
  <c r="A15" i="2" s="1"/>
  <c r="A14" i="2"/>
  <c r="G13" i="2" a="1"/>
  <c r="G13" i="2" s="1"/>
  <c r="E13" i="2" a="1"/>
  <c r="E13" i="2" s="1"/>
  <c r="C13" i="2" a="1"/>
  <c r="C13" i="2" s="1"/>
  <c r="G12" i="2"/>
  <c r="E12" i="2"/>
  <c r="C12" i="2"/>
  <c r="A12" i="2"/>
  <c r="A10" i="2" a="1"/>
  <c r="A10" i="2" s="1"/>
  <c r="A8" i="2" a="1"/>
  <c r="A8" i="2" s="1"/>
  <c r="A6" i="2" a="1"/>
  <c r="A6" i="2" s="1"/>
  <c r="A4" i="2" a="1"/>
  <c r="A4" i="2" s="1"/>
  <c r="G2" i="2" a="1"/>
  <c r="G2" i="2" s="1"/>
  <c r="E2" i="2" a="1"/>
  <c r="E2" i="2" s="1"/>
  <c r="C2" i="2" a="1"/>
  <c r="C2" i="2" s="1"/>
  <c r="A3" i="2"/>
  <c r="I48" i="1" l="1"/>
  <c r="I70" i="1"/>
  <c r="D126" i="15" l="1"/>
  <c r="D206" i="15"/>
  <c r="D46" i="15"/>
  <c r="D279" i="15"/>
  <c r="D267" i="15"/>
  <c r="D192" i="15"/>
  <c r="D30" i="15"/>
  <c r="H251" i="14"/>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53" i="1" l="1"/>
  <c r="I69" i="1"/>
  <c r="D203" i="15" l="1"/>
  <c r="D275" i="15"/>
  <c r="D41" i="15"/>
  <c r="D122" i="15"/>
  <c r="B250" i="14"/>
  <c r="B187" i="14"/>
  <c r="B124" i="14"/>
  <c r="B61" i="14"/>
  <c r="B235" i="14"/>
  <c r="B172" i="14"/>
  <c r="B109" i="14"/>
  <c r="B46" i="14"/>
  <c r="I3" i="1"/>
  <c r="I4" i="1"/>
  <c r="I5" i="1"/>
  <c r="I6" i="1"/>
  <c r="I7" i="1"/>
  <c r="I8" i="1"/>
  <c r="I9" i="1"/>
  <c r="I13" i="1"/>
  <c r="I14" i="1"/>
  <c r="I15" i="1"/>
  <c r="I16" i="1"/>
  <c r="I17" i="1"/>
  <c r="I18" i="1"/>
  <c r="I19" i="1"/>
  <c r="I20" i="1"/>
  <c r="I21" i="1"/>
  <c r="I22" i="1"/>
  <c r="I23" i="1"/>
  <c r="I27" i="1"/>
  <c r="I28" i="1"/>
  <c r="I29" i="1"/>
  <c r="I30" i="1"/>
  <c r="I31" i="1"/>
  <c r="I32" i="1"/>
  <c r="I33" i="1"/>
  <c r="I34" i="1"/>
  <c r="I35" i="1"/>
  <c r="I37" i="1"/>
  <c r="I38" i="1"/>
  <c r="I39" i="1"/>
  <c r="I40" i="1"/>
  <c r="I41" i="1"/>
  <c r="I42" i="1"/>
  <c r="I43" i="1"/>
  <c r="I44" i="1"/>
  <c r="I46" i="1"/>
  <c r="I47" i="1"/>
  <c r="I50" i="1"/>
  <c r="I52" i="1"/>
  <c r="I54" i="1"/>
  <c r="I55" i="1"/>
  <c r="I56" i="1"/>
  <c r="I57" i="1"/>
  <c r="I59" i="1"/>
  <c r="I60" i="1"/>
  <c r="I61" i="1"/>
  <c r="I62" i="1"/>
  <c r="I63" i="1"/>
  <c r="I64" i="1"/>
  <c r="I65" i="1"/>
  <c r="I66" i="1"/>
  <c r="I67" i="1"/>
  <c r="I68" i="1"/>
  <c r="I71" i="1"/>
  <c r="I2" i="1"/>
  <c r="D243" i="15" l="1"/>
  <c r="D254" i="15"/>
  <c r="D15" i="15"/>
  <c r="D196" i="15"/>
  <c r="D244" i="15"/>
  <c r="D263" i="15"/>
  <c r="D239" i="15"/>
  <c r="D234" i="15"/>
  <c r="D116" i="15"/>
  <c r="D253" i="15"/>
  <c r="D259" i="15"/>
  <c r="D282" i="15"/>
  <c r="D125" i="15"/>
  <c r="D50" i="15"/>
  <c r="D37" i="15"/>
  <c r="D115" i="15"/>
  <c r="D200" i="15"/>
  <c r="D273" i="15"/>
  <c r="D119" i="15"/>
  <c r="D33" i="15"/>
  <c r="D272" i="15"/>
  <c r="D34" i="15"/>
  <c r="D45" i="15"/>
  <c r="D127" i="15"/>
  <c r="D269" i="15"/>
  <c r="D44" i="15"/>
  <c r="D281" i="15"/>
  <c r="D197" i="15"/>
  <c r="D97" i="15"/>
  <c r="D168" i="15"/>
  <c r="D271" i="15"/>
  <c r="D124" i="15"/>
  <c r="D205" i="15"/>
  <c r="D278" i="15"/>
  <c r="D14" i="15"/>
  <c r="D167" i="15"/>
  <c r="D252" i="15"/>
  <c r="D238" i="15"/>
  <c r="D141" i="15"/>
  <c r="D89" i="15"/>
  <c r="D172" i="15"/>
  <c r="D249" i="15"/>
  <c r="D18" i="15"/>
  <c r="D198" i="15"/>
  <c r="D36" i="15"/>
  <c r="D117" i="15"/>
  <c r="D32" i="15"/>
  <c r="D138" i="15"/>
  <c r="D35" i="15"/>
  <c r="D40" i="15"/>
  <c r="D199" i="15"/>
  <c r="D38" i="15"/>
  <c r="D118" i="15"/>
  <c r="D237" i="15"/>
  <c r="D212" i="15"/>
  <c r="D52" i="15"/>
  <c r="D133" i="15"/>
  <c r="D194" i="15"/>
  <c r="D95" i="15"/>
  <c r="D287" i="15"/>
  <c r="D19" i="15"/>
  <c r="D173" i="15"/>
  <c r="D291" i="15"/>
  <c r="D236" i="15"/>
  <c r="D47" i="15"/>
  <c r="D283" i="15"/>
  <c r="D207" i="15"/>
  <c r="D128" i="15"/>
  <c r="D235" i="15"/>
  <c r="D160" i="15"/>
  <c r="D85" i="15"/>
  <c r="D9" i="15"/>
  <c r="D260" i="15"/>
  <c r="D187" i="15"/>
  <c r="D110" i="15"/>
  <c r="D26" i="15"/>
  <c r="D179" i="15"/>
  <c r="D102" i="15"/>
  <c r="D23" i="15"/>
  <c r="D257" i="15"/>
  <c r="D162" i="15"/>
  <c r="D87" i="15"/>
  <c r="D11" i="15"/>
  <c r="D8" i="15"/>
  <c r="D233" i="15"/>
  <c r="D159" i="15"/>
  <c r="D84" i="15"/>
  <c r="D264" i="15"/>
  <c r="D214" i="15"/>
  <c r="D134" i="15"/>
  <c r="D54" i="15"/>
  <c r="D258" i="15"/>
  <c r="D180" i="15"/>
  <c r="D103" i="15"/>
  <c r="D24" i="15"/>
  <c r="D290" i="15"/>
  <c r="D209" i="15"/>
  <c r="D130" i="15"/>
  <c r="D60" i="15"/>
  <c r="D57" i="15"/>
  <c r="D163" i="15"/>
  <c r="D289" i="15"/>
  <c r="D88" i="15"/>
  <c r="D245" i="15"/>
  <c r="D164" i="15"/>
  <c r="D90" i="15"/>
  <c r="D12" i="15"/>
  <c r="D232" i="15"/>
  <c r="D158" i="15"/>
  <c r="D83" i="15"/>
  <c r="D7" i="15"/>
  <c r="D256" i="15"/>
  <c r="D178" i="15"/>
  <c r="D22" i="15"/>
  <c r="D101" i="15"/>
  <c r="D86" i="15"/>
  <c r="D10" i="15"/>
  <c r="D241" i="15"/>
  <c r="D161" i="15"/>
  <c r="D53" i="15"/>
  <c r="D288" i="15"/>
  <c r="D213" i="15"/>
  <c r="D123" i="15"/>
  <c r="D188" i="15"/>
  <c r="D111" i="15"/>
  <c r="D284" i="15"/>
  <c r="D208" i="15"/>
  <c r="D129" i="15"/>
  <c r="D48" i="15"/>
  <c r="D120" i="15"/>
  <c r="D277" i="15"/>
  <c r="D201" i="15"/>
  <c r="D43" i="15"/>
  <c r="D276" i="15"/>
  <c r="D171" i="15"/>
  <c r="D42" i="15"/>
  <c r="D266" i="15"/>
  <c r="D191" i="15"/>
  <c r="D114" i="15"/>
  <c r="D29" i="15"/>
  <c r="D231" i="15"/>
  <c r="D157" i="15"/>
  <c r="D82" i="15"/>
  <c r="D6" i="15"/>
  <c r="D156" i="15"/>
  <c r="D81" i="15"/>
  <c r="D5" i="15"/>
  <c r="D230" i="15"/>
  <c r="D56" i="15"/>
  <c r="D240" i="15"/>
  <c r="D216" i="15"/>
  <c r="D136" i="15"/>
  <c r="D268" i="15"/>
  <c r="D193" i="15"/>
  <c r="D137" i="15"/>
  <c r="D31" i="15"/>
  <c r="D27" i="15"/>
  <c r="D261" i="15"/>
  <c r="D189" i="15"/>
  <c r="D112" i="15"/>
  <c r="D251" i="15"/>
  <c r="D175" i="15"/>
  <c r="D98" i="15"/>
  <c r="D20" i="15"/>
  <c r="D242" i="15"/>
  <c r="D217" i="15"/>
  <c r="D58" i="15"/>
  <c r="D139" i="15"/>
  <c r="D174" i="15"/>
  <c r="D96" i="15"/>
  <c r="D17" i="15"/>
  <c r="D94" i="15"/>
  <c r="D248" i="15"/>
  <c r="D170" i="15"/>
  <c r="D109" i="15"/>
  <c r="D186" i="15"/>
  <c r="D80" i="15"/>
  <c r="D155" i="15"/>
  <c r="D250" i="15"/>
  <c r="D204" i="15"/>
  <c r="D265" i="15"/>
  <c r="D215" i="15"/>
  <c r="D135" i="15"/>
  <c r="D55" i="15"/>
  <c r="D181" i="15"/>
  <c r="D104" i="15"/>
  <c r="D246" i="15"/>
  <c r="D165" i="15"/>
  <c r="D91" i="15"/>
  <c r="D13" i="15"/>
  <c r="D59" i="15"/>
  <c r="D195" i="15"/>
  <c r="D270" i="15"/>
  <c r="D140" i="15"/>
  <c r="D274" i="15"/>
  <c r="D39" i="15"/>
  <c r="D202" i="15"/>
  <c r="D121" i="15"/>
  <c r="D166" i="15"/>
  <c r="D92" i="15"/>
  <c r="D49" i="15"/>
  <c r="D285" i="15"/>
  <c r="D210" i="15"/>
  <c r="D131" i="15"/>
  <c r="D176" i="15"/>
  <c r="D99" i="15"/>
  <c r="D169" i="15"/>
  <c r="D247" i="15"/>
  <c r="D93" i="15"/>
  <c r="D16" i="15"/>
  <c r="D262" i="15"/>
  <c r="D113" i="15"/>
  <c r="D190" i="15"/>
  <c r="D28" i="15"/>
  <c r="D108" i="15"/>
  <c r="D25" i="15"/>
  <c r="D185" i="15"/>
  <c r="D255" i="15"/>
  <c r="D177" i="15"/>
  <c r="D100" i="15"/>
  <c r="D21" i="15"/>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 r="E772" i="2" l="1" a="1"/>
  <c r="E772" i="2" s="1"/>
  <c r="G772" i="2" a="1"/>
  <c r="G772" i="2" s="1"/>
  <c r="C772" i="2" l="1" a="1"/>
  <c r="C77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<sst xmlns="http://schemas.openxmlformats.org/spreadsheetml/2006/main" count="979" uniqueCount="379">
  <si>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</si>
  <si>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</si>
  <si>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</si>
  <si>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</si>
  <si>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</si>
  <si>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</si>
  <si>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</si>
  <si>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</si>
  <si>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</si>
  <si>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</si>
  <si>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</si>
  <si>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</si>
  <si>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</si>
  <si>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</si>
  <si>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</si>
  <si>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</si>
  <si>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</si>
  <si>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</si>
  <si>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</si>
  <si>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</si>
  <si>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</si>
  <si>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</si>
  <si>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</si>
  <si>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</si>
  <si>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</si>
  <si>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</si>
  <si>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</si>
  <si>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</si>
  <si>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</si>
  <si>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</si>
  <si>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</si>
  <si>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</si>
  <si>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</si>
  <si>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</si>
  <si>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</si>
  <si>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</si>
  <si>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</si>
  <si>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</si>
  <si>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</si>
  <si>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</si>
  <si>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</si>
  <si>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</si>
  <si>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</si>
  <si>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</si>
  <si>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</si>
  <si>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</si>
  <si>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</si>
  <si>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</si>
  <si>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</si>
  <si>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</si>
  <si>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</si>
  <si>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</si>
  <si>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</si>
  <si>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</si>
  <si>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</si>
  <si>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</si>
  <si>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</si>
  <si>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P-020</t>
  </si>
  <si>
    <t xml:space="preserve">The vendor shall have a documented Information Security Architecture (ISA) for the telematics system.  </t>
  </si>
  <si>
    <t>P-030</t>
  </si>
  <si>
    <t>PS-010</t>
  </si>
  <si>
    <t>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</si>
  <si>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</si>
  <si>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</si>
  <si>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</si>
  <si>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</si>
  <si>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</si>
  <si>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</si>
  <si>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</si>
  <si>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</si>
  <si>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</si>
  <si>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</si>
  <si>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</si>
  <si>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</si>
  <si>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</si>
  <si>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</si>
  <si>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</si>
  <si>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</si>
  <si>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</si>
  <si>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</si>
  <si>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</si>
  <si>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</si>
  <si>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</si>
  <si>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</si>
  <si>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</si>
  <si>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</si>
  <si>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</si>
  <si>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</si>
  <si>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</si>
  <si>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</si>
  <si>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</si>
  <si>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</si>
  <si>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</si>
  <si>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</si>
  <si>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</si>
  <si>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</si>
  <si>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</si>
  <si>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</si>
  <si>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</si>
  <si>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</si>
  <si>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</si>
  <si>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</si>
  <si>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</si>
  <si>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</si>
  <si>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</si>
  <si>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</si>
  <si>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</si>
  <si>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</si>
  <si>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</si>
  <si>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</si>
  <si>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</si>
  <si>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</si>
  <si>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</si>
  <si>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</si>
  <si>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</si>
  <si>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</si>
  <si>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</si>
  <si>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</si>
  <si>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</si>
  <si>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</si>
  <si>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</si>
  <si>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</si>
  <si>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</si>
  <si>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</si>
  <si>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</si>
  <si>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</si>
  <si>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</si>
  <si>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</si>
  <si>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</si>
  <si>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</si>
  <si>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</si>
  <si>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</si>
  <si>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</si>
  <si>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</si>
  <si>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</si>
  <si>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</si>
  <si>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</si>
  <si>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</si>
  <si>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Requirement</t>
  </si>
  <si>
    <t>Remarks</t>
  </si>
  <si>
    <t xml:space="preserve">Verification: Inspection, Demonstration, Test, or Analysis </t>
  </si>
  <si>
    <t xml:space="preserve">Public Requirements References/Descriptions </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</si>
  <si>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</si>
  <si>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</si>
  <si>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</si>
  <si>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</si>
  <si>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</si>
  <si>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</si>
  <si>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</si>
  <si>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</si>
  <si>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</si>
  <si>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</si>
  <si>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</si>
  <si>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r>
      <t xml:space="preserve">e.g. it should not be possible to identify the device type nor firmware version by </t>
    </r>
    <r>
      <rPr>
        <i/>
        <sz val="11"/>
        <color theme="1"/>
        <rFont val="Calibri"/>
        <family val="2"/>
      </rPr>
      <t xml:space="preserve">port scanning </t>
    </r>
    <r>
      <rPr>
        <sz val="11"/>
        <color theme="1"/>
        <rFont val="Calibri"/>
        <family val="2"/>
      </rPr>
      <t>a connected device. Also, it should not be able to determine that a vehicle is operational or not via non-authorized connections.</t>
    </r>
  </si>
  <si>
    <r>
      <t>Cryptographic modules used in the vendors system shall be compliant with Federal Information Processing Standards (FIPS) 140-2: Level 1</t>
    </r>
    <r>
      <rPr>
        <sz val="11"/>
        <color theme="1"/>
        <rFont val="Calibri"/>
        <family val="2"/>
      </rPr>
      <t>.</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</si>
  <si>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</si>
  <si>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color theme="1"/>
        <rFont val="Calibri"/>
        <family val="2"/>
      </rPr>
      <t xml:space="preserve"> </t>
    </r>
    <r>
      <rPr>
        <sz val="11"/>
        <color theme="1"/>
        <rFont val="Calibri"/>
        <family val="2"/>
      </rPr>
      <t>of vendor-supplied documentation describing what data is protected at rest by cryptography. Ensure that the types of data that put your business at risk are protected.</t>
    </r>
  </si>
  <si>
    <r>
      <t>Inspection</t>
    </r>
    <r>
      <rPr>
        <b/>
        <sz val="11"/>
        <color theme="1"/>
        <rFont val="Calibri"/>
        <family val="2"/>
      </rPr>
      <t xml:space="preserve"> </t>
    </r>
    <r>
      <rPr>
        <sz val="11"/>
        <color theme="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</si>
  <si>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color theme="1"/>
        <rFont val="Calibri"/>
        <family val="2"/>
      </rPr>
      <t>rd</t>
    </r>
    <r>
      <rPr>
        <sz val="11"/>
        <color theme="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</si>
  <si>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</si>
  <si>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color theme="1"/>
        <rFont val="Calibri"/>
        <family val="2"/>
      </rPr>
      <t xml:space="preserve"> </t>
    </r>
    <r>
      <rPr>
        <sz val="11"/>
        <color theme="1"/>
        <rFont val="Calibri"/>
        <family val="2"/>
      </rPr>
      <t>of vendor process documentation detailing whether alerts, advisories, and directives are monitored and how these items are consumed e.g. email, ticketing system.</t>
    </r>
  </si>
  <si>
    <t>Inspection of vendor-supplied documentation detailing the vendor’s incident response process.
Ensure that it documents the methods that can be used to notify the vendor of a security incident.</t>
  </si>
  <si>
    <t>Inspection of vendor-supplied documentation detailing their maintenance/release process.
Ensure that there is a process where you (the carrier) are contacted and coordinated-with before the systems upon which you rely undergo maintenance procedures.</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</si>
  <si>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</si>
  <si>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Inspection of vendor-supplied documentation detailing the interfaces (APIs) offered by the vendor.
Ensure that your (carrier) systems can failover to other providers with the same interfaces (APIs).</t>
  </si>
  <si>
    <t>Inspection of 3rd party documentation or a demonstration by the vendor that asserts the dates of penetration tests.
Note that due to the sensitive nature of these reports, you (carriers) should be prepared to enter into NDAs to review these documents.</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</si>
  <si>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</si>
  <si>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</si>
  <si>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</si>
  <si>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</si>
  <si>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</si>
  <si>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Demonstration, by vendor, that disclosure instructions are published on their public website and are readily accessible.
Demonstration, by vendor, of an active security@[vendor domain] email, that will provide a known contact point for disclosure.</t>
  </si>
  <si>
    <t>Inspection of vendor-supplied documentation detailing their release process and quality controls.
Ensure that the process ensures that code is subject to static analysis prior to production release.</t>
  </si>
  <si>
    <t>Inspection of vendor-supplied documentation detailing the software development processes of the vendor.
Ensure that the vendor has coding standards that encourage secure code development.</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</si>
  <si>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</si>
  <si>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</si>
  <si>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</si>
  <si>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</si>
  <si>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</si>
  <si>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Special Publication 800-133 - Recommendation for Cryptographic Key Generation</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</si>
  <si>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</si>
  <si>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</si>
  <si>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</si>
  <si>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</si>
  <si>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</si>
  <si>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</si>
  <si>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</si>
  <si>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</si>
  <si>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</si>
  <si>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</si>
  <si>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</si>
  <si>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</si>
  <si>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</si>
  <si>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</si>
  <si>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</si>
  <si>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</si>
  <si>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</si>
  <si>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</si>
  <si>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</si>
  <si>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</si>
  <si>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</si>
  <si>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</si>
  <si>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</si>
  <si>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</si>
  <si>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</si>
  <si>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</si>
  <si>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</si>
  <si>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</si>
  <si>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</si>
  <si>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</si>
  <si>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</si>
  <si>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The vendor shall have procedures in place to test backup restoration processes of their own systems and their own facilities on at least an annual basis.</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</si>
  <si>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</si>
  <si>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</si>
  <si>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</si>
  <si>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</si>
  <si>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r>
      <t>Inspection</t>
    </r>
    <r>
      <rPr>
        <b/>
        <sz val="11"/>
        <color theme="1"/>
        <rFont val="Calibri"/>
        <family val="2"/>
      </rPr>
      <t xml:space="preserve"> </t>
    </r>
    <r>
      <rPr>
        <sz val="11"/>
        <color theme="1"/>
        <rFont val="Calibri"/>
        <family val="2"/>
      </rPr>
      <t>of vendor process documentation detailing how customers are notified. Confirm that the timelines stated in the vendors notification procedures are acceptable.</t>
    </r>
  </si>
  <si>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</si>
  <si>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</si>
  <si>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</si>
  <si>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</si>
  <si>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</si>
  <si>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</si>
  <si>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</si>
  <si>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</si>
  <si>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</si>
  <si>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</si>
  <si>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</si>
  <si>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</si>
  <si>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</si>
  <si>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</si>
  <si>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</si>
  <si>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</si>
  <si>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</si>
  <si>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</si>
  <si>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</si>
  <si>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</si>
  <si>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</si>
  <si>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</si>
  <si>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</si>
  <si>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
Connectivity/Communications;</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</si>
  <si>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</si>
  <si>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</si>
  <si>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</si>
  <si>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</si>
  <si>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</si>
  <si>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t>SII-190</t>
  </si>
  <si>
    <t>Software Resiliency / Code Protections</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</si>
  <si>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</si>
  <si>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</si>
  <si>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SCP-120</t>
  </si>
  <si>
    <t>The vendor’s software shall not contain any credentials that are shared among other copies of software; e.g. the software cannot contain hardcoded API keys or API passwords</t>
  </si>
  <si>
    <t>Unique API Keys and API Passwords</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</si>
  <si>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</si>
  <si>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</si>
  <si>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</si>
  <si>
    <t>The vendor shall perform due diligence to ensure its suppliers also meet the vendor's security requirements</t>
  </si>
  <si>
    <t>SII-200</t>
  </si>
  <si>
    <t>Inspection of vendor documentation detailing supplier review and acceptance processes and criteria.</t>
  </si>
  <si>
    <r>
      <t>Inspection</t>
    </r>
    <r>
      <rPr>
        <b/>
        <sz val="11"/>
        <color theme="1"/>
        <rFont val="Calibri"/>
        <family val="2"/>
      </rPr>
      <t xml:space="preserve"> </t>
    </r>
    <r>
      <rPr>
        <sz val="11"/>
        <color theme="1"/>
        <rFont val="Calibri"/>
        <family val="2"/>
      </rPr>
      <t>of vendor process documentation confirming participation in information sharing group.</t>
    </r>
  </si>
  <si>
    <t>SCP-130</t>
  </si>
  <si>
    <t>FMCSA GDL 13 Share cybersecurity information with heavy vehicle the industry.</t>
  </si>
  <si>
    <t>SII-071</t>
  </si>
  <si>
    <t>The vendor shall use the techniques of sanitizing/filtering inputs, segmenting memory spaces of input parsers from other execution and/or using provably correct or memory safe languages for input processing.</t>
  </si>
  <si>
    <t>Criticality:
High, Medium, or Low</t>
  </si>
  <si>
    <t>Inspection of vendor documentation detailing the filtering performed on inputs to the software.</t>
  </si>
  <si>
    <t>SII-011</t>
  </si>
  <si>
    <t>The vendor shall implement/deploy secure over the air update systems including assurances of integrity&amp;authenticity. Also rollback protections and a means of denying the use of old potentially compromised signing keys.</t>
  </si>
  <si>
    <t>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t>
  </si>
  <si>
    <t>AC-061</t>
  </si>
  <si>
    <t>Test that the device will not connect to WEP, WPS or open Wi-Fi hotspots.</t>
  </si>
  <si>
    <t>AC-062</t>
  </si>
  <si>
    <t>SCP-091</t>
  </si>
  <si>
    <t>Ref Row</t>
  </si>
  <si>
    <t>Question</t>
  </si>
  <si>
    <t>Please copy and paste to your vendors, each of these questionnaires that apply to the system you are procuring.
Discard empty rows, they are a necessary part of this spreadsheet.</t>
  </si>
  <si>
    <t>The vendor shall not use any deprecated encryption+authentication on any WiFi interface of the device. At the time of drafting this includes WEP, WPS or open/none.</t>
  </si>
  <si>
    <t>AC-063</t>
  </si>
  <si>
    <t>Any and all software or firmware implementing wirelss interface encrytion+authentication (those satisfying AC-061 and AC-062 above) will be prepared for future deprecation of methods. i.e. That software/firmware is upgradable.</t>
  </si>
  <si>
    <t>Inspection of vendor-supplied documentation confirming upgradability of the software implementing encryption+authentication of wireless interfaces.</t>
  </si>
  <si>
    <t>Vendors shall limit hardware support for deprecated or insecure communcations protocols. This includes those with known vulnerabilities.</t>
  </si>
  <si>
    <t>Inspection of vendor documentation confirming secured configuration of any wireless and or satellite interfaces. Confirm especially that there are no downgrades of communications protocols possible.</t>
  </si>
  <si>
    <t>The vendor shall participate in a cybersecurity information sharing and analysis group in the heavy vehicle industry</t>
  </si>
  <si>
    <t>The vendor shall implement, for all bluetooth interfaces,  pairing that must be specifically allowed by physical controls on the device and be time-limited. Furthermore, pairing will not use legacy pairing or passkey entry.</t>
  </si>
  <si>
    <t>Test that it is not possible to pair with the device 5 minutes after enabling pairing on the device. Test that pairing does not support SSP or passkey, only numeric comparison.</t>
  </si>
  <si>
    <t>Test that root certificate trust can be removed. This should result in failure to establish communications or a failure to validate updates, depending on which system is being tested.</t>
  </si>
  <si>
    <t>The vendor shall implement checks for expired certificates and ensure the ability to remove trust in any given root certificate authority from their systems and devices PKI implementations.</t>
  </si>
  <si>
    <t>SAA-040</t>
  </si>
  <si>
    <t>M-030</t>
  </si>
  <si>
    <t>Disposal of Goods</t>
  </si>
  <si>
    <t>The vendor must have a disposal of goods policy which covers the management of all computer equipment and storage media dealing with customer information including but not limited to PII and customer business operations data.</t>
  </si>
  <si>
    <t>ISO 27001 A.8.3.2 Disposal of Media
NIST 800-88 R1</t>
  </si>
  <si>
    <t>Inspection of vendor-supplied documentation detailing their disposal of goods procedures; confirm the presence of specific mention of handling of their customer's information.</t>
  </si>
  <si>
    <t>M-031</t>
  </si>
  <si>
    <t>The vendor's disposal of goods policy must forbid disposal in skips, dumps or landfills until it has been processed to purge or clear previously stored information.</t>
  </si>
  <si>
    <t>Inspection of vendor-supplied documentation detailing their disposal of goods procedures; confirm that disposal of systems in skips or landfills is not allowed unless the systems have been purged or cleared.</t>
  </si>
  <si>
    <t>M-032</t>
  </si>
  <si>
    <t>The vendor's processes to remove previously stored information must include acceptable processes for magnetic media, solid-state media, printers, scanners, laptops, smartphones, server and deskstop computers.</t>
  </si>
  <si>
    <t>NIST 800-88 R1 Appendix A -- Minimum Sanitization Recommendations</t>
  </si>
  <si>
    <t>Inspection of vendor-supplied documentation detailing their disposal of goods procedures; confirm that there are procedures that cover all of magnetic media, solid-state media, printers, scanners, laptops, smartphones, server and desktop computers</t>
  </si>
  <si>
    <t>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</si>
  <si>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</si>
  <si>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For all components of the system, the vendor shall provide a listing of all wireless communication interfaces to the system and specify how the interfaces can be configured and/or disabled.</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</si>
  <si>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</si>
  <si>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The vendor shall have a System Security Plan (SSP) which details a clear and concise understanding of authorization boundaries of the telematics system.</t>
  </si>
  <si>
    <t>The vendor shall have personnel security policies &amp; procedures, position risk categorization, personnel screening, personnel termination, personnel transfer, access agreements and third-party personnel security.</t>
  </si>
  <si>
    <t>The vendor shall have an Information Security Management Plan (ISMP).</t>
  </si>
  <si>
    <t>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</si>
  <si>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</si>
  <si>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Vendors will supply documentation detailing what data is and is not protected at rest by cryptography.
Vendors are encouraged to expand the list of categories of data which will be protected on-device.</t>
  </si>
  <si>
    <t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t>
  </si>
  <si>
    <t>All customer-related data will be logically segmented (e.g. encrypted with segmented keys) such that it is possible to produce all data related to one customer without inadvertently exposing any data of any others.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</si>
  <si>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</si>
  <si>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Vehicle Connection</t>
  </si>
  <si>
    <t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</si>
  <si>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</si>
  <si>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t>
  </si>
  <si>
    <t>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</si>
  <si>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</si>
  <si>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</si>
  <si>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NIST 800-53 r5 AC-17 – REMOTE ACCESS 
a. Establish and document usage restrictions, configuration/connection requirements, and implementation guidance for each type of remote access allowed; and
b. Authorize each type of remote access to the system prior to allowing such connections</t>
  </si>
  <si>
    <t>NIST 800-53 r5 AC-18 – WIRELESS ACCESS 
a. Establish configuration requirements, connection requirements, and implementation guidance for each type of wireless access; and
b. Authorize each type of wireless access to the system prior to allowing such connections.</t>
  </si>
  <si>
    <t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t>
  </si>
  <si>
    <t>NIST 800-53 r5 IA-3 – DEVICE IDENTIFICATION AND AUTHENTICATION 
Uniquely identify and authenticate [Assignment: organization-defined devices and/or types of devices] before establishing a [Selection (one or more): local; remote; network] connection.</t>
  </si>
  <si>
    <t xml:space="preserve">NIST 800-53 r5 IA-3 – DEVICE IDENTIFICATION AND AUTHENTICATION 
Uniquely identify and authenticate [Assignment: organization-defined devices and/or types of devices] before establishing a [Selection (one or more): local; remote; network] connection.
</t>
  </si>
  <si>
    <t xml:space="preserve">NIST 800-53 r5 IA-7 – CRYPTOGRAPHIC MODULE AUTHENTICATION 
Implement mechanisms for authentication to a cryptographic module that meet the requirements of applicable laws, executive orders, directives, policies, regulations, standards, and guidelines for such authentication.
</t>
  </si>
  <si>
    <t>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</si>
  <si>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</si>
  <si>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</si>
  <si>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t>
  </si>
  <si>
    <t>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</si>
  <si>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t>
  </si>
  <si>
    <t>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t>
  </si>
  <si>
    <t>Inspection of vendor-supplied documentation detailing the session management mechanism employed in vendor systems.
Ensure that certificate pinning is in use in communication path between telematics device and vendor’s infrastructure.
Ensure compliance with NIST 800-53 r5 control SC-23.</t>
  </si>
  <si>
    <t>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t>
  </si>
  <si>
    <t>NIST 800-53 r5 SI-4 – SYSTEM MONITORING 
a. Monitor the system to detect: […]
FMCSA GDL 28 Enable security monitoring of the telematics system(s) using native tools.</t>
  </si>
  <si>
    <t>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</si>
  <si>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</si>
  <si>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FMCSA GDL 39 Only use WPA2 authentication / encryption. Never use WEP, WPS, or “open” Wi-Fi.</t>
  </si>
  <si>
    <t>FMCSA GDL 44 Make sure Bluetooth devices support and use Secure Simple Pairing (SSP) rather than legacy pairing.
FMCSA GDL 45 Numeric Comparison is preferred to Passkey Entry for pairing.</t>
  </si>
  <si>
    <t>FMCSA GDL 51 Check whether keys have expired or been revoked.
FMCSA GDL 52 Ensure the ability to remove a Root CA’s certificate.</t>
  </si>
  <si>
    <t>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t>
  </si>
  <si>
    <t>The vendor shall provide interfaces to their backend using the Open Telematics API -- enabling carriers to have failover to other providers to avoid interruptions due to single point of failure in provider telematics services.</t>
  </si>
  <si>
    <t>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</si>
  <si>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t>
  </si>
  <si>
    <t>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t>
  </si>
  <si>
    <t>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t>
  </si>
  <si>
    <t>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t>
  </si>
  <si>
    <t>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
OWASP E1 – Buffer and Stack Overflow Protection</t>
  </si>
  <si>
    <t xml:space="preserve">FASTR Connectivity and Cloud Work Group, 2018, SOTA recomendations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OWASP E3 – Firmware Updates and Cryptographic Signatures
</t>
  </si>
  <si>
    <t>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
OWASP E4 – Securing Sensitive Information</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</si>
  <si>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
OWASP E4 – Securing Sensitive Information</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</si>
  <si>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
OWASP E7 – Usage of Debug Code and Interfaces</t>
  </si>
  <si>
    <t>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OWASP E8 – Transport Layer Security</t>
  </si>
  <si>
    <t>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
OWASP E10 – Third Party Code and Components</t>
  </si>
  <si>
    <t>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
OWASP E10 – Third Party Code and Components</t>
  </si>
  <si>
    <t>CAIQ BCR-01.1 Does your organization have a plan or framework for business continuity management or disaster recovery management?
CAIQ BCR-01.6 Do you provide a tenant-triggered failover option?</t>
  </si>
  <si>
    <t>FMCSA GDL 26 Filter input to any device or interface that gets digitally processed.
OWASP E1 – Buffer and Stack Overflow Protection
OWASP E2 - Injection Prevention</t>
  </si>
  <si>
    <t>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CCTPID 5.2 Password Management Test</t>
  </si>
  <si>
    <t>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t>
  </si>
  <si>
    <t>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CCTPID 3.6 Software Upgrades CTIA CCTPID 5.6 Software Upgrades
FMCSA GDL 30 If the device can be updated from local media (USB, SD cards, etc.), make sure the updates are digitally-signed and authorization is required</t>
  </si>
  <si>
    <t>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CCTPID 5.17 Design-In Features “designed to isolate critical functions from less critical functions”
OWASP E5 – Identity Management</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</si>
  <si>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CCTPID 5.17 Design-In Features “designed to deny all inbound and outbound network communications, except for those that are essential for the device to operate properly“
FMCSA GDL 20 Give applications the least privilege they need to function
FMCSA GDL 21 Where possible, remove code that isn't used
OWASP E6 – Embedded Framework and C-Based Hardening</t>
  </si>
  <si>
    <t>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CCTPID 5.17 Design-In Features “device was designed to fail secure”
FMCSA GDL 4 Security problems will happen; fail safely</t>
  </si>
  <si>
    <t>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 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CCTPID 4.7 Audit Log</t>
  </si>
  <si>
    <t>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 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t>
  </si>
  <si>
    <t>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 defined time period]; and
e. Monitor provider compliance with personnel security requirements.</t>
  </si>
  <si>
    <t>NIST 800-53 r5 SI-10 – INFORMATION INPUT VALIDATION
Check the validity of the following information inputs: [Assignment: organization 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t>
  </si>
  <si>
    <t>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 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CCTPID 4.8 Encryption of Data in Transit</t>
  </si>
  <si>
    <t>NIST 800-53 r5 SC-39 - PROCESS ISOLATION 
Maintain a separate execution domain for each executing system process.
NIST 800-53 r5 SC-39 (2) - PROCESS ISOLATION | SEPARATE EXECUTION DOMAIN PER THREAD
Maintain a separate execution domain for each thread in [Assignment: organization defined multi-threaded processing].</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</si>
  <si>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</si>
  <si>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CTIA CCTPID 5.5 Patch Management
FMCSA GDL 8 Decide early who is in charge of creating, implementing and maintaining software/firmware updates for a device when a vulnerability emerges and ensure these guidelines are met.</t>
  </si>
  <si>
    <t>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 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</si>
  <si>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t>
  </si>
  <si>
    <t>NIST 800-53 r5 SI-5 - SECURITY ALERTS, ADVISORIES, AND DIRECTIVES 
a. Receive system security alerts, advisories, and directives from [Assignment: organization 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</si>
  <si>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</si>
  <si>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t>
  </si>
  <si>
    <t>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t>
  </si>
  <si>
    <t>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</si>
</sst>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font>
    <font>
      <sz val="11"/>
      <color theme="1"/>
      <name val="Calibri"/>
      <family val="2"/>
      <scheme val="minor"/>
    </font>
    <font>
      <b/>
      <sz val="11"/>
      <color theme="1"/>
      <name val="Calibri"/>
      <family val="2"/>
    </font>
    <font>
      <i/>
      <sz val="11"/>
      <color theme="1"/>
      <name val="Calibri"/>
      <family val="2"/>
    </font>
    <font>
      <vertAlign val="superscript"/>
      <sz val="11"/>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3"/>
      <color theme="1"/>
      <name val="Calibri"/>
      <family val="2"/>
      <scheme val="minor"/>
    </font>
    <font>
      <sz val="13"/>
      <color theme="1"/>
      <name val="Calibri"/>
      <family val="2"/>
    </font>
    <font>
      <b/>
      <sz val="10"/>
      <color theme="0"/>
      <name val="Calibri"/>
      <family val="2"/>
    </font>
    <font>
      <b/>
      <sz val="11"/>
      <name val="Calibri"/>
      <family val="2"/>
    </font>
    <font>
      <sz val="11"/>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bgColor theme="9"/>
      </patternFill>
    </fill>
  </fills>
  <borders count="3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5" fillId="0" borderId="0"/>
  </cellStyleXfs>
  <cellXfs count="114">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Font="1" applyAlignment="1">
      <alignment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vertical="top" wrapText="1"/>
    </xf>
    <xf numFmtId="0" fontId="0" fillId="2" borderId="1" xfId="0" applyFont="1" applyFill="1" applyBorder="1" applyAlignment="1">
      <alignment vertical="top" wrapText="1"/>
    </xf>
    <xf numFmtId="0" fontId="5" fillId="0" borderId="0" xfId="1"/>
    <xf numFmtId="0" fontId="5" fillId="0" borderId="0" xfId="1" applyAlignment="1">
      <alignment wrapText="1"/>
    </xf>
    <xf numFmtId="0" fontId="6" fillId="0" borderId="5" xfId="1" applyFont="1" applyBorder="1" applyAlignment="1">
      <alignment horizontal="center" vertical="center" wrapText="1"/>
    </xf>
    <xf numFmtId="0" fontId="5" fillId="0" borderId="5" xfId="1" applyBorder="1" applyAlignment="1">
      <alignment horizontal="left" vertical="top" wrapText="1"/>
    </xf>
    <xf numFmtId="0" fontId="5" fillId="0" borderId="0" xfId="1" applyAlignment="1">
      <alignment horizontal="left" vertical="top" wrapText="1"/>
    </xf>
    <xf numFmtId="0" fontId="5" fillId="0" borderId="0" xfId="1" applyAlignment="1">
      <alignment horizontal="center" wrapText="1"/>
    </xf>
    <xf numFmtId="0" fontId="5" fillId="0" borderId="0" xfId="1" applyAlignment="1">
      <alignment horizontal="left" vertical="center" wrapText="1"/>
    </xf>
    <xf numFmtId="0" fontId="5" fillId="0" borderId="0" xfId="1" applyAlignment="1">
      <alignment horizontal="center" vertical="center"/>
    </xf>
    <xf numFmtId="0" fontId="5" fillId="0" borderId="0" xfId="1" applyAlignment="1">
      <alignment horizontal="left" vertical="top"/>
    </xf>
    <xf numFmtId="0" fontId="2"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6" fillId="0" borderId="14" xfId="1" applyFont="1" applyBorder="1" applyAlignment="1">
      <alignment vertical="center" wrapText="1"/>
    </xf>
    <xf numFmtId="0" fontId="6" fillId="0" borderId="16" xfId="1" applyFont="1" applyBorder="1" applyAlignment="1">
      <alignment vertical="center" wrapText="1"/>
    </xf>
    <xf numFmtId="0" fontId="6" fillId="0" borderId="13" xfId="1" applyFont="1" applyBorder="1" applyAlignment="1">
      <alignment vertical="center" wrapText="1"/>
    </xf>
    <xf numFmtId="0" fontId="9" fillId="3" borderId="9" xfId="0" applyFont="1" applyFill="1" applyBorder="1" applyAlignment="1">
      <alignment vertical="top"/>
    </xf>
    <xf numFmtId="0" fontId="9" fillId="0" borderId="0" xfId="0" applyFont="1" applyBorder="1" applyAlignment="1">
      <alignment vertical="top"/>
    </xf>
    <xf numFmtId="0" fontId="10" fillId="0" borderId="0" xfId="0" applyFont="1" applyBorder="1" applyAlignment="1">
      <alignment vertical="top"/>
    </xf>
    <xf numFmtId="0" fontId="10" fillId="0" borderId="0" xfId="0" applyFont="1"/>
    <xf numFmtId="0" fontId="10" fillId="0" borderId="0" xfId="0" applyFont="1" applyAlignment="1">
      <alignment wrapText="1"/>
    </xf>
    <xf numFmtId="0" fontId="6" fillId="0" borderId="12" xfId="1" applyFont="1" applyBorder="1" applyAlignment="1">
      <alignment horizontal="center" vertical="center" wrapText="1"/>
    </xf>
    <xf numFmtId="0" fontId="1" fillId="0" borderId="0" xfId="1" applyFont="1" applyAlignment="1">
      <alignment wrapText="1"/>
    </xf>
    <xf numFmtId="0" fontId="6" fillId="0" borderId="12" xfId="1" applyFont="1" applyBorder="1" applyAlignment="1">
      <alignment vertical="center" wrapText="1"/>
    </xf>
    <xf numFmtId="0" fontId="0" fillId="0" borderId="5" xfId="0" applyBorder="1"/>
    <xf numFmtId="0" fontId="0" fillId="0" borderId="5" xfId="0" applyBorder="1" applyAlignment="1">
      <alignment wrapText="1"/>
    </xf>
    <xf numFmtId="0" fontId="11" fillId="4" borderId="11"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5" fillId="0" borderId="5" xfId="1" applyFill="1" applyBorder="1" applyAlignment="1">
      <alignment horizontal="left" vertical="top" wrapText="1"/>
    </xf>
    <xf numFmtId="0" fontId="0" fillId="0" borderId="5" xfId="0" applyNumberFormat="1" applyBorder="1"/>
    <xf numFmtId="0" fontId="0" fillId="0" borderId="5" xfId="0" applyNumberFormat="1" applyBorder="1" applyAlignment="1">
      <alignment wrapText="1"/>
    </xf>
    <xf numFmtId="0" fontId="9" fillId="3" borderId="5" xfId="0" applyFont="1" applyFill="1" applyBorder="1" applyAlignment="1">
      <alignment vertical="top"/>
    </xf>
    <xf numFmtId="0" fontId="0" fillId="0" borderId="1" xfId="0" applyFill="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0" xfId="0" applyFill="1" applyAlignment="1">
      <alignment vertical="top"/>
    </xf>
    <xf numFmtId="0" fontId="12" fillId="0" borderId="2" xfId="0" applyFont="1" applyBorder="1" applyAlignment="1">
      <alignment vertical="top" wrapText="1"/>
    </xf>
    <xf numFmtId="0" fontId="13" fillId="0" borderId="4" xfId="0" applyFont="1" applyBorder="1" applyAlignment="1">
      <alignment vertical="top" wrapText="1"/>
    </xf>
    <xf numFmtId="0" fontId="13" fillId="0" borderId="4" xfId="0" applyFont="1" applyFill="1" applyBorder="1" applyAlignment="1">
      <alignment vertical="top" wrapText="1"/>
    </xf>
    <xf numFmtId="0" fontId="13" fillId="0" borderId="1" xfId="0" applyFont="1" applyBorder="1" applyAlignment="1">
      <alignment vertical="top" wrapText="1"/>
    </xf>
    <xf numFmtId="0" fontId="13" fillId="0" borderId="2" xfId="0" applyFont="1" applyBorder="1" applyAlignment="1">
      <alignment vertical="top" wrapText="1"/>
    </xf>
    <xf numFmtId="0" fontId="13" fillId="0" borderId="2" xfId="0" applyFont="1" applyFill="1" applyBorder="1" applyAlignment="1">
      <alignment vertical="top" wrapText="1"/>
    </xf>
    <xf numFmtId="0" fontId="13" fillId="0" borderId="0" xfId="0" applyFont="1" applyAlignment="1">
      <alignment vertical="top"/>
    </xf>
    <xf numFmtId="0" fontId="10" fillId="2" borderId="0" xfId="0" applyFont="1" applyFill="1" applyBorder="1" applyAlignment="1">
      <alignment horizontal="center" vertical="top" wrapText="1"/>
    </xf>
    <xf numFmtId="0" fontId="10" fillId="2" borderId="24" xfId="0" applyFont="1" applyFill="1" applyBorder="1" applyAlignment="1">
      <alignment horizontal="center" vertical="top" wrapText="1"/>
    </xf>
    <xf numFmtId="0" fontId="9" fillId="3" borderId="6" xfId="0" applyFont="1" applyFill="1" applyBorder="1" applyAlignment="1">
      <alignment vertical="top"/>
    </xf>
    <xf numFmtId="0" fontId="10" fillId="3" borderId="7" xfId="0" applyFont="1" applyFill="1" applyBorder="1" applyAlignment="1">
      <alignment vertical="top"/>
    </xf>
    <xf numFmtId="0" fontId="9" fillId="3" borderId="7" xfId="0" applyFont="1" applyFill="1" applyBorder="1" applyAlignment="1">
      <alignment vertical="top" wrapText="1"/>
    </xf>
    <xf numFmtId="0" fontId="10" fillId="3" borderId="7" xfId="0" applyFont="1" applyFill="1" applyBorder="1" applyAlignment="1">
      <alignment vertical="top" wrapText="1"/>
    </xf>
    <xf numFmtId="0" fontId="10" fillId="2" borderId="17" xfId="0" applyFont="1" applyFill="1" applyBorder="1" applyAlignment="1">
      <alignment vertical="top" wrapText="1"/>
    </xf>
    <xf numFmtId="0" fontId="10" fillId="2" borderId="18" xfId="0" applyFont="1" applyFill="1" applyBorder="1" applyAlignment="1">
      <alignment vertical="top" wrapText="1"/>
    </xf>
    <xf numFmtId="0" fontId="10" fillId="2" borderId="8" xfId="0" applyFont="1" applyFill="1" applyBorder="1" applyAlignment="1">
      <alignment vertical="top" wrapText="1"/>
    </xf>
    <xf numFmtId="0" fontId="10" fillId="0" borderId="5" xfId="0" applyFont="1" applyBorder="1" applyAlignment="1">
      <alignment vertical="top" wrapText="1"/>
    </xf>
    <xf numFmtId="0" fontId="10" fillId="2" borderId="22" xfId="0" applyFont="1" applyFill="1" applyBorder="1" applyAlignment="1">
      <alignment vertical="top" wrapText="1"/>
    </xf>
    <xf numFmtId="0" fontId="10" fillId="2" borderId="23" xfId="0" applyFont="1" applyFill="1" applyBorder="1" applyAlignment="1">
      <alignment vertical="top" wrapText="1"/>
    </xf>
    <xf numFmtId="0" fontId="10" fillId="2" borderId="4" xfId="0" applyFont="1" applyFill="1" applyBorder="1" applyAlignment="1">
      <alignment vertical="top" wrapText="1"/>
    </xf>
    <xf numFmtId="0" fontId="9" fillId="3" borderId="8" xfId="0" applyFont="1" applyFill="1" applyBorder="1" applyAlignment="1">
      <alignment vertical="top" wrapText="1"/>
    </xf>
    <xf numFmtId="0" fontId="10" fillId="3" borderId="5" xfId="0" applyFont="1" applyFill="1" applyBorder="1" applyAlignment="1">
      <alignment vertical="top" wrapText="1"/>
    </xf>
    <xf numFmtId="0" fontId="10" fillId="2" borderId="15" xfId="0" applyFont="1" applyFill="1" applyBorder="1" applyAlignment="1">
      <alignment vertical="top" wrapText="1"/>
    </xf>
    <xf numFmtId="0" fontId="10" fillId="2" borderId="10" xfId="0" applyFont="1" applyFill="1" applyBorder="1" applyAlignment="1">
      <alignment vertical="top" wrapText="1"/>
    </xf>
    <xf numFmtId="0" fontId="9" fillId="3" borderId="8" xfId="0" applyFont="1" applyFill="1" applyBorder="1" applyAlignment="1">
      <alignment vertical="top"/>
    </xf>
    <xf numFmtId="0" fontId="10" fillId="3" borderId="5" xfId="0" applyFont="1" applyFill="1" applyBorder="1" applyAlignment="1">
      <alignment vertical="top"/>
    </xf>
    <xf numFmtId="0" fontId="10" fillId="2" borderId="19" xfId="0" applyFont="1" applyFill="1" applyBorder="1" applyAlignment="1">
      <alignment vertical="top" wrapText="1"/>
    </xf>
    <xf numFmtId="0" fontId="10" fillId="2" borderId="20" xfId="0" applyFont="1" applyFill="1" applyBorder="1" applyAlignment="1">
      <alignment vertical="top" wrapText="1"/>
    </xf>
    <xf numFmtId="0" fontId="10" fillId="2" borderId="21" xfId="0" applyFont="1" applyFill="1" applyBorder="1" applyAlignment="1">
      <alignment vertical="top" wrapText="1"/>
    </xf>
    <xf numFmtId="0" fontId="9" fillId="3" borderId="26" xfId="0" applyFont="1" applyFill="1" applyBorder="1" applyAlignment="1">
      <alignment vertical="top"/>
    </xf>
    <xf numFmtId="0" fontId="9" fillId="3" borderId="27" xfId="0" applyFont="1" applyFill="1" applyBorder="1" applyAlignment="1">
      <alignment vertical="top"/>
    </xf>
    <xf numFmtId="0" fontId="9" fillId="3" borderId="31" xfId="0" applyFont="1" applyFill="1" applyBorder="1" applyAlignment="1">
      <alignment vertical="top" wrapText="1"/>
    </xf>
    <xf numFmtId="0" fontId="9" fillId="3" borderId="27" xfId="0" applyFont="1" applyFill="1" applyBorder="1" applyAlignment="1">
      <alignment vertical="top" wrapText="1"/>
    </xf>
    <xf numFmtId="0" fontId="10" fillId="2" borderId="28" xfId="0" applyFont="1" applyFill="1" applyBorder="1" applyAlignment="1">
      <alignment vertical="top" wrapText="1"/>
    </xf>
    <xf numFmtId="0" fontId="10" fillId="2" borderId="29" xfId="0" applyFont="1" applyFill="1" applyBorder="1" applyAlignment="1">
      <alignment vertical="top" wrapText="1"/>
    </xf>
    <xf numFmtId="0" fontId="10" fillId="2" borderId="30" xfId="0" applyFont="1" applyFill="1" applyBorder="1" applyAlignment="1">
      <alignment vertical="top" wrapText="1"/>
    </xf>
    <xf numFmtId="0" fontId="9" fillId="3" borderId="17" xfId="0" applyFont="1" applyFill="1" applyBorder="1" applyAlignment="1">
      <alignment vertical="top" wrapText="1"/>
    </xf>
    <xf numFmtId="0" fontId="9" fillId="3" borderId="15" xfId="0" applyFont="1" applyFill="1" applyBorder="1" applyAlignment="1">
      <alignment vertical="top" wrapText="1"/>
    </xf>
    <xf numFmtId="0" fontId="9" fillId="3" borderId="10" xfId="0" applyFont="1" applyFill="1" applyBorder="1" applyAlignment="1">
      <alignment vertical="top" wrapText="1"/>
    </xf>
    <xf numFmtId="0" fontId="9" fillId="3" borderId="17" xfId="0" applyFont="1" applyFill="1" applyBorder="1" applyAlignment="1">
      <alignment vertical="top"/>
    </xf>
    <xf numFmtId="0" fontId="9" fillId="3" borderId="15" xfId="0" applyFont="1" applyFill="1" applyBorder="1" applyAlignment="1">
      <alignment vertical="top"/>
    </xf>
    <xf numFmtId="0" fontId="9" fillId="3" borderId="10" xfId="0" applyFont="1" applyFill="1" applyBorder="1" applyAlignment="1">
      <alignment vertical="top"/>
    </xf>
    <xf numFmtId="0" fontId="9" fillId="3" borderId="5" xfId="0" applyFont="1" applyFill="1" applyBorder="1" applyAlignment="1">
      <alignment vertical="top"/>
    </xf>
    <xf numFmtId="0" fontId="9" fillId="3" borderId="5" xfId="0" applyFont="1" applyFill="1" applyBorder="1" applyAlignment="1">
      <alignment vertical="top" wrapText="1"/>
    </xf>
    <xf numFmtId="0" fontId="10" fillId="2" borderId="5" xfId="0" applyFont="1" applyFill="1" applyBorder="1" applyAlignment="1">
      <alignment vertical="top" wrapText="1"/>
    </xf>
    <xf numFmtId="0" fontId="8" fillId="0" borderId="0" xfId="1" applyFont="1" applyAlignment="1">
      <alignment horizontal="left" vertical="top" wrapText="1"/>
    </xf>
    <xf numFmtId="0" fontId="11" fillId="4" borderId="11" xfId="1" applyNumberFormat="1" applyFont="1" applyFill="1" applyBorder="1" applyAlignment="1">
      <alignment horizontal="center" vertical="center" wrapText="1"/>
    </xf>
    <xf numFmtId="0" fontId="11" fillId="4" borderId="10"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7" fillId="0" borderId="25" xfId="1" applyFont="1" applyBorder="1" applyAlignment="1">
      <alignment horizontal="center" vertical="center"/>
    </xf>
    <xf numFmtId="0" fontId="6" fillId="0" borderId="5" xfId="1" applyFont="1" applyBorder="1" applyAlignment="1">
      <alignment horizontal="center" vertical="center" wrapText="1"/>
    </xf>
    <xf numFmtId="0" fontId="7" fillId="0" borderId="0" xfId="1" applyFont="1" applyAlignment="1">
      <alignment horizontal="center" vertical="center"/>
    </xf>
    <xf numFmtId="0" fontId="0" fillId="0" borderId="0" xfId="0" applyAlignment="1">
      <alignment horizontal="center" vertical="center"/>
    </xf>
    <xf numFmtId="0" fontId="5" fillId="0" borderId="0" xfId="1" applyBorder="1" applyAlignment="1">
      <alignment horizontal="left" vertical="center" wrapText="1"/>
    </xf>
    <xf numFmtId="0" fontId="0" fillId="0" borderId="0" xfId="0" applyBorder="1" applyAlignment="1">
      <alignment wrapText="1"/>
    </xf>
    <xf numFmtId="0" fontId="0" fillId="0" borderId="0" xfId="0" applyBorder="1" applyAlignment="1">
      <alignment horizontal="left" vertical="center" wrapText="1"/>
    </xf>
    <xf numFmtId="0" fontId="5" fillId="0" borderId="0" xfId="1" applyAlignment="1">
      <alignment horizontal="left" vertical="top" wrapText="1"/>
    </xf>
    <xf numFmtId="0" fontId="0" fillId="0" borderId="0" xfId="0" applyAlignment="1">
      <alignment horizontal="left" vertical="top"/>
    </xf>
  </cellXfs>
  <cellStyles count="2">
    <cellStyle name="Normal" xfId="0" builtinId="0"/>
    <cellStyle name="Normal 2" xfId="1" xr:uid="{00000000-0005-0000-0000-000001000000}"/>
  </cellStyles>
  <dxfs count="44">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F6A73-0419-4064-A216-28030119E92E}" name="Table2" displayName="Table2" ref="A4:I75" totalsRowShown="0" headerRowDxfId="43" dataDxfId="42" headerRowCellStyle="Normal 2" dataCellStyle="Normal 2">
  <autoFilter ref="A4:I75" xr:uid="{75CB36C5-B549-4F36-B606-80B11B5907B4}"/>
  <sortState xmlns:xlrd2="http://schemas.microsoft.com/office/spreadsheetml/2017/richdata2" ref="A5:I75">
    <sortCondition ref="C5:C75" customList="High,Medium,Low"/>
  </sortState>
  <tableColumns count="9">
    <tableColumn id="1" xr3:uid="{FE99BFA1-4FD5-4FE3-8961-E32F1B4AF56F}" name="Ref Row" dataDxfId="41" dataCellStyle="Normal 2"/>
    <tableColumn id="2" xr3:uid="{EFCCAB47-61CE-4FE3-9FE6-08F741ACF384}" name="Category" dataDxfId="40">
      <calculatedColumnFormula>IF(OFFSET(Matrix!$J$1,$A5 - 1,0)="Yes","Mobile App"," ")</calculatedColumnFormula>
    </tableColumn>
    <tableColumn id="3" xr3:uid="{617895BD-25F0-4491-A27B-B7DC233E40F4}" name="Criticality" dataDxfId="39">
      <calculatedColumnFormula>IF(OFFSET(Matrix!$J$1,$A5 - 1,0)="Yes",OFFSET(Matrix!$G$1,$A5 - 1,0)," ")</calculatedColumnFormula>
    </tableColumn>
    <tableColumn id="4" xr3:uid="{18D2096D-A18E-4112-BAF5-F751986447C5}" name="Requirement" dataDxfId="38">
      <calculatedColumnFormula>IF(OFFSET(Matrix!$J$1,$A5 - 1,0)="Yes",OFFSET(Matrix!$I$1,$A5 - 1,0)," ")</calculatedColumnFormula>
    </tableColumn>
    <tableColumn id="5" xr3:uid="{EB5430F1-389E-4753-A6F8-C7E8DCED56C7}" name="Yes" dataDxfId="37" dataCellStyle="Normal 2"/>
    <tableColumn id="6" xr3:uid="{022F7911-3BAF-4F93-A46A-48952CF127CA}" name="In-Part" dataDxfId="36" dataCellStyle="Normal 2"/>
    <tableColumn id="7" xr3:uid="{F8E88F3C-E597-48D5-BF51-F264C93F7E8C}" name="No" dataDxfId="35" dataCellStyle="Normal 2"/>
    <tableColumn id="8" xr3:uid="{E6F2D4D7-48DA-45D5-BF91-ABFF4CDD16C9}" name="N/A" dataDxfId="34" dataCellStyle="Normal 2"/>
    <tableColumn id="9" xr3:uid="{86342BEE-81C1-4C70-84EA-802A2DDA59C0}" name="Notes" dataDxfId="33"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53D2F5-635F-4638-A58F-0A2923F8137F}" name="Table24" displayName="Table24" ref="A79:I150" totalsRowShown="0" headerRowDxfId="32" dataDxfId="31" headerRowCellStyle="Normal 2" dataCellStyle="Normal 2">
  <autoFilter ref="A79:I150" xr:uid="{F983CAE5-7D4F-4D0B-841F-DB097A867F9C}"/>
  <sortState xmlns:xlrd2="http://schemas.microsoft.com/office/spreadsheetml/2017/richdata2" ref="A80:I150">
    <sortCondition ref="C80:C150" customList="High,Medium,Low"/>
  </sortState>
  <tableColumns count="9">
    <tableColumn id="1" xr3:uid="{194DED59-133D-4B19-ACDD-9E45764B7E5D}" name="Ref Row" dataDxfId="30" dataCellStyle="Normal 2"/>
    <tableColumn id="2" xr3:uid="{8044D342-4CD7-4D7F-968F-C9697B87F764}" name="Category" dataDxfId="29">
      <calculatedColumnFormula>IF(OFFSET(Matrix!$K$1,$A80 - 1,0)="Yes","Physical In-Cab Device"," ")</calculatedColumnFormula>
    </tableColumn>
    <tableColumn id="3" xr3:uid="{4DC8C8CB-F8DA-406A-9190-6BE95DAD4EE9}" name="Criticality" dataDxfId="28">
      <calculatedColumnFormula>IF(OFFSET(Matrix!$K$1,$A80 - 1,0)="Yes",OFFSET(Matrix!$G$1,$A80 - 1,0)," ")</calculatedColumnFormula>
    </tableColumn>
    <tableColumn id="4" xr3:uid="{B91B2C9A-EE5A-44E5-8665-BFFE7CF3B4C9}" name="Requirement" dataDxfId="27">
      <calculatedColumnFormula>IF(OFFSET(Matrix!$K$1,$A80 - 1,0)="Yes",OFFSET(Matrix!$I$1,$A80 - 1,0)," ")</calculatedColumnFormula>
    </tableColumn>
    <tableColumn id="5" xr3:uid="{F4344F49-439A-4199-B045-082EDB39F001}" name="Yes" dataDxfId="26" dataCellStyle="Normal 2"/>
    <tableColumn id="6" xr3:uid="{21BE7477-05E9-4CAA-8910-19623FDCCAA9}" name="In-Part" dataDxfId="25" dataCellStyle="Normal 2"/>
    <tableColumn id="7" xr3:uid="{2EF762F2-D821-4980-9C5B-A5261C285890}" name="No" dataDxfId="24" dataCellStyle="Normal 2"/>
    <tableColumn id="8" xr3:uid="{BB5A4E5C-D913-497C-90D1-CF4FC4EFE813}" name="N/A" dataDxfId="23" dataCellStyle="Normal 2"/>
    <tableColumn id="9" xr3:uid="{E7738D35-80FE-4336-9013-C9A32FB1546D}" name="Notes" dataDxfId="22" dataCellStyle="Normal 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2B6C2D-91CC-4624-907A-0EA4BF37FA2E}" name="Table28" displayName="Table28" ref="A154:I225" totalsRowShown="0" headerRowDxfId="21" dataDxfId="20" headerRowCellStyle="Normal 2" dataCellStyle="Normal 2">
  <autoFilter ref="A154:I225" xr:uid="{9BC35464-7C27-4A10-9BC8-F3F3A56BBF39}"/>
  <sortState xmlns:xlrd2="http://schemas.microsoft.com/office/spreadsheetml/2017/richdata2" ref="A155:I225">
    <sortCondition ref="C155:C225" customList="High,Medium,Low"/>
  </sortState>
  <tableColumns count="9">
    <tableColumn id="1" xr3:uid="{258ECF8B-B305-4B04-93D4-4521F3B4E5D1}" name="Ref Row" dataDxfId="19" dataCellStyle="Normal 2"/>
    <tableColumn id="2" xr3:uid="{F332A56A-670F-4983-8437-899574FAF8EA}" name="Category" dataDxfId="18">
      <calculatedColumnFormula>IF(OFFSET(Matrix!$L$1,$A155 - 1,0)="Yes","Connectivity/Communications"," ")</calculatedColumnFormula>
    </tableColumn>
    <tableColumn id="3" xr3:uid="{36DBCEA1-57C3-41F1-A646-BEC31CCEAADB}" name="Criticality" dataDxfId="17">
      <calculatedColumnFormula>IF(OFFSET(Matrix!$L$1,$A155 - 1,0)="Yes",OFFSET(Matrix!$G$1,$A155 - 1,0)," ")</calculatedColumnFormula>
    </tableColumn>
    <tableColumn id="4" xr3:uid="{930A8E5E-8A62-4C50-872D-C4B322840C71}" name="Requirement" dataDxfId="16">
      <calculatedColumnFormula>IF(OFFSET(Matrix!$L$1,$A155 - 1,0)="Yes",OFFSET(Matrix!$I$1,$A155 - 1,0)," ")</calculatedColumnFormula>
    </tableColumn>
    <tableColumn id="5" xr3:uid="{B7697E4E-1462-4278-AEE0-A4511877DF67}" name="Yes" dataDxfId="15" dataCellStyle="Normal 2"/>
    <tableColumn id="6" xr3:uid="{AF290AF5-67F7-4514-8CC6-E27D0D4A4264}" name="In-Part" dataDxfId="14" dataCellStyle="Normal 2"/>
    <tableColumn id="7" xr3:uid="{CED57475-B0C5-4653-A8CB-B93B2CE29FA8}" name="No" dataDxfId="13" dataCellStyle="Normal 2"/>
    <tableColumn id="8" xr3:uid="{93A7525F-1F8D-46E1-82F9-96B502537092}" name="N/A" dataDxfId="12" dataCellStyle="Normal 2"/>
    <tableColumn id="9" xr3:uid="{4D68677B-4284-4427-ADF4-2D18398679EC}" name="Notes" dataDxfId="11" dataCellStyle="Normal 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9496F7-1CA2-4C27-BADC-2A2641251A9E}" name="Table210" displayName="Table210" ref="A229:I300" totalsRowShown="0" headerRowDxfId="10" dataDxfId="9" headerRowCellStyle="Normal 2" dataCellStyle="Normal 2">
  <autoFilter ref="A229:I300" xr:uid="{BD2DB105-41B3-4107-9994-4FBCAF9F519B}"/>
  <sortState xmlns:xlrd2="http://schemas.microsoft.com/office/spreadsheetml/2017/richdata2" ref="A230:I300">
    <sortCondition ref="C230:C300" customList="High,Medium,Low"/>
  </sortState>
  <tableColumns count="9">
    <tableColumn id="1" xr3:uid="{4D42435A-BC14-4A87-8C70-BBD268B66206}" name="Ref Row" dataDxfId="8" dataCellStyle="Normal 2"/>
    <tableColumn id="2" xr3:uid="{169B05D0-CA7F-4EE3-8D44-9E98BA280ADC}" name="Category" dataDxfId="7">
      <calculatedColumnFormula>IF(OFFSET(Matrix!$M$1,$A230 - 1,0)="Yes","Cloud or Back-end"," ")</calculatedColumnFormula>
    </tableColumn>
    <tableColumn id="3" xr3:uid="{72381019-AFDE-41E4-9CC7-57289E276C73}" name="Criticality" dataDxfId="6">
      <calculatedColumnFormula>IF(OFFSET(Matrix!$M$1,$A230 - 1,0)="Yes",OFFSET(Matrix!$G$1,$A230 - 1,0)," ")</calculatedColumnFormula>
    </tableColumn>
    <tableColumn id="4" xr3:uid="{AB0330CA-5B35-494A-B2E5-11B5055979F6}" name="Requirement" dataDxfId="5">
      <calculatedColumnFormula>IF(OFFSET(Matrix!$M$1,$A230 - 1,0)="Yes",OFFSET(Matrix!$I$1,$A230 - 1,0)," ")</calculatedColumnFormula>
    </tableColumn>
    <tableColumn id="5" xr3:uid="{F9BB47D6-2A51-45DB-9C6C-695CFE555E7A}" name="Yes" dataDxfId="4" dataCellStyle="Normal 2"/>
    <tableColumn id="6" xr3:uid="{A9897FE1-9995-4905-A5E9-30C732B4D07F}" name="In-Part" dataDxfId="3" dataCellStyle="Normal 2"/>
    <tableColumn id="7" xr3:uid="{43089C60-A500-4AE8-B192-AF7E236EA14A}" name="No" dataDxfId="2" dataCellStyle="Normal 2"/>
    <tableColumn id="8" xr3:uid="{CC3AB4F4-9682-46F4-8F73-6BA5CC2082EC}" name="N/A" dataDxfId="1" dataCellStyle="Normal 2"/>
    <tableColumn id="9" xr3:uid="{AB27C5B2-74B5-413C-B273-3510FE0B3B89}" name="Notes" dataDxfId="0" dataCellStyle="Normal 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2"/>
  <sheetViews>
    <sheetView tabSelected="1" zoomScale="99" zoomScaleNormal="100" workbookViewId="0">
      <pane xSplit="4" ySplit="1" topLeftCell="E2" activePane="bottomRight" state="frozen"/>
      <selection pane="topRight" activeCell="D1" sqref="D1"/>
      <selection pane="bottomLeft" activeCell="A2" sqref="A2"/>
      <selection pane="bottomRight"/>
    </sheetView>
  </sheetViews>
  <sheetFormatPr defaultColWidth="32" defaultRowHeight="14.6" x14ac:dyDescent="0.4"/>
  <cols>
    <col min="1" max="1" width="32" style="25"/>
    <col min="2" max="2" width="27" style="3" customWidth="1"/>
    <col min="3" max="3" width="32" style="3"/>
    <col min="4" max="4" width="45.07421875" style="3" customWidth="1"/>
    <col min="5" max="5" width="107.69140625" style="62" customWidth="1"/>
    <col min="6" max="6" width="32" style="3"/>
    <col min="7" max="7" width="23.3046875" style="3" customWidth="1"/>
    <col min="8" max="9" width="46.07421875" style="3" customWidth="1"/>
    <col min="10" max="10" width="14.84375" style="11" bestFit="1" customWidth="1"/>
    <col min="11" max="11" width="21.3046875" style="11" customWidth="1"/>
    <col min="12" max="12" width="18.3046875" style="11" customWidth="1"/>
    <col min="13" max="13" width="14.07421875" style="11" customWidth="1"/>
    <col min="14" max="16384" width="32" style="3"/>
  </cols>
  <sheetData>
    <row r="1" spans="1:13" ht="34.5" customHeight="1" thickBot="1" x14ac:dyDescent="0.45">
      <c r="A1" s="22" t="s">
        <v>255</v>
      </c>
      <c r="B1" s="1" t="s">
        <v>137</v>
      </c>
      <c r="C1" s="2" t="s">
        <v>184</v>
      </c>
      <c r="D1" s="2" t="s">
        <v>138</v>
      </c>
      <c r="E1" s="56" t="s">
        <v>141</v>
      </c>
      <c r="F1" s="2" t="s">
        <v>140</v>
      </c>
      <c r="G1" s="2" t="s">
        <v>264</v>
      </c>
      <c r="H1" s="2" t="s">
        <v>139</v>
      </c>
      <c r="I1" s="2" t="s">
        <v>185</v>
      </c>
      <c r="J1" s="1" t="s">
        <v>181</v>
      </c>
      <c r="K1" s="1" t="s">
        <v>313</v>
      </c>
      <c r="L1" s="1" t="s">
        <v>183</v>
      </c>
      <c r="M1" s="1" t="s">
        <v>208</v>
      </c>
    </row>
    <row r="2" spans="1:13" ht="274.5" customHeight="1" thickBot="1" x14ac:dyDescent="0.45">
      <c r="A2" s="23" t="s">
        <v>244</v>
      </c>
      <c r="B2" s="5" t="s">
        <v>0</v>
      </c>
      <c r="C2" s="6" t="s">
        <v>1</v>
      </c>
      <c r="D2" s="6" t="s">
        <v>2</v>
      </c>
      <c r="E2" s="57" t="s">
        <v>364</v>
      </c>
      <c r="F2" s="6" t="s">
        <v>3</v>
      </c>
      <c r="G2" s="6" t="s">
        <v>4</v>
      </c>
      <c r="H2" s="6" t="s">
        <v>5</v>
      </c>
      <c r="I2" s="6" t="str">
        <f>B2&amp; " " &amp;"("&amp;C2&amp;")"&amp;" - "&amp;D2</f>
        <v>AA-010 (Audit and Accountability) - The vendor's system shall record event and system logs</v>
      </c>
      <c r="J2" s="7" t="s">
        <v>232</v>
      </c>
      <c r="K2" s="7" t="s">
        <v>232</v>
      </c>
      <c r="L2" s="7" t="s">
        <v>232</v>
      </c>
      <c r="M2" s="7" t="s">
        <v>231</v>
      </c>
    </row>
    <row r="3" spans="1:13" ht="391.5" customHeight="1" thickBot="1" x14ac:dyDescent="0.45">
      <c r="A3" s="23" t="s">
        <v>239</v>
      </c>
      <c r="B3" s="5" t="s">
        <v>6</v>
      </c>
      <c r="C3" s="6" t="s">
        <v>7</v>
      </c>
      <c r="D3" s="6" t="s">
        <v>300</v>
      </c>
      <c r="E3" s="57" t="s">
        <v>316</v>
      </c>
      <c r="F3" s="6" t="s">
        <v>8</v>
      </c>
      <c r="G3" s="6" t="s">
        <v>4</v>
      </c>
      <c r="H3" s="6" t="s">
        <v>9</v>
      </c>
      <c r="I3" s="6" t="str">
        <f t="shared" ref="I3:I71" si="0">B3&amp; " " &amp;"("&amp;C3&amp;")"&amp;" - "&amp;D3</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J3" s="7" t="s">
        <v>231</v>
      </c>
      <c r="K3" s="7" t="s">
        <v>231</v>
      </c>
      <c r="L3" s="7" t="s">
        <v>231</v>
      </c>
      <c r="M3" s="7" t="s">
        <v>231</v>
      </c>
    </row>
    <row r="4" spans="1:13" ht="201.75" customHeight="1" thickBot="1" x14ac:dyDescent="0.45">
      <c r="A4" s="23" t="s">
        <v>239</v>
      </c>
      <c r="B4" s="5" t="s">
        <v>10</v>
      </c>
      <c r="C4" s="6" t="s">
        <v>11</v>
      </c>
      <c r="D4" s="6" t="s">
        <v>301</v>
      </c>
      <c r="E4" s="57" t="s">
        <v>361</v>
      </c>
      <c r="F4" s="6" t="s">
        <v>142</v>
      </c>
      <c r="G4" s="6" t="s">
        <v>187</v>
      </c>
      <c r="H4" s="6" t="s">
        <v>186</v>
      </c>
      <c r="I4" s="6" t="str">
        <f t="shared" si="0"/>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J4" s="7" t="s">
        <v>232</v>
      </c>
      <c r="K4" s="7" t="s">
        <v>231</v>
      </c>
      <c r="L4" s="7" t="s">
        <v>231</v>
      </c>
      <c r="M4" s="7" t="s">
        <v>232</v>
      </c>
    </row>
    <row r="5" spans="1:13" ht="246" customHeight="1" thickBot="1" x14ac:dyDescent="0.45">
      <c r="A5" s="23" t="s">
        <v>239</v>
      </c>
      <c r="B5" s="5" t="s">
        <v>12</v>
      </c>
      <c r="C5" s="6" t="s">
        <v>13</v>
      </c>
      <c r="D5" s="6" t="s">
        <v>14</v>
      </c>
      <c r="E5" s="57" t="s">
        <v>317</v>
      </c>
      <c r="F5" s="6" t="s">
        <v>147</v>
      </c>
      <c r="G5" s="6" t="s">
        <v>187</v>
      </c>
      <c r="H5" s="6" t="s">
        <v>188</v>
      </c>
      <c r="I5" s="6" t="str">
        <f t="shared" si="0"/>
        <v>AC-030 (Access Control) - The vendor's system shall employ authentication to prevent unauthorized access to telematics systems and data.</v>
      </c>
      <c r="J5" s="7" t="s">
        <v>231</v>
      </c>
      <c r="K5" s="7" t="s">
        <v>231</v>
      </c>
      <c r="L5" s="7" t="s">
        <v>231</v>
      </c>
      <c r="M5" s="7" t="s">
        <v>231</v>
      </c>
    </row>
    <row r="6" spans="1:13" ht="251.25" customHeight="1" thickBot="1" x14ac:dyDescent="0.45">
      <c r="A6" s="23" t="s">
        <v>239</v>
      </c>
      <c r="B6" s="5" t="s">
        <v>15</v>
      </c>
      <c r="C6" s="6" t="s">
        <v>13</v>
      </c>
      <c r="D6" s="6" t="s">
        <v>16</v>
      </c>
      <c r="E6" s="57" t="s">
        <v>318</v>
      </c>
      <c r="F6" s="6" t="s">
        <v>17</v>
      </c>
      <c r="G6" s="6" t="s">
        <v>4</v>
      </c>
      <c r="H6" s="6" t="s">
        <v>176</v>
      </c>
      <c r="I6" s="6" t="str">
        <f t="shared" si="0"/>
        <v>AC-040 (Access Control) - The vendor shall identify all instances where the telematics system includes actions that cannot support access authentication and/or execute with elevated privileges</v>
      </c>
      <c r="J6" s="7" t="s">
        <v>231</v>
      </c>
      <c r="K6" s="7" t="s">
        <v>231</v>
      </c>
      <c r="L6" s="7" t="s">
        <v>231</v>
      </c>
      <c r="M6" s="7" t="s">
        <v>231</v>
      </c>
    </row>
    <row r="7" spans="1:13" ht="87.9" thickBot="1" x14ac:dyDescent="0.45">
      <c r="A7" s="23" t="s">
        <v>239</v>
      </c>
      <c r="B7" s="5" t="s">
        <v>18</v>
      </c>
      <c r="C7" s="6" t="s">
        <v>13</v>
      </c>
      <c r="D7" s="6" t="s">
        <v>19</v>
      </c>
      <c r="E7" s="57" t="s">
        <v>319</v>
      </c>
      <c r="F7" s="6" t="s">
        <v>20</v>
      </c>
      <c r="G7" s="6" t="s">
        <v>4</v>
      </c>
      <c r="H7" s="6" t="s">
        <v>153</v>
      </c>
      <c r="I7" s="6" t="str">
        <f t="shared" si="0"/>
        <v>AC-041 (Access Control) - Identifying information about the connected devices will not be made available without authentication first.</v>
      </c>
      <c r="J7" s="7" t="s">
        <v>231</v>
      </c>
      <c r="K7" s="7" t="s">
        <v>231</v>
      </c>
      <c r="L7" s="7" t="s">
        <v>231</v>
      </c>
      <c r="M7" s="7" t="s">
        <v>231</v>
      </c>
    </row>
    <row r="8" spans="1:13" ht="183.75" customHeight="1" thickBot="1" x14ac:dyDescent="0.45">
      <c r="A8" s="23" t="s">
        <v>239</v>
      </c>
      <c r="B8" s="5" t="s">
        <v>21</v>
      </c>
      <c r="C8" s="6" t="s">
        <v>13</v>
      </c>
      <c r="D8" s="6" t="s">
        <v>22</v>
      </c>
      <c r="E8" s="57" t="s">
        <v>320</v>
      </c>
      <c r="F8" s="6" t="s">
        <v>23</v>
      </c>
      <c r="G8" s="6" t="s">
        <v>4</v>
      </c>
      <c r="H8" s="6" t="s">
        <v>176</v>
      </c>
      <c r="I8" s="6" t="str">
        <f t="shared" si="0"/>
        <v>AC-050 (Access Control) - All remote access methods and possible remote actions to/on telematics system shall be documented.</v>
      </c>
      <c r="J8" s="7" t="s">
        <v>231</v>
      </c>
      <c r="K8" s="7" t="s">
        <v>231</v>
      </c>
      <c r="L8" s="7" t="s">
        <v>231</v>
      </c>
      <c r="M8" s="7" t="s">
        <v>231</v>
      </c>
    </row>
    <row r="9" spans="1:13" ht="154.5" customHeight="1" thickBot="1" x14ac:dyDescent="0.45">
      <c r="A9" s="23" t="s">
        <v>240</v>
      </c>
      <c r="B9" s="5" t="s">
        <v>24</v>
      </c>
      <c r="C9" s="6" t="s">
        <v>13</v>
      </c>
      <c r="D9" s="6" t="s">
        <v>302</v>
      </c>
      <c r="E9" s="57" t="s">
        <v>321</v>
      </c>
      <c r="F9" s="6" t="s">
        <v>25</v>
      </c>
      <c r="G9" s="6" t="s">
        <v>4</v>
      </c>
      <c r="H9" s="6" t="s">
        <v>26</v>
      </c>
      <c r="I9" s="6" t="str">
        <f t="shared" si="0"/>
        <v>AC-060 (Access Control) - For all components of the system, the vendor shall provide a listing of all wireless communication interfaces to the system and specify how the interfaces can be configured and/or disabled.</v>
      </c>
      <c r="J9" s="7" t="s">
        <v>232</v>
      </c>
      <c r="K9" s="7" t="s">
        <v>231</v>
      </c>
      <c r="L9" s="7" t="s">
        <v>231</v>
      </c>
      <c r="M9" s="7" t="s">
        <v>232</v>
      </c>
    </row>
    <row r="10" spans="1:13" ht="154.5" customHeight="1" thickBot="1" x14ac:dyDescent="0.45">
      <c r="A10" s="23" t="s">
        <v>240</v>
      </c>
      <c r="B10" s="5" t="s">
        <v>269</v>
      </c>
      <c r="C10" s="6" t="s">
        <v>13</v>
      </c>
      <c r="D10" s="6" t="s">
        <v>276</v>
      </c>
      <c r="E10" s="57" t="s">
        <v>338</v>
      </c>
      <c r="F10" s="6" t="s">
        <v>270</v>
      </c>
      <c r="G10" s="6" t="s">
        <v>4</v>
      </c>
      <c r="H10" s="6"/>
      <c r="I10" s="6" t="str">
        <f t="shared" ref="I10" si="1">B10&amp; " " &amp;"("&amp;C10&amp;")"&amp;" - "&amp;D10</f>
        <v>AC-061 (Access Control) - The vendor shall not use any deprecated encryption+authentication on any WiFi interface of the device. At the time of drafting this includes WEP, WPS or open/none.</v>
      </c>
      <c r="J10" s="7" t="s">
        <v>232</v>
      </c>
      <c r="K10" s="7" t="s">
        <v>231</v>
      </c>
      <c r="L10" s="7" t="s">
        <v>231</v>
      </c>
      <c r="M10" s="7" t="s">
        <v>232</v>
      </c>
    </row>
    <row r="11" spans="1:13" ht="154.5" customHeight="1" thickBot="1" x14ac:dyDescent="0.45">
      <c r="A11" s="23" t="s">
        <v>240</v>
      </c>
      <c r="B11" s="5" t="s">
        <v>271</v>
      </c>
      <c r="C11" s="6" t="s">
        <v>13</v>
      </c>
      <c r="D11" s="6" t="s">
        <v>283</v>
      </c>
      <c r="E11" s="57" t="s">
        <v>339</v>
      </c>
      <c r="F11" s="6" t="s">
        <v>284</v>
      </c>
      <c r="G11" s="6" t="s">
        <v>4</v>
      </c>
      <c r="H11" s="6"/>
      <c r="I11" s="6" t="str">
        <f t="shared" ref="I11:I12" si="2">B11&amp; " " &amp;"("&amp;C11&amp;")"&amp;" - "&amp;D11</f>
        <v>AC-062 (Access Control) - The vendor shall implement, for all bluetooth interfaces,  pairing that must be specifically allowed by physical controls on the device and be time-limited. Furthermore, pairing will not use legacy pairing or passkey entry.</v>
      </c>
      <c r="J11" s="7" t="s">
        <v>232</v>
      </c>
      <c r="K11" s="7" t="s">
        <v>231</v>
      </c>
      <c r="L11" s="7" t="s">
        <v>231</v>
      </c>
      <c r="M11" s="7" t="s">
        <v>232</v>
      </c>
    </row>
    <row r="12" spans="1:13" ht="154.5" customHeight="1" thickBot="1" x14ac:dyDescent="0.45">
      <c r="A12" s="23" t="s">
        <v>240</v>
      </c>
      <c r="B12" s="5" t="s">
        <v>277</v>
      </c>
      <c r="C12" s="6" t="s">
        <v>13</v>
      </c>
      <c r="D12" s="6" t="s">
        <v>278</v>
      </c>
      <c r="E12" s="57"/>
      <c r="F12" s="6" t="s">
        <v>279</v>
      </c>
      <c r="G12" s="6" t="s">
        <v>4</v>
      </c>
      <c r="H12" s="6"/>
      <c r="I12" s="6" t="str">
        <f t="shared" si="2"/>
        <v>AC-063 (Access Control) - Any and all software or firmware implementing wirelss interface encrytion+authentication (those satisfying AC-061 and AC-062 above) will be prepared for future deprecation of methods. i.e. That software/firmware is upgradable.</v>
      </c>
      <c r="J12" s="7" t="s">
        <v>232</v>
      </c>
      <c r="K12" s="7" t="s">
        <v>231</v>
      </c>
      <c r="L12" s="7" t="s">
        <v>231</v>
      </c>
      <c r="M12" s="7" t="s">
        <v>232</v>
      </c>
    </row>
    <row r="13" spans="1:13" ht="207" customHeight="1" thickBot="1" x14ac:dyDescent="0.45">
      <c r="A13" s="23" t="s">
        <v>244</v>
      </c>
      <c r="B13" s="5" t="s">
        <v>27</v>
      </c>
      <c r="C13" s="6" t="s">
        <v>28</v>
      </c>
      <c r="D13" s="6" t="s">
        <v>29</v>
      </c>
      <c r="E13" s="57" t="s">
        <v>358</v>
      </c>
      <c r="F13" s="6" t="s">
        <v>30</v>
      </c>
      <c r="G13" s="6" t="s">
        <v>4</v>
      </c>
      <c r="H13" s="6" t="s">
        <v>176</v>
      </c>
      <c r="I13" s="6" t="str">
        <f t="shared" si="0"/>
        <v>AC-070 (Identification and Authentication) - Authentication attempts to the vendor’s devices and backends shall be rate-limited to an industry accepted rate.</v>
      </c>
      <c r="J13" s="7" t="s">
        <v>232</v>
      </c>
      <c r="K13" s="7" t="s">
        <v>232</v>
      </c>
      <c r="L13" s="7" t="s">
        <v>232</v>
      </c>
      <c r="M13" s="7" t="s">
        <v>231</v>
      </c>
    </row>
    <row r="14" spans="1:13" ht="159" customHeight="1" thickBot="1" x14ac:dyDescent="0.45">
      <c r="A14" s="23" t="s">
        <v>245</v>
      </c>
      <c r="B14" s="5" t="s">
        <v>31</v>
      </c>
      <c r="C14" s="6" t="s">
        <v>32</v>
      </c>
      <c r="D14" s="6" t="s">
        <v>33</v>
      </c>
      <c r="E14" s="57" t="s">
        <v>341</v>
      </c>
      <c r="F14" s="6" t="s">
        <v>34</v>
      </c>
      <c r="G14" s="6" t="s">
        <v>4</v>
      </c>
      <c r="H14" s="6" t="s">
        <v>35</v>
      </c>
      <c r="I14" s="6" t="str">
        <f t="shared" si="0"/>
        <v>AC-080 (Device-Local Authentication) - All authentication offered on device-local interfaces shall expect credentials which are unique to each device instance and uncorrelated to any and all public information about the device.</v>
      </c>
      <c r="J14" s="7" t="s">
        <v>231</v>
      </c>
      <c r="K14" s="7" t="s">
        <v>231</v>
      </c>
      <c r="L14" s="7" t="s">
        <v>231</v>
      </c>
      <c r="M14" s="7" t="s">
        <v>232</v>
      </c>
    </row>
    <row r="15" spans="1:13" ht="201.75" customHeight="1" thickBot="1" x14ac:dyDescent="0.45">
      <c r="A15" s="23" t="s">
        <v>240</v>
      </c>
      <c r="B15" s="5" t="s">
        <v>36</v>
      </c>
      <c r="C15" s="6" t="s">
        <v>11</v>
      </c>
      <c r="D15" s="6" t="s">
        <v>37</v>
      </c>
      <c r="E15" s="57" t="s">
        <v>362</v>
      </c>
      <c r="F15" s="6" t="s">
        <v>38</v>
      </c>
      <c r="G15" s="6" t="s">
        <v>4</v>
      </c>
      <c r="H15" s="6" t="s">
        <v>39</v>
      </c>
      <c r="I15" s="6" t="str">
        <f t="shared" si="0"/>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J15" s="7" t="s">
        <v>232</v>
      </c>
      <c r="K15" s="7" t="s">
        <v>231</v>
      </c>
      <c r="L15" s="7" t="s">
        <v>231</v>
      </c>
      <c r="M15" s="7" t="s">
        <v>232</v>
      </c>
    </row>
    <row r="16" spans="1:13" ht="251.25" customHeight="1" thickBot="1" x14ac:dyDescent="0.45">
      <c r="A16" s="23" t="s">
        <v>239</v>
      </c>
      <c r="B16" s="5" t="s">
        <v>40</v>
      </c>
      <c r="C16" s="6" t="s">
        <v>41</v>
      </c>
      <c r="D16" s="6" t="s">
        <v>42</v>
      </c>
      <c r="E16" s="57" t="s">
        <v>322</v>
      </c>
      <c r="F16" s="6" t="s">
        <v>148</v>
      </c>
      <c r="G16" s="6" t="s">
        <v>187</v>
      </c>
      <c r="H16" s="6" t="s">
        <v>189</v>
      </c>
      <c r="I16" s="6" t="str">
        <f t="shared" si="0"/>
        <v>CM-020 (Configuration Management) - The vendor’s devices shall have all services used for troubleshooting disabled or properly protected from unauthorized access and use.</v>
      </c>
      <c r="J16" s="7" t="s">
        <v>231</v>
      </c>
      <c r="K16" s="7" t="s">
        <v>231</v>
      </c>
      <c r="L16" s="7" t="s">
        <v>231</v>
      </c>
      <c r="M16" s="7" t="s">
        <v>231</v>
      </c>
    </row>
    <row r="17" spans="1:13" ht="237" customHeight="1" thickBot="1" x14ac:dyDescent="0.45">
      <c r="A17" s="23" t="s">
        <v>239</v>
      </c>
      <c r="B17" s="5" t="s">
        <v>43</v>
      </c>
      <c r="C17" s="6" t="s">
        <v>41</v>
      </c>
      <c r="D17" s="6" t="s">
        <v>209</v>
      </c>
      <c r="E17" s="57" t="s">
        <v>352</v>
      </c>
      <c r="F17" s="6" t="s">
        <v>150</v>
      </c>
      <c r="G17" s="6" t="s">
        <v>187</v>
      </c>
      <c r="H17" s="6" t="s">
        <v>190</v>
      </c>
      <c r="I17" s="6" t="str">
        <f t="shared" si="0"/>
        <v>CM-030 (Configuration Management) - Vendor ensures that any and all interfaces used for testing or debug are unavailalbe in production builds of the devices</v>
      </c>
      <c r="J17" s="7" t="s">
        <v>231</v>
      </c>
      <c r="K17" s="7" t="s">
        <v>231</v>
      </c>
      <c r="L17" s="7" t="s">
        <v>231</v>
      </c>
      <c r="M17" s="7" t="s">
        <v>231</v>
      </c>
    </row>
    <row r="18" spans="1:13" ht="138" customHeight="1" thickBot="1" x14ac:dyDescent="0.45">
      <c r="A18" s="23" t="s">
        <v>239</v>
      </c>
      <c r="B18" s="5" t="s">
        <v>44</v>
      </c>
      <c r="C18" s="6" t="s">
        <v>28</v>
      </c>
      <c r="D18" s="6" t="s">
        <v>226</v>
      </c>
      <c r="E18" s="57" t="s">
        <v>323</v>
      </c>
      <c r="F18" s="6" t="s">
        <v>149</v>
      </c>
      <c r="G18" s="6" t="s">
        <v>4</v>
      </c>
      <c r="H18" s="6" t="s">
        <v>227</v>
      </c>
      <c r="I18" s="6" t="str">
        <f t="shared" si="0"/>
        <v>IA-010 (Identification and Authentication) - All remote hosts of the vendor's system shall be configured to uniquely identify and authenticate all other remote hosts of the system and/or any other interfacing systems.</v>
      </c>
      <c r="J18" s="7" t="s">
        <v>231</v>
      </c>
      <c r="K18" s="7" t="s">
        <v>231</v>
      </c>
      <c r="L18" s="7" t="s">
        <v>231</v>
      </c>
      <c r="M18" s="7" t="s">
        <v>231</v>
      </c>
    </row>
    <row r="19" spans="1:13" ht="270" customHeight="1" thickBot="1" x14ac:dyDescent="0.45">
      <c r="A19" s="23" t="s">
        <v>240</v>
      </c>
      <c r="B19" s="5" t="s">
        <v>45</v>
      </c>
      <c r="C19" s="6" t="s">
        <v>28</v>
      </c>
      <c r="D19" s="6" t="s">
        <v>303</v>
      </c>
      <c r="E19" s="57" t="s">
        <v>324</v>
      </c>
      <c r="F19" s="6" t="s">
        <v>143</v>
      </c>
      <c r="G19" s="6" t="s">
        <v>4</v>
      </c>
      <c r="H19" s="6" t="s">
        <v>176</v>
      </c>
      <c r="I19" s="6"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9" s="7" t="s">
        <v>232</v>
      </c>
      <c r="K19" s="7" t="s">
        <v>231</v>
      </c>
      <c r="L19" s="7" t="s">
        <v>231</v>
      </c>
      <c r="M19" s="7" t="s">
        <v>232</v>
      </c>
    </row>
    <row r="20" spans="1:13" ht="291.89999999999998" thickBot="1" x14ac:dyDescent="0.45">
      <c r="A20" s="23" t="s">
        <v>239</v>
      </c>
      <c r="B20" s="5" t="s">
        <v>46</v>
      </c>
      <c r="C20" s="6" t="s">
        <v>28</v>
      </c>
      <c r="D20" s="6" t="s">
        <v>154</v>
      </c>
      <c r="E20" s="57" t="s">
        <v>325</v>
      </c>
      <c r="F20" s="6" t="s">
        <v>151</v>
      </c>
      <c r="G20" s="6" t="s">
        <v>4</v>
      </c>
      <c r="H20" s="4" t="s">
        <v>152</v>
      </c>
      <c r="I20" s="6" t="str">
        <f t="shared" si="0"/>
        <v>IA-030 (Identification and Authentication) - Cryptographic modules used in the vendors system shall be compliant with Federal Information Processing Standards (FIPS) 140-2: Level 1.</v>
      </c>
      <c r="J20" s="7" t="s">
        <v>231</v>
      </c>
      <c r="K20" s="7" t="s">
        <v>231</v>
      </c>
      <c r="L20" s="7" t="s">
        <v>231</v>
      </c>
      <c r="M20" s="7" t="s">
        <v>231</v>
      </c>
    </row>
    <row r="21" spans="1:13" ht="351" customHeight="1" thickBot="1" x14ac:dyDescent="0.45">
      <c r="A21" s="23" t="s">
        <v>239</v>
      </c>
      <c r="B21" s="5" t="s">
        <v>47</v>
      </c>
      <c r="C21" s="6" t="s">
        <v>48</v>
      </c>
      <c r="D21" s="6" t="s">
        <v>49</v>
      </c>
      <c r="E21" s="57" t="s">
        <v>365</v>
      </c>
      <c r="F21" s="6" t="s">
        <v>161</v>
      </c>
      <c r="G21" s="6" t="s">
        <v>187</v>
      </c>
      <c r="H21" s="6" t="s">
        <v>191</v>
      </c>
      <c r="I21" s="6" t="str">
        <f t="shared" si="0"/>
        <v>IR-010 (Incidence Response) - The vendor shall have a documented incident response plan (IRP) in place which provides the carriers with a point of contact for components used within their telematics system</v>
      </c>
      <c r="J21" s="7" t="s">
        <v>231</v>
      </c>
      <c r="K21" s="7" t="s">
        <v>231</v>
      </c>
      <c r="L21" s="7" t="s">
        <v>231</v>
      </c>
      <c r="M21" s="7" t="s">
        <v>231</v>
      </c>
    </row>
    <row r="22" spans="1:13" ht="327" customHeight="1" thickBot="1" x14ac:dyDescent="0.45">
      <c r="A22" s="23" t="s">
        <v>239</v>
      </c>
      <c r="B22" s="5" t="s">
        <v>50</v>
      </c>
      <c r="C22" s="6" t="s">
        <v>51</v>
      </c>
      <c r="D22" s="6" t="s">
        <v>52</v>
      </c>
      <c r="E22" s="57" t="s">
        <v>326</v>
      </c>
      <c r="F22" s="6" t="s">
        <v>162</v>
      </c>
      <c r="G22" s="6" t="s">
        <v>4</v>
      </c>
      <c r="H22" s="6" t="s">
        <v>176</v>
      </c>
      <c r="I22" s="6" t="str">
        <f t="shared" si="0"/>
        <v>M-010 (Maintenance) - The vendor shall have procedures in place to ensure that components outside of the carrier’s direct control are not updated or modified without prior coordination and approval by an organization-defined individual or role</v>
      </c>
      <c r="J22" s="7" t="s">
        <v>231</v>
      </c>
      <c r="K22" s="7" t="s">
        <v>231</v>
      </c>
      <c r="L22" s="7" t="s">
        <v>231</v>
      </c>
      <c r="M22" s="7" t="s">
        <v>231</v>
      </c>
    </row>
    <row r="23" spans="1:13" ht="252" customHeight="1" thickBot="1" x14ac:dyDescent="0.45">
      <c r="A23" s="23" t="s">
        <v>244</v>
      </c>
      <c r="B23" s="5" t="s">
        <v>53</v>
      </c>
      <c r="C23" s="6" t="s">
        <v>51</v>
      </c>
      <c r="D23" s="6" t="s">
        <v>211</v>
      </c>
      <c r="E23" s="57" t="s">
        <v>343</v>
      </c>
      <c r="F23" s="6" t="s">
        <v>54</v>
      </c>
      <c r="G23" s="6" t="s">
        <v>187</v>
      </c>
      <c r="H23" s="6" t="s">
        <v>191</v>
      </c>
      <c r="I23" s="6" t="str">
        <f t="shared" si="0"/>
        <v>M-020 (Maintenance) - The vendor shall have procedures in place to test backup restoration processes of their own systems and their own facilities on at least an annual basis.</v>
      </c>
      <c r="J23" s="7" t="s">
        <v>232</v>
      </c>
      <c r="K23" s="7" t="s">
        <v>232</v>
      </c>
      <c r="L23" s="7" t="s">
        <v>232</v>
      </c>
      <c r="M23" s="7" t="s">
        <v>231</v>
      </c>
    </row>
    <row r="24" spans="1:13" s="55" customFormat="1" ht="147" customHeight="1" thickBot="1" x14ac:dyDescent="0.45">
      <c r="A24" s="52" t="s">
        <v>244</v>
      </c>
      <c r="B24" s="53" t="s">
        <v>288</v>
      </c>
      <c r="C24" s="54" t="s">
        <v>289</v>
      </c>
      <c r="D24" s="54" t="s">
        <v>290</v>
      </c>
      <c r="E24" s="58" t="s">
        <v>291</v>
      </c>
      <c r="F24" s="54" t="s">
        <v>292</v>
      </c>
      <c r="G24" s="54" t="s">
        <v>187</v>
      </c>
      <c r="H24" s="54"/>
      <c r="I24" s="54" t="str">
        <f t="shared" si="0"/>
        <v>M-030 (Disposal of Goods) - The vendor must have a disposal of goods policy which covers the management of all computer equipment and storage media dealing with customer information including but not limited to PII and customer business operations data.</v>
      </c>
      <c r="J24" s="52" t="s">
        <v>232</v>
      </c>
      <c r="K24" s="52" t="s">
        <v>232</v>
      </c>
      <c r="L24" s="52" t="s">
        <v>232</v>
      </c>
      <c r="M24" s="52" t="s">
        <v>231</v>
      </c>
    </row>
    <row r="25" spans="1:13" s="55" customFormat="1" ht="102.45" thickBot="1" x14ac:dyDescent="0.45">
      <c r="A25" s="52" t="s">
        <v>244</v>
      </c>
      <c r="B25" s="53" t="s">
        <v>293</v>
      </c>
      <c r="C25" s="54" t="s">
        <v>289</v>
      </c>
      <c r="D25" s="54" t="s">
        <v>294</v>
      </c>
      <c r="E25" s="58" t="s">
        <v>291</v>
      </c>
      <c r="F25" s="54" t="s">
        <v>295</v>
      </c>
      <c r="G25" s="54" t="s">
        <v>4</v>
      </c>
      <c r="H25" s="54"/>
      <c r="I25" s="54" t="str">
        <f t="shared" si="0"/>
        <v>M-031 (Disposal of Goods) - The vendor's disposal of goods policy must forbid disposal in skips, dumps or landfills until it has been processed to purge or clear previously stored information.</v>
      </c>
      <c r="J25" s="52" t="s">
        <v>232</v>
      </c>
      <c r="K25" s="52" t="s">
        <v>232</v>
      </c>
      <c r="L25" s="52" t="s">
        <v>232</v>
      </c>
      <c r="M25" s="52" t="s">
        <v>231</v>
      </c>
    </row>
    <row r="26" spans="1:13" s="55" customFormat="1" ht="143.25" customHeight="1" thickBot="1" x14ac:dyDescent="0.45">
      <c r="A26" s="52" t="s">
        <v>244</v>
      </c>
      <c r="B26" s="53" t="s">
        <v>296</v>
      </c>
      <c r="C26" s="54" t="s">
        <v>289</v>
      </c>
      <c r="D26" s="54" t="s">
        <v>297</v>
      </c>
      <c r="E26" s="58" t="s">
        <v>298</v>
      </c>
      <c r="F26" s="54" t="s">
        <v>299</v>
      </c>
      <c r="G26" s="54" t="s">
        <v>202</v>
      </c>
      <c r="H26" s="54"/>
      <c r="I26" s="54" t="str">
        <f t="shared" si="0"/>
        <v>M-032 (Disposal of Goods) - The vendor's processes to remove previously stored information must include acceptable processes for magnetic media, solid-state media, printers, scanners, laptops, smartphones, server and deskstop computers.</v>
      </c>
      <c r="J26" s="52" t="s">
        <v>232</v>
      </c>
      <c r="K26" s="52" t="s">
        <v>232</v>
      </c>
      <c r="L26" s="52" t="s">
        <v>232</v>
      </c>
      <c r="M26" s="52" t="s">
        <v>231</v>
      </c>
    </row>
    <row r="27" spans="1:13" ht="409.5" customHeight="1" thickBot="1" x14ac:dyDescent="0.45">
      <c r="A27" s="23" t="s">
        <v>244</v>
      </c>
      <c r="B27" s="5" t="s">
        <v>55</v>
      </c>
      <c r="C27" s="6" t="s">
        <v>56</v>
      </c>
      <c r="D27" s="6" t="s">
        <v>304</v>
      </c>
      <c r="E27" s="57" t="s">
        <v>327</v>
      </c>
      <c r="F27" s="6" t="s">
        <v>163</v>
      </c>
      <c r="G27" s="6" t="s">
        <v>4</v>
      </c>
      <c r="H27" s="6" t="s">
        <v>176</v>
      </c>
      <c r="I27" s="6" t="str">
        <f t="shared" si="0"/>
        <v>P-010 (Planning) - The vendor shall have a System Security Plan (SSP) which details a clear and concise understanding of authorization boundaries of the telematics system.</v>
      </c>
      <c r="J27" s="7" t="s">
        <v>232</v>
      </c>
      <c r="K27" s="7" t="s">
        <v>232</v>
      </c>
      <c r="L27" s="7" t="s">
        <v>232</v>
      </c>
      <c r="M27" s="7" t="s">
        <v>231</v>
      </c>
    </row>
    <row r="28" spans="1:13" ht="316.5" customHeight="1" thickBot="1" x14ac:dyDescent="0.45">
      <c r="A28" s="24" t="s">
        <v>244</v>
      </c>
      <c r="B28" s="7" t="s">
        <v>57</v>
      </c>
      <c r="C28" s="7" t="s">
        <v>56</v>
      </c>
      <c r="D28" s="7" t="s">
        <v>58</v>
      </c>
      <c r="E28" s="59" t="s">
        <v>328</v>
      </c>
      <c r="F28" s="10" t="s">
        <v>177</v>
      </c>
      <c r="G28" s="7" t="s">
        <v>4</v>
      </c>
      <c r="H28" s="7" t="s">
        <v>176</v>
      </c>
      <c r="I28" s="6" t="str">
        <f t="shared" si="0"/>
        <v xml:space="preserve">P-020 (Planning) - The vendor shall have a documented Information Security Architecture (ISA) for the telematics system.  </v>
      </c>
      <c r="J28" s="7" t="s">
        <v>232</v>
      </c>
      <c r="K28" s="7" t="s">
        <v>232</v>
      </c>
      <c r="L28" s="7" t="s">
        <v>232</v>
      </c>
      <c r="M28" s="7" t="s">
        <v>231</v>
      </c>
    </row>
    <row r="29" spans="1:13" ht="117" thickBot="1" x14ac:dyDescent="0.45">
      <c r="A29" s="23" t="s">
        <v>244</v>
      </c>
      <c r="B29" s="5" t="s">
        <v>59</v>
      </c>
      <c r="C29" s="6" t="s">
        <v>56</v>
      </c>
      <c r="D29" s="6" t="s">
        <v>342</v>
      </c>
      <c r="E29" s="57" t="s">
        <v>356</v>
      </c>
      <c r="F29" s="6" t="s">
        <v>164</v>
      </c>
      <c r="G29" s="6" t="s">
        <v>187</v>
      </c>
      <c r="H29" s="6" t="s">
        <v>192</v>
      </c>
      <c r="I29" s="6" t="str">
        <f t="shared" si="0"/>
        <v>P-030 (Planning) - The vendor shall provide interfaces to their backend using the Open Telematics API -- enabling carriers to have failover to other providers to avoid interruptions due to single point of failure in provider telematics services.</v>
      </c>
      <c r="J29" s="7" t="s">
        <v>232</v>
      </c>
      <c r="K29" s="7" t="s">
        <v>232</v>
      </c>
      <c r="L29" s="7" t="s">
        <v>232</v>
      </c>
      <c r="M29" s="7" t="s">
        <v>231</v>
      </c>
    </row>
    <row r="30" spans="1:13" ht="340.2" customHeight="1" thickBot="1" x14ac:dyDescent="0.45">
      <c r="A30" s="23" t="s">
        <v>239</v>
      </c>
      <c r="B30" s="5" t="s">
        <v>60</v>
      </c>
      <c r="C30" s="6" t="s">
        <v>61</v>
      </c>
      <c r="D30" s="6" t="s">
        <v>305</v>
      </c>
      <c r="E30" s="57" t="s">
        <v>366</v>
      </c>
      <c r="F30" s="6" t="s">
        <v>62</v>
      </c>
      <c r="G30" s="6" t="s">
        <v>4</v>
      </c>
      <c r="H30" s="6" t="s">
        <v>176</v>
      </c>
      <c r="I30" s="6" t="str">
        <f t="shared" si="0"/>
        <v>PS-010 (Personnel Security) - The vendor shall have personnel security policies &amp; procedures, position risk categorization, personnel screening, personnel termination, personnel transfer, access agreements and third-party personnel security.</v>
      </c>
      <c r="J30" s="7" t="s">
        <v>231</v>
      </c>
      <c r="K30" s="7" t="s">
        <v>231</v>
      </c>
      <c r="L30" s="7" t="s">
        <v>231</v>
      </c>
      <c r="M30" s="7" t="s">
        <v>231</v>
      </c>
    </row>
    <row r="31" spans="1:13" ht="248.15" thickBot="1" x14ac:dyDescent="0.45">
      <c r="A31" s="23" t="s">
        <v>239</v>
      </c>
      <c r="B31" s="5" t="s">
        <v>63</v>
      </c>
      <c r="C31" s="6" t="s">
        <v>64</v>
      </c>
      <c r="D31" s="6" t="s">
        <v>210</v>
      </c>
      <c r="E31" s="57" t="s">
        <v>329</v>
      </c>
      <c r="F31" s="6" t="s">
        <v>65</v>
      </c>
      <c r="G31" s="6" t="s">
        <v>4</v>
      </c>
      <c r="H31" s="6" t="s">
        <v>176</v>
      </c>
      <c r="I31" s="6"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31" s="12" t="s">
        <v>231</v>
      </c>
      <c r="K31" s="7" t="s">
        <v>231</v>
      </c>
      <c r="L31" s="7" t="s">
        <v>231</v>
      </c>
      <c r="M31" s="7" t="s">
        <v>231</v>
      </c>
    </row>
    <row r="32" spans="1:13" ht="291.89999999999998" thickBot="1" x14ac:dyDescent="0.45">
      <c r="A32" s="23" t="s">
        <v>230</v>
      </c>
      <c r="B32" s="5" t="s">
        <v>66</v>
      </c>
      <c r="C32" s="6" t="s">
        <v>64</v>
      </c>
      <c r="D32" s="6" t="s">
        <v>67</v>
      </c>
      <c r="E32" s="57" t="s">
        <v>344</v>
      </c>
      <c r="F32" s="6" t="s">
        <v>68</v>
      </c>
      <c r="G32" s="6" t="s">
        <v>4</v>
      </c>
      <c r="H32" s="6" t="s">
        <v>176</v>
      </c>
      <c r="I32" s="6" t="str">
        <f t="shared" si="0"/>
        <v>RA-020 (Risk Assessment) - The vendor shall use the results of risk assessments to influence systems development and processes.</v>
      </c>
      <c r="J32" s="7" t="s">
        <v>231</v>
      </c>
      <c r="K32" s="7" t="s">
        <v>231</v>
      </c>
      <c r="L32" s="7" t="s">
        <v>231</v>
      </c>
      <c r="M32" s="7" t="s">
        <v>231</v>
      </c>
    </row>
    <row r="33" spans="1:13" ht="409.6" customHeight="1" thickBot="1" x14ac:dyDescent="0.45">
      <c r="A33" s="23" t="s">
        <v>239</v>
      </c>
      <c r="B33" s="5" t="s">
        <v>69</v>
      </c>
      <c r="C33" s="6" t="s">
        <v>70</v>
      </c>
      <c r="D33" s="6" t="s">
        <v>306</v>
      </c>
      <c r="E33" s="57" t="s">
        <v>345</v>
      </c>
      <c r="F33" s="6" t="s">
        <v>175</v>
      </c>
      <c r="G33" s="6" t="s">
        <v>187</v>
      </c>
      <c r="H33" s="4" t="s">
        <v>212</v>
      </c>
      <c r="I33" s="6" t="str">
        <f t="shared" si="0"/>
        <v>SAA-010 (Security Management) - The vendor shall have an Information Security Management Plan (ISMP).</v>
      </c>
      <c r="J33" s="7" t="s">
        <v>231</v>
      </c>
      <c r="K33" s="7" t="s">
        <v>231</v>
      </c>
      <c r="L33" s="7" t="s">
        <v>231</v>
      </c>
      <c r="M33" s="7" t="s">
        <v>231</v>
      </c>
    </row>
    <row r="34" spans="1:13" ht="219" thickBot="1" x14ac:dyDescent="0.45">
      <c r="A34" s="23" t="s">
        <v>239</v>
      </c>
      <c r="B34" s="5" t="s">
        <v>71</v>
      </c>
      <c r="C34" s="6" t="s">
        <v>72</v>
      </c>
      <c r="D34" s="6" t="s">
        <v>225</v>
      </c>
      <c r="E34" s="57" t="s">
        <v>346</v>
      </c>
      <c r="F34" s="6" t="s">
        <v>165</v>
      </c>
      <c r="G34" s="6" t="s">
        <v>187</v>
      </c>
      <c r="H34" s="6" t="s">
        <v>193</v>
      </c>
      <c r="I34" s="6"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34" s="7" t="s">
        <v>231</v>
      </c>
      <c r="K34" s="7" t="s">
        <v>231</v>
      </c>
      <c r="L34" s="7" t="s">
        <v>231</v>
      </c>
      <c r="M34" s="7" t="s">
        <v>231</v>
      </c>
    </row>
    <row r="35" spans="1:13" ht="146.15" thickBot="1" x14ac:dyDescent="0.45">
      <c r="A35" s="23" t="str">
        <f>IF($J35="Yes",$J$1&amp;";"&amp;CHAR(10),"")&amp;IF($K35="Yes",$K$1&amp;";"&amp;CHAR(10),"")&amp;IF($L35="Yes",$L$1&amp;";"&amp;CHAR(10),"")&amp;IF($M35="Yes",$M$1&amp;";"&amp;CHAR(10),"")</f>
        <v xml:space="preserve">Mobile App;
Vehicle Connection;
Connectivity/Communications;
Cloud or Back-end;
</v>
      </c>
      <c r="B35" s="5" t="s">
        <v>73</v>
      </c>
      <c r="C35" s="6" t="s">
        <v>74</v>
      </c>
      <c r="D35" s="6" t="s">
        <v>307</v>
      </c>
      <c r="E35" s="57" t="s">
        <v>330</v>
      </c>
      <c r="F35" s="6" t="s">
        <v>166</v>
      </c>
      <c r="G35" s="6" t="s">
        <v>4</v>
      </c>
      <c r="H35" s="6" t="s">
        <v>176</v>
      </c>
      <c r="I35" s="6" t="str">
        <f t="shared" si="0"/>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J35" s="12" t="s">
        <v>231</v>
      </c>
      <c r="K35" s="7" t="s">
        <v>231</v>
      </c>
      <c r="L35" s="7" t="s">
        <v>231</v>
      </c>
      <c r="M35" s="7" t="s">
        <v>231</v>
      </c>
    </row>
    <row r="36" spans="1:13" ht="87.9" thickBot="1" x14ac:dyDescent="0.45">
      <c r="A36" s="23" t="str">
        <f t="shared" ref="A36:A72" si="3">IF($J36="Yes",$J$1&amp;";"&amp;CHAR(10),"")&amp;IF($K36="Yes",$K$1&amp;";"&amp;CHAR(10),"")&amp;IF($L36="Yes",$L$1&amp;";"&amp;CHAR(10),"")&amp;IF($M36="Yes",$M$1&amp;";"&amp;CHAR(10),"")</f>
        <v xml:space="preserve">Mobile App;
Vehicle Connection;
Connectivity/Communications;
Cloud or Back-end;
</v>
      </c>
      <c r="B36" s="7" t="s">
        <v>287</v>
      </c>
      <c r="C36" s="8" t="s">
        <v>74</v>
      </c>
      <c r="D36" s="8" t="s">
        <v>256</v>
      </c>
      <c r="E36" s="60" t="s">
        <v>331</v>
      </c>
      <c r="F36" s="9" t="s">
        <v>258</v>
      </c>
      <c r="G36" s="6" t="s">
        <v>202</v>
      </c>
      <c r="H36" s="6" t="s">
        <v>176</v>
      </c>
      <c r="I36" s="6" t="str">
        <f>B36&amp; " " &amp;"("&amp;C36&amp;")"&amp;" - "&amp;D36</f>
        <v>SAA-040 (System and Service Acquisition) - The vendor shall perform due diligence to ensure its suppliers also meet the vendor's security requirements</v>
      </c>
      <c r="J36" s="7" t="s">
        <v>231</v>
      </c>
      <c r="K36" s="7" t="s">
        <v>231</v>
      </c>
      <c r="L36" s="7" t="s">
        <v>231</v>
      </c>
      <c r="M36" s="7" t="s">
        <v>231</v>
      </c>
    </row>
    <row r="37" spans="1:13" ht="175.3" thickBot="1" x14ac:dyDescent="0.45">
      <c r="A37" s="23" t="str">
        <f t="shared" si="3"/>
        <v xml:space="preserve">Mobile App;
Vehicle Connection;
Connectivity/Communications;
Cloud or Back-end;
</v>
      </c>
      <c r="B37" s="5" t="s">
        <v>75</v>
      </c>
      <c r="C37" s="6" t="s">
        <v>76</v>
      </c>
      <c r="D37" s="6" t="s">
        <v>77</v>
      </c>
      <c r="E37" s="57" t="s">
        <v>353</v>
      </c>
      <c r="F37" s="6" t="s">
        <v>167</v>
      </c>
      <c r="G37" s="6" t="s">
        <v>187</v>
      </c>
      <c r="H37" s="6" t="s">
        <v>194</v>
      </c>
      <c r="I37" s="6" t="str">
        <f t="shared" si="0"/>
        <v>SCP-010 (Protecting Communications paths for systems) - Communication paths that traverse outside controlled boundaries must protect confidentiality and integrity of data</v>
      </c>
      <c r="J37" s="7" t="s">
        <v>231</v>
      </c>
      <c r="K37" s="7" t="s">
        <v>231</v>
      </c>
      <c r="L37" s="7" t="s">
        <v>231</v>
      </c>
      <c r="M37" s="7" t="s">
        <v>231</v>
      </c>
    </row>
    <row r="38" spans="1:13" ht="131.6" thickBot="1" x14ac:dyDescent="0.45">
      <c r="A38" s="23" t="str">
        <f t="shared" si="3"/>
        <v xml:space="preserve">Mobile App;
Vehicle Connection;
Connectivity/Communications;
Cloud or Back-end;
</v>
      </c>
      <c r="B38" s="5" t="s">
        <v>78</v>
      </c>
      <c r="C38" s="6" t="s">
        <v>79</v>
      </c>
      <c r="D38" s="6" t="s">
        <v>218</v>
      </c>
      <c r="E38" s="57" t="s">
        <v>179</v>
      </c>
      <c r="F38" s="6" t="s">
        <v>80</v>
      </c>
      <c r="G38" s="6" t="s">
        <v>4</v>
      </c>
      <c r="H38" s="6" t="s">
        <v>176</v>
      </c>
      <c r="I38" s="6" t="str">
        <f t="shared" si="0"/>
        <v>SCP-011 (Protecting Communication paths for systems) - Communication path cryptographic protections must not use identities, keys or shared secrets which are common across multiple deployed devices</v>
      </c>
      <c r="J38" s="7" t="s">
        <v>231</v>
      </c>
      <c r="K38" s="7" t="s">
        <v>231</v>
      </c>
      <c r="L38" s="7" t="s">
        <v>231</v>
      </c>
      <c r="M38" s="7" t="s">
        <v>231</v>
      </c>
    </row>
    <row r="39" spans="1:13" ht="189.9" thickBot="1" x14ac:dyDescent="0.45">
      <c r="A39" s="23" t="str">
        <f t="shared" si="3"/>
        <v xml:space="preserve">Mobile App;
Vehicle Connection;
Connectivity/Communications;
Cloud or Back-end;
</v>
      </c>
      <c r="B39" s="5" t="s">
        <v>81</v>
      </c>
      <c r="C39" s="6" t="s">
        <v>7</v>
      </c>
      <c r="D39" s="6" t="s">
        <v>308</v>
      </c>
      <c r="E39" s="57" t="s">
        <v>350</v>
      </c>
      <c r="F39" s="6" t="s">
        <v>155</v>
      </c>
      <c r="G39" s="6" t="s">
        <v>187</v>
      </c>
      <c r="H39" s="6" t="s">
        <v>195</v>
      </c>
      <c r="I39" s="6"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9" s="7" t="s">
        <v>231</v>
      </c>
      <c r="K39" s="7" t="s">
        <v>231</v>
      </c>
      <c r="L39" s="7" t="s">
        <v>231</v>
      </c>
      <c r="M39" s="7" t="s">
        <v>231</v>
      </c>
    </row>
    <row r="40" spans="1:13" ht="173.25" customHeight="1" thickBot="1" x14ac:dyDescent="0.45">
      <c r="A40" s="23" t="str">
        <f t="shared" si="3"/>
        <v xml:space="preserve">Mobile App;
Vehicle Connection;
Connectivity/Communications;
Cloud or Back-end;
</v>
      </c>
      <c r="B40" s="5" t="s">
        <v>82</v>
      </c>
      <c r="C40" s="6" t="s">
        <v>7</v>
      </c>
      <c r="D40" s="6" t="s">
        <v>309</v>
      </c>
      <c r="E40" s="57"/>
      <c r="F40" s="6" t="s">
        <v>156</v>
      </c>
      <c r="G40" s="6" t="s">
        <v>4</v>
      </c>
      <c r="H40" s="6" t="s">
        <v>176</v>
      </c>
      <c r="I40" s="6" t="str">
        <f t="shared" si="0"/>
        <v>SCP-030 (Protecting Data on Devices) - Vendors will supply documentation detailing what data is and is not protected at rest by cryptography.
Vendors are encouraged to expand the list of categories of data which will be protected on-device.</v>
      </c>
      <c r="J40" s="7" t="s">
        <v>231</v>
      </c>
      <c r="K40" s="7" t="s">
        <v>231</v>
      </c>
      <c r="L40" s="7" t="s">
        <v>231</v>
      </c>
      <c r="M40" s="7" t="s">
        <v>231</v>
      </c>
    </row>
    <row r="41" spans="1:13" ht="277.3" thickBot="1" x14ac:dyDescent="0.45">
      <c r="A41" s="23" t="str">
        <f t="shared" si="3"/>
        <v xml:space="preserve">Mobile App;
Vehicle Connection;
Connectivity/Communications;
Cloud or Back-end;
</v>
      </c>
      <c r="B41" s="5" t="s">
        <v>83</v>
      </c>
      <c r="C41" s="6" t="s">
        <v>7</v>
      </c>
      <c r="D41" s="6" t="s">
        <v>310</v>
      </c>
      <c r="E41" s="57" t="s">
        <v>332</v>
      </c>
      <c r="F41" s="6" t="s">
        <v>144</v>
      </c>
      <c r="G41" s="6" t="s">
        <v>4</v>
      </c>
      <c r="H41" s="6" t="s">
        <v>176</v>
      </c>
      <c r="I41" s="6" t="str">
        <f t="shared" si="0"/>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J41" s="7" t="s">
        <v>231</v>
      </c>
      <c r="K41" s="7" t="s">
        <v>231</v>
      </c>
      <c r="L41" s="7" t="s">
        <v>231</v>
      </c>
      <c r="M41" s="7" t="s">
        <v>231</v>
      </c>
    </row>
    <row r="42" spans="1:13" ht="160.75" thickBot="1" x14ac:dyDescent="0.45">
      <c r="A42" s="23" t="str">
        <f t="shared" si="3"/>
        <v xml:space="preserve">Cloud or Back-end;
</v>
      </c>
      <c r="B42" s="5" t="s">
        <v>84</v>
      </c>
      <c r="C42" s="6" t="s">
        <v>85</v>
      </c>
      <c r="D42" s="6" t="s">
        <v>311</v>
      </c>
      <c r="E42" s="57" t="s">
        <v>347</v>
      </c>
      <c r="F42" s="6" t="s">
        <v>157</v>
      </c>
      <c r="G42" s="6" t="s">
        <v>187</v>
      </c>
      <c r="H42" s="6" t="s">
        <v>196</v>
      </c>
      <c r="I42" s="6" t="str">
        <f t="shared" si="0"/>
        <v>SCP-050 (Protecting Data in the Backend) - All customer-related data will be logically segmented (e.g. encrypted with segmented keys) such that it is possible to produce all data related to one customer without inadvertently exposing any data of any others.</v>
      </c>
      <c r="J42" s="7" t="s">
        <v>232</v>
      </c>
      <c r="K42" s="7" t="s">
        <v>232</v>
      </c>
      <c r="L42" s="7" t="s">
        <v>232</v>
      </c>
      <c r="M42" s="7" t="s">
        <v>231</v>
      </c>
    </row>
    <row r="43" spans="1:13" ht="235.5" customHeight="1" thickBot="1" x14ac:dyDescent="0.45">
      <c r="A43" s="23" t="str">
        <f t="shared" si="3"/>
        <v xml:space="preserve">Vehicle Connection;
Connectivity/Communications;
</v>
      </c>
      <c r="B43" s="5" t="s">
        <v>86</v>
      </c>
      <c r="C43" s="6" t="s">
        <v>87</v>
      </c>
      <c r="D43" s="6" t="s">
        <v>88</v>
      </c>
      <c r="E43" s="57" t="s">
        <v>367</v>
      </c>
      <c r="F43" s="6" t="s">
        <v>158</v>
      </c>
      <c r="G43" s="6" t="s">
        <v>187</v>
      </c>
      <c r="H43" s="6" t="s">
        <v>197</v>
      </c>
      <c r="I43" s="6" t="str">
        <f t="shared" si="0"/>
        <v>SCP-060 (Protecting Vehicle Network Escalation from Devices) - The vendor shall enforce controls integrated into the telematics device to limit the possible commands and data transmitted to the vehicle network.</v>
      </c>
      <c r="J43" s="7" t="s">
        <v>232</v>
      </c>
      <c r="K43" s="7" t="s">
        <v>231</v>
      </c>
      <c r="L43" s="7" t="s">
        <v>231</v>
      </c>
      <c r="M43" s="7" t="s">
        <v>232</v>
      </c>
    </row>
    <row r="44" spans="1:13" ht="409.5" customHeight="1" thickBot="1" x14ac:dyDescent="0.45">
      <c r="A44" s="23" t="str">
        <f t="shared" si="3"/>
        <v xml:space="preserve">Mobile App;
Connectivity/Communications;
Cloud or Back-end;
</v>
      </c>
      <c r="B44" s="5" t="s">
        <v>89</v>
      </c>
      <c r="C44" s="6" t="s">
        <v>90</v>
      </c>
      <c r="D44" s="6" t="s">
        <v>312</v>
      </c>
      <c r="E44" s="57" t="s">
        <v>368</v>
      </c>
      <c r="F44" s="6" t="s">
        <v>333</v>
      </c>
      <c r="G44" s="6" t="s">
        <v>187</v>
      </c>
      <c r="H44" s="6" t="s">
        <v>198</v>
      </c>
      <c r="I44" s="6"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44" s="7" t="s">
        <v>231</v>
      </c>
      <c r="K44" s="7" t="s">
        <v>232</v>
      </c>
      <c r="L44" s="7" t="s">
        <v>231</v>
      </c>
      <c r="M44" s="7" t="s">
        <v>231</v>
      </c>
    </row>
    <row r="45" spans="1:13" ht="117" customHeight="1" thickBot="1" x14ac:dyDescent="0.45">
      <c r="A45" s="23" t="str">
        <f t="shared" si="3"/>
        <v xml:space="preserve">Mobile App;
Connectivity/Communications;
Cloud or Back-end;
</v>
      </c>
      <c r="B45" s="5" t="s">
        <v>272</v>
      </c>
      <c r="C45" s="6" t="s">
        <v>90</v>
      </c>
      <c r="D45" s="6" t="s">
        <v>286</v>
      </c>
      <c r="E45" s="57" t="s">
        <v>340</v>
      </c>
      <c r="F45" s="6" t="s">
        <v>285</v>
      </c>
      <c r="G45" s="6" t="s">
        <v>4</v>
      </c>
      <c r="H45" s="6"/>
      <c r="I45" s="6" t="str">
        <f t="shared" ref="I45" si="4">B45&amp; " " &amp;"("&amp;C45&amp;")"&amp;" - "&amp;D45</f>
        <v>SCP-091 (System and Communication Protocols) - The vendor shall implement checks for expired certificates and ensure the ability to remove trust in any given root certificate authority from their systems and devices PKI implementations.</v>
      </c>
      <c r="J45" s="7" t="s">
        <v>231</v>
      </c>
      <c r="K45" s="7" t="s">
        <v>232</v>
      </c>
      <c r="L45" s="7" t="s">
        <v>231</v>
      </c>
      <c r="M45" s="7" t="s">
        <v>231</v>
      </c>
    </row>
    <row r="46" spans="1:13" ht="87.9" thickBot="1" x14ac:dyDescent="0.45">
      <c r="A46" s="23" t="str">
        <f t="shared" si="3"/>
        <v xml:space="preserve">Vehicle Connection;
</v>
      </c>
      <c r="B46" s="5" t="s">
        <v>91</v>
      </c>
      <c r="C46" s="6" t="s">
        <v>90</v>
      </c>
      <c r="D46" s="6" t="s">
        <v>92</v>
      </c>
      <c r="E46" s="57" t="s">
        <v>369</v>
      </c>
      <c r="F46" s="6" t="s">
        <v>93</v>
      </c>
      <c r="G46" s="6" t="s">
        <v>4</v>
      </c>
      <c r="H46" s="6" t="s">
        <v>176</v>
      </c>
      <c r="I46" s="6"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46" s="7" t="s">
        <v>232</v>
      </c>
      <c r="K46" s="7" t="s">
        <v>231</v>
      </c>
      <c r="L46" s="7" t="s">
        <v>232</v>
      </c>
      <c r="M46" s="7" t="s">
        <v>232</v>
      </c>
    </row>
    <row r="47" spans="1:13" ht="117" thickBot="1" x14ac:dyDescent="0.45">
      <c r="A47" s="23" t="str">
        <f t="shared" si="3"/>
        <v xml:space="preserve">Cloud or Back-end;
</v>
      </c>
      <c r="B47" s="5" t="s">
        <v>94</v>
      </c>
      <c r="C47" s="6" t="s">
        <v>90</v>
      </c>
      <c r="D47" s="6" t="s">
        <v>228</v>
      </c>
      <c r="E47" s="57" t="s">
        <v>95</v>
      </c>
      <c r="F47" s="6" t="s">
        <v>229</v>
      </c>
      <c r="G47" s="6" t="s">
        <v>187</v>
      </c>
      <c r="H47" s="6" t="s">
        <v>199</v>
      </c>
      <c r="I47" s="6" t="str">
        <f t="shared" si="0"/>
        <v>SCP-110 (System and Communication Protocols) - The vendor’s system shall provide a means to download unstructured customer data in an industry-standard format (Open Telematics API). This download will occur over secured communication protocols.</v>
      </c>
      <c r="J47" s="7" t="s">
        <v>232</v>
      </c>
      <c r="K47" s="7" t="s">
        <v>232</v>
      </c>
      <c r="L47" s="7" t="s">
        <v>232</v>
      </c>
      <c r="M47" s="7" t="s">
        <v>231</v>
      </c>
    </row>
    <row r="48" spans="1:13" s="30" customFormat="1" ht="187.95" customHeight="1" thickBot="1" x14ac:dyDescent="0.45">
      <c r="A48" s="23" t="str">
        <f t="shared" si="3"/>
        <v xml:space="preserve">Mobile App;
Connectivity/Communications;
Cloud or Back-end;
</v>
      </c>
      <c r="B48" s="27" t="s">
        <v>250</v>
      </c>
      <c r="C48" s="28" t="s">
        <v>252</v>
      </c>
      <c r="D48" s="28" t="s">
        <v>251</v>
      </c>
      <c r="E48" s="58" t="s">
        <v>351</v>
      </c>
      <c r="F48" s="28" t="s">
        <v>253</v>
      </c>
      <c r="G48" s="28" t="s">
        <v>4</v>
      </c>
      <c r="H48" s="28"/>
      <c r="I48" s="28" t="str">
        <f t="shared" ref="I48" si="5">B48&amp; " " &amp;"("&amp;C48&amp;")"&amp;" - "&amp;D48</f>
        <v>SCP-120 (Unique API Keys and API Passwords) - The vendor’s software shall not contain any credentials that are shared among other copies of software; e.g. the software cannot contain hardcoded API keys or API passwords</v>
      </c>
      <c r="J48" s="29" t="s">
        <v>231</v>
      </c>
      <c r="K48" s="29" t="s">
        <v>232</v>
      </c>
      <c r="L48" s="29" t="s">
        <v>231</v>
      </c>
      <c r="M48" s="29" t="s">
        <v>231</v>
      </c>
    </row>
    <row r="49" spans="1:13" s="30" customFormat="1" ht="174" customHeight="1" thickBot="1" x14ac:dyDescent="0.45">
      <c r="A49" s="23" t="str">
        <f t="shared" si="3"/>
        <v xml:space="preserve">Mobile App;
Connectivity/Communications;
Cloud or Back-end;
</v>
      </c>
      <c r="B49" s="27" t="s">
        <v>260</v>
      </c>
      <c r="C49" s="28" t="s">
        <v>90</v>
      </c>
      <c r="D49" s="28" t="s">
        <v>280</v>
      </c>
      <c r="E49" s="58" t="s">
        <v>314</v>
      </c>
      <c r="F49" s="28" t="s">
        <v>281</v>
      </c>
      <c r="G49" s="28" t="s">
        <v>4</v>
      </c>
      <c r="H49" s="28"/>
      <c r="I49" s="28" t="str">
        <f t="shared" ref="I49" si="6">B49&amp; " " &amp;"("&amp;C49&amp;")"&amp;" - "&amp;D49</f>
        <v>SCP-130 (System and Communication Protocols) - Vendors shall limit hardware support for deprecated or insecure communcations protocols. This includes those with known vulnerabilities.</v>
      </c>
      <c r="J49" s="29" t="s">
        <v>231</v>
      </c>
      <c r="K49" s="29" t="s">
        <v>232</v>
      </c>
      <c r="L49" s="29" t="s">
        <v>231</v>
      </c>
      <c r="M49" s="29" t="s">
        <v>231</v>
      </c>
    </row>
    <row r="50" spans="1:13" ht="204.45" thickBot="1" x14ac:dyDescent="0.45">
      <c r="A50" s="23" t="str">
        <f t="shared" si="3"/>
        <v xml:space="preserve">Mobile App;
Vehicle Connection;
Connectivity/Communications;
Cloud or Back-end;
</v>
      </c>
      <c r="B50" s="5" t="s">
        <v>96</v>
      </c>
      <c r="C50" s="6" t="s">
        <v>97</v>
      </c>
      <c r="D50" s="6" t="s">
        <v>169</v>
      </c>
      <c r="E50" s="57" t="s">
        <v>370</v>
      </c>
      <c r="F50" s="6" t="s">
        <v>168</v>
      </c>
      <c r="G50" s="6" t="s">
        <v>187</v>
      </c>
      <c r="H50" s="6" t="s">
        <v>200</v>
      </c>
      <c r="I50" s="6"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50" s="7" t="s">
        <v>231</v>
      </c>
      <c r="K50" s="7" t="s">
        <v>231</v>
      </c>
      <c r="L50" s="7" t="s">
        <v>231</v>
      </c>
      <c r="M50" s="7" t="s">
        <v>231</v>
      </c>
    </row>
    <row r="51" spans="1:13" ht="175.3" thickBot="1" x14ac:dyDescent="0.45">
      <c r="A51" s="23" t="str">
        <f t="shared" si="3"/>
        <v xml:space="preserve">Mobile App;
Vehicle Connection;
Connectivity/Communications;
Cloud or Back-end;
</v>
      </c>
      <c r="B51" s="5" t="s">
        <v>266</v>
      </c>
      <c r="C51" s="6" t="s">
        <v>97</v>
      </c>
      <c r="D51" s="6" t="s">
        <v>267</v>
      </c>
      <c r="E51" s="57" t="s">
        <v>349</v>
      </c>
      <c r="F51" s="6" t="s">
        <v>268</v>
      </c>
      <c r="G51" s="6" t="s">
        <v>4</v>
      </c>
      <c r="H51" s="6"/>
      <c r="I51" s="6" t="str">
        <f t="shared" ref="I51" si="7">B51&amp; " " &amp;"("&amp;C51&amp;")"&amp;" - "&amp;D51</f>
        <v>SII-011 (Protecting Firmware on Devices) - The vendor shall implement/deploy secure over the air update systems including assurances of integrity&amp;authenticity. Also rollback protections and a means of denying the use of old potentially compromised signing keys.</v>
      </c>
      <c r="J51" s="7" t="s">
        <v>231</v>
      </c>
      <c r="K51" s="7" t="s">
        <v>231</v>
      </c>
      <c r="L51" s="7" t="s">
        <v>231</v>
      </c>
      <c r="M51" s="7" t="s">
        <v>231</v>
      </c>
    </row>
    <row r="52" spans="1:13" ht="306.45" thickBot="1" x14ac:dyDescent="0.45">
      <c r="A52" s="23" t="str">
        <f t="shared" si="3"/>
        <v xml:space="preserve">Mobile App;
Vehicle Connection;
Connectivity/Communications;
Cloud or Back-end;
</v>
      </c>
      <c r="B52" s="5" t="s">
        <v>98</v>
      </c>
      <c r="C52" s="6" t="s">
        <v>97</v>
      </c>
      <c r="D52" s="6" t="s">
        <v>223</v>
      </c>
      <c r="E52" s="57" t="s">
        <v>371</v>
      </c>
      <c r="F52" s="6" t="s">
        <v>221</v>
      </c>
      <c r="G52" s="6" t="s">
        <v>4</v>
      </c>
      <c r="H52" s="6" t="s">
        <v>176</v>
      </c>
      <c r="I52" s="6"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52" s="7" t="s">
        <v>231</v>
      </c>
      <c r="K52" s="7" t="s">
        <v>231</v>
      </c>
      <c r="L52" s="7" t="s">
        <v>231</v>
      </c>
      <c r="M52" s="7" t="s">
        <v>231</v>
      </c>
    </row>
    <row r="53" spans="1:13" s="30" customFormat="1" ht="409.5" customHeight="1" thickBot="1" x14ac:dyDescent="0.45">
      <c r="A53" s="23" t="str">
        <f t="shared" si="3"/>
        <v xml:space="preserve">Mobile App;
Vehicle Connection;
Connectivity/Communications;
Cloud or Back-end;
</v>
      </c>
      <c r="B53" s="27" t="s">
        <v>220</v>
      </c>
      <c r="C53" s="28" t="s">
        <v>97</v>
      </c>
      <c r="D53" s="28" t="s">
        <v>224</v>
      </c>
      <c r="E53" s="58" t="s">
        <v>359</v>
      </c>
      <c r="F53" s="28" t="s">
        <v>222</v>
      </c>
      <c r="G53" s="28" t="s">
        <v>4</v>
      </c>
      <c r="H53" s="28" t="s">
        <v>176</v>
      </c>
      <c r="I53" s="28" t="str">
        <f t="shared" ref="I53" si="8">B53&amp; " " &amp;"("&amp;C53&amp;")"&amp;" - "&amp;D53</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53" s="7" t="s">
        <v>231</v>
      </c>
      <c r="K53" s="7" t="s">
        <v>231</v>
      </c>
      <c r="L53" s="7" t="s">
        <v>231</v>
      </c>
      <c r="M53" s="7" t="s">
        <v>231</v>
      </c>
    </row>
    <row r="54" spans="1:13" ht="353.25" customHeight="1" thickBot="1" x14ac:dyDescent="0.45">
      <c r="A54" s="23" t="str">
        <f t="shared" si="3"/>
        <v xml:space="preserve">Mobile App;
Vehicle Connection;
Connectivity/Communications;
</v>
      </c>
      <c r="B54" s="5" t="s">
        <v>99</v>
      </c>
      <c r="C54" s="6" t="s">
        <v>97</v>
      </c>
      <c r="D54" s="6" t="s">
        <v>100</v>
      </c>
      <c r="E54" s="57" t="s">
        <v>360</v>
      </c>
      <c r="F54" s="6" t="s">
        <v>101</v>
      </c>
      <c r="G54" s="6" t="s">
        <v>4</v>
      </c>
      <c r="H54" s="6" t="s">
        <v>102</v>
      </c>
      <c r="I54" s="6" t="str">
        <f t="shared" si="0"/>
        <v>SII-030 (Protecting Firmware on Devices) - The vendor shall use digitally signed software on telematics devices and prohibit execution of unsigned or invalidly signed software.</v>
      </c>
      <c r="J54" s="7" t="s">
        <v>231</v>
      </c>
      <c r="K54" s="7" t="s">
        <v>231</v>
      </c>
      <c r="L54" s="7" t="s">
        <v>231</v>
      </c>
      <c r="M54" s="7" t="s">
        <v>232</v>
      </c>
    </row>
    <row r="55" spans="1:13" ht="277.3" thickBot="1" x14ac:dyDescent="0.45">
      <c r="A55" s="23" t="str">
        <f t="shared" si="3"/>
        <v xml:space="preserve">Vehicle Connection;
Connectivity/Communications;
</v>
      </c>
      <c r="B55" s="5" t="s">
        <v>103</v>
      </c>
      <c r="C55" s="6" t="s">
        <v>97</v>
      </c>
      <c r="D55" s="6" t="s">
        <v>180</v>
      </c>
      <c r="E55" s="57" t="s">
        <v>372</v>
      </c>
      <c r="F55" s="6" t="s">
        <v>159</v>
      </c>
      <c r="G55" s="6" t="s">
        <v>187</v>
      </c>
      <c r="H55" s="6" t="s">
        <v>201</v>
      </c>
      <c r="I55" s="6"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55" s="7" t="s">
        <v>232</v>
      </c>
      <c r="K55" s="7" t="s">
        <v>231</v>
      </c>
      <c r="L55" s="7" t="s">
        <v>231</v>
      </c>
      <c r="M55" s="7" t="s">
        <v>232</v>
      </c>
    </row>
    <row r="56" spans="1:13" ht="146.15" thickBot="1" x14ac:dyDescent="0.45">
      <c r="A56" s="23" t="str">
        <f t="shared" si="3"/>
        <v xml:space="preserve">Vehicle Connection;
Connectivity/Communications;
</v>
      </c>
      <c r="B56" s="5" t="s">
        <v>104</v>
      </c>
      <c r="C56" s="6" t="s">
        <v>97</v>
      </c>
      <c r="D56" s="6" t="s">
        <v>105</v>
      </c>
      <c r="E56" s="57" t="s">
        <v>334</v>
      </c>
      <c r="F56" s="6" t="s">
        <v>106</v>
      </c>
      <c r="G56" s="6" t="s">
        <v>202</v>
      </c>
      <c r="H56" s="6" t="s">
        <v>203</v>
      </c>
      <c r="I56" s="6" t="str">
        <f t="shared" si="0"/>
        <v>SII-060 (Protecting Firmware on Devices) - The vendor shall provide a means (and document the process) for customers to verify the firmware in their devices.</v>
      </c>
      <c r="J56" s="7" t="s">
        <v>232</v>
      </c>
      <c r="K56" s="7" t="s">
        <v>231</v>
      </c>
      <c r="L56" s="7" t="s">
        <v>231</v>
      </c>
      <c r="M56" s="7" t="s">
        <v>232</v>
      </c>
    </row>
    <row r="57" spans="1:13" ht="160.75" thickBot="1" x14ac:dyDescent="0.45">
      <c r="A57" s="23" t="str">
        <f t="shared" si="3"/>
        <v xml:space="preserve">Mobile App;
Vehicle Connection;
Connectivity/Communications;
Cloud or Back-end;
</v>
      </c>
      <c r="B57" s="5" t="s">
        <v>107</v>
      </c>
      <c r="C57" s="6" t="s">
        <v>97</v>
      </c>
      <c r="D57" s="6" t="s">
        <v>217</v>
      </c>
      <c r="E57" s="57" t="s">
        <v>348</v>
      </c>
      <c r="F57" s="6" t="s">
        <v>170</v>
      </c>
      <c r="G57" s="6" t="s">
        <v>187</v>
      </c>
      <c r="H57" s="6" t="s">
        <v>204</v>
      </c>
      <c r="I57" s="6"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57" s="7" t="s">
        <v>231</v>
      </c>
      <c r="K57" s="7" t="s">
        <v>231</v>
      </c>
      <c r="L57" s="7" t="s">
        <v>231</v>
      </c>
      <c r="M57" s="7" t="s">
        <v>231</v>
      </c>
    </row>
    <row r="58" spans="1:13" ht="142.5" customHeight="1" thickBot="1" x14ac:dyDescent="0.45">
      <c r="A58" s="23" t="str">
        <f t="shared" si="3"/>
        <v xml:space="preserve">Mobile App;
Vehicle Connection;
Connectivity/Communications;
Cloud or Back-end;
</v>
      </c>
      <c r="B58" s="5" t="s">
        <v>262</v>
      </c>
      <c r="C58" s="6" t="s">
        <v>97</v>
      </c>
      <c r="D58" s="6" t="s">
        <v>263</v>
      </c>
      <c r="E58" s="57" t="s">
        <v>357</v>
      </c>
      <c r="F58" s="6" t="s">
        <v>265</v>
      </c>
      <c r="G58" s="6" t="s">
        <v>4</v>
      </c>
      <c r="H58" s="6"/>
      <c r="I58" s="6" t="str">
        <f t="shared" ref="I58" si="9">B58&amp; " " &amp;"("&amp;C58&amp;")"&amp;" - "&amp;D58</f>
        <v>SII-071 (Protecting Firmware on Devices) - The vendor shall use the techniques of sanitizing/filtering inputs, segmenting memory spaces of input parsers from other execution and/or using provably correct or memory safe languages for input processing.</v>
      </c>
      <c r="J58" s="7" t="s">
        <v>231</v>
      </c>
      <c r="K58" s="7" t="s">
        <v>231</v>
      </c>
      <c r="L58" s="7" t="s">
        <v>231</v>
      </c>
      <c r="M58" s="7" t="s">
        <v>231</v>
      </c>
    </row>
    <row r="59" spans="1:13" ht="195.75" customHeight="1" thickBot="1" x14ac:dyDescent="0.45">
      <c r="A59" s="23" t="str">
        <f t="shared" si="3"/>
        <v xml:space="preserve">Mobile App;
Vehicle Connection;
Connectivity/Communications;
Cloud or Back-end;
</v>
      </c>
      <c r="B59" s="5" t="s">
        <v>108</v>
      </c>
      <c r="C59" s="6" t="s">
        <v>97</v>
      </c>
      <c r="D59" s="6" t="s">
        <v>109</v>
      </c>
      <c r="E59" s="57" t="s">
        <v>363</v>
      </c>
      <c r="F59" s="6" t="s">
        <v>110</v>
      </c>
      <c r="G59" s="6" t="s">
        <v>4</v>
      </c>
      <c r="H59" s="6" t="s">
        <v>176</v>
      </c>
      <c r="I59" s="6" t="str">
        <f t="shared" si="0"/>
        <v>SII-080 (Protecting Firmware on Devices) - The vendor shall design security components that fail-secure to protect integrity of systems and data.</v>
      </c>
      <c r="J59" s="7" t="s">
        <v>231</v>
      </c>
      <c r="K59" s="7" t="s">
        <v>231</v>
      </c>
      <c r="L59" s="7" t="s">
        <v>231</v>
      </c>
      <c r="M59" s="7" t="s">
        <v>231</v>
      </c>
    </row>
    <row r="60" spans="1:13" ht="201.65" customHeight="1" thickBot="1" x14ac:dyDescent="0.45">
      <c r="A60" s="23" t="str">
        <f t="shared" si="3"/>
        <v xml:space="preserve">Mobile App;
Vehicle Connection;
Connectivity/Communications;
Cloud or Back-end;
</v>
      </c>
      <c r="B60" s="5" t="s">
        <v>111</v>
      </c>
      <c r="C60" s="6" t="s">
        <v>97</v>
      </c>
      <c r="D60" s="6" t="s">
        <v>112</v>
      </c>
      <c r="E60" s="57" t="s">
        <v>373</v>
      </c>
      <c r="F60" s="6" t="s">
        <v>113</v>
      </c>
      <c r="G60" s="6" t="s">
        <v>202</v>
      </c>
      <c r="H60" s="6" t="s">
        <v>205</v>
      </c>
      <c r="I60" s="6" t="str">
        <f t="shared" si="0"/>
        <v>SII-081 (Protecting Firmware on Devices) - The vendor shall utilize protective mechanisms to protect components from unauthorized runtime/volatile modification of code.</v>
      </c>
      <c r="J60" s="7" t="s">
        <v>231</v>
      </c>
      <c r="K60" s="7" t="s">
        <v>231</v>
      </c>
      <c r="L60" s="7" t="s">
        <v>231</v>
      </c>
      <c r="M60" s="7" t="s">
        <v>231</v>
      </c>
    </row>
    <row r="61" spans="1:13" ht="306.45" thickBot="1" x14ac:dyDescent="0.45">
      <c r="A61" s="23" t="str">
        <f t="shared" si="3"/>
        <v xml:space="preserve">Mobile App;
Vehicle Connection;
Connectivity/Communications;
Cloud or Back-end;
</v>
      </c>
      <c r="B61" s="5" t="s">
        <v>114</v>
      </c>
      <c r="C61" s="6" t="s">
        <v>115</v>
      </c>
      <c r="D61" s="6" t="s">
        <v>219</v>
      </c>
      <c r="E61" s="57" t="s">
        <v>374</v>
      </c>
      <c r="F61" s="6" t="s">
        <v>171</v>
      </c>
      <c r="G61" s="6" t="s">
        <v>4</v>
      </c>
      <c r="H61" s="6" t="s">
        <v>176</v>
      </c>
      <c r="I61" s="6"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61" s="7" t="s">
        <v>231</v>
      </c>
      <c r="K61" s="7" t="s">
        <v>231</v>
      </c>
      <c r="L61" s="7" t="s">
        <v>231</v>
      </c>
      <c r="M61" s="7" t="s">
        <v>231</v>
      </c>
    </row>
    <row r="62" spans="1:13" ht="120" customHeight="1" thickBot="1" x14ac:dyDescent="0.45">
      <c r="A62" s="23" t="str">
        <f t="shared" si="3"/>
        <v xml:space="preserve">Cloud or Back-end;
</v>
      </c>
      <c r="B62" s="5" t="s">
        <v>116</v>
      </c>
      <c r="C62" s="6" t="s">
        <v>117</v>
      </c>
      <c r="D62" s="6" t="s">
        <v>118</v>
      </c>
      <c r="E62" s="57" t="s">
        <v>335</v>
      </c>
      <c r="F62" s="6" t="s">
        <v>119</v>
      </c>
      <c r="G62" s="6" t="s">
        <v>187</v>
      </c>
      <c r="H62" s="6" t="s">
        <v>206</v>
      </c>
      <c r="I62" s="6" t="str">
        <f t="shared" si="0"/>
        <v>SII-100 (Incident Response) - The vendor must monitor information systems for attack and unauthorized access including employing automated analysis tools</v>
      </c>
      <c r="J62" s="7" t="s">
        <v>232</v>
      </c>
      <c r="K62" s="7" t="s">
        <v>232</v>
      </c>
      <c r="L62" s="7" t="s">
        <v>232</v>
      </c>
      <c r="M62" s="7" t="s">
        <v>231</v>
      </c>
    </row>
    <row r="63" spans="1:13" ht="248.15" thickBot="1" x14ac:dyDescent="0.45">
      <c r="A63" s="23" t="str">
        <f t="shared" si="3"/>
        <v xml:space="preserve">Connectivity/Communications;
Cloud or Back-end;
</v>
      </c>
      <c r="B63" s="5" t="s">
        <v>120</v>
      </c>
      <c r="C63" s="6" t="s">
        <v>115</v>
      </c>
      <c r="D63" s="6" t="s">
        <v>145</v>
      </c>
      <c r="E63" s="57" t="s">
        <v>354</v>
      </c>
      <c r="F63" s="6" t="s">
        <v>121</v>
      </c>
      <c r="G63" s="6" t="s">
        <v>4</v>
      </c>
      <c r="H63" s="6" t="s">
        <v>176</v>
      </c>
      <c r="I63" s="6" t="str">
        <f t="shared" si="0"/>
        <v xml:space="preserve">SII-110 (Vulnerability Management) - The vendor conducts regular vulnerability scans of operating environment to verify software components in use have been patched according to remediation SLAs. 
</v>
      </c>
      <c r="J63" s="7" t="s">
        <v>232</v>
      </c>
      <c r="K63" s="7" t="s">
        <v>232</v>
      </c>
      <c r="L63" s="7" t="s">
        <v>231</v>
      </c>
      <c r="M63" s="7" t="s">
        <v>231</v>
      </c>
    </row>
    <row r="64" spans="1:13" ht="248.15" thickBot="1" x14ac:dyDescent="0.45">
      <c r="A64" s="23" t="str">
        <f t="shared" si="3"/>
        <v xml:space="preserve">Mobile App;
Vehicle Connection;
Connectivity/Communications;
Cloud or Back-end;
</v>
      </c>
      <c r="B64" s="5" t="s">
        <v>122</v>
      </c>
      <c r="C64" s="6" t="s">
        <v>115</v>
      </c>
      <c r="D64" s="6" t="s">
        <v>123</v>
      </c>
      <c r="E64" s="57" t="s">
        <v>375</v>
      </c>
      <c r="F64" s="6" t="s">
        <v>124</v>
      </c>
      <c r="G64" s="6" t="s">
        <v>202</v>
      </c>
      <c r="H64" s="6" t="s">
        <v>207</v>
      </c>
      <c r="I64" s="6" t="str">
        <f t="shared" si="0"/>
        <v>SII-120 (Vulnerability Management) - The vendor shall have a vulnerability management process that includes steps to triage any found vulnerabilities and plan remediation.</v>
      </c>
      <c r="J64" s="7" t="s">
        <v>231</v>
      </c>
      <c r="K64" s="7" t="s">
        <v>231</v>
      </c>
      <c r="L64" s="7" t="s">
        <v>231</v>
      </c>
      <c r="M64" s="7" t="s">
        <v>231</v>
      </c>
    </row>
    <row r="65" spans="1:13" ht="172.5" customHeight="1" thickBot="1" x14ac:dyDescent="0.45">
      <c r="A65" s="23" t="str">
        <f t="shared" si="3"/>
        <v xml:space="preserve">Mobile App;
Vehicle Connection;
Connectivity/Communications;
Cloud or Back-end;
</v>
      </c>
      <c r="B65" s="5" t="s">
        <v>125</v>
      </c>
      <c r="C65" s="6" t="s">
        <v>115</v>
      </c>
      <c r="D65" s="6" t="s">
        <v>213</v>
      </c>
      <c r="E65" s="57" t="s">
        <v>355</v>
      </c>
      <c r="F65" s="6" t="s">
        <v>172</v>
      </c>
      <c r="G65" s="6" t="s">
        <v>4</v>
      </c>
      <c r="H65" s="6" t="s">
        <v>176</v>
      </c>
      <c r="I65" s="6"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65" s="7" t="s">
        <v>231</v>
      </c>
      <c r="K65" s="7" t="s">
        <v>231</v>
      </c>
      <c r="L65" s="7" t="s">
        <v>231</v>
      </c>
      <c r="M65" s="7" t="s">
        <v>231</v>
      </c>
    </row>
    <row r="66" spans="1:13" ht="230.4" customHeight="1" thickBot="1" x14ac:dyDescent="0.45">
      <c r="A66" s="23" t="str">
        <f t="shared" si="3"/>
        <v xml:space="preserve">Mobile App;
Vehicle Connection;
Connectivity/Communications;
Cloud or Back-end;
</v>
      </c>
      <c r="B66" s="5" t="s">
        <v>126</v>
      </c>
      <c r="C66" s="6" t="s">
        <v>115</v>
      </c>
      <c r="D66" s="6" t="s">
        <v>127</v>
      </c>
      <c r="E66" s="57" t="s">
        <v>376</v>
      </c>
      <c r="F66" s="6" t="s">
        <v>128</v>
      </c>
      <c r="G66" s="6" t="s">
        <v>4</v>
      </c>
      <c r="H66" s="6" t="s">
        <v>129</v>
      </c>
      <c r="I66" s="6" t="str">
        <f t="shared" si="0"/>
        <v>SII-140 (Vulnerability Management) - The vendor shall implement ongoing monitoring and protection against malicious code in production using a well governed process that addresses all entry and exit points in the system.</v>
      </c>
      <c r="J66" s="7" t="s">
        <v>231</v>
      </c>
      <c r="K66" s="7" t="s">
        <v>231</v>
      </c>
      <c r="L66" s="7" t="s">
        <v>231</v>
      </c>
      <c r="M66" s="7" t="s">
        <v>231</v>
      </c>
    </row>
    <row r="67" spans="1:13" ht="141.75" customHeight="1" thickBot="1" x14ac:dyDescent="0.45">
      <c r="A67" s="23" t="str">
        <f t="shared" si="3"/>
        <v xml:space="preserve">Mobile App;
Vehicle Connection;
Connectivity/Communications;
Cloud or Back-end;
</v>
      </c>
      <c r="B67" s="5" t="s">
        <v>130</v>
      </c>
      <c r="C67" s="6" t="s">
        <v>115</v>
      </c>
      <c r="D67" s="6" t="s">
        <v>131</v>
      </c>
      <c r="E67" s="57" t="s">
        <v>336</v>
      </c>
      <c r="F67" s="6" t="s">
        <v>173</v>
      </c>
      <c r="G67" s="6" t="s">
        <v>4</v>
      </c>
      <c r="H67" s="6" t="s">
        <v>176</v>
      </c>
      <c r="I67" s="6" t="str">
        <f t="shared" si="0"/>
        <v>SII-150 (Vulnerability Management) - The vendor shall verify code according to best-practice coding standards</v>
      </c>
      <c r="J67" s="7" t="s">
        <v>231</v>
      </c>
      <c r="K67" s="7" t="s">
        <v>231</v>
      </c>
      <c r="L67" s="7" t="s">
        <v>231</v>
      </c>
      <c r="M67" s="7" t="s">
        <v>231</v>
      </c>
    </row>
    <row r="68" spans="1:13" ht="175.3" thickBot="1" x14ac:dyDescent="0.45">
      <c r="A68" s="23" t="str">
        <f t="shared" si="3"/>
        <v xml:space="preserve">Mobile App;
Vehicle Connection;
Connectivity/Communications;
Cloud or Back-end;
</v>
      </c>
      <c r="B68" s="5" t="s">
        <v>132</v>
      </c>
      <c r="C68" s="6" t="s">
        <v>133</v>
      </c>
      <c r="D68" s="6" t="s">
        <v>134</v>
      </c>
      <c r="E68" s="57" t="s">
        <v>377</v>
      </c>
      <c r="F68" s="6" t="s">
        <v>160</v>
      </c>
      <c r="G68" s="6" t="s">
        <v>4</v>
      </c>
      <c r="H68" s="6" t="s">
        <v>176</v>
      </c>
      <c r="I68" s="6" t="str">
        <f t="shared" si="0"/>
        <v>SII-170 (System and Information Integrity) - The vendor shall actively monitor resources such as NIST Common Vulnerabilities and Exposures (CVE), Bugtraq, for security alerts and advisories related to the telematics system’s components</v>
      </c>
      <c r="J68" s="7" t="s">
        <v>231</v>
      </c>
      <c r="K68" s="7" t="s">
        <v>231</v>
      </c>
      <c r="L68" s="7" t="s">
        <v>231</v>
      </c>
      <c r="M68" s="7" t="s">
        <v>231</v>
      </c>
    </row>
    <row r="69" spans="1:13" s="30" customFormat="1" ht="211.5" customHeight="1" thickBot="1" x14ac:dyDescent="0.45">
      <c r="A69" s="23" t="str">
        <f t="shared" si="3"/>
        <v xml:space="preserve">Mobile App;
Vehicle Connection;
Connectivity/Communications;
Cloud or Back-end;
</v>
      </c>
      <c r="B69" s="27" t="s">
        <v>214</v>
      </c>
      <c r="C69" s="28" t="s">
        <v>133</v>
      </c>
      <c r="D69" s="28" t="s">
        <v>215</v>
      </c>
      <c r="E69" s="58" t="s">
        <v>378</v>
      </c>
      <c r="F69" s="28" t="s">
        <v>216</v>
      </c>
      <c r="G69" s="28" t="s">
        <v>4</v>
      </c>
      <c r="H69" s="28" t="s">
        <v>176</v>
      </c>
      <c r="I69" s="28" t="str">
        <f t="shared" ref="I69:I70" si="10">B69&amp; " " &amp;"("&amp;C69&amp;")"&amp;" - "&amp;D69</f>
        <v>SII-171 (System and Information Integrity) - The vendor shall notify their customers of any vulnerabilities discovered in the telematics systems components via monitoring or vulnerability disclosure programs. The notification to customers will happen in a timely manner.</v>
      </c>
      <c r="J69" s="29" t="s">
        <v>231</v>
      </c>
      <c r="K69" s="29" t="s">
        <v>231</v>
      </c>
      <c r="L69" s="29" t="s">
        <v>231</v>
      </c>
      <c r="M69" s="29" t="s">
        <v>231</v>
      </c>
    </row>
    <row r="70" spans="1:13" ht="409.6" thickBot="1" x14ac:dyDescent="0.45">
      <c r="A70" s="23" t="str">
        <f t="shared" si="3"/>
        <v xml:space="preserve">Mobile App;
Vehicle Connection;
Connectivity/Communications;
Cloud or Back-end;
</v>
      </c>
      <c r="B70" s="7" t="s">
        <v>135</v>
      </c>
      <c r="C70" s="8" t="s">
        <v>136</v>
      </c>
      <c r="D70" s="8" t="s">
        <v>146</v>
      </c>
      <c r="E70" s="60" t="s">
        <v>337</v>
      </c>
      <c r="F70" s="9" t="s">
        <v>174</v>
      </c>
      <c r="G70" s="6" t="s">
        <v>4</v>
      </c>
      <c r="H70" s="6" t="s">
        <v>176</v>
      </c>
      <c r="I70" s="6" t="str">
        <f t="shared" si="10"/>
        <v xml:space="preserve">SII-180 (Secure Software Development Lifecycle (SDLC)) - Remediation SLA or objectives are defined and are adhered to by the security and development teams. Identified vulnerabilities are remediated or mitigated using suitable compensating controls
</v>
      </c>
      <c r="J70" s="7" t="s">
        <v>231</v>
      </c>
      <c r="K70" s="7" t="s">
        <v>231</v>
      </c>
      <c r="L70" s="7" t="s">
        <v>231</v>
      </c>
      <c r="M70" s="7" t="s">
        <v>231</v>
      </c>
    </row>
    <row r="71" spans="1:13" s="30" customFormat="1" ht="409.6" thickBot="1" x14ac:dyDescent="0.45">
      <c r="A71" s="23" t="str">
        <f t="shared" si="3"/>
        <v xml:space="preserve">Mobile App;
</v>
      </c>
      <c r="B71" s="29" t="s">
        <v>246</v>
      </c>
      <c r="C71" s="31" t="s">
        <v>247</v>
      </c>
      <c r="D71" s="31" t="s">
        <v>254</v>
      </c>
      <c r="E71" s="61" t="s">
        <v>315</v>
      </c>
      <c r="F71" s="32" t="s">
        <v>249</v>
      </c>
      <c r="G71" s="28" t="s">
        <v>202</v>
      </c>
      <c r="H71" s="28" t="s">
        <v>248</v>
      </c>
      <c r="I71" s="28" t="str">
        <f t="shared" si="0"/>
        <v>SII-190 (Software Resiliency / Code Protections) - The vendor’s software will have software resiliency measures included that will slow the progress of tampering and reverse engineering efforts.</v>
      </c>
      <c r="J71" s="29" t="s">
        <v>231</v>
      </c>
      <c r="K71" s="29" t="s">
        <v>232</v>
      </c>
      <c r="L71" s="29" t="s">
        <v>232</v>
      </c>
      <c r="M71" s="29" t="s">
        <v>232</v>
      </c>
    </row>
    <row r="72" spans="1:13" ht="73.3" thickBot="1" x14ac:dyDescent="0.45">
      <c r="A72" s="23" t="str">
        <f t="shared" si="3"/>
        <v xml:space="preserve">Mobile App;
Vehicle Connection;
Connectivity/Communications;
Cloud or Back-end;
</v>
      </c>
      <c r="B72" s="5" t="s">
        <v>257</v>
      </c>
      <c r="C72" s="6" t="s">
        <v>133</v>
      </c>
      <c r="D72" s="6" t="s">
        <v>282</v>
      </c>
      <c r="E72" s="57" t="s">
        <v>261</v>
      </c>
      <c r="F72" s="6" t="s">
        <v>259</v>
      </c>
      <c r="G72" s="6" t="s">
        <v>202</v>
      </c>
      <c r="H72" s="6" t="s">
        <v>176</v>
      </c>
      <c r="I72" s="6" t="str">
        <f t="shared" ref="I72" si="11">B72&amp; " " &amp;"("&amp;C72&amp;")"&amp;" - "&amp;D72</f>
        <v>SII-200 (System and Information Integrity) - The vendor shall participate in a cybersecurity information sharing and analysis group in the heavy vehicle industry</v>
      </c>
      <c r="J72" s="7" t="s">
        <v>231</v>
      </c>
      <c r="K72" s="7" t="s">
        <v>231</v>
      </c>
      <c r="L72" s="7" t="s">
        <v>231</v>
      </c>
      <c r="M72" s="7" t="s">
        <v>231</v>
      </c>
    </row>
  </sheetData>
  <autoFilter ref="A1:M72" xr:uid="{00000000-0009-0000-0000-000006000000}"/>
  <sortState xmlns:xlrd2="http://schemas.microsoft.com/office/spreadsheetml/2017/richdata2" ref="B2:L71">
    <sortCondition ref="B2:B71"/>
  </sortState>
  <pageMargins left="0.45" right="0.45" top="0.5" bottom="0.5" header="0.3" footer="0.3"/>
  <pageSetup paperSize="5" orientation="landscape" r:id="rId1"/>
  <headerFooter>
    <oddFooter>&amp;L&amp;F&amp;CPage &amp;P of &amp;N</oddFooter>
  </headerFooter>
  <rowBreaks count="1" manualBreakCount="1">
    <brk id="2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780"/>
  <sheetViews>
    <sheetView showGridLines="0" showZeros="0" view="pageBreakPreview" zoomScale="60" zoomScaleNormal="100" workbookViewId="0">
      <selection sqref="A1:B1"/>
    </sheetView>
  </sheetViews>
  <sheetFormatPr defaultColWidth="9.07421875" defaultRowHeight="16.75" x14ac:dyDescent="0.45"/>
  <cols>
    <col min="1" max="2" width="9.07421875" style="39"/>
    <col min="3" max="6" width="20.07421875" style="40" customWidth="1"/>
    <col min="7" max="7" width="118.69140625" style="39" customWidth="1"/>
    <col min="8" max="8" width="9.07421875" style="39" hidden="1" customWidth="1"/>
    <col min="9" max="16384" width="9.07421875" style="39"/>
  </cols>
  <sheetData>
    <row r="1" spans="1:8" s="37" customFormat="1" x14ac:dyDescent="0.4">
      <c r="A1" s="98" t="str">
        <f>Matrix!$B$1</f>
        <v>Ref #</v>
      </c>
      <c r="B1" s="81"/>
      <c r="C1" s="99" t="str">
        <f>Matrix!$C$1</f>
        <v>Category</v>
      </c>
      <c r="D1" s="77"/>
      <c r="E1" s="99" t="str">
        <f>Matrix!$G$1</f>
        <v>Criticality:
High, Medium, or Low</v>
      </c>
      <c r="F1" s="77"/>
      <c r="G1" s="51" t="str">
        <f>Matrix!$E$1</f>
        <v xml:space="preserve">Public Requirements References/Descriptions </v>
      </c>
    </row>
    <row r="2" spans="1:8" s="38" customFormat="1" ht="15.75" customHeight="1" x14ac:dyDescent="0.4">
      <c r="A2" s="100" t="s">
        <v>0</v>
      </c>
      <c r="B2" s="100"/>
      <c r="C2" s="100" t="str" cm="1">
        <f t="array" aca="1" ref="C2" ca="1">OFFSET(Matrix!$C$1,$H2 - 1,0)</f>
        <v>Audit and Accountability</v>
      </c>
      <c r="D2" s="72"/>
      <c r="E2" s="100" t="str" cm="1">
        <f t="array" aca="1" ref="E2" ca="1">OFFSET(Matrix!$G$1, $H2 - 1,0)</f>
        <v>Medium</v>
      </c>
      <c r="F2" s="72"/>
      <c r="G2" s="100" t="str" cm="1">
        <f t="array" aca="1" ref="G2" ca="1">OFFSET(Matrix!$E$1,$H2 - 1,0)</f>
        <v>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 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CCTPID 4.7 Audit Log</v>
      </c>
      <c r="H2" s="38">
        <f>MATCH($A2,Matrix!$B$2:$B$73,0)+1</f>
        <v>2</v>
      </c>
    </row>
    <row r="3" spans="1:8" s="38" customFormat="1" x14ac:dyDescent="0.4">
      <c r="A3" s="99" t="str">
        <f>Matrix!$A$1</f>
        <v>Applicable Component Categories</v>
      </c>
      <c r="B3" s="77"/>
      <c r="C3" s="77"/>
      <c r="D3" s="77"/>
      <c r="E3" s="77"/>
      <c r="F3" s="77"/>
      <c r="G3" s="100"/>
      <c r="H3" s="38">
        <f>MATCH($A2,Matrix!$B$2:$B$73,0)+1</f>
        <v>2</v>
      </c>
    </row>
    <row r="4" spans="1:8" s="38" customFormat="1" ht="76.5" customHeight="1" x14ac:dyDescent="0.4">
      <c r="A4" s="100" t="str" cm="1">
        <f t="array" aca="1" ref="A4" ca="1">OFFSET(Matrix!$A$1,$H4 - 1,0)</f>
        <v>Cloud or Back-end;</v>
      </c>
      <c r="B4" s="100"/>
      <c r="C4" s="100"/>
      <c r="D4" s="100"/>
      <c r="E4" s="100"/>
      <c r="F4" s="100"/>
      <c r="G4" s="100"/>
      <c r="H4" s="38">
        <f>MATCH($A2,Matrix!$B$2:$B$73,0)+1</f>
        <v>2</v>
      </c>
    </row>
    <row r="5" spans="1:8" s="38" customFormat="1" x14ac:dyDescent="0.4">
      <c r="A5" s="99" t="str">
        <f>Matrix!$D$1</f>
        <v>Requirement</v>
      </c>
      <c r="B5" s="77"/>
      <c r="C5" s="77"/>
      <c r="D5" s="77"/>
      <c r="E5" s="77"/>
      <c r="F5" s="77"/>
      <c r="G5" s="100"/>
      <c r="H5" s="38">
        <f>MATCH($A2,Matrix!$B$2:$B$73,0)+1</f>
        <v>2</v>
      </c>
    </row>
    <row r="6" spans="1:8" s="38" customFormat="1" ht="94.5" customHeight="1" x14ac:dyDescent="0.4">
      <c r="A6" s="100" t="str" cm="1">
        <f t="array" aca="1" ref="A6" ca="1">OFFSET(Matrix!$D$1,$H6 - 1,0)</f>
        <v>The vendor's system shall record event and system logs</v>
      </c>
      <c r="B6" s="100"/>
      <c r="C6" s="100"/>
      <c r="D6" s="100"/>
      <c r="E6" s="100"/>
      <c r="F6" s="100"/>
      <c r="G6" s="100"/>
      <c r="H6" s="38">
        <f>MATCH($A2,Matrix!$B$2:$B$73,0)+1</f>
        <v>2</v>
      </c>
    </row>
    <row r="7" spans="1:8" s="38" customFormat="1" x14ac:dyDescent="0.4">
      <c r="A7" s="98" t="str">
        <f>Matrix!$F$1</f>
        <v xml:space="preserve">Verification: Inspection, Demonstration, Test, or Analysis </v>
      </c>
      <c r="B7" s="81"/>
      <c r="C7" s="81"/>
      <c r="D7" s="81"/>
      <c r="E7" s="81"/>
      <c r="F7" s="81"/>
      <c r="G7" s="100"/>
      <c r="H7" s="38">
        <f>MATCH($A2,Matrix!$B$2:$B$73,0)+1</f>
        <v>2</v>
      </c>
    </row>
    <row r="8" spans="1:8" s="38" customFormat="1" ht="94.5" customHeight="1" x14ac:dyDescent="0.4">
      <c r="A8" s="100" t="str" cm="1">
        <f t="array" aca="1" ref="A8" ca="1">OFFSET(Matrix!$F$1,$H8 - 1,0)</f>
        <v>Inspection of vendor-supplied documentation detailing locations where audit logs are stored and the types of events logged.</v>
      </c>
      <c r="B8" s="100"/>
      <c r="C8" s="100"/>
      <c r="D8" s="100"/>
      <c r="E8" s="100"/>
      <c r="F8" s="100"/>
      <c r="G8" s="100"/>
      <c r="H8" s="38">
        <f>MATCH($A2,Matrix!$B$2:$B$73,0)+1</f>
        <v>2</v>
      </c>
    </row>
    <row r="9" spans="1:8" s="38" customFormat="1" x14ac:dyDescent="0.4">
      <c r="A9" s="99" t="str">
        <f>Matrix!$H$1</f>
        <v>Remarks</v>
      </c>
      <c r="B9" s="77"/>
      <c r="C9" s="77"/>
      <c r="D9" s="77"/>
      <c r="E9" s="77"/>
      <c r="F9" s="77"/>
      <c r="G9" s="100"/>
      <c r="H9" s="38">
        <f>MATCH($A2,Matrix!$B$2:$B$73,0)+1</f>
        <v>2</v>
      </c>
    </row>
    <row r="10" spans="1:8" s="38" customFormat="1" ht="49.5" customHeight="1" x14ac:dyDescent="0.4">
      <c r="A10" s="100" t="str" cm="1">
        <f t="array" aca="1" ref="A10" ca="1">OFFSET(Matrix!$H$1,$H10 - 1,0)</f>
        <v>Ideally the logs are immutable,  backed up, and retained for a certain period of time</v>
      </c>
      <c r="B10" s="100"/>
      <c r="C10" s="100"/>
      <c r="D10" s="100"/>
      <c r="E10" s="100"/>
      <c r="F10" s="100"/>
      <c r="G10" s="100"/>
      <c r="H10" s="38">
        <f>MATCH($A2,Matrix!$B$2:$B$73,0)+1</f>
        <v>2</v>
      </c>
    </row>
    <row r="11" spans="1:8" s="64" customFormat="1" ht="46.5" customHeight="1" thickBot="1" x14ac:dyDescent="0.45">
      <c r="A11" s="63"/>
      <c r="B11" s="63"/>
      <c r="C11" s="63"/>
      <c r="D11" s="63"/>
      <c r="E11" s="63"/>
      <c r="F11" s="63"/>
      <c r="G11" s="63"/>
      <c r="H11" s="63"/>
    </row>
    <row r="12" spans="1:8" s="37" customFormat="1" ht="17.25" customHeight="1" x14ac:dyDescent="0.4">
      <c r="A12" s="85" t="str">
        <f>Matrix!$B$1</f>
        <v>Ref #</v>
      </c>
      <c r="B12" s="86"/>
      <c r="C12" s="67" t="str">
        <f>Matrix!$C$1</f>
        <v>Category</v>
      </c>
      <c r="D12" s="68"/>
      <c r="E12" s="67" t="str">
        <f>Matrix!$G$1</f>
        <v>Criticality:
High, Medium, or Low</v>
      </c>
      <c r="F12" s="68"/>
      <c r="G12" s="36" t="str">
        <f>Matrix!$E$1</f>
        <v xml:space="preserve">Public Requirements References/Descriptions </v>
      </c>
    </row>
    <row r="13" spans="1:8" s="38" customFormat="1" ht="15.75" customHeight="1" x14ac:dyDescent="0.4">
      <c r="A13" s="69" t="s">
        <v>6</v>
      </c>
      <c r="B13" s="70"/>
      <c r="C13" s="71" t="str" cm="1">
        <f t="array" aca="1" ref="C13" ca="1">OFFSET(Matrix!$C$1,$H13 - 1,0)</f>
        <v>Protecting Data on Devices</v>
      </c>
      <c r="D13" s="72"/>
      <c r="E13" s="71" t="str" cm="1">
        <f t="array" aca="1" ref="E13" ca="1">OFFSET(Matrix!$G$1, $H13 - 1,0)</f>
        <v>Medium</v>
      </c>
      <c r="F13" s="72"/>
      <c r="G13" s="89" t="str" cm="1">
        <f t="array" aca="1" ref="G13" ca="1">OFFSET(Matrix!$E$1,$H13 - 1,0)</f>
        <v>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v>
      </c>
      <c r="H13" s="38">
        <f>MATCH($A13,Matrix!$B$2:$B$73,0)+1</f>
        <v>3</v>
      </c>
    </row>
    <row r="14" spans="1:8" s="38" customFormat="1" ht="17.25" customHeight="1" x14ac:dyDescent="0.4">
      <c r="A14" s="76" t="str">
        <f>Matrix!$A$1</f>
        <v>Applicable Component Categories</v>
      </c>
      <c r="B14" s="77"/>
      <c r="C14" s="77"/>
      <c r="D14" s="77"/>
      <c r="E14" s="77"/>
      <c r="F14" s="77"/>
      <c r="G14" s="90"/>
      <c r="H14" s="38">
        <f>MATCH($A13,Matrix!$B$2:$B$73,0)+1</f>
        <v>3</v>
      </c>
    </row>
    <row r="15" spans="1:8" s="38" customFormat="1" ht="76.5" customHeight="1" x14ac:dyDescent="0.4">
      <c r="A15" s="69" t="str" cm="1">
        <f t="array" aca="1" ref="A15" ca="1">OFFSET(Matrix!$A$1,$H15 - 1,0)</f>
        <v>Mobile App;
Physical In-Cab Device;
Connectivity/Communications;
Cloud or Back-end;</v>
      </c>
      <c r="B15" s="78"/>
      <c r="C15" s="78"/>
      <c r="D15" s="78"/>
      <c r="E15" s="78"/>
      <c r="F15" s="79"/>
      <c r="G15" s="90"/>
      <c r="H15" s="38">
        <f>MATCH($A13,Matrix!$B$2:$B$73,0)+1</f>
        <v>3</v>
      </c>
    </row>
    <row r="16" spans="1:8" s="38" customFormat="1" ht="17.25" customHeight="1" x14ac:dyDescent="0.4">
      <c r="A16" s="76" t="str">
        <f>Matrix!$D$1</f>
        <v>Requirement</v>
      </c>
      <c r="B16" s="77"/>
      <c r="C16" s="77"/>
      <c r="D16" s="77"/>
      <c r="E16" s="77"/>
      <c r="F16" s="77"/>
      <c r="G16" s="90"/>
      <c r="H16" s="38">
        <f>MATCH($A13,Matrix!$B$2:$B$73,0)+1</f>
        <v>3</v>
      </c>
    </row>
    <row r="17" spans="1:8" s="38" customFormat="1" ht="94.5" customHeight="1" x14ac:dyDescent="0.4">
      <c r="A17" s="69" t="str" cm="1">
        <f t="array" aca="1" ref="A17" ca="1">OFFSET(Matrix!$D$1,$H17 - 1,0)</f>
        <v>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B17" s="78"/>
      <c r="C17" s="78"/>
      <c r="D17" s="78"/>
      <c r="E17" s="78"/>
      <c r="F17" s="79"/>
      <c r="G17" s="90"/>
      <c r="H17" s="38">
        <f>MATCH($A13,Matrix!$B$2:$B$73,0)+1</f>
        <v>3</v>
      </c>
    </row>
    <row r="18" spans="1:8" s="38" customFormat="1" x14ac:dyDescent="0.4">
      <c r="A18" s="80" t="str">
        <f>Matrix!$F$1</f>
        <v xml:space="preserve">Verification: Inspection, Demonstration, Test, or Analysis </v>
      </c>
      <c r="B18" s="81"/>
      <c r="C18" s="81"/>
      <c r="D18" s="81"/>
      <c r="E18" s="81"/>
      <c r="F18" s="81"/>
      <c r="G18" s="90"/>
      <c r="H18" s="38">
        <f>MATCH($A13,Matrix!$B$2:$B$73,0)+1</f>
        <v>3</v>
      </c>
    </row>
    <row r="19" spans="1:8" s="38" customFormat="1" ht="94.5" customHeight="1" x14ac:dyDescent="0.4">
      <c r="A19" s="69"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78"/>
      <c r="C19" s="78"/>
      <c r="D19" s="78"/>
      <c r="E19" s="78"/>
      <c r="F19" s="79"/>
      <c r="G19" s="90"/>
      <c r="H19" s="38">
        <f>MATCH($A13,Matrix!$B$2:$B$73,0)+1</f>
        <v>3</v>
      </c>
    </row>
    <row r="20" spans="1:8" s="38" customFormat="1" ht="17.25" customHeight="1" x14ac:dyDescent="0.4">
      <c r="A20" s="76" t="str">
        <f>Matrix!$H$1</f>
        <v>Remarks</v>
      </c>
      <c r="B20" s="77"/>
      <c r="C20" s="77"/>
      <c r="D20" s="77"/>
      <c r="E20" s="77"/>
      <c r="F20" s="77"/>
      <c r="G20" s="90"/>
      <c r="H20" s="38">
        <f>MATCH($A13,Matrix!$B$2:$B$73,0)+1</f>
        <v>3</v>
      </c>
    </row>
    <row r="21" spans="1:8" s="38" customFormat="1" ht="59.25" customHeight="1" thickBot="1" x14ac:dyDescent="0.45">
      <c r="A21" s="82" t="str" cm="1">
        <f t="array" aca="1" ref="A21" ca="1">OFFSET(Matrix!$H$1,$H21 - 1,0)</f>
        <v>e.g. a Linux system with MAC configured to deny access to the processes dealing with protected data and also denying debugger access to the memory space of those processes.</v>
      </c>
      <c r="B21" s="83"/>
      <c r="C21" s="83"/>
      <c r="D21" s="83"/>
      <c r="E21" s="83"/>
      <c r="F21" s="84"/>
      <c r="G21" s="91"/>
      <c r="H21" s="38">
        <f>MATCH($A13,Matrix!$B$2:$B$73,0)+1</f>
        <v>3</v>
      </c>
    </row>
    <row r="22" spans="1:8" s="64" customFormat="1" ht="46.5" customHeight="1" thickBot="1" x14ac:dyDescent="0.45">
      <c r="A22" s="63"/>
      <c r="B22" s="63"/>
      <c r="C22" s="63"/>
      <c r="D22" s="63"/>
      <c r="E22" s="63"/>
      <c r="F22" s="63"/>
      <c r="G22" s="63"/>
      <c r="H22" s="63"/>
    </row>
    <row r="23" spans="1:8" s="37" customFormat="1" x14ac:dyDescent="0.4">
      <c r="A23" s="65" t="str">
        <f>Matrix!$B$1</f>
        <v>Ref #</v>
      </c>
      <c r="B23" s="66"/>
      <c r="C23" s="67" t="str">
        <f>Matrix!$C$1</f>
        <v>Category</v>
      </c>
      <c r="D23" s="68"/>
      <c r="E23" s="67" t="str">
        <f>Matrix!$G$1</f>
        <v>Criticality:
High, Medium, or Low</v>
      </c>
      <c r="F23" s="68"/>
      <c r="G23" s="36" t="str">
        <f>Matrix!$E$1</f>
        <v xml:space="preserve">Public Requirements References/Descriptions </v>
      </c>
    </row>
    <row r="24" spans="1:8" s="38" customFormat="1" ht="15.75" customHeight="1" x14ac:dyDescent="0.4">
      <c r="A24" s="69" t="s">
        <v>10</v>
      </c>
      <c r="B24" s="70"/>
      <c r="C24" s="71" t="str" cm="1">
        <f t="array" aca="1" ref="C24" ca="1">OFFSET(Matrix!$C$1,$H24 - 1,0)</f>
        <v>Protecting Actions on Devices</v>
      </c>
      <c r="D24" s="72"/>
      <c r="E24" s="71" t="str" cm="1">
        <f t="array" aca="1" ref="E24" ca="1">OFFSET(Matrix!$G$1, $H24 - 1,0)</f>
        <v>High</v>
      </c>
      <c r="F24" s="72"/>
      <c r="G24" s="73" t="str" cm="1">
        <f t="array" aca="1" ref="G24" ca="1">OFFSET(Matrix!$E$1,$H24 - 1,0)</f>
        <v>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CCTPID 5.17 Design-In Features “designed to isolate critical functions from less critical functions”
OWASP E5 – Identity Management</v>
      </c>
      <c r="H24" s="38">
        <f>MATCH($A24,Matrix!$B$2:$B$73,0)+1</f>
        <v>4</v>
      </c>
    </row>
    <row r="25" spans="1:8" s="38" customFormat="1" x14ac:dyDescent="0.4">
      <c r="A25" s="76" t="str">
        <f>Matrix!$A$1</f>
        <v>Applicable Component Categories</v>
      </c>
      <c r="B25" s="77"/>
      <c r="C25" s="77"/>
      <c r="D25" s="77"/>
      <c r="E25" s="77"/>
      <c r="F25" s="77"/>
      <c r="G25" s="74"/>
      <c r="H25" s="38">
        <f>MATCH($A24,Matrix!$B$2:$B$73,0)+1</f>
        <v>4</v>
      </c>
    </row>
    <row r="26" spans="1:8" s="38" customFormat="1" ht="76.5" customHeight="1" x14ac:dyDescent="0.4">
      <c r="A26" s="69" t="str" cm="1">
        <f t="array" aca="1" ref="A26" ca="1">OFFSET(Matrix!$A$1,$H26 - 1,0)</f>
        <v>Mobile App;
Physical In-Cab Device;
Connectivity/Communications;
Cloud or Back-end;</v>
      </c>
      <c r="B26" s="78"/>
      <c r="C26" s="78"/>
      <c r="D26" s="78"/>
      <c r="E26" s="78"/>
      <c r="F26" s="79"/>
      <c r="G26" s="74"/>
      <c r="H26" s="38">
        <f>MATCH($A24,Matrix!$B$2:$B$73,0)+1</f>
        <v>4</v>
      </c>
    </row>
    <row r="27" spans="1:8" s="38" customFormat="1" x14ac:dyDescent="0.4">
      <c r="A27" s="76" t="str">
        <f>Matrix!$D$1</f>
        <v>Requirement</v>
      </c>
      <c r="B27" s="77"/>
      <c r="C27" s="77"/>
      <c r="D27" s="77"/>
      <c r="E27" s="77"/>
      <c r="F27" s="77"/>
      <c r="G27" s="74"/>
      <c r="H27" s="38">
        <f>MATCH($A24,Matrix!$B$2:$B$73,0)+1</f>
        <v>4</v>
      </c>
    </row>
    <row r="28" spans="1:8" s="38" customFormat="1" ht="94.5" customHeight="1" x14ac:dyDescent="0.4">
      <c r="A28" s="69" t="str" cm="1">
        <f t="array" aca="1" ref="A28" ca="1">OFFSET(Matrix!$D$1,$H28 - 1,0)</f>
        <v>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B28" s="78"/>
      <c r="C28" s="78"/>
      <c r="D28" s="78"/>
      <c r="E28" s="78"/>
      <c r="F28" s="79"/>
      <c r="G28" s="74"/>
      <c r="H28" s="38">
        <f>MATCH($A24,Matrix!$B$2:$B$73,0)+1</f>
        <v>4</v>
      </c>
    </row>
    <row r="29" spans="1:8" s="38" customFormat="1" x14ac:dyDescent="0.4">
      <c r="A29" s="80" t="str">
        <f>Matrix!$F$1</f>
        <v xml:space="preserve">Verification: Inspection, Demonstration, Test, or Analysis </v>
      </c>
      <c r="B29" s="81"/>
      <c r="C29" s="81"/>
      <c r="D29" s="81"/>
      <c r="E29" s="81"/>
      <c r="F29" s="81"/>
      <c r="G29" s="74"/>
      <c r="H29" s="38">
        <f>MATCH($A24,Matrix!$B$2:$B$73,0)+1</f>
        <v>4</v>
      </c>
    </row>
    <row r="30" spans="1:8" s="38" customFormat="1" ht="94.5" customHeight="1" x14ac:dyDescent="0.4">
      <c r="A30" s="69" t="str" cm="1">
        <f t="array" aca="1" ref="A30" ca="1">OFFSET(Matrix!$F$1,$H30 - 1,0)</f>
        <v xml:space="preserve">Inspection of vendor documentation or a demonstration by the vendor that details how software privileges are assigned in vendor systems. Ensure that principles of least privilege are met.
</v>
      </c>
      <c r="B30" s="78"/>
      <c r="C30" s="78"/>
      <c r="D30" s="78"/>
      <c r="E30" s="78"/>
      <c r="F30" s="79"/>
      <c r="G30" s="74"/>
      <c r="H30" s="38">
        <f>MATCH($A24,Matrix!$B$2:$B$73,0)+1</f>
        <v>4</v>
      </c>
    </row>
    <row r="31" spans="1:8" s="38" customFormat="1" x14ac:dyDescent="0.4">
      <c r="A31" s="76" t="str">
        <f>Matrix!$H$1</f>
        <v>Remarks</v>
      </c>
      <c r="B31" s="77"/>
      <c r="C31" s="77"/>
      <c r="D31" s="77"/>
      <c r="E31" s="77"/>
      <c r="F31" s="77"/>
      <c r="G31" s="74"/>
      <c r="H31" s="38">
        <f>MATCH($A24,Matrix!$B$2:$B$73,0)+1</f>
        <v>4</v>
      </c>
    </row>
    <row r="32" spans="1:8" s="38" customFormat="1" ht="49.5" customHeight="1" thickBot="1" x14ac:dyDescent="0.45">
      <c r="A32" s="82" t="str" cm="1">
        <f t="array" aca="1" ref="A32" ca="1">OFFSET(Matrix!$H$1,$H32 - 1,0)</f>
        <v>This principle underpins system security</v>
      </c>
      <c r="B32" s="83"/>
      <c r="C32" s="83"/>
      <c r="D32" s="83"/>
      <c r="E32" s="83"/>
      <c r="F32" s="84"/>
      <c r="G32" s="75"/>
      <c r="H32" s="38">
        <f>MATCH($A24,Matrix!$B$2:$B$73,0)+1</f>
        <v>4</v>
      </c>
    </row>
    <row r="33" spans="1:8" s="64" customFormat="1" ht="46.5" customHeight="1" thickBot="1" x14ac:dyDescent="0.45">
      <c r="A33" s="63"/>
      <c r="B33" s="63"/>
      <c r="C33" s="63"/>
      <c r="D33" s="63"/>
      <c r="E33" s="63"/>
      <c r="F33" s="63"/>
      <c r="G33" s="63"/>
      <c r="H33" s="63"/>
    </row>
    <row r="34" spans="1:8" s="37" customFormat="1" ht="17.25" customHeight="1" x14ac:dyDescent="0.4">
      <c r="A34" s="65" t="str">
        <f>Matrix!$B$1</f>
        <v>Ref #</v>
      </c>
      <c r="B34" s="66"/>
      <c r="C34" s="67" t="str">
        <f>Matrix!$C$1</f>
        <v>Category</v>
      </c>
      <c r="D34" s="68"/>
      <c r="E34" s="67" t="str">
        <f>Matrix!$G$1</f>
        <v>Criticality:
High, Medium, or Low</v>
      </c>
      <c r="F34" s="68"/>
      <c r="G34" s="36" t="str">
        <f>Matrix!$E$1</f>
        <v xml:space="preserve">Public Requirements References/Descriptions </v>
      </c>
    </row>
    <row r="35" spans="1:8" s="38" customFormat="1" ht="15.75" customHeight="1" x14ac:dyDescent="0.4">
      <c r="A35" s="69" t="s">
        <v>12</v>
      </c>
      <c r="B35" s="70"/>
      <c r="C35" s="71" t="str" cm="1">
        <f t="array" aca="1" ref="C35" ca="1">OFFSET(Matrix!$C$1,$H35 - 1,0)</f>
        <v>Access Control</v>
      </c>
      <c r="D35" s="72"/>
      <c r="E35" s="71" t="str" cm="1">
        <f t="array" aca="1" ref="E35" ca="1">OFFSET(Matrix!$G$1, $H35 - 1,0)</f>
        <v>High</v>
      </c>
      <c r="F35" s="72"/>
      <c r="G35" s="73" t="str" cm="1">
        <f t="array" aca="1" ref="G35" ca="1">OFFSET(Matrix!$E$1,$H35 - 1,0)</f>
        <v>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v>
      </c>
      <c r="H35" s="38">
        <f>MATCH($A35,Matrix!$B$2:$B$73,0)+1</f>
        <v>5</v>
      </c>
    </row>
    <row r="36" spans="1:8" s="38" customFormat="1" ht="17.25" customHeight="1" x14ac:dyDescent="0.4">
      <c r="A36" s="76" t="str">
        <f>Matrix!$A$1</f>
        <v>Applicable Component Categories</v>
      </c>
      <c r="B36" s="77"/>
      <c r="C36" s="77"/>
      <c r="D36" s="77"/>
      <c r="E36" s="77"/>
      <c r="F36" s="77"/>
      <c r="G36" s="74"/>
      <c r="H36" s="38">
        <f>MATCH($A35,Matrix!$B$2:$B$73,0)+1</f>
        <v>5</v>
      </c>
    </row>
    <row r="37" spans="1:8" s="38" customFormat="1" ht="76.5" customHeight="1" x14ac:dyDescent="0.4">
      <c r="A37" s="69" t="str" cm="1">
        <f t="array" aca="1" ref="A37" ca="1">OFFSET(Matrix!$A$1,$H37 - 1,0)</f>
        <v>Mobile App;
Physical In-Cab Device;
Connectivity/Communications;
Cloud or Back-end;</v>
      </c>
      <c r="B37" s="78"/>
      <c r="C37" s="78"/>
      <c r="D37" s="78"/>
      <c r="E37" s="78"/>
      <c r="F37" s="79"/>
      <c r="G37" s="74"/>
      <c r="H37" s="38">
        <f>MATCH($A35,Matrix!$B$2:$B$73,0)+1</f>
        <v>5</v>
      </c>
    </row>
    <row r="38" spans="1:8" s="38" customFormat="1" ht="17.25" customHeight="1" x14ac:dyDescent="0.4">
      <c r="A38" s="76" t="str">
        <f>Matrix!$D$1</f>
        <v>Requirement</v>
      </c>
      <c r="B38" s="77"/>
      <c r="C38" s="77"/>
      <c r="D38" s="77"/>
      <c r="E38" s="77"/>
      <c r="F38" s="77"/>
      <c r="G38" s="74"/>
      <c r="H38" s="38">
        <f>MATCH($A35,Matrix!$B$2:$B$73,0)+1</f>
        <v>5</v>
      </c>
    </row>
    <row r="39" spans="1:8" s="38" customFormat="1" ht="94.5" customHeight="1" x14ac:dyDescent="0.4">
      <c r="A39" s="69" t="str" cm="1">
        <f t="array" aca="1" ref="A39" ca="1">OFFSET(Matrix!$D$1,$H39 - 1,0)</f>
        <v>The vendor's system shall employ authentication to prevent unauthorized access to telematics systems and data.</v>
      </c>
      <c r="B39" s="78"/>
      <c r="C39" s="78"/>
      <c r="D39" s="78"/>
      <c r="E39" s="78"/>
      <c r="F39" s="79"/>
      <c r="G39" s="74"/>
      <c r="H39" s="38">
        <f>MATCH($A35,Matrix!$B$2:$B$73,0)+1</f>
        <v>5</v>
      </c>
    </row>
    <row r="40" spans="1:8" s="38" customFormat="1" x14ac:dyDescent="0.4">
      <c r="A40" s="80" t="str">
        <f>Matrix!$F$1</f>
        <v xml:space="preserve">Verification: Inspection, Demonstration, Test, or Analysis </v>
      </c>
      <c r="B40" s="81"/>
      <c r="C40" s="81"/>
      <c r="D40" s="81"/>
      <c r="E40" s="81"/>
      <c r="F40" s="81"/>
      <c r="G40" s="74"/>
      <c r="H40" s="38">
        <f>MATCH($A35,Matrix!$B$2:$B$73,0)+1</f>
        <v>5</v>
      </c>
    </row>
    <row r="41" spans="1:8" s="38" customFormat="1" ht="118.5" customHeight="1" x14ac:dyDescent="0.4">
      <c r="A41" s="69"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78"/>
      <c r="C41" s="78"/>
      <c r="D41" s="78"/>
      <c r="E41" s="78"/>
      <c r="F41" s="79"/>
      <c r="G41" s="74"/>
      <c r="H41" s="38">
        <f>MATCH($A35,Matrix!$B$2:$B$73,0)+1</f>
        <v>5</v>
      </c>
    </row>
    <row r="42" spans="1:8" s="38" customFormat="1" ht="17.25" customHeight="1" x14ac:dyDescent="0.4">
      <c r="A42" s="76" t="str">
        <f>Matrix!$H$1</f>
        <v>Remarks</v>
      </c>
      <c r="B42" s="77"/>
      <c r="C42" s="77"/>
      <c r="D42" s="77"/>
      <c r="E42" s="77"/>
      <c r="F42" s="77"/>
      <c r="G42" s="74"/>
      <c r="H42" s="38">
        <f>MATCH($A35,Matrix!$B$2:$B$73,0)+1</f>
        <v>5</v>
      </c>
    </row>
    <row r="43" spans="1:8" s="38" customFormat="1" ht="84" customHeight="1" thickBot="1" x14ac:dyDescent="0.45">
      <c r="A43" s="82" t="str" cm="1">
        <f t="array" aca="1" ref="A43" ca="1">OFFSET(Matrix!$H$1,$H43 - 1,0)</f>
        <v xml:space="preserve"> Identity management is critical
e.g. PINs, single-sign on with carrier’s identity provider (SAML or other), vendor managed identity provider (SAML or other)</v>
      </c>
      <c r="B43" s="83"/>
      <c r="C43" s="83"/>
      <c r="D43" s="83"/>
      <c r="E43" s="83"/>
      <c r="F43" s="84"/>
      <c r="G43" s="75"/>
      <c r="H43" s="38">
        <f>MATCH($A35,Matrix!$B$2:$B$73,0)+1</f>
        <v>5</v>
      </c>
    </row>
    <row r="44" spans="1:8" s="64" customFormat="1" ht="46.5" customHeight="1" thickBot="1" x14ac:dyDescent="0.45">
      <c r="A44" s="63"/>
      <c r="B44" s="63"/>
      <c r="C44" s="63"/>
      <c r="D44" s="63"/>
      <c r="E44" s="63"/>
      <c r="F44" s="63"/>
      <c r="G44" s="63"/>
      <c r="H44" s="63"/>
    </row>
    <row r="45" spans="1:8" s="37" customFormat="1" x14ac:dyDescent="0.4">
      <c r="A45" s="65" t="str">
        <f>Matrix!$B$1</f>
        <v>Ref #</v>
      </c>
      <c r="B45" s="66"/>
      <c r="C45" s="67" t="str">
        <f>Matrix!$C$1</f>
        <v>Category</v>
      </c>
      <c r="D45" s="68"/>
      <c r="E45" s="67" t="str">
        <f>Matrix!$G$1</f>
        <v>Criticality:
High, Medium, or Low</v>
      </c>
      <c r="F45" s="68"/>
      <c r="G45" s="36" t="str">
        <f>Matrix!$E$1</f>
        <v xml:space="preserve">Public Requirements References/Descriptions </v>
      </c>
    </row>
    <row r="46" spans="1:8" s="38" customFormat="1" ht="15.75" customHeight="1" x14ac:dyDescent="0.4">
      <c r="A46" s="69" t="s">
        <v>15</v>
      </c>
      <c r="B46" s="70"/>
      <c r="C46" s="71" t="str" cm="1">
        <f t="array" aca="1" ref="C46" ca="1">OFFSET(Matrix!$C$1,$H46 - 1,0)</f>
        <v>Access Control</v>
      </c>
      <c r="D46" s="72"/>
      <c r="E46" s="71" t="str" cm="1">
        <f t="array" aca="1" ref="E46" ca="1">OFFSET(Matrix!$G$1, $H46 - 1,0)</f>
        <v>Medium</v>
      </c>
      <c r="F46" s="72"/>
      <c r="G46" s="73" t="str" cm="1">
        <f t="array" aca="1" ref="G46" ca="1">OFFSET(Matrix!$E$1,$H46 - 1,0)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v>
      </c>
      <c r="H46" s="38">
        <f>MATCH($A46,Matrix!$B$2:$B$73,0)+1</f>
        <v>6</v>
      </c>
    </row>
    <row r="47" spans="1:8" s="38" customFormat="1" x14ac:dyDescent="0.4">
      <c r="A47" s="76" t="str">
        <f>Matrix!$A$1</f>
        <v>Applicable Component Categories</v>
      </c>
      <c r="B47" s="77"/>
      <c r="C47" s="77"/>
      <c r="D47" s="77"/>
      <c r="E47" s="77"/>
      <c r="F47" s="77"/>
      <c r="G47" s="74"/>
      <c r="H47" s="38">
        <f>MATCH($A46,Matrix!$B$2:$B$73,0)+1</f>
        <v>6</v>
      </c>
    </row>
    <row r="48" spans="1:8" s="38" customFormat="1" ht="76.5" customHeight="1" x14ac:dyDescent="0.4">
      <c r="A48" s="69" t="str" cm="1">
        <f t="array" aca="1" ref="A48" ca="1">OFFSET(Matrix!$A$1,$H48 - 1,0)</f>
        <v>Mobile App;
Physical In-Cab Device;
Connectivity/Communications;
Cloud or Back-end;</v>
      </c>
      <c r="B48" s="78"/>
      <c r="C48" s="78"/>
      <c r="D48" s="78"/>
      <c r="E48" s="78"/>
      <c r="F48" s="79"/>
      <c r="G48" s="74"/>
      <c r="H48" s="38">
        <f>MATCH($A46,Matrix!$B$2:$B$73,0)+1</f>
        <v>6</v>
      </c>
    </row>
    <row r="49" spans="1:8" s="38" customFormat="1" x14ac:dyDescent="0.4">
      <c r="A49" s="76" t="str">
        <f>Matrix!$D$1</f>
        <v>Requirement</v>
      </c>
      <c r="B49" s="77"/>
      <c r="C49" s="77"/>
      <c r="D49" s="77"/>
      <c r="E49" s="77"/>
      <c r="F49" s="77"/>
      <c r="G49" s="74"/>
      <c r="H49" s="38">
        <f>MATCH($A46,Matrix!$B$2:$B$73,0)+1</f>
        <v>6</v>
      </c>
    </row>
    <row r="50" spans="1:8" s="38" customFormat="1" ht="94.5" customHeight="1" x14ac:dyDescent="0.4">
      <c r="A50" s="69" t="str" cm="1">
        <f t="array" aca="1" ref="A50" ca="1">OFFSET(Matrix!$D$1,$H50 - 1,0)</f>
        <v>The vendor shall identify all instances where the telematics system includes actions that cannot support access authentication and/or execute with elevated privileges</v>
      </c>
      <c r="B50" s="78"/>
      <c r="C50" s="78"/>
      <c r="D50" s="78"/>
      <c r="E50" s="78"/>
      <c r="F50" s="79"/>
      <c r="G50" s="74"/>
      <c r="H50" s="38">
        <f>MATCH($A46,Matrix!$B$2:$B$73,0)+1</f>
        <v>6</v>
      </c>
    </row>
    <row r="51" spans="1:8" s="38" customFormat="1" x14ac:dyDescent="0.4">
      <c r="A51" s="80" t="str">
        <f>Matrix!$F$1</f>
        <v xml:space="preserve">Verification: Inspection, Demonstration, Test, or Analysis </v>
      </c>
      <c r="B51" s="81"/>
      <c r="C51" s="81"/>
      <c r="D51" s="81"/>
      <c r="E51" s="81"/>
      <c r="F51" s="81"/>
      <c r="G51" s="74"/>
      <c r="H51" s="38">
        <f>MATCH($A46,Matrix!$B$2:$B$73,0)+1</f>
        <v>6</v>
      </c>
    </row>
    <row r="52" spans="1:8" s="38" customFormat="1" ht="94.5" customHeight="1" x14ac:dyDescent="0.4">
      <c r="A52" s="69"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78"/>
      <c r="C52" s="78"/>
      <c r="D52" s="78"/>
      <c r="E52" s="78"/>
      <c r="F52" s="79"/>
      <c r="G52" s="74"/>
      <c r="H52" s="38">
        <f>MATCH($A46,Matrix!$B$2:$B$73,0)+1</f>
        <v>6</v>
      </c>
    </row>
    <row r="53" spans="1:8" s="38" customFormat="1" x14ac:dyDescent="0.4">
      <c r="A53" s="76" t="str">
        <f>Matrix!$H$1</f>
        <v>Remarks</v>
      </c>
      <c r="B53" s="77"/>
      <c r="C53" s="77"/>
      <c r="D53" s="77"/>
      <c r="E53" s="77"/>
      <c r="F53" s="77"/>
      <c r="G53" s="74"/>
      <c r="H53" s="38">
        <f>MATCH($A46,Matrix!$B$2:$B$73,0)+1</f>
        <v>6</v>
      </c>
    </row>
    <row r="54" spans="1:8" s="38" customFormat="1" ht="49.5" customHeight="1" thickBot="1" x14ac:dyDescent="0.45">
      <c r="A54" s="82" t="str" cm="1">
        <f t="array" aca="1" ref="A54" ca="1">OFFSET(Matrix!$H$1,$H54 - 1,0)</f>
        <v>-</v>
      </c>
      <c r="B54" s="83"/>
      <c r="C54" s="83"/>
      <c r="D54" s="83"/>
      <c r="E54" s="83"/>
      <c r="F54" s="84"/>
      <c r="G54" s="75"/>
      <c r="H54" s="38">
        <f>MATCH($A46,Matrix!$B$2:$B$73,0)+1</f>
        <v>6</v>
      </c>
    </row>
    <row r="55" spans="1:8" s="64" customFormat="1" ht="46.5" customHeight="1" thickBot="1" x14ac:dyDescent="0.45">
      <c r="A55" s="63"/>
      <c r="B55" s="63"/>
      <c r="C55" s="63"/>
      <c r="D55" s="63"/>
      <c r="E55" s="63"/>
      <c r="F55" s="63"/>
      <c r="G55" s="63"/>
      <c r="H55" s="63"/>
    </row>
    <row r="56" spans="1:8" s="37" customFormat="1" ht="17.25" customHeight="1" x14ac:dyDescent="0.4">
      <c r="A56" s="65" t="str">
        <f>Matrix!$B$1</f>
        <v>Ref #</v>
      </c>
      <c r="B56" s="66"/>
      <c r="C56" s="67" t="str">
        <f>Matrix!$C$1</f>
        <v>Category</v>
      </c>
      <c r="D56" s="68"/>
      <c r="E56" s="67" t="str">
        <f>Matrix!$G$1</f>
        <v>Criticality:
High, Medium, or Low</v>
      </c>
      <c r="F56" s="68"/>
      <c r="G56" s="36" t="str">
        <f>Matrix!$E$1</f>
        <v xml:space="preserve">Public Requirements References/Descriptions </v>
      </c>
    </row>
    <row r="57" spans="1:8" s="38" customFormat="1" ht="15.75" customHeight="1" x14ac:dyDescent="0.4">
      <c r="A57" s="69" t="s">
        <v>18</v>
      </c>
      <c r="B57" s="70"/>
      <c r="C57" s="71" t="str" cm="1">
        <f t="array" aca="1" ref="C57" ca="1">OFFSET(Matrix!$C$1,$H57 - 1,0)</f>
        <v>Access Control</v>
      </c>
      <c r="D57" s="72"/>
      <c r="E57" s="71" t="str" cm="1">
        <f t="array" aca="1" ref="E57" ca="1">OFFSET(Matrix!$G$1, $H57 - 1,0)</f>
        <v>Medium</v>
      </c>
      <c r="F57" s="72"/>
      <c r="G57" s="73" t="str" cm="1">
        <f t="array" aca="1" ref="G57" ca="1">OFFSET(Matrix!$E$1,$H57 - 1,0)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v>
      </c>
      <c r="H57" s="38">
        <f>MATCH($A57,Matrix!$B$2:$B$73,0)+1</f>
        <v>7</v>
      </c>
    </row>
    <row r="58" spans="1:8" s="38" customFormat="1" ht="17.25" customHeight="1" x14ac:dyDescent="0.4">
      <c r="A58" s="76" t="str">
        <f>Matrix!$A$1</f>
        <v>Applicable Component Categories</v>
      </c>
      <c r="B58" s="77"/>
      <c r="C58" s="77"/>
      <c r="D58" s="77"/>
      <c r="E58" s="77"/>
      <c r="F58" s="77"/>
      <c r="G58" s="74"/>
      <c r="H58" s="38">
        <f>MATCH($A57,Matrix!$B$2:$B$73,0)+1</f>
        <v>7</v>
      </c>
    </row>
    <row r="59" spans="1:8" s="38" customFormat="1" ht="76.5" customHeight="1" x14ac:dyDescent="0.4">
      <c r="A59" s="69" t="str" cm="1">
        <f t="array" aca="1" ref="A59" ca="1">OFFSET(Matrix!$A$1,$H59 - 1,0)</f>
        <v>Mobile App;
Physical In-Cab Device;
Connectivity/Communications;
Cloud or Back-end;</v>
      </c>
      <c r="B59" s="78"/>
      <c r="C59" s="78"/>
      <c r="D59" s="78"/>
      <c r="E59" s="78"/>
      <c r="F59" s="79"/>
      <c r="G59" s="74"/>
      <c r="H59" s="38">
        <f>MATCH($A57,Matrix!$B$2:$B$73,0)+1</f>
        <v>7</v>
      </c>
    </row>
    <row r="60" spans="1:8" s="38" customFormat="1" ht="17.25" customHeight="1" x14ac:dyDescent="0.4">
      <c r="A60" s="76" t="str">
        <f>Matrix!$D$1</f>
        <v>Requirement</v>
      </c>
      <c r="B60" s="77"/>
      <c r="C60" s="77"/>
      <c r="D60" s="77"/>
      <c r="E60" s="77"/>
      <c r="F60" s="77"/>
      <c r="G60" s="74"/>
      <c r="H60" s="38">
        <f>MATCH($A57,Matrix!$B$2:$B$73,0)+1</f>
        <v>7</v>
      </c>
    </row>
    <row r="61" spans="1:8" s="38" customFormat="1" ht="94.5" customHeight="1" x14ac:dyDescent="0.4">
      <c r="A61" s="69" t="str" cm="1">
        <f t="array" aca="1" ref="A61" ca="1">OFFSET(Matrix!$D$1,$H61 - 1,0)</f>
        <v>Identifying information about the connected devices will not be made available without authentication first.</v>
      </c>
      <c r="B61" s="78"/>
      <c r="C61" s="78"/>
      <c r="D61" s="78"/>
      <c r="E61" s="78"/>
      <c r="F61" s="79"/>
      <c r="G61" s="74"/>
      <c r="H61" s="38">
        <f>MATCH($A57,Matrix!$B$2:$B$73,0)+1</f>
        <v>7</v>
      </c>
    </row>
    <row r="62" spans="1:8" s="38" customFormat="1" x14ac:dyDescent="0.4">
      <c r="A62" s="80" t="str">
        <f>Matrix!$F$1</f>
        <v xml:space="preserve">Verification: Inspection, Demonstration, Test, or Analysis </v>
      </c>
      <c r="B62" s="81"/>
      <c r="C62" s="81"/>
      <c r="D62" s="81"/>
      <c r="E62" s="81"/>
      <c r="F62" s="81"/>
      <c r="G62" s="74"/>
      <c r="H62" s="38">
        <f>MATCH($A57,Matrix!$B$2:$B$73,0)+1</f>
        <v>7</v>
      </c>
    </row>
    <row r="63" spans="1:8" s="38" customFormat="1" ht="94.5" customHeight="1" x14ac:dyDescent="0.4">
      <c r="A63" s="69" t="str" cm="1">
        <f t="array" aca="1" ref="A63" ca="1">OFFSET(Matrix!$F$1,$H63 - 1,0)</f>
        <v>Inspection of vendor-supplied documentation listing system actions and interfaces that do not require authentication. Ensure that no information leaks are possible from these unauthenticated actions.</v>
      </c>
      <c r="B63" s="78"/>
      <c r="C63" s="78"/>
      <c r="D63" s="78"/>
      <c r="E63" s="78"/>
      <c r="F63" s="79"/>
      <c r="G63" s="74"/>
      <c r="H63" s="38">
        <f>MATCH($A57,Matrix!$B$2:$B$73,0)+1</f>
        <v>7</v>
      </c>
    </row>
    <row r="64" spans="1:8" s="38" customFormat="1" ht="17.25" customHeight="1" x14ac:dyDescent="0.4">
      <c r="A64" s="76" t="str">
        <f>Matrix!$H$1</f>
        <v>Remarks</v>
      </c>
      <c r="B64" s="77"/>
      <c r="C64" s="77"/>
      <c r="D64" s="77"/>
      <c r="E64" s="77"/>
      <c r="F64" s="77"/>
      <c r="G64" s="74"/>
      <c r="H64" s="38">
        <f>MATCH($A57,Matrix!$B$2:$B$73,0)+1</f>
        <v>7</v>
      </c>
    </row>
    <row r="65" spans="1:8" s="38" customFormat="1" ht="67.5" customHeight="1" thickBot="1" x14ac:dyDescent="0.45">
      <c r="A65" s="82"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83"/>
      <c r="C65" s="83"/>
      <c r="D65" s="83"/>
      <c r="E65" s="83"/>
      <c r="F65" s="84"/>
      <c r="G65" s="75"/>
      <c r="H65" s="38">
        <f>MATCH($A57,Matrix!$B$2:$B$73,0)+1</f>
        <v>7</v>
      </c>
    </row>
    <row r="66" spans="1:8" s="64" customFormat="1" ht="46.5" customHeight="1" thickBot="1" x14ac:dyDescent="0.45">
      <c r="A66" s="63"/>
      <c r="B66" s="63"/>
      <c r="C66" s="63"/>
      <c r="D66" s="63"/>
      <c r="E66" s="63"/>
      <c r="F66" s="63"/>
      <c r="G66" s="63"/>
      <c r="H66" s="63"/>
    </row>
    <row r="67" spans="1:8" s="37" customFormat="1" x14ac:dyDescent="0.4">
      <c r="A67" s="65" t="str">
        <f>Matrix!$B$1</f>
        <v>Ref #</v>
      </c>
      <c r="B67" s="66"/>
      <c r="C67" s="67" t="str">
        <f>Matrix!$C$1</f>
        <v>Category</v>
      </c>
      <c r="D67" s="68"/>
      <c r="E67" s="67" t="str">
        <f>Matrix!$G$1</f>
        <v>Criticality:
High, Medium, or Low</v>
      </c>
      <c r="F67" s="68"/>
      <c r="G67" s="36" t="str">
        <f>Matrix!$E$1</f>
        <v xml:space="preserve">Public Requirements References/Descriptions </v>
      </c>
    </row>
    <row r="68" spans="1:8" s="38" customFormat="1" ht="15.75" customHeight="1" x14ac:dyDescent="0.4">
      <c r="A68" s="69" t="s">
        <v>21</v>
      </c>
      <c r="B68" s="70"/>
      <c r="C68" s="71" t="str" cm="1">
        <f t="array" aca="1" ref="C68" ca="1">OFFSET(Matrix!$C$1,$H68 - 1,0)</f>
        <v>Access Control</v>
      </c>
      <c r="D68" s="72"/>
      <c r="E68" s="71" t="str" cm="1">
        <f t="array" aca="1" ref="E68" ca="1">OFFSET(Matrix!$G$1, $H68 - 1,0)</f>
        <v>Medium</v>
      </c>
      <c r="F68" s="72"/>
      <c r="G68" s="73" t="str" cm="1">
        <f t="array" aca="1" ref="G68" ca="1">OFFSET(Matrix!$E$1,$H68 - 1,0)</f>
        <v>NIST 800-53 r5 AC-17 – REMOTE ACCESS 
a. Establish and document usage restrictions, configuration/connection requirements, and implementation guidance for each type of remote access allowed; and
b. Authorize each type of remote access to the system prior to allowing such connections</v>
      </c>
      <c r="H68" s="38">
        <f>MATCH($A68,Matrix!$B$2:$B$73,0)+1</f>
        <v>8</v>
      </c>
    </row>
    <row r="69" spans="1:8" s="38" customFormat="1" x14ac:dyDescent="0.4">
      <c r="A69" s="76" t="str">
        <f>Matrix!$A$1</f>
        <v>Applicable Component Categories</v>
      </c>
      <c r="B69" s="77"/>
      <c r="C69" s="77"/>
      <c r="D69" s="77"/>
      <c r="E69" s="77"/>
      <c r="F69" s="77"/>
      <c r="G69" s="74"/>
      <c r="H69" s="38">
        <f>MATCH($A68,Matrix!$B$2:$B$73,0)+1</f>
        <v>8</v>
      </c>
    </row>
    <row r="70" spans="1:8" s="38" customFormat="1" ht="76.5" customHeight="1" x14ac:dyDescent="0.4">
      <c r="A70" s="69" t="str" cm="1">
        <f t="array" aca="1" ref="A70" ca="1">OFFSET(Matrix!$A$1,$H70 - 1,0)</f>
        <v>Mobile App;
Physical In-Cab Device;
Connectivity/Communications;
Cloud or Back-end;</v>
      </c>
      <c r="B70" s="78"/>
      <c r="C70" s="78"/>
      <c r="D70" s="78"/>
      <c r="E70" s="78"/>
      <c r="F70" s="79"/>
      <c r="G70" s="74"/>
      <c r="H70" s="38">
        <f>MATCH($A68,Matrix!$B$2:$B$73,0)+1</f>
        <v>8</v>
      </c>
    </row>
    <row r="71" spans="1:8" s="38" customFormat="1" x14ac:dyDescent="0.4">
      <c r="A71" s="76" t="str">
        <f>Matrix!$D$1</f>
        <v>Requirement</v>
      </c>
      <c r="B71" s="77"/>
      <c r="C71" s="77"/>
      <c r="D71" s="77"/>
      <c r="E71" s="77"/>
      <c r="F71" s="77"/>
      <c r="G71" s="74"/>
      <c r="H71" s="38">
        <f>MATCH($A68,Matrix!$B$2:$B$73,0)+1</f>
        <v>8</v>
      </c>
    </row>
    <row r="72" spans="1:8" s="38" customFormat="1" ht="94.5" customHeight="1" x14ac:dyDescent="0.4">
      <c r="A72" s="69" t="str" cm="1">
        <f t="array" aca="1" ref="A72" ca="1">OFFSET(Matrix!$D$1,$H72 - 1,0)</f>
        <v>All remote access methods and possible remote actions to/on telematics system shall be documented.</v>
      </c>
      <c r="B72" s="78"/>
      <c r="C72" s="78"/>
      <c r="D72" s="78"/>
      <c r="E72" s="78"/>
      <c r="F72" s="79"/>
      <c r="G72" s="74"/>
      <c r="H72" s="38">
        <f>MATCH($A68,Matrix!$B$2:$B$73,0)+1</f>
        <v>8</v>
      </c>
    </row>
    <row r="73" spans="1:8" s="38" customFormat="1" x14ac:dyDescent="0.4">
      <c r="A73" s="80" t="str">
        <f>Matrix!$F$1</f>
        <v xml:space="preserve">Verification: Inspection, Demonstration, Test, or Analysis </v>
      </c>
      <c r="B73" s="81"/>
      <c r="C73" s="81"/>
      <c r="D73" s="81"/>
      <c r="E73" s="81"/>
      <c r="F73" s="81"/>
      <c r="G73" s="74"/>
      <c r="H73" s="38">
        <f>MATCH($A68,Matrix!$B$2:$B$73,0)+1</f>
        <v>8</v>
      </c>
    </row>
    <row r="74" spans="1:8" s="38" customFormat="1" ht="94.5" customHeight="1" x14ac:dyDescent="0.4">
      <c r="A74" s="69"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78"/>
      <c r="C74" s="78"/>
      <c r="D74" s="78"/>
      <c r="E74" s="78"/>
      <c r="F74" s="79"/>
      <c r="G74" s="74"/>
      <c r="H74" s="38">
        <f>MATCH($A68,Matrix!$B$2:$B$73,0)+1</f>
        <v>8</v>
      </c>
    </row>
    <row r="75" spans="1:8" s="38" customFormat="1" x14ac:dyDescent="0.4">
      <c r="A75" s="76" t="str">
        <f>Matrix!$H$1</f>
        <v>Remarks</v>
      </c>
      <c r="B75" s="77"/>
      <c r="C75" s="77"/>
      <c r="D75" s="77"/>
      <c r="E75" s="77"/>
      <c r="F75" s="77"/>
      <c r="G75" s="74"/>
      <c r="H75" s="38">
        <f>MATCH($A68,Matrix!$B$2:$B$73,0)+1</f>
        <v>8</v>
      </c>
    </row>
    <row r="76" spans="1:8" s="38" customFormat="1" ht="49.5" customHeight="1" thickBot="1" x14ac:dyDescent="0.45">
      <c r="A76" s="82" t="str" cm="1">
        <f t="array" aca="1" ref="A76" ca="1">OFFSET(Matrix!$H$1,$H76 - 1,0)</f>
        <v>-</v>
      </c>
      <c r="B76" s="83"/>
      <c r="C76" s="83"/>
      <c r="D76" s="83"/>
      <c r="E76" s="83"/>
      <c r="F76" s="84"/>
      <c r="G76" s="75"/>
      <c r="H76" s="38">
        <f>MATCH($A68,Matrix!$B$2:$B$73,0)+1</f>
        <v>8</v>
      </c>
    </row>
    <row r="77" spans="1:8" s="64" customFormat="1" ht="46.5" customHeight="1" thickBot="1" x14ac:dyDescent="0.45">
      <c r="A77" s="63"/>
      <c r="B77" s="63"/>
      <c r="C77" s="63"/>
      <c r="D77" s="63"/>
      <c r="E77" s="63"/>
      <c r="F77" s="63"/>
      <c r="G77" s="63"/>
      <c r="H77" s="63"/>
    </row>
    <row r="78" spans="1:8" s="37" customFormat="1" ht="17.25" customHeight="1" x14ac:dyDescent="0.4">
      <c r="A78" s="65" t="str">
        <f>Matrix!$B$1</f>
        <v>Ref #</v>
      </c>
      <c r="B78" s="66"/>
      <c r="C78" s="67" t="str">
        <f>Matrix!$C$1</f>
        <v>Category</v>
      </c>
      <c r="D78" s="68"/>
      <c r="E78" s="67" t="str">
        <f>Matrix!$G$1</f>
        <v>Criticality:
High, Medium, or Low</v>
      </c>
      <c r="F78" s="68"/>
      <c r="G78" s="36" t="str">
        <f>Matrix!$E$1</f>
        <v xml:space="preserve">Public Requirements References/Descriptions </v>
      </c>
    </row>
    <row r="79" spans="1:8" s="38" customFormat="1" ht="15.75" customHeight="1" x14ac:dyDescent="0.4">
      <c r="A79" s="69" t="s">
        <v>24</v>
      </c>
      <c r="B79" s="70"/>
      <c r="C79" s="71" t="str" cm="1">
        <f t="array" aca="1" ref="C79" ca="1">OFFSET(Matrix!$C$1,$H79 - 1,0)</f>
        <v>Access Control</v>
      </c>
      <c r="D79" s="72"/>
      <c r="E79" s="71" t="str" cm="1">
        <f t="array" aca="1" ref="E79" ca="1">OFFSET(Matrix!$G$1, $H79 - 1,0)</f>
        <v>Medium</v>
      </c>
      <c r="F79" s="72"/>
      <c r="G79" s="73" t="str" cm="1">
        <f t="array" aca="1" ref="G79" ca="1">OFFSET(Matrix!$E$1,$H79 - 1,0)</f>
        <v>NIST 800-53 r5 AC-18 – WIRELESS ACCESS 
a. Establish configuration requirements, connection requirements, and implementation guidance for each type of wireless access; and
b. Authorize each type of wireless access to the system prior to allowing such connections.</v>
      </c>
      <c r="H79" s="38">
        <f>MATCH($A79,Matrix!$B$2:$B$73,0)+1</f>
        <v>9</v>
      </c>
    </row>
    <row r="80" spans="1:8" s="38" customFormat="1" ht="17.25" customHeight="1" x14ac:dyDescent="0.4">
      <c r="A80" s="76" t="str">
        <f>Matrix!$A$1</f>
        <v>Applicable Component Categories</v>
      </c>
      <c r="B80" s="77"/>
      <c r="C80" s="77"/>
      <c r="D80" s="77"/>
      <c r="E80" s="77"/>
      <c r="F80" s="77"/>
      <c r="G80" s="74"/>
      <c r="H80" s="38">
        <f>MATCH($A79,Matrix!$B$2:$B$73,0)+1</f>
        <v>9</v>
      </c>
    </row>
    <row r="81" spans="1:8" s="38" customFormat="1" ht="76.5" customHeight="1" x14ac:dyDescent="0.4">
      <c r="A81" s="69" t="str" cm="1">
        <f t="array" aca="1" ref="A81" ca="1">OFFSET(Matrix!$A$1,$H81 - 1,0)</f>
        <v>Physical In-Cab Device;
Connectivity/Communications;</v>
      </c>
      <c r="B81" s="78"/>
      <c r="C81" s="78"/>
      <c r="D81" s="78"/>
      <c r="E81" s="78"/>
      <c r="F81" s="79"/>
      <c r="G81" s="74"/>
      <c r="H81" s="38">
        <f>MATCH($A79,Matrix!$B$2:$B$73,0)+1</f>
        <v>9</v>
      </c>
    </row>
    <row r="82" spans="1:8" s="38" customFormat="1" ht="17.25" customHeight="1" x14ac:dyDescent="0.4">
      <c r="A82" s="76" t="str">
        <f>Matrix!$D$1</f>
        <v>Requirement</v>
      </c>
      <c r="B82" s="77"/>
      <c r="C82" s="77"/>
      <c r="D82" s="77"/>
      <c r="E82" s="77"/>
      <c r="F82" s="77"/>
      <c r="G82" s="74"/>
      <c r="H82" s="38">
        <f>MATCH($A79,Matrix!$B$2:$B$73,0)+1</f>
        <v>9</v>
      </c>
    </row>
    <row r="83" spans="1:8" s="38" customFormat="1" ht="94.5" customHeight="1" x14ac:dyDescent="0.4">
      <c r="A83" s="69" t="str" cm="1">
        <f t="array" aca="1" ref="A83" ca="1">OFFSET(Matrix!$D$1,$H83 - 1,0)</f>
        <v>For all components of the system, the vendor shall provide a listing of all wireless communication interfaces to the system and specify how the interfaces can be configured and/or disabled.</v>
      </c>
      <c r="B83" s="78"/>
      <c r="C83" s="78"/>
      <c r="D83" s="78"/>
      <c r="E83" s="78"/>
      <c r="F83" s="79"/>
      <c r="G83" s="74"/>
      <c r="H83" s="38">
        <f>MATCH($A79,Matrix!$B$2:$B$73,0)+1</f>
        <v>9</v>
      </c>
    </row>
    <row r="84" spans="1:8" s="38" customFormat="1" x14ac:dyDescent="0.4">
      <c r="A84" s="80" t="str">
        <f>Matrix!$F$1</f>
        <v xml:space="preserve">Verification: Inspection, Demonstration, Test, or Analysis </v>
      </c>
      <c r="B84" s="81"/>
      <c r="C84" s="81"/>
      <c r="D84" s="81"/>
      <c r="E84" s="81"/>
      <c r="F84" s="81"/>
      <c r="G84" s="74"/>
      <c r="H84" s="38">
        <f>MATCH($A79,Matrix!$B$2:$B$73,0)+1</f>
        <v>9</v>
      </c>
    </row>
    <row r="85" spans="1:8" s="38" customFormat="1" ht="104.25" customHeight="1" x14ac:dyDescent="0.4">
      <c r="A85" s="69"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78"/>
      <c r="C85" s="78"/>
      <c r="D85" s="78"/>
      <c r="E85" s="78"/>
      <c r="F85" s="79"/>
      <c r="G85" s="74"/>
      <c r="H85" s="38">
        <f>MATCH($A79,Matrix!$B$2:$B$73,0)+1</f>
        <v>9</v>
      </c>
    </row>
    <row r="86" spans="1:8" s="38" customFormat="1" ht="17.25" customHeight="1" x14ac:dyDescent="0.4">
      <c r="A86" s="76" t="str">
        <f>Matrix!$H$1</f>
        <v>Remarks</v>
      </c>
      <c r="B86" s="77"/>
      <c r="C86" s="77"/>
      <c r="D86" s="77"/>
      <c r="E86" s="77"/>
      <c r="F86" s="77"/>
      <c r="G86" s="74"/>
      <c r="H86" s="38">
        <f>MATCH($A79,Matrix!$B$2:$B$73,0)+1</f>
        <v>9</v>
      </c>
    </row>
    <row r="87" spans="1:8" s="38" customFormat="1" ht="72" customHeight="1" thickBot="1" x14ac:dyDescent="0.45">
      <c r="A87" s="82" t="str" cm="1">
        <f t="array" aca="1" ref="A87" ca="1">OFFSET(Matrix!$H$1,$H87 - 1,0)</f>
        <v>e.g. Bluetooth, cellular, satellite, Wi-Fi hotspot, Wi-Fi client, infrared, NFC, RFID</v>
      </c>
      <c r="B87" s="83"/>
      <c r="C87" s="83"/>
      <c r="D87" s="83"/>
      <c r="E87" s="83"/>
      <c r="F87" s="84"/>
      <c r="G87" s="75"/>
      <c r="H87" s="38">
        <f>MATCH($A79,Matrix!$B$2:$B$73,0)+1</f>
        <v>9</v>
      </c>
    </row>
    <row r="88" spans="1:8" s="63" customFormat="1" ht="46.5" customHeight="1" thickBot="1" x14ac:dyDescent="0.45"/>
    <row r="89" spans="1:8" s="37" customFormat="1" ht="17.25" customHeight="1" x14ac:dyDescent="0.4">
      <c r="A89" s="85" t="str">
        <f>Matrix!$B$1</f>
        <v>Ref #</v>
      </c>
      <c r="B89" s="86"/>
      <c r="C89" s="87" t="str">
        <f>Matrix!$C$1</f>
        <v>Category</v>
      </c>
      <c r="D89" s="88"/>
      <c r="E89" s="87" t="str">
        <f>Matrix!$G$1</f>
        <v>Criticality:
High, Medium, or Low</v>
      </c>
      <c r="F89" s="88"/>
      <c r="G89" s="36" t="str">
        <f>Matrix!$E$1</f>
        <v xml:space="preserve">Public Requirements References/Descriptions </v>
      </c>
    </row>
    <row r="90" spans="1:8" s="38" customFormat="1" ht="15.75" customHeight="1" x14ac:dyDescent="0.4">
      <c r="A90" s="69" t="s">
        <v>269</v>
      </c>
      <c r="B90" s="70"/>
      <c r="C90" s="69" t="str" cm="1">
        <f t="array" aca="1" ref="C90" ca="1">OFFSET(Matrix!$C$1,$H90 - 1,0)</f>
        <v>Access Control</v>
      </c>
      <c r="D90" s="70"/>
      <c r="E90" s="69" t="str" cm="1">
        <f t="array" aca="1" ref="E90" ca="1">OFFSET(Matrix!$G$1, $H90 - 1,0)</f>
        <v>Medium</v>
      </c>
      <c r="F90" s="79"/>
      <c r="G90" s="89" t="str" cm="1">
        <f t="array" aca="1" ref="G90" ca="1">OFFSET(Matrix!$E$1,$H90 - 1,0)</f>
        <v>FMCSA GDL 39 Only use WPA2 authentication / encryption. Never use WEP, WPS, or “open” Wi-Fi.</v>
      </c>
      <c r="H90" s="38">
        <f>MATCH($A90,Matrix!$B$2:$B$73,0)+1</f>
        <v>10</v>
      </c>
    </row>
    <row r="91" spans="1:8" s="38" customFormat="1" ht="17.25" customHeight="1" x14ac:dyDescent="0.4">
      <c r="A91" s="92" t="str">
        <f>Matrix!$A$1</f>
        <v>Applicable Component Categories</v>
      </c>
      <c r="B91" s="93"/>
      <c r="C91" s="93"/>
      <c r="D91" s="93"/>
      <c r="E91" s="93"/>
      <c r="F91" s="94"/>
      <c r="G91" s="90"/>
      <c r="H91" s="38">
        <f>MATCH($A90,Matrix!$B$2:$B$73,0)+1</f>
        <v>10</v>
      </c>
    </row>
    <row r="92" spans="1:8" s="38" customFormat="1" ht="76.5" customHeight="1" x14ac:dyDescent="0.4">
      <c r="A92" s="69" t="str" cm="1">
        <f t="array" aca="1" ref="A92" ca="1">OFFSET(Matrix!$A$1,$H92 - 1,0)</f>
        <v>Physical In-Cab Device;
Connectivity/Communications;</v>
      </c>
      <c r="B92" s="78"/>
      <c r="C92" s="78"/>
      <c r="D92" s="78"/>
      <c r="E92" s="78"/>
      <c r="F92" s="79"/>
      <c r="G92" s="90"/>
      <c r="H92" s="38">
        <f>MATCH($A90,Matrix!$B$2:$B$73,0)+1</f>
        <v>10</v>
      </c>
    </row>
    <row r="93" spans="1:8" s="38" customFormat="1" ht="17.25" customHeight="1" x14ac:dyDescent="0.4">
      <c r="A93" s="92" t="str">
        <f>Matrix!$D$1</f>
        <v>Requirement</v>
      </c>
      <c r="B93" s="93"/>
      <c r="C93" s="93"/>
      <c r="D93" s="93"/>
      <c r="E93" s="93"/>
      <c r="F93" s="94"/>
      <c r="G93" s="90"/>
      <c r="H93" s="38">
        <f>MATCH($A90,Matrix!$B$2:$B$73,0)+1</f>
        <v>10</v>
      </c>
    </row>
    <row r="94" spans="1:8" s="38" customFormat="1" ht="94.5" customHeight="1" x14ac:dyDescent="0.4">
      <c r="A94" s="69" t="str" cm="1">
        <f t="array" aca="1" ref="A94" ca="1">OFFSET(Matrix!$D$1,$H94 - 1,0)</f>
        <v>The vendor shall not use any deprecated encryption+authentication on any WiFi interface of the device. At the time of drafting this includes WEP, WPS or open/none.</v>
      </c>
      <c r="B94" s="78"/>
      <c r="C94" s="78"/>
      <c r="D94" s="78"/>
      <c r="E94" s="78"/>
      <c r="F94" s="79"/>
      <c r="G94" s="90"/>
      <c r="H94" s="38">
        <f>MATCH($A90,Matrix!$B$2:$B$73,0)+1</f>
        <v>10</v>
      </c>
    </row>
    <row r="95" spans="1:8" s="38" customFormat="1" x14ac:dyDescent="0.4">
      <c r="A95" s="95" t="str">
        <f>Matrix!$F$1</f>
        <v xml:space="preserve">Verification: Inspection, Demonstration, Test, or Analysis </v>
      </c>
      <c r="B95" s="96"/>
      <c r="C95" s="96"/>
      <c r="D95" s="96"/>
      <c r="E95" s="96"/>
      <c r="F95" s="97"/>
      <c r="G95" s="90"/>
      <c r="H95" s="38">
        <f>MATCH($A90,Matrix!$B$2:$B$73,0)+1</f>
        <v>10</v>
      </c>
    </row>
    <row r="96" spans="1:8" s="38" customFormat="1" ht="104.25" customHeight="1" x14ac:dyDescent="0.4">
      <c r="A96" s="69" t="str" cm="1">
        <f t="array" aca="1" ref="A96" ca="1">OFFSET(Matrix!$F$1,$H96 - 1,0)</f>
        <v>Test that the device will not connect to WEP, WPS or open Wi-Fi hotspots.</v>
      </c>
      <c r="B96" s="78"/>
      <c r="C96" s="78"/>
      <c r="D96" s="78"/>
      <c r="E96" s="78"/>
      <c r="F96" s="79"/>
      <c r="G96" s="90"/>
      <c r="H96" s="38">
        <f>MATCH($A90,Matrix!$B$2:$B$73,0)+1</f>
        <v>10</v>
      </c>
    </row>
    <row r="97" spans="1:8" s="38" customFormat="1" ht="17.25" customHeight="1" x14ac:dyDescent="0.4">
      <c r="A97" s="92" t="str">
        <f>Matrix!$H$1</f>
        <v>Remarks</v>
      </c>
      <c r="B97" s="93"/>
      <c r="C97" s="93"/>
      <c r="D97" s="93"/>
      <c r="E97" s="93"/>
      <c r="F97" s="94"/>
      <c r="G97" s="90"/>
      <c r="H97" s="38">
        <f>MATCH($A90,Matrix!$B$2:$B$73,0)+1</f>
        <v>10</v>
      </c>
    </row>
    <row r="98" spans="1:8" s="38" customFormat="1" ht="72" customHeight="1" thickBot="1" x14ac:dyDescent="0.45">
      <c r="A98" s="82" cm="1">
        <f t="array" aca="1" ref="A98" ca="1">OFFSET(Matrix!$H$1,$H98 - 1,0)</f>
        <v>0</v>
      </c>
      <c r="B98" s="83"/>
      <c r="C98" s="83"/>
      <c r="D98" s="83"/>
      <c r="E98" s="83"/>
      <c r="F98" s="84"/>
      <c r="G98" s="91"/>
      <c r="H98" s="38">
        <f>MATCH($A90,Matrix!$B$2:$B$73,0)+1</f>
        <v>10</v>
      </c>
    </row>
    <row r="99" spans="1:8" s="63" customFormat="1" ht="46.5" customHeight="1" thickBot="1" x14ac:dyDescent="0.45"/>
    <row r="100" spans="1:8" s="37" customFormat="1" ht="17.25" customHeight="1" x14ac:dyDescent="0.4">
      <c r="A100" s="85" t="str">
        <f>Matrix!$B$1</f>
        <v>Ref #</v>
      </c>
      <c r="B100" s="86"/>
      <c r="C100" s="87" t="str">
        <f>Matrix!$C$1</f>
        <v>Category</v>
      </c>
      <c r="D100" s="88"/>
      <c r="E100" s="87" t="str">
        <f>Matrix!$G$1</f>
        <v>Criticality:
High, Medium, or Low</v>
      </c>
      <c r="F100" s="88"/>
      <c r="G100" s="36" t="str">
        <f>Matrix!$E$1</f>
        <v xml:space="preserve">Public Requirements References/Descriptions </v>
      </c>
    </row>
    <row r="101" spans="1:8" s="38" customFormat="1" ht="15.75" customHeight="1" x14ac:dyDescent="0.4">
      <c r="A101" s="69" t="s">
        <v>271</v>
      </c>
      <c r="B101" s="70"/>
      <c r="C101" s="69" t="str" cm="1">
        <f t="array" aca="1" ref="C101" ca="1">OFFSET(Matrix!$C$1,$H101 - 1,0)</f>
        <v>Access Control</v>
      </c>
      <c r="D101" s="70"/>
      <c r="E101" s="69" t="str" cm="1">
        <f t="array" aca="1" ref="E101" ca="1">OFFSET(Matrix!$G$1, $H101 - 1,0)</f>
        <v>Medium</v>
      </c>
      <c r="F101" s="79"/>
      <c r="G101" s="89" t="str" cm="1">
        <f t="array" aca="1" ref="G101" ca="1">OFFSET(Matrix!$E$1,$H101 - 1,0)</f>
        <v>FMCSA GDL 44 Make sure Bluetooth devices support and use Secure Simple Pairing (SSP) rather than legacy pairing.
FMCSA GDL 45 Numeric Comparison is preferred to Passkey Entry for pairing.</v>
      </c>
      <c r="H101" s="38">
        <f>MATCH($A101,Matrix!$B$2:$B$73,0)+1</f>
        <v>11</v>
      </c>
    </row>
    <row r="102" spans="1:8" s="38" customFormat="1" ht="17.25" customHeight="1" x14ac:dyDescent="0.4">
      <c r="A102" s="92" t="str">
        <f>Matrix!$A$1</f>
        <v>Applicable Component Categories</v>
      </c>
      <c r="B102" s="93"/>
      <c r="C102" s="93"/>
      <c r="D102" s="93"/>
      <c r="E102" s="93"/>
      <c r="F102" s="94"/>
      <c r="G102" s="90"/>
      <c r="H102" s="38">
        <f>MATCH($A101,Matrix!$B$2:$B$73,0)+1</f>
        <v>11</v>
      </c>
    </row>
    <row r="103" spans="1:8" s="38" customFormat="1" ht="76.5" customHeight="1" x14ac:dyDescent="0.4">
      <c r="A103" s="69" t="str" cm="1">
        <f t="array" aca="1" ref="A103" ca="1">OFFSET(Matrix!$A$1,$H103 - 1,0)</f>
        <v>Physical In-Cab Device;
Connectivity/Communications;</v>
      </c>
      <c r="B103" s="78"/>
      <c r="C103" s="78"/>
      <c r="D103" s="78"/>
      <c r="E103" s="78"/>
      <c r="F103" s="79"/>
      <c r="G103" s="90"/>
      <c r="H103" s="38">
        <f>MATCH($A101,Matrix!$B$2:$B$73,0)+1</f>
        <v>11</v>
      </c>
    </row>
    <row r="104" spans="1:8" s="38" customFormat="1" ht="17.25" customHeight="1" x14ac:dyDescent="0.4">
      <c r="A104" s="92" t="str">
        <f>Matrix!$D$1</f>
        <v>Requirement</v>
      </c>
      <c r="B104" s="93"/>
      <c r="C104" s="93"/>
      <c r="D104" s="93"/>
      <c r="E104" s="93"/>
      <c r="F104" s="94"/>
      <c r="G104" s="90"/>
      <c r="H104" s="38">
        <f>MATCH($A101,Matrix!$B$2:$B$73,0)+1</f>
        <v>11</v>
      </c>
    </row>
    <row r="105" spans="1:8" s="38" customFormat="1" ht="94.5" customHeight="1" x14ac:dyDescent="0.4">
      <c r="A105" s="69" t="str" cm="1">
        <f t="array" aca="1" ref="A105" ca="1">OFFSET(Matrix!$D$1,$H105 - 1,0)</f>
        <v>The vendor shall implement, for all bluetooth interfaces,  pairing that must be specifically allowed by physical controls on the device and be time-limited. Furthermore, pairing will not use legacy pairing or passkey entry.</v>
      </c>
      <c r="B105" s="78"/>
      <c r="C105" s="78"/>
      <c r="D105" s="78"/>
      <c r="E105" s="78"/>
      <c r="F105" s="79"/>
      <c r="G105" s="90"/>
      <c r="H105" s="38">
        <f>MATCH($A101,Matrix!$B$2:$B$73,0)+1</f>
        <v>11</v>
      </c>
    </row>
    <row r="106" spans="1:8" s="38" customFormat="1" x14ac:dyDescent="0.4">
      <c r="A106" s="95" t="str">
        <f>Matrix!$F$1</f>
        <v xml:space="preserve">Verification: Inspection, Demonstration, Test, or Analysis </v>
      </c>
      <c r="B106" s="96"/>
      <c r="C106" s="96"/>
      <c r="D106" s="96"/>
      <c r="E106" s="96"/>
      <c r="F106" s="97"/>
      <c r="G106" s="90"/>
      <c r="H106" s="38">
        <f>MATCH($A101,Matrix!$B$2:$B$73,0)+1</f>
        <v>11</v>
      </c>
    </row>
    <row r="107" spans="1:8" s="38" customFormat="1" ht="104.25" customHeight="1" x14ac:dyDescent="0.4">
      <c r="A107" s="69" t="str" cm="1">
        <f t="array" aca="1" ref="A107" ca="1">OFFSET(Matrix!$F$1,$H107 - 1,0)</f>
        <v>Test that it is not possible to pair with the device 5 minutes after enabling pairing on the device. Test that pairing does not support SSP or passkey, only numeric comparison.</v>
      </c>
      <c r="B107" s="78"/>
      <c r="C107" s="78"/>
      <c r="D107" s="78"/>
      <c r="E107" s="78"/>
      <c r="F107" s="79"/>
      <c r="G107" s="90"/>
      <c r="H107" s="38">
        <f>MATCH($A101,Matrix!$B$2:$B$73,0)+1</f>
        <v>11</v>
      </c>
    </row>
    <row r="108" spans="1:8" s="38" customFormat="1" ht="17.25" customHeight="1" x14ac:dyDescent="0.4">
      <c r="A108" s="92" t="str">
        <f>Matrix!$H$1</f>
        <v>Remarks</v>
      </c>
      <c r="B108" s="93"/>
      <c r="C108" s="93"/>
      <c r="D108" s="93"/>
      <c r="E108" s="93"/>
      <c r="F108" s="94"/>
      <c r="G108" s="90"/>
      <c r="H108" s="38">
        <f>MATCH($A101,Matrix!$B$2:$B$73,0)+1</f>
        <v>11</v>
      </c>
    </row>
    <row r="109" spans="1:8" s="38" customFormat="1" ht="72" customHeight="1" thickBot="1" x14ac:dyDescent="0.45">
      <c r="A109" s="82" cm="1">
        <f t="array" aca="1" ref="A109" ca="1">OFFSET(Matrix!$H$1,$H109 - 1,0)</f>
        <v>0</v>
      </c>
      <c r="B109" s="83"/>
      <c r="C109" s="83"/>
      <c r="D109" s="83"/>
      <c r="E109" s="83"/>
      <c r="F109" s="84"/>
      <c r="G109" s="91"/>
      <c r="H109" s="38">
        <f>MATCH($A101,Matrix!$B$2:$B$73,0)+1</f>
        <v>11</v>
      </c>
    </row>
    <row r="110" spans="1:8" s="63" customFormat="1" ht="46.5" customHeight="1" thickBot="1" x14ac:dyDescent="0.45"/>
    <row r="111" spans="1:8" s="37" customFormat="1" ht="17.25" customHeight="1" x14ac:dyDescent="0.4">
      <c r="A111" s="85" t="str">
        <f>Matrix!$B$1</f>
        <v>Ref #</v>
      </c>
      <c r="B111" s="86"/>
      <c r="C111" s="87" t="str">
        <f>Matrix!$C$1</f>
        <v>Category</v>
      </c>
      <c r="D111" s="88"/>
      <c r="E111" s="87" t="str">
        <f>Matrix!$G$1</f>
        <v>Criticality:
High, Medium, or Low</v>
      </c>
      <c r="F111" s="88"/>
      <c r="G111" s="36" t="str">
        <f>Matrix!$E$1</f>
        <v xml:space="preserve">Public Requirements References/Descriptions </v>
      </c>
    </row>
    <row r="112" spans="1:8" s="38" customFormat="1" ht="15.75" customHeight="1" x14ac:dyDescent="0.4">
      <c r="A112" s="69" t="s">
        <v>277</v>
      </c>
      <c r="B112" s="70"/>
      <c r="C112" s="69" t="str" cm="1">
        <f t="array" aca="1" ref="C112" ca="1">OFFSET(Matrix!$C$1,$H112 - 1,0)</f>
        <v>Access Control</v>
      </c>
      <c r="D112" s="70"/>
      <c r="E112" s="69" t="str" cm="1">
        <f t="array" aca="1" ref="E112" ca="1">OFFSET(Matrix!$G$1, $H112 - 1,0)</f>
        <v>Medium</v>
      </c>
      <c r="F112" s="79"/>
      <c r="G112" s="89" cm="1">
        <f t="array" aca="1" ref="G112" ca="1">OFFSET(Matrix!$E$1,$H112 - 1,0)</f>
        <v>0</v>
      </c>
      <c r="H112" s="38">
        <f>MATCH($A112,Matrix!$B$2:$B$73,0)+1</f>
        <v>12</v>
      </c>
    </row>
    <row r="113" spans="1:8" s="38" customFormat="1" ht="17.25" customHeight="1" x14ac:dyDescent="0.4">
      <c r="A113" s="92" t="str">
        <f>Matrix!$A$1</f>
        <v>Applicable Component Categories</v>
      </c>
      <c r="B113" s="93"/>
      <c r="C113" s="93"/>
      <c r="D113" s="93"/>
      <c r="E113" s="93"/>
      <c r="F113" s="94"/>
      <c r="G113" s="90"/>
      <c r="H113" s="38">
        <f>MATCH($A112,Matrix!$B$2:$B$73,0)+1</f>
        <v>12</v>
      </c>
    </row>
    <row r="114" spans="1:8" s="38" customFormat="1" ht="76.5" customHeight="1" x14ac:dyDescent="0.4">
      <c r="A114" s="69" t="str" cm="1">
        <f t="array" aca="1" ref="A114" ca="1">OFFSET(Matrix!$A$1,$H114 - 1,0)</f>
        <v>Physical In-Cab Device;
Connectivity/Communications;</v>
      </c>
      <c r="B114" s="78"/>
      <c r="C114" s="78"/>
      <c r="D114" s="78"/>
      <c r="E114" s="78"/>
      <c r="F114" s="79"/>
      <c r="G114" s="90"/>
      <c r="H114" s="38">
        <f>MATCH($A112,Matrix!$B$2:$B$73,0)+1</f>
        <v>12</v>
      </c>
    </row>
    <row r="115" spans="1:8" s="38" customFormat="1" ht="17.25" customHeight="1" x14ac:dyDescent="0.4">
      <c r="A115" s="92" t="str">
        <f>Matrix!$D$1</f>
        <v>Requirement</v>
      </c>
      <c r="B115" s="93"/>
      <c r="C115" s="93"/>
      <c r="D115" s="93"/>
      <c r="E115" s="93"/>
      <c r="F115" s="94"/>
      <c r="G115" s="90"/>
      <c r="H115" s="38">
        <f>MATCH($A112,Matrix!$B$2:$B$73,0)+1</f>
        <v>12</v>
      </c>
    </row>
    <row r="116" spans="1:8" s="38" customFormat="1" ht="94.5" customHeight="1" x14ac:dyDescent="0.4">
      <c r="A116" s="69" t="str" cm="1">
        <f t="array" aca="1" ref="A116" ca="1">OFFSET(Matrix!$D$1,$H116 - 1,0)</f>
        <v>Any and all software or firmware implementing wirelss interface encrytion+authentication (those satisfying AC-061 and AC-062 above) will be prepared for future deprecation of methods. i.e. That software/firmware is upgradable.</v>
      </c>
      <c r="B116" s="78"/>
      <c r="C116" s="78"/>
      <c r="D116" s="78"/>
      <c r="E116" s="78"/>
      <c r="F116" s="79"/>
      <c r="G116" s="90"/>
      <c r="H116" s="38">
        <f>MATCH($A112,Matrix!$B$2:$B$73,0)+1</f>
        <v>12</v>
      </c>
    </row>
    <row r="117" spans="1:8" s="38" customFormat="1" x14ac:dyDescent="0.4">
      <c r="A117" s="95" t="str">
        <f>Matrix!$F$1</f>
        <v xml:space="preserve">Verification: Inspection, Demonstration, Test, or Analysis </v>
      </c>
      <c r="B117" s="96"/>
      <c r="C117" s="96"/>
      <c r="D117" s="96"/>
      <c r="E117" s="96"/>
      <c r="F117" s="97"/>
      <c r="G117" s="90"/>
      <c r="H117" s="38">
        <f>MATCH($A112,Matrix!$B$2:$B$73,0)+1</f>
        <v>12</v>
      </c>
    </row>
    <row r="118" spans="1:8" s="38" customFormat="1" ht="104.25" customHeight="1" x14ac:dyDescent="0.4">
      <c r="A118" s="69" t="str" cm="1">
        <f t="array" aca="1" ref="A118" ca="1">OFFSET(Matrix!$F$1,$H118 - 1,0)</f>
        <v>Inspection of vendor-supplied documentation confirming upgradability of the software implementing encryption+authentication of wireless interfaces.</v>
      </c>
      <c r="B118" s="78"/>
      <c r="C118" s="78"/>
      <c r="D118" s="78"/>
      <c r="E118" s="78"/>
      <c r="F118" s="79"/>
      <c r="G118" s="90"/>
      <c r="H118" s="38">
        <f>MATCH($A112,Matrix!$B$2:$B$73,0)+1</f>
        <v>12</v>
      </c>
    </row>
    <row r="119" spans="1:8" s="38" customFormat="1" ht="17.25" customHeight="1" x14ac:dyDescent="0.4">
      <c r="A119" s="92" t="str">
        <f>Matrix!$H$1</f>
        <v>Remarks</v>
      </c>
      <c r="B119" s="93"/>
      <c r="C119" s="93"/>
      <c r="D119" s="93"/>
      <c r="E119" s="93"/>
      <c r="F119" s="94"/>
      <c r="G119" s="90"/>
      <c r="H119" s="38">
        <f>MATCH($A112,Matrix!$B$2:$B$73,0)+1</f>
        <v>12</v>
      </c>
    </row>
    <row r="120" spans="1:8" s="38" customFormat="1" ht="72" customHeight="1" thickBot="1" x14ac:dyDescent="0.45">
      <c r="A120" s="82" cm="1">
        <f t="array" aca="1" ref="A120" ca="1">OFFSET(Matrix!$H$1,$H120 - 1,0)</f>
        <v>0</v>
      </c>
      <c r="B120" s="83"/>
      <c r="C120" s="83"/>
      <c r="D120" s="83"/>
      <c r="E120" s="83"/>
      <c r="F120" s="84"/>
      <c r="G120" s="91"/>
      <c r="H120" s="38">
        <f>MATCH($A112,Matrix!$B$2:$B$73,0)+1</f>
        <v>12</v>
      </c>
    </row>
    <row r="121" spans="1:8" s="64" customFormat="1" ht="46.5" customHeight="1" thickBot="1" x14ac:dyDescent="0.45">
      <c r="A121" s="63"/>
      <c r="B121" s="63"/>
      <c r="C121" s="63"/>
      <c r="D121" s="63"/>
      <c r="E121" s="63"/>
      <c r="F121" s="63"/>
      <c r="G121" s="63"/>
      <c r="H121" s="63"/>
    </row>
    <row r="122" spans="1:8" s="37" customFormat="1" x14ac:dyDescent="0.4">
      <c r="A122" s="65" t="str">
        <f>Matrix!$B$1</f>
        <v>Ref #</v>
      </c>
      <c r="B122" s="66"/>
      <c r="C122" s="67" t="str">
        <f>Matrix!$C$1</f>
        <v>Category</v>
      </c>
      <c r="D122" s="68"/>
      <c r="E122" s="67" t="str">
        <f>Matrix!$G$1</f>
        <v>Criticality:
High, Medium, or Low</v>
      </c>
      <c r="F122" s="68"/>
      <c r="G122" s="36" t="str">
        <f>Matrix!$E$1</f>
        <v xml:space="preserve">Public Requirements References/Descriptions </v>
      </c>
    </row>
    <row r="123" spans="1:8" s="38" customFormat="1" ht="15.75" customHeight="1" x14ac:dyDescent="0.4">
      <c r="A123" s="69" t="s">
        <v>27</v>
      </c>
      <c r="B123" s="70"/>
      <c r="C123" s="71" t="str" cm="1">
        <f t="array" aca="1" ref="C123" ca="1">OFFSET(Matrix!$C$1,$H123 - 1,0)</f>
        <v>Identification and Authentication</v>
      </c>
      <c r="D123" s="72"/>
      <c r="E123" s="71" t="str" cm="1">
        <f t="array" aca="1" ref="E123" ca="1">OFFSET(Matrix!$G$1, $H123 - 1,0)</f>
        <v>Medium</v>
      </c>
      <c r="F123" s="72"/>
      <c r="G123" s="73" t="str" cm="1">
        <f t="array" aca="1" ref="G123" ca="1">OFFSET(Matrix!$E$1,$H123 - 1,0)</f>
        <v>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CCTPID 5.2 Password Management Test</v>
      </c>
      <c r="H123" s="38">
        <f>MATCH($A123,Matrix!$B$2:$B$73,0)+1</f>
        <v>13</v>
      </c>
    </row>
    <row r="124" spans="1:8" s="38" customFormat="1" x14ac:dyDescent="0.4">
      <c r="A124" s="76" t="str">
        <f>Matrix!$A$1</f>
        <v>Applicable Component Categories</v>
      </c>
      <c r="B124" s="77"/>
      <c r="C124" s="77"/>
      <c r="D124" s="77"/>
      <c r="E124" s="77"/>
      <c r="F124" s="77"/>
      <c r="G124" s="74"/>
      <c r="H124" s="38">
        <f>MATCH($A123,Matrix!$B$2:$B$73,0)+1</f>
        <v>13</v>
      </c>
    </row>
    <row r="125" spans="1:8" s="38" customFormat="1" ht="76.5" customHeight="1" x14ac:dyDescent="0.4">
      <c r="A125" s="69" t="str" cm="1">
        <f t="array" aca="1" ref="A125" ca="1">OFFSET(Matrix!$A$1,$H125 - 1,0)</f>
        <v>Cloud or Back-end;</v>
      </c>
      <c r="B125" s="78"/>
      <c r="C125" s="78"/>
      <c r="D125" s="78"/>
      <c r="E125" s="78"/>
      <c r="F125" s="79"/>
      <c r="G125" s="74"/>
      <c r="H125" s="38">
        <f>MATCH($A123,Matrix!$B$2:$B$73,0)+1</f>
        <v>13</v>
      </c>
    </row>
    <row r="126" spans="1:8" s="38" customFormat="1" x14ac:dyDescent="0.4">
      <c r="A126" s="76" t="str">
        <f>Matrix!$D$1</f>
        <v>Requirement</v>
      </c>
      <c r="B126" s="77"/>
      <c r="C126" s="77"/>
      <c r="D126" s="77"/>
      <c r="E126" s="77"/>
      <c r="F126" s="77"/>
      <c r="G126" s="74"/>
      <c r="H126" s="38">
        <f>MATCH($A123,Matrix!$B$2:$B$73,0)+1</f>
        <v>13</v>
      </c>
    </row>
    <row r="127" spans="1:8" s="38" customFormat="1" ht="94.5" customHeight="1" x14ac:dyDescent="0.4">
      <c r="A127" s="69" t="str" cm="1">
        <f t="array" aca="1" ref="A127" ca="1">OFFSET(Matrix!$D$1,$H127 - 1,0)</f>
        <v>Authentication attempts to the vendor’s devices and backends shall be rate-limited to an industry accepted rate.</v>
      </c>
      <c r="B127" s="78"/>
      <c r="C127" s="78"/>
      <c r="D127" s="78"/>
      <c r="E127" s="78"/>
      <c r="F127" s="79"/>
      <c r="G127" s="74"/>
      <c r="H127" s="38">
        <f>MATCH($A123,Matrix!$B$2:$B$73,0)+1</f>
        <v>13</v>
      </c>
    </row>
    <row r="128" spans="1:8" s="38" customFormat="1" x14ac:dyDescent="0.4">
      <c r="A128" s="80" t="str">
        <f>Matrix!$F$1</f>
        <v xml:space="preserve">Verification: Inspection, Demonstration, Test, or Analysis </v>
      </c>
      <c r="B128" s="81"/>
      <c r="C128" s="81"/>
      <c r="D128" s="81"/>
      <c r="E128" s="81"/>
      <c r="F128" s="81"/>
      <c r="G128" s="74"/>
      <c r="H128" s="38">
        <f>MATCH($A123,Matrix!$B$2:$B$73,0)+1</f>
        <v>13</v>
      </c>
    </row>
    <row r="129" spans="1:8" s="38" customFormat="1" ht="94.5" customHeight="1" x14ac:dyDescent="0.4">
      <c r="A129" s="69" t="str" cm="1">
        <f t="array" aca="1" ref="A129" ca="1">OFFSET(Matrix!$F$1,$H129 - 1,0)</f>
        <v>Inspection of vendor-supplied documentation detailing the methods used to enforce rate limiting.</v>
      </c>
      <c r="B129" s="78"/>
      <c r="C129" s="78"/>
      <c r="D129" s="78"/>
      <c r="E129" s="78"/>
      <c r="F129" s="79"/>
      <c r="G129" s="74"/>
      <c r="H129" s="38">
        <f>MATCH($A123,Matrix!$B$2:$B$73,0)+1</f>
        <v>13</v>
      </c>
    </row>
    <row r="130" spans="1:8" s="38" customFormat="1" x14ac:dyDescent="0.4">
      <c r="A130" s="76" t="str">
        <f>Matrix!$H$1</f>
        <v>Remarks</v>
      </c>
      <c r="B130" s="77"/>
      <c r="C130" s="77"/>
      <c r="D130" s="77"/>
      <c r="E130" s="77"/>
      <c r="F130" s="77"/>
      <c r="G130" s="74"/>
      <c r="H130" s="38">
        <f>MATCH($A123,Matrix!$B$2:$B$73,0)+1</f>
        <v>13</v>
      </c>
    </row>
    <row r="131" spans="1:8" s="38" customFormat="1" ht="49.5" customHeight="1" thickBot="1" x14ac:dyDescent="0.45">
      <c r="A131" s="82" t="str" cm="1">
        <f t="array" aca="1" ref="A131" ca="1">OFFSET(Matrix!$H$1,$H131 - 1,0)</f>
        <v>-</v>
      </c>
      <c r="B131" s="83"/>
      <c r="C131" s="83"/>
      <c r="D131" s="83"/>
      <c r="E131" s="83"/>
      <c r="F131" s="84"/>
      <c r="G131" s="75"/>
      <c r="H131" s="38">
        <f>MATCH($A123,Matrix!$B$2:$B$73,0)+1</f>
        <v>13</v>
      </c>
    </row>
    <row r="132" spans="1:8" s="64" customFormat="1" ht="46.5" customHeight="1" thickBot="1" x14ac:dyDescent="0.45">
      <c r="A132" s="63"/>
      <c r="B132" s="63"/>
      <c r="C132" s="63"/>
      <c r="D132" s="63"/>
      <c r="E132" s="63"/>
      <c r="F132" s="63"/>
      <c r="G132" s="63"/>
      <c r="H132" s="63"/>
    </row>
    <row r="133" spans="1:8" s="37" customFormat="1" ht="17.25" customHeight="1" x14ac:dyDescent="0.4">
      <c r="A133" s="65" t="str">
        <f>Matrix!$B$1</f>
        <v>Ref #</v>
      </c>
      <c r="B133" s="66"/>
      <c r="C133" s="67" t="str">
        <f>Matrix!$C$1</f>
        <v>Category</v>
      </c>
      <c r="D133" s="68"/>
      <c r="E133" s="67" t="str">
        <f>Matrix!$G$1</f>
        <v>Criticality:
High, Medium, or Low</v>
      </c>
      <c r="F133" s="68"/>
      <c r="G133" s="36" t="str">
        <f>Matrix!$E$1</f>
        <v xml:space="preserve">Public Requirements References/Descriptions </v>
      </c>
    </row>
    <row r="134" spans="1:8" s="38" customFormat="1" ht="15.75" customHeight="1" x14ac:dyDescent="0.4">
      <c r="A134" s="69" t="s">
        <v>31</v>
      </c>
      <c r="B134" s="70"/>
      <c r="C134" s="71" t="str" cm="1">
        <f t="array" aca="1" ref="C134" ca="1">OFFSET(Matrix!$C$1,$H134 - 1,0)</f>
        <v>Device-Local Authentication</v>
      </c>
      <c r="D134" s="72"/>
      <c r="E134" s="71" t="str" cm="1">
        <f t="array" aca="1" ref="E134" ca="1">OFFSET(Matrix!$G$1, $H134 - 1,0)</f>
        <v>Medium</v>
      </c>
      <c r="F134" s="72"/>
      <c r="G134" s="73" t="str" cm="1">
        <f t="array" aca="1" ref="G134" ca="1">OFFSET(Matrix!$E$1,$H134 - 1,0)</f>
        <v>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v>
      </c>
      <c r="H134" s="38">
        <f>MATCH($A134,Matrix!$B$2:$B$73,0)+1</f>
        <v>14</v>
      </c>
    </row>
    <row r="135" spans="1:8" s="38" customFormat="1" ht="17.25" customHeight="1" x14ac:dyDescent="0.4">
      <c r="A135" s="76" t="str">
        <f>Matrix!$A$1</f>
        <v>Applicable Component Categories</v>
      </c>
      <c r="B135" s="77"/>
      <c r="C135" s="77"/>
      <c r="D135" s="77"/>
      <c r="E135" s="77"/>
      <c r="F135" s="77"/>
      <c r="G135" s="74"/>
      <c r="H135" s="38">
        <f>MATCH($A134,Matrix!$B$2:$B$73,0)+1</f>
        <v>14</v>
      </c>
    </row>
    <row r="136" spans="1:8" s="38" customFormat="1" ht="76.5" customHeight="1" x14ac:dyDescent="0.4">
      <c r="A136" s="69" t="str" cm="1">
        <f t="array" aca="1" ref="A136" ca="1">OFFSET(Matrix!$A$1,$H136 - 1,0)</f>
        <v xml:space="preserve">Mobile App;
Physical In-Cab Device;
Connectivity/Communications;
</v>
      </c>
      <c r="B136" s="78"/>
      <c r="C136" s="78"/>
      <c r="D136" s="78"/>
      <c r="E136" s="78"/>
      <c r="F136" s="79"/>
      <c r="G136" s="74"/>
      <c r="H136" s="38">
        <f>MATCH($A134,Matrix!$B$2:$B$73,0)+1</f>
        <v>14</v>
      </c>
    </row>
    <row r="137" spans="1:8" s="38" customFormat="1" ht="17.25" customHeight="1" x14ac:dyDescent="0.4">
      <c r="A137" s="76" t="str">
        <f>Matrix!$D$1</f>
        <v>Requirement</v>
      </c>
      <c r="B137" s="77"/>
      <c r="C137" s="77"/>
      <c r="D137" s="77"/>
      <c r="E137" s="77"/>
      <c r="F137" s="77"/>
      <c r="G137" s="74"/>
      <c r="H137" s="38">
        <f>MATCH($A134,Matrix!$B$2:$B$73,0)+1</f>
        <v>14</v>
      </c>
    </row>
    <row r="138" spans="1:8" s="38" customFormat="1" ht="94.5" customHeight="1" x14ac:dyDescent="0.4">
      <c r="A138" s="69" t="str" cm="1">
        <f t="array" aca="1" ref="A138" ca="1">OFFSET(Matrix!$D$1,$H138 - 1,0)</f>
        <v>All authentication offered on device-local interfaces shall expect credentials which are unique to each device instance and uncorrelated to any and all public information about the device.</v>
      </c>
      <c r="B138" s="78"/>
      <c r="C138" s="78"/>
      <c r="D138" s="78"/>
      <c r="E138" s="78"/>
      <c r="F138" s="79"/>
      <c r="G138" s="74"/>
      <c r="H138" s="38">
        <f>MATCH($A134,Matrix!$B$2:$B$73,0)+1</f>
        <v>14</v>
      </c>
    </row>
    <row r="139" spans="1:8" s="38" customFormat="1" x14ac:dyDescent="0.4">
      <c r="A139" s="80" t="str">
        <f>Matrix!$F$1</f>
        <v xml:space="preserve">Verification: Inspection, Demonstration, Test, or Analysis </v>
      </c>
      <c r="B139" s="81"/>
      <c r="C139" s="81"/>
      <c r="D139" s="81"/>
      <c r="E139" s="81"/>
      <c r="F139" s="81"/>
      <c r="G139" s="74"/>
      <c r="H139" s="38">
        <f>MATCH($A134,Matrix!$B$2:$B$73,0)+1</f>
        <v>14</v>
      </c>
    </row>
    <row r="140" spans="1:8" s="38" customFormat="1" ht="94.5" customHeight="1" x14ac:dyDescent="0.4">
      <c r="A140" s="69" t="str" cm="1">
        <f t="array" aca="1" ref="A140" ca="1">OFFSET(Matrix!$F$1,$H140 - 1,0)</f>
        <v>Inspection of vendor-supplied documentation detailing the local authentication and how the unique credential is generated. Ensure that the generation of this credential cannot be guessed from public information.</v>
      </c>
      <c r="B140" s="78"/>
      <c r="C140" s="78"/>
      <c r="D140" s="78"/>
      <c r="E140" s="78"/>
      <c r="F140" s="79"/>
      <c r="G140" s="74"/>
      <c r="H140" s="38">
        <f>MATCH($A134,Matrix!$B$2:$B$73,0)+1</f>
        <v>14</v>
      </c>
    </row>
    <row r="141" spans="1:8" s="38" customFormat="1" ht="17.25" customHeight="1" x14ac:dyDescent="0.4">
      <c r="A141" s="76" t="str">
        <f>Matrix!$H$1</f>
        <v>Remarks</v>
      </c>
      <c r="B141" s="77"/>
      <c r="C141" s="77"/>
      <c r="D141" s="77"/>
      <c r="E141" s="77"/>
      <c r="F141" s="77"/>
      <c r="G141" s="74"/>
      <c r="H141" s="38">
        <f>MATCH($A134,Matrix!$B$2:$B$73,0)+1</f>
        <v>14</v>
      </c>
    </row>
    <row r="142" spans="1:8" s="38" customFormat="1" ht="63" customHeight="1" thickBot="1" x14ac:dyDescent="0.45">
      <c r="A142" s="82" t="str" cm="1">
        <f t="array" aca="1" ref="A142" ca="1">OFFSET(Matrix!$H$1,$H142 - 1,0)</f>
        <v>This requirement applies to many common facilities found on devices. e.g. local management portals, local Wi-Fi access points, Bluetooth pairing codes, local ssh servers, local serial console logins</v>
      </c>
      <c r="B142" s="83"/>
      <c r="C142" s="83"/>
      <c r="D142" s="83"/>
      <c r="E142" s="83"/>
      <c r="F142" s="84"/>
      <c r="G142" s="75"/>
      <c r="H142" s="38">
        <f>MATCH($A134,Matrix!$B$2:$B$73,0)+1</f>
        <v>14</v>
      </c>
    </row>
    <row r="143" spans="1:8" s="64" customFormat="1" ht="46.5" customHeight="1" thickBot="1" x14ac:dyDescent="0.45">
      <c r="A143" s="63"/>
      <c r="B143" s="63"/>
      <c r="C143" s="63"/>
      <c r="D143" s="63"/>
      <c r="E143" s="63"/>
      <c r="F143" s="63"/>
      <c r="G143" s="63"/>
      <c r="H143" s="63"/>
    </row>
    <row r="144" spans="1:8" s="37" customFormat="1" x14ac:dyDescent="0.4">
      <c r="A144" s="65" t="str">
        <f>Matrix!$B$1</f>
        <v>Ref #</v>
      </c>
      <c r="B144" s="66"/>
      <c r="C144" s="67" t="str">
        <f>Matrix!$C$1</f>
        <v>Category</v>
      </c>
      <c r="D144" s="68"/>
      <c r="E144" s="67" t="str">
        <f>Matrix!$G$1</f>
        <v>Criticality:
High, Medium, or Low</v>
      </c>
      <c r="F144" s="68"/>
      <c r="G144" s="36" t="str">
        <f>Matrix!$E$1</f>
        <v xml:space="preserve">Public Requirements References/Descriptions </v>
      </c>
    </row>
    <row r="145" spans="1:8" s="38" customFormat="1" ht="15.75" customHeight="1" x14ac:dyDescent="0.4">
      <c r="A145" s="69" t="s">
        <v>36</v>
      </c>
      <c r="B145" s="70"/>
      <c r="C145" s="71" t="str" cm="1">
        <f t="array" aca="1" ref="C145" ca="1">OFFSET(Matrix!$C$1,$H145 - 1,0)</f>
        <v>Protecting Actions on Devices</v>
      </c>
      <c r="D145" s="72"/>
      <c r="E145" s="71" t="str" cm="1">
        <f t="array" aca="1" ref="E145" ca="1">OFFSET(Matrix!$G$1, $H145 - 1,0)</f>
        <v>Medium</v>
      </c>
      <c r="F145" s="72"/>
      <c r="G145" s="73" t="str" cm="1">
        <f t="array" aca="1" ref="G145" ca="1">OFFSET(Matrix!$E$1,$H145 - 1,0)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CCTPID 5.17 Design-In Features “designed to deny all inbound and outbound network communications, except for those that are essential for the device to operate properly“
FMCSA GDL 20 Give applications the least privilege they need to function
FMCSA GDL 21 Where possible, remove code that isn't used
OWASP E6 – Embedded Framework and C-Based Hardening</v>
      </c>
      <c r="H145" s="38">
        <f>MATCH($A145,Matrix!$B$2:$B$73,0)+1</f>
        <v>15</v>
      </c>
    </row>
    <row r="146" spans="1:8" s="38" customFormat="1" x14ac:dyDescent="0.4">
      <c r="A146" s="76" t="str">
        <f>Matrix!$A$1</f>
        <v>Applicable Component Categories</v>
      </c>
      <c r="B146" s="77"/>
      <c r="C146" s="77"/>
      <c r="D146" s="77"/>
      <c r="E146" s="77"/>
      <c r="F146" s="77"/>
      <c r="G146" s="74"/>
      <c r="H146" s="38">
        <f>MATCH($A145,Matrix!$B$2:$B$73,0)+1</f>
        <v>15</v>
      </c>
    </row>
    <row r="147" spans="1:8" s="38" customFormat="1" ht="76.5" customHeight="1" x14ac:dyDescent="0.4">
      <c r="A147" s="69" t="str" cm="1">
        <f t="array" aca="1" ref="A147" ca="1">OFFSET(Matrix!$A$1,$H147 - 1,0)</f>
        <v>Physical In-Cab Device;
Connectivity/Communications;</v>
      </c>
      <c r="B147" s="78"/>
      <c r="C147" s="78"/>
      <c r="D147" s="78"/>
      <c r="E147" s="78"/>
      <c r="F147" s="79"/>
      <c r="G147" s="74"/>
      <c r="H147" s="38">
        <f>MATCH($A145,Matrix!$B$2:$B$73,0)+1</f>
        <v>15</v>
      </c>
    </row>
    <row r="148" spans="1:8" s="38" customFormat="1" x14ac:dyDescent="0.4">
      <c r="A148" s="76" t="str">
        <f>Matrix!$D$1</f>
        <v>Requirement</v>
      </c>
      <c r="B148" s="77"/>
      <c r="C148" s="77"/>
      <c r="D148" s="77"/>
      <c r="E148" s="77"/>
      <c r="F148" s="77"/>
      <c r="G148" s="74"/>
      <c r="H148" s="38">
        <f>MATCH($A145,Matrix!$B$2:$B$73,0)+1</f>
        <v>15</v>
      </c>
    </row>
    <row r="149" spans="1:8" s="38" customFormat="1" ht="94.5" customHeight="1" x14ac:dyDescent="0.4">
      <c r="A149" s="69" t="str" cm="1">
        <f t="array" aca="1" ref="A149" ca="1">OFFSET(Matrix!$D$1,$H149 - 1,0)</f>
        <v>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B149" s="78"/>
      <c r="C149" s="78"/>
      <c r="D149" s="78"/>
      <c r="E149" s="78"/>
      <c r="F149" s="79"/>
      <c r="G149" s="74"/>
      <c r="H149" s="38">
        <f>MATCH($A145,Matrix!$B$2:$B$73,0)+1</f>
        <v>15</v>
      </c>
    </row>
    <row r="150" spans="1:8" s="38" customFormat="1" x14ac:dyDescent="0.4">
      <c r="A150" s="80" t="str">
        <f>Matrix!$F$1</f>
        <v xml:space="preserve">Verification: Inspection, Demonstration, Test, or Analysis </v>
      </c>
      <c r="B150" s="81"/>
      <c r="C150" s="81"/>
      <c r="D150" s="81"/>
      <c r="E150" s="81"/>
      <c r="F150" s="81"/>
      <c r="G150" s="74"/>
      <c r="H150" s="38">
        <f>MATCH($A145,Matrix!$B$2:$B$73,0)+1</f>
        <v>15</v>
      </c>
    </row>
    <row r="151" spans="1:8" s="38" customFormat="1" ht="94.5" customHeight="1" x14ac:dyDescent="0.4">
      <c r="A151" s="69" t="str" cm="1">
        <f t="array" aca="1" ref="A151" ca="1">OFFSET(Matrix!$F$1,$H151 - 1,0)</f>
        <v>Inspection of vendor documentation asserting that unnecessary software or services are not present or disabled on the device.</v>
      </c>
      <c r="B151" s="78"/>
      <c r="C151" s="78"/>
      <c r="D151" s="78"/>
      <c r="E151" s="78"/>
      <c r="F151" s="79"/>
      <c r="G151" s="74"/>
      <c r="H151" s="38">
        <f>MATCH($A145,Matrix!$B$2:$B$73,0)+1</f>
        <v>15</v>
      </c>
    </row>
    <row r="152" spans="1:8" s="38" customFormat="1" x14ac:dyDescent="0.4">
      <c r="A152" s="76" t="str">
        <f>Matrix!$H$1</f>
        <v>Remarks</v>
      </c>
      <c r="B152" s="77"/>
      <c r="C152" s="77"/>
      <c r="D152" s="77"/>
      <c r="E152" s="77"/>
      <c r="F152" s="77"/>
      <c r="G152" s="74"/>
      <c r="H152" s="38">
        <f>MATCH($A145,Matrix!$B$2:$B$73,0)+1</f>
        <v>15</v>
      </c>
    </row>
    <row r="153" spans="1:8" s="38" customFormat="1" ht="69.75" customHeight="1" thickBot="1" x14ac:dyDescent="0.45">
      <c r="A153" s="82" t="str" cm="1">
        <f t="array" aca="1" ref="A153" ca="1">OFFSET(Matrix!$H$1,$H153 - 1,0)</f>
        <v>E.g. this is particularly true of unauthenticated or unencrypted transport services (which would not satisfy protected communication requirements above) such as File Transfer Protocol, telnet, Short Messaging Service, etc.</v>
      </c>
      <c r="B153" s="83"/>
      <c r="C153" s="83"/>
      <c r="D153" s="83"/>
      <c r="E153" s="83"/>
      <c r="F153" s="84"/>
      <c r="G153" s="75"/>
      <c r="H153" s="38">
        <f>MATCH($A145,Matrix!$B$2:$B$73,0)+1</f>
        <v>15</v>
      </c>
    </row>
    <row r="154" spans="1:8" s="64" customFormat="1" ht="46.5" customHeight="1" thickBot="1" x14ac:dyDescent="0.45">
      <c r="A154" s="63"/>
      <c r="B154" s="63"/>
      <c r="C154" s="63"/>
      <c r="D154" s="63"/>
      <c r="E154" s="63"/>
      <c r="F154" s="63"/>
      <c r="G154" s="63"/>
      <c r="H154" s="63"/>
    </row>
    <row r="155" spans="1:8" s="37" customFormat="1" ht="17.25" customHeight="1" x14ac:dyDescent="0.4">
      <c r="A155" s="65" t="str">
        <f>Matrix!$B$1</f>
        <v>Ref #</v>
      </c>
      <c r="B155" s="66"/>
      <c r="C155" s="67" t="str">
        <f>Matrix!$C$1</f>
        <v>Category</v>
      </c>
      <c r="D155" s="68"/>
      <c r="E155" s="67" t="str">
        <f>Matrix!$G$1</f>
        <v>Criticality:
High, Medium, or Low</v>
      </c>
      <c r="F155" s="68"/>
      <c r="G155" s="36" t="str">
        <f>Matrix!$E$1</f>
        <v xml:space="preserve">Public Requirements References/Descriptions </v>
      </c>
    </row>
    <row r="156" spans="1:8" s="38" customFormat="1" ht="15.75" customHeight="1" x14ac:dyDescent="0.4">
      <c r="A156" s="69" t="s">
        <v>40</v>
      </c>
      <c r="B156" s="70"/>
      <c r="C156" s="71" t="str" cm="1">
        <f t="array" aca="1" ref="C156" ca="1">OFFSET(Matrix!$C$1,$H156 - 1,0)</f>
        <v>Configuration Management</v>
      </c>
      <c r="D156" s="72"/>
      <c r="E156" s="71" t="str" cm="1">
        <f t="array" aca="1" ref="E156" ca="1">OFFSET(Matrix!$G$1, $H156 - 1,0)</f>
        <v>High</v>
      </c>
      <c r="F156" s="72"/>
      <c r="G156" s="73" t="str" cm="1">
        <f t="array" aca="1" ref="G156" ca="1">OFFSET(Matrix!$E$1,$H156 - 1,0)</f>
        <v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v>
      </c>
      <c r="H156" s="38">
        <f>MATCH($A156,Matrix!$B$2:$B$73,0)+1</f>
        <v>16</v>
      </c>
    </row>
    <row r="157" spans="1:8" s="38" customFormat="1" ht="17.25" customHeight="1" x14ac:dyDescent="0.4">
      <c r="A157" s="76" t="str">
        <f>Matrix!$A$1</f>
        <v>Applicable Component Categories</v>
      </c>
      <c r="B157" s="77"/>
      <c r="C157" s="77"/>
      <c r="D157" s="77"/>
      <c r="E157" s="77"/>
      <c r="F157" s="77"/>
      <c r="G157" s="74"/>
      <c r="H157" s="38">
        <f>MATCH($A156,Matrix!$B$2:$B$73,0)+1</f>
        <v>16</v>
      </c>
    </row>
    <row r="158" spans="1:8" s="38" customFormat="1" ht="76.5" customHeight="1" x14ac:dyDescent="0.4">
      <c r="A158" s="69" t="str" cm="1">
        <f t="array" aca="1" ref="A158" ca="1">OFFSET(Matrix!$A$1,$H158 - 1,0)</f>
        <v>Mobile App;
Physical In-Cab Device;
Connectivity/Communications;
Cloud or Back-end;</v>
      </c>
      <c r="B158" s="78"/>
      <c r="C158" s="78"/>
      <c r="D158" s="78"/>
      <c r="E158" s="78"/>
      <c r="F158" s="79"/>
      <c r="G158" s="74"/>
      <c r="H158" s="38">
        <f>MATCH($A156,Matrix!$B$2:$B$73,0)+1</f>
        <v>16</v>
      </c>
    </row>
    <row r="159" spans="1:8" s="38" customFormat="1" ht="17.25" customHeight="1" x14ac:dyDescent="0.4">
      <c r="A159" s="76" t="str">
        <f>Matrix!$D$1</f>
        <v>Requirement</v>
      </c>
      <c r="B159" s="77"/>
      <c r="C159" s="77"/>
      <c r="D159" s="77"/>
      <c r="E159" s="77"/>
      <c r="F159" s="77"/>
      <c r="G159" s="74"/>
      <c r="H159" s="38">
        <f>MATCH($A156,Matrix!$B$2:$B$73,0)+1</f>
        <v>16</v>
      </c>
    </row>
    <row r="160" spans="1:8" s="38" customFormat="1" ht="94.5" customHeight="1" x14ac:dyDescent="0.4">
      <c r="A160" s="69" t="str" cm="1">
        <f t="array" aca="1" ref="A160" ca="1">OFFSET(Matrix!$D$1,$H160 - 1,0)</f>
        <v>The vendor’s devices shall have all services used for troubleshooting disabled or properly protected from unauthorized access and use.</v>
      </c>
      <c r="B160" s="78"/>
      <c r="C160" s="78"/>
      <c r="D160" s="78"/>
      <c r="E160" s="78"/>
      <c r="F160" s="79"/>
      <c r="G160" s="74"/>
      <c r="H160" s="38">
        <f>MATCH($A156,Matrix!$B$2:$B$73,0)+1</f>
        <v>16</v>
      </c>
    </row>
    <row r="161" spans="1:8" s="38" customFormat="1" x14ac:dyDescent="0.4">
      <c r="A161" s="80" t="str">
        <f>Matrix!$F$1</f>
        <v xml:space="preserve">Verification: Inspection, Demonstration, Test, or Analysis </v>
      </c>
      <c r="B161" s="81"/>
      <c r="C161" s="81"/>
      <c r="D161" s="81"/>
      <c r="E161" s="81"/>
      <c r="F161" s="81"/>
      <c r="G161" s="74"/>
      <c r="H161" s="38">
        <f>MATCH($A156,Matrix!$B$2:$B$73,0)+1</f>
        <v>16</v>
      </c>
    </row>
    <row r="162" spans="1:8" s="38" customFormat="1" ht="104.25" customHeight="1" x14ac:dyDescent="0.4">
      <c r="A162" s="69" t="str" cm="1">
        <f t="array" aca="1" ref="A162" ca="1">OFFSET(Matrix!$F$1,$H162 - 1,0)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62" s="78"/>
      <c r="C162" s="78"/>
      <c r="D162" s="78"/>
      <c r="E162" s="78"/>
      <c r="F162" s="79"/>
      <c r="G162" s="74"/>
      <c r="H162" s="38">
        <f>MATCH($A156,Matrix!$B$2:$B$73,0)+1</f>
        <v>16</v>
      </c>
    </row>
    <row r="163" spans="1:8" s="38" customFormat="1" ht="17.25" customHeight="1" x14ac:dyDescent="0.4">
      <c r="A163" s="76" t="str">
        <f>Matrix!$H$1</f>
        <v>Remarks</v>
      </c>
      <c r="B163" s="77"/>
      <c r="C163" s="77"/>
      <c r="D163" s="77"/>
      <c r="E163" s="77"/>
      <c r="F163" s="77"/>
      <c r="G163" s="74"/>
      <c r="H163" s="38">
        <f>MATCH($A156,Matrix!$B$2:$B$73,0)+1</f>
        <v>16</v>
      </c>
    </row>
    <row r="164" spans="1:8" s="38" customFormat="1" ht="72" customHeight="1" thickBot="1" x14ac:dyDescent="0.45">
      <c r="A164" s="82" t="str" cm="1">
        <f t="array" aca="1" ref="A164" ca="1">OFFSET(Matrix!$H$1,$H164 - 1,0)</f>
        <v>Deploying with test or debug facilities enabled is egregious</v>
      </c>
      <c r="B164" s="83"/>
      <c r="C164" s="83"/>
      <c r="D164" s="83"/>
      <c r="E164" s="83"/>
      <c r="F164" s="84"/>
      <c r="G164" s="75"/>
      <c r="H164" s="38">
        <f>MATCH($A156,Matrix!$B$2:$B$73,0)+1</f>
        <v>16</v>
      </c>
    </row>
    <row r="165" spans="1:8" s="64" customFormat="1" ht="46.5" customHeight="1" thickBot="1" x14ac:dyDescent="0.45">
      <c r="A165" s="63"/>
      <c r="B165" s="63"/>
      <c r="C165" s="63"/>
      <c r="D165" s="63"/>
      <c r="E165" s="63"/>
      <c r="F165" s="63"/>
      <c r="G165" s="63"/>
      <c r="H165" s="63"/>
    </row>
    <row r="166" spans="1:8" s="37" customFormat="1" x14ac:dyDescent="0.4">
      <c r="A166" s="65" t="str">
        <f>Matrix!$B$1</f>
        <v>Ref #</v>
      </c>
      <c r="B166" s="66"/>
      <c r="C166" s="67" t="str">
        <f>Matrix!$C$1</f>
        <v>Category</v>
      </c>
      <c r="D166" s="68"/>
      <c r="E166" s="67" t="str">
        <f>Matrix!$G$1</f>
        <v>Criticality:
High, Medium, or Low</v>
      </c>
      <c r="F166" s="68"/>
      <c r="G166" s="36" t="str">
        <f>Matrix!$E$1</f>
        <v xml:space="preserve">Public Requirements References/Descriptions </v>
      </c>
    </row>
    <row r="167" spans="1:8" s="38" customFormat="1" ht="15.75" customHeight="1" x14ac:dyDescent="0.4">
      <c r="A167" s="69" t="s">
        <v>43</v>
      </c>
      <c r="B167" s="70"/>
      <c r="C167" s="71" t="str" cm="1">
        <f t="array" aca="1" ref="C167" ca="1">OFFSET(Matrix!$C$1,$H167 - 1,0)</f>
        <v>Configuration Management</v>
      </c>
      <c r="D167" s="72"/>
      <c r="E167" s="71" t="str" cm="1">
        <f t="array" aca="1" ref="E167" ca="1">OFFSET(Matrix!$G$1, $H167 - 1,0)</f>
        <v>High</v>
      </c>
      <c r="F167" s="72"/>
      <c r="G167" s="73" t="str" cm="1">
        <f t="array" aca="1" ref="G167" ca="1">OFFSET(Matrix!$E$1,$H167 - 1,0)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
OWASP E7 – Usage of Debug Code and Interfaces</v>
      </c>
      <c r="H167" s="38">
        <f>MATCH($A167,Matrix!$B$2:$B$73,0)+1</f>
        <v>17</v>
      </c>
    </row>
    <row r="168" spans="1:8" s="38" customFormat="1" x14ac:dyDescent="0.4">
      <c r="A168" s="76" t="str">
        <f>Matrix!$A$1</f>
        <v>Applicable Component Categories</v>
      </c>
      <c r="B168" s="77"/>
      <c r="C168" s="77"/>
      <c r="D168" s="77"/>
      <c r="E168" s="77"/>
      <c r="F168" s="77"/>
      <c r="G168" s="74"/>
      <c r="H168" s="38">
        <f>MATCH($A167,Matrix!$B$2:$B$73,0)+1</f>
        <v>17</v>
      </c>
    </row>
    <row r="169" spans="1:8" s="38" customFormat="1" ht="76.5" customHeight="1" x14ac:dyDescent="0.4">
      <c r="A169" s="69" t="str" cm="1">
        <f t="array" aca="1" ref="A169" ca="1">OFFSET(Matrix!$A$1,$H169 - 1,0)</f>
        <v>Mobile App;
Physical In-Cab Device;
Connectivity/Communications;
Cloud or Back-end;</v>
      </c>
      <c r="B169" s="78"/>
      <c r="C169" s="78"/>
      <c r="D169" s="78"/>
      <c r="E169" s="78"/>
      <c r="F169" s="79"/>
      <c r="G169" s="74"/>
      <c r="H169" s="38">
        <f>MATCH($A167,Matrix!$B$2:$B$73,0)+1</f>
        <v>17</v>
      </c>
    </row>
    <row r="170" spans="1:8" s="38" customFormat="1" x14ac:dyDescent="0.4">
      <c r="A170" s="76" t="str">
        <f>Matrix!$D$1</f>
        <v>Requirement</v>
      </c>
      <c r="B170" s="77"/>
      <c r="C170" s="77"/>
      <c r="D170" s="77"/>
      <c r="E170" s="77"/>
      <c r="F170" s="77"/>
      <c r="G170" s="74"/>
      <c r="H170" s="38">
        <f>MATCH($A167,Matrix!$B$2:$B$73,0)+1</f>
        <v>17</v>
      </c>
    </row>
    <row r="171" spans="1:8" s="38" customFormat="1" ht="94.5" customHeight="1" x14ac:dyDescent="0.4">
      <c r="A171" s="69" t="str" cm="1">
        <f t="array" aca="1" ref="A171" ca="1">OFFSET(Matrix!$D$1,$H171 - 1,0)</f>
        <v>Vendor ensures that any and all interfaces used for testing or debug are unavailalbe in production builds of the devices</v>
      </c>
      <c r="B171" s="78"/>
      <c r="C171" s="78"/>
      <c r="D171" s="78"/>
      <c r="E171" s="78"/>
      <c r="F171" s="79"/>
      <c r="G171" s="74"/>
      <c r="H171" s="38">
        <f>MATCH($A167,Matrix!$B$2:$B$73,0)+1</f>
        <v>17</v>
      </c>
    </row>
    <row r="172" spans="1:8" s="38" customFormat="1" x14ac:dyDescent="0.4">
      <c r="A172" s="80" t="str">
        <f>Matrix!$F$1</f>
        <v xml:space="preserve">Verification: Inspection, Demonstration, Test, or Analysis </v>
      </c>
      <c r="B172" s="81"/>
      <c r="C172" s="81"/>
      <c r="D172" s="81"/>
      <c r="E172" s="81"/>
      <c r="F172" s="81"/>
      <c r="G172" s="74"/>
      <c r="H172" s="38">
        <f>MATCH($A167,Matrix!$B$2:$B$73,0)+1</f>
        <v>17</v>
      </c>
    </row>
    <row r="173" spans="1:8" s="38" customFormat="1" ht="94.5" customHeight="1" x14ac:dyDescent="0.4">
      <c r="A173" s="69" t="str" cm="1">
        <f t="array" aca="1" ref="A173" ca="1">OFFSET(Matrix!$F$1,$H173 - 1,0)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73" s="78"/>
      <c r="C173" s="78"/>
      <c r="D173" s="78"/>
      <c r="E173" s="78"/>
      <c r="F173" s="79"/>
      <c r="G173" s="74"/>
      <c r="H173" s="38">
        <f>MATCH($A167,Matrix!$B$2:$B$73,0)+1</f>
        <v>17</v>
      </c>
    </row>
    <row r="174" spans="1:8" s="38" customFormat="1" x14ac:dyDescent="0.4">
      <c r="A174" s="76" t="str">
        <f>Matrix!$H$1</f>
        <v>Remarks</v>
      </c>
      <c r="B174" s="77"/>
      <c r="C174" s="77"/>
      <c r="D174" s="77"/>
      <c r="E174" s="77"/>
      <c r="F174" s="77"/>
      <c r="G174" s="74"/>
      <c r="H174" s="38">
        <f>MATCH($A167,Matrix!$B$2:$B$73,0)+1</f>
        <v>17</v>
      </c>
    </row>
    <row r="175" spans="1:8" s="38" customFormat="1" ht="49.5" customHeight="1" thickBot="1" x14ac:dyDescent="0.45">
      <c r="A175" s="82" t="str" cm="1">
        <f t="array" aca="1" ref="A175" ca="1">OFFSET(Matrix!$H$1,$H175 - 1,0)</f>
        <v xml:space="preserve"> Deploying with test or debug facilities enabled is egregious</v>
      </c>
      <c r="B175" s="83"/>
      <c r="C175" s="83"/>
      <c r="D175" s="83"/>
      <c r="E175" s="83"/>
      <c r="F175" s="84"/>
      <c r="G175" s="75"/>
      <c r="H175" s="38">
        <f>MATCH($A167,Matrix!$B$2:$B$73,0)+1</f>
        <v>17</v>
      </c>
    </row>
    <row r="176" spans="1:8" s="64" customFormat="1" ht="46.5" customHeight="1" thickBot="1" x14ac:dyDescent="0.45">
      <c r="A176" s="63"/>
      <c r="B176" s="63"/>
      <c r="C176" s="63"/>
      <c r="D176" s="63"/>
      <c r="E176" s="63"/>
      <c r="F176" s="63"/>
      <c r="G176" s="63"/>
      <c r="H176" s="63"/>
    </row>
    <row r="177" spans="1:8" s="37" customFormat="1" ht="17.25" customHeight="1" x14ac:dyDescent="0.4">
      <c r="A177" s="65" t="str">
        <f>Matrix!$B$1</f>
        <v>Ref #</v>
      </c>
      <c r="B177" s="66"/>
      <c r="C177" s="67" t="str">
        <f>Matrix!$C$1</f>
        <v>Category</v>
      </c>
      <c r="D177" s="68"/>
      <c r="E177" s="67" t="str">
        <f>Matrix!$G$1</f>
        <v>Criticality:
High, Medium, or Low</v>
      </c>
      <c r="F177" s="68"/>
      <c r="G177" s="36" t="str">
        <f>Matrix!$E$1</f>
        <v xml:space="preserve">Public Requirements References/Descriptions </v>
      </c>
    </row>
    <row r="178" spans="1:8" s="38" customFormat="1" ht="15.75" customHeight="1" x14ac:dyDescent="0.4">
      <c r="A178" s="69" t="s">
        <v>44</v>
      </c>
      <c r="B178" s="70"/>
      <c r="C178" s="71" t="str" cm="1">
        <f t="array" aca="1" ref="C178" ca="1">OFFSET(Matrix!$C$1,$H178 - 1,0)</f>
        <v>Identification and Authentication</v>
      </c>
      <c r="D178" s="72"/>
      <c r="E178" s="71" t="str" cm="1">
        <f t="array" aca="1" ref="E178" ca="1">OFFSET(Matrix!$G$1, $H178 - 1,0)</f>
        <v>Medium</v>
      </c>
      <c r="F178" s="72"/>
      <c r="G178" s="73" t="str" cm="1">
        <f t="array" aca="1" ref="G178" ca="1">OFFSET(Matrix!$E$1,$H178 - 1,0)</f>
        <v>NIST 800-53 r5 IA-3 – DEVICE IDENTIFICATION AND AUTHENTICATION 
Uniquely identify and authenticate [Assignment: organization-defined devices and/or types of devices] before establishing a [Selection (one or more): local; remote; network] connection.</v>
      </c>
      <c r="H178" s="38">
        <f>MATCH($A178,Matrix!$B$2:$B$73,0)+1</f>
        <v>18</v>
      </c>
    </row>
    <row r="179" spans="1:8" s="38" customFormat="1" ht="17.25" customHeight="1" x14ac:dyDescent="0.4">
      <c r="A179" s="76" t="str">
        <f>Matrix!$A$1</f>
        <v>Applicable Component Categories</v>
      </c>
      <c r="B179" s="77"/>
      <c r="C179" s="77"/>
      <c r="D179" s="77"/>
      <c r="E179" s="77"/>
      <c r="F179" s="77"/>
      <c r="G179" s="74"/>
      <c r="H179" s="38">
        <f>MATCH($A178,Matrix!$B$2:$B$73,0)+1</f>
        <v>18</v>
      </c>
    </row>
    <row r="180" spans="1:8" s="38" customFormat="1" ht="76.5" customHeight="1" x14ac:dyDescent="0.4">
      <c r="A180" s="69" t="str" cm="1">
        <f t="array" aca="1" ref="A180" ca="1">OFFSET(Matrix!$A$1,$H180 - 1,0)</f>
        <v>Mobile App;
Physical In-Cab Device;
Connectivity/Communications;
Cloud or Back-end;</v>
      </c>
      <c r="B180" s="78"/>
      <c r="C180" s="78"/>
      <c r="D180" s="78"/>
      <c r="E180" s="78"/>
      <c r="F180" s="79"/>
      <c r="G180" s="74"/>
      <c r="H180" s="38">
        <f>MATCH($A178,Matrix!$B$2:$B$73,0)+1</f>
        <v>18</v>
      </c>
    </row>
    <row r="181" spans="1:8" s="38" customFormat="1" ht="17.25" customHeight="1" x14ac:dyDescent="0.4">
      <c r="A181" s="76" t="str">
        <f>Matrix!$D$1</f>
        <v>Requirement</v>
      </c>
      <c r="B181" s="77"/>
      <c r="C181" s="77"/>
      <c r="D181" s="77"/>
      <c r="E181" s="77"/>
      <c r="F181" s="77"/>
      <c r="G181" s="74"/>
      <c r="H181" s="38">
        <f>MATCH($A178,Matrix!$B$2:$B$73,0)+1</f>
        <v>18</v>
      </c>
    </row>
    <row r="182" spans="1:8" s="38" customFormat="1" ht="94.5" customHeight="1" x14ac:dyDescent="0.4">
      <c r="A182" s="69" t="str" cm="1">
        <f t="array" aca="1" ref="A182" ca="1">OFFSET(Matrix!$D$1,$H182 - 1,0)</f>
        <v>All remote hosts of the vendor's system shall be configured to uniquely identify and authenticate all other remote hosts of the system and/or any other interfacing systems.</v>
      </c>
      <c r="B182" s="78"/>
      <c r="C182" s="78"/>
      <c r="D182" s="78"/>
      <c r="E182" s="78"/>
      <c r="F182" s="79"/>
      <c r="G182" s="74"/>
      <c r="H182" s="38">
        <f>MATCH($A178,Matrix!$B$2:$B$73,0)+1</f>
        <v>18</v>
      </c>
    </row>
    <row r="183" spans="1:8" s="38" customFormat="1" x14ac:dyDescent="0.4">
      <c r="A183" s="80" t="str">
        <f>Matrix!$F$1</f>
        <v xml:space="preserve">Verification: Inspection, Demonstration, Test, or Analysis </v>
      </c>
      <c r="B183" s="81"/>
      <c r="C183" s="81"/>
      <c r="D183" s="81"/>
      <c r="E183" s="81"/>
      <c r="F183" s="81"/>
      <c r="G183" s="74"/>
      <c r="H183" s="38">
        <f>MATCH($A178,Matrix!$B$2:$B$73,0)+1</f>
        <v>18</v>
      </c>
    </row>
    <row r="184" spans="1:8" s="38" customFormat="1" ht="94.5" customHeight="1" x14ac:dyDescent="0.4">
      <c r="A184" s="69" t="str" cm="1">
        <f t="array" aca="1" ref="A184" ca="1">OFFSET(Matrix!$F$1,$H184 - 1,0)</f>
        <v>Inspection of vendor-supplied documentation detailing how devices and components are uniquely identified.
Ensure that interfacing systems can query and/or inspect these unique identifiers.</v>
      </c>
      <c r="B184" s="78"/>
      <c r="C184" s="78"/>
      <c r="D184" s="78"/>
      <c r="E184" s="78"/>
      <c r="F184" s="79"/>
      <c r="G184" s="74"/>
      <c r="H184" s="38">
        <f>MATCH($A178,Matrix!$B$2:$B$73,0)+1</f>
        <v>18</v>
      </c>
    </row>
    <row r="185" spans="1:8" s="38" customFormat="1" ht="17.25" customHeight="1" x14ac:dyDescent="0.4">
      <c r="A185" s="76" t="str">
        <f>Matrix!$H$1</f>
        <v>Remarks</v>
      </c>
      <c r="B185" s="77"/>
      <c r="C185" s="77"/>
      <c r="D185" s="77"/>
      <c r="E185" s="77"/>
      <c r="F185" s="77"/>
      <c r="G185" s="74"/>
      <c r="H185" s="38">
        <f>MATCH($A178,Matrix!$B$2:$B$73,0)+1</f>
        <v>18</v>
      </c>
    </row>
    <row r="186" spans="1:8" s="38" customFormat="1" ht="49.5" customHeight="1" thickBot="1" x14ac:dyDescent="0.45">
      <c r="A186" s="82" t="str" cm="1">
        <f t="array" aca="1" ref="A186" ca="1">OFFSET(Matrix!$H$1,$H186 - 1,0)</f>
        <v>e.g. that a remote system authenticate the other remote parties by referring to the unique identifiers using mutually authenticated TLS</v>
      </c>
      <c r="B186" s="83"/>
      <c r="C186" s="83"/>
      <c r="D186" s="83"/>
      <c r="E186" s="83"/>
      <c r="F186" s="84"/>
      <c r="G186" s="75"/>
      <c r="H186" s="38">
        <f>MATCH($A178,Matrix!$B$2:$B$73,0)+1</f>
        <v>18</v>
      </c>
    </row>
    <row r="187" spans="1:8" s="64" customFormat="1" ht="46.5" customHeight="1" thickBot="1" x14ac:dyDescent="0.45">
      <c r="A187" s="63"/>
      <c r="B187" s="63"/>
      <c r="C187" s="63"/>
      <c r="D187" s="63"/>
      <c r="E187" s="63"/>
      <c r="F187" s="63"/>
      <c r="G187" s="63"/>
      <c r="H187" s="63"/>
    </row>
    <row r="188" spans="1:8" s="37" customFormat="1" x14ac:dyDescent="0.4">
      <c r="A188" s="65" t="str">
        <f>Matrix!$B$1</f>
        <v>Ref #</v>
      </c>
      <c r="B188" s="66"/>
      <c r="C188" s="67" t="str">
        <f>Matrix!$C$1</f>
        <v>Category</v>
      </c>
      <c r="D188" s="68"/>
      <c r="E188" s="67" t="str">
        <f>Matrix!$G$1</f>
        <v>Criticality:
High, Medium, or Low</v>
      </c>
      <c r="F188" s="68"/>
      <c r="G188" s="36" t="str">
        <f>Matrix!$E$1</f>
        <v xml:space="preserve">Public Requirements References/Descriptions </v>
      </c>
    </row>
    <row r="189" spans="1:8" s="38" customFormat="1" ht="15.75" customHeight="1" x14ac:dyDescent="0.4">
      <c r="A189" s="69" t="s">
        <v>45</v>
      </c>
      <c r="B189" s="70"/>
      <c r="C189" s="71" t="str" cm="1">
        <f t="array" aca="1" ref="C189" ca="1">OFFSET(Matrix!$C$1,$H189 - 1,0)</f>
        <v>Identification and Authentication</v>
      </c>
      <c r="D189" s="72"/>
      <c r="E189" s="71" t="str" cm="1">
        <f t="array" aca="1" ref="E189" ca="1">OFFSET(Matrix!$G$1, $H189 - 1,0)</f>
        <v>Medium</v>
      </c>
      <c r="F189" s="72"/>
      <c r="G189" s="73" t="str" cm="1">
        <f t="array" aca="1" ref="G189" ca="1">OFFSET(Matrix!$E$1,$H189 - 1,0)</f>
        <v xml:space="preserve">NIST 800-53 r5 IA-3 – DEVICE IDENTIFICATION AND AUTHENTICATION 
Uniquely identify and authenticate [Assignment: organization-defined devices and/or types of devices] before establishing a [Selection (one or more): local; remote; network] connection.
</v>
      </c>
      <c r="H189" s="38">
        <f>MATCH($A189,Matrix!$B$2:$B$73,0)+1</f>
        <v>19</v>
      </c>
    </row>
    <row r="190" spans="1:8" s="38" customFormat="1" x14ac:dyDescent="0.4">
      <c r="A190" s="76" t="str">
        <f>Matrix!$A$1</f>
        <v>Applicable Component Categories</v>
      </c>
      <c r="B190" s="77"/>
      <c r="C190" s="77"/>
      <c r="D190" s="77"/>
      <c r="E190" s="77"/>
      <c r="F190" s="77"/>
      <c r="G190" s="74"/>
      <c r="H190" s="38">
        <f>MATCH($A189,Matrix!$B$2:$B$73,0)+1</f>
        <v>19</v>
      </c>
    </row>
    <row r="191" spans="1:8" s="38" customFormat="1" ht="76.5" customHeight="1" x14ac:dyDescent="0.4">
      <c r="A191" s="69" t="str" cm="1">
        <f t="array" aca="1" ref="A191" ca="1">OFFSET(Matrix!$A$1,$H191 - 1,0)</f>
        <v>Physical In-Cab Device;
Connectivity/Communications;</v>
      </c>
      <c r="B191" s="78"/>
      <c r="C191" s="78"/>
      <c r="D191" s="78"/>
      <c r="E191" s="78"/>
      <c r="F191" s="79"/>
      <c r="G191" s="74"/>
      <c r="H191" s="38">
        <f>MATCH($A189,Matrix!$B$2:$B$73,0)+1</f>
        <v>19</v>
      </c>
    </row>
    <row r="192" spans="1:8" s="38" customFormat="1" x14ac:dyDescent="0.4">
      <c r="A192" s="76" t="str">
        <f>Matrix!$D$1</f>
        <v>Requirement</v>
      </c>
      <c r="B192" s="77"/>
      <c r="C192" s="77"/>
      <c r="D192" s="77"/>
      <c r="E192" s="77"/>
      <c r="F192" s="77"/>
      <c r="G192" s="74"/>
      <c r="H192" s="38">
        <f>MATCH($A189,Matrix!$B$2:$B$73,0)+1</f>
        <v>19</v>
      </c>
    </row>
    <row r="193" spans="1:8" s="38" customFormat="1" ht="109.5" customHeight="1" x14ac:dyDescent="0.4">
      <c r="A193" s="69" t="str" cm="1">
        <f t="array" aca="1" ref="A193" ca="1">OFFSET(Matrix!$D$1,$H193 - 1,0)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93" s="78"/>
      <c r="C193" s="78"/>
      <c r="D193" s="78"/>
      <c r="E193" s="78"/>
      <c r="F193" s="79"/>
      <c r="G193" s="74"/>
      <c r="H193" s="38">
        <f>MATCH($A189,Matrix!$B$2:$B$73,0)+1</f>
        <v>19</v>
      </c>
    </row>
    <row r="194" spans="1:8" s="38" customFormat="1" x14ac:dyDescent="0.4">
      <c r="A194" s="80" t="str">
        <f>Matrix!$F$1</f>
        <v xml:space="preserve">Verification: Inspection, Demonstration, Test, or Analysis </v>
      </c>
      <c r="B194" s="81"/>
      <c r="C194" s="81"/>
      <c r="D194" s="81"/>
      <c r="E194" s="81"/>
      <c r="F194" s="81"/>
      <c r="G194" s="74"/>
      <c r="H194" s="38">
        <f>MATCH($A189,Matrix!$B$2:$B$73,0)+1</f>
        <v>19</v>
      </c>
    </row>
    <row r="195" spans="1:8" s="38" customFormat="1" ht="94.5" customHeight="1" x14ac:dyDescent="0.4">
      <c r="A195" s="69" t="str" cm="1">
        <f t="array" aca="1" ref="A195" ca="1">OFFSET(Matrix!$F$1,$H195 - 1,0)</f>
        <v xml:space="preserve">Inspection of vendor documentation detailing the inputs to the authenticator generation process per device. Ensure that no input is information that can be easily-guessed from simple facts about the device.
</v>
      </c>
      <c r="B195" s="78"/>
      <c r="C195" s="78"/>
      <c r="D195" s="78"/>
      <c r="E195" s="78"/>
      <c r="F195" s="79"/>
      <c r="G195" s="74"/>
      <c r="H195" s="38">
        <f>MATCH($A189,Matrix!$B$2:$B$73,0)+1</f>
        <v>19</v>
      </c>
    </row>
    <row r="196" spans="1:8" s="38" customFormat="1" x14ac:dyDescent="0.4">
      <c r="A196" s="76" t="str">
        <f>Matrix!$H$1</f>
        <v>Remarks</v>
      </c>
      <c r="B196" s="77"/>
      <c r="C196" s="77"/>
      <c r="D196" s="77"/>
      <c r="E196" s="77"/>
      <c r="F196" s="77"/>
      <c r="G196" s="74"/>
      <c r="H196" s="38">
        <f>MATCH($A189,Matrix!$B$2:$B$73,0)+1</f>
        <v>19</v>
      </c>
    </row>
    <row r="197" spans="1:8" s="38" customFormat="1" ht="49.5" customHeight="1" thickBot="1" x14ac:dyDescent="0.45">
      <c r="A197" s="82" t="str" cm="1">
        <f t="array" aca="1" ref="A197" ca="1">OFFSET(Matrix!$H$1,$H197 - 1,0)</f>
        <v>-</v>
      </c>
      <c r="B197" s="83"/>
      <c r="C197" s="83"/>
      <c r="D197" s="83"/>
      <c r="E197" s="83"/>
      <c r="F197" s="84"/>
      <c r="G197" s="75"/>
      <c r="H197" s="38">
        <f>MATCH($A189,Matrix!$B$2:$B$73,0)+1</f>
        <v>19</v>
      </c>
    </row>
    <row r="198" spans="1:8" s="64" customFormat="1" ht="46.5" customHeight="1" thickBot="1" x14ac:dyDescent="0.45">
      <c r="A198" s="63"/>
      <c r="B198" s="63"/>
      <c r="C198" s="63"/>
      <c r="D198" s="63"/>
      <c r="E198" s="63"/>
      <c r="F198" s="63"/>
      <c r="G198" s="63"/>
      <c r="H198" s="63"/>
    </row>
    <row r="199" spans="1:8" s="37" customFormat="1" ht="17.25" customHeight="1" x14ac:dyDescent="0.4">
      <c r="A199" s="65" t="str">
        <f>Matrix!$B$1</f>
        <v>Ref #</v>
      </c>
      <c r="B199" s="66"/>
      <c r="C199" s="67" t="str">
        <f>Matrix!$C$1</f>
        <v>Category</v>
      </c>
      <c r="D199" s="68"/>
      <c r="E199" s="67" t="str">
        <f>Matrix!$G$1</f>
        <v>Criticality:
High, Medium, or Low</v>
      </c>
      <c r="F199" s="68"/>
      <c r="G199" s="36" t="str">
        <f>Matrix!$E$1</f>
        <v xml:space="preserve">Public Requirements References/Descriptions </v>
      </c>
    </row>
    <row r="200" spans="1:8" s="38" customFormat="1" ht="15.75" customHeight="1" x14ac:dyDescent="0.4">
      <c r="A200" s="69" t="s">
        <v>46</v>
      </c>
      <c r="B200" s="70"/>
      <c r="C200" s="71" t="str" cm="1">
        <f t="array" aca="1" ref="C200" ca="1">OFFSET(Matrix!$C$1,$H200 - 1,0)</f>
        <v>Identification and Authentication</v>
      </c>
      <c r="D200" s="72"/>
      <c r="E200" s="71" t="str" cm="1">
        <f t="array" aca="1" ref="E200" ca="1">OFFSET(Matrix!$G$1, $H200 - 1,0)</f>
        <v>Medium</v>
      </c>
      <c r="F200" s="72"/>
      <c r="G200" s="73" t="str" cm="1">
        <f t="array" aca="1" ref="G200" ca="1">OFFSET(Matrix!$E$1,$H200 - 1,0)</f>
        <v xml:space="preserve">NIST 800-53 r5 IA-7 – CRYPTOGRAPHIC MODULE AUTHENTICATION 
Implement mechanisms for authentication to a cryptographic module that meet the requirements of applicable laws, executive orders, directives, policies, regulations, standards, and guidelines for such authentication.
</v>
      </c>
      <c r="H200" s="38">
        <f>MATCH($A200,Matrix!$B$2:$B$73,0)+1</f>
        <v>20</v>
      </c>
    </row>
    <row r="201" spans="1:8" s="38" customFormat="1" ht="17.25" customHeight="1" x14ac:dyDescent="0.4">
      <c r="A201" s="76" t="str">
        <f>Matrix!$A$1</f>
        <v>Applicable Component Categories</v>
      </c>
      <c r="B201" s="77"/>
      <c r="C201" s="77"/>
      <c r="D201" s="77"/>
      <c r="E201" s="77"/>
      <c r="F201" s="77"/>
      <c r="G201" s="74"/>
      <c r="H201" s="38">
        <f>MATCH($A200,Matrix!$B$2:$B$73,0)+1</f>
        <v>20</v>
      </c>
    </row>
    <row r="202" spans="1:8" s="38" customFormat="1" ht="76.5" customHeight="1" x14ac:dyDescent="0.4">
      <c r="A202" s="69" t="str" cm="1">
        <f t="array" aca="1" ref="A202" ca="1">OFFSET(Matrix!$A$1,$H202 - 1,0)</f>
        <v>Mobile App;
Physical In-Cab Device;
Connectivity/Communications;
Cloud or Back-end;</v>
      </c>
      <c r="B202" s="78"/>
      <c r="C202" s="78"/>
      <c r="D202" s="78"/>
      <c r="E202" s="78"/>
      <c r="F202" s="79"/>
      <c r="G202" s="74"/>
      <c r="H202" s="38">
        <f>MATCH($A200,Matrix!$B$2:$B$73,0)+1</f>
        <v>20</v>
      </c>
    </row>
    <row r="203" spans="1:8" s="38" customFormat="1" ht="17.25" customHeight="1" x14ac:dyDescent="0.4">
      <c r="A203" s="76" t="str">
        <f>Matrix!$D$1</f>
        <v>Requirement</v>
      </c>
      <c r="B203" s="77"/>
      <c r="C203" s="77"/>
      <c r="D203" s="77"/>
      <c r="E203" s="77"/>
      <c r="F203" s="77"/>
      <c r="G203" s="74"/>
      <c r="H203" s="38">
        <f>MATCH($A200,Matrix!$B$2:$B$73,0)+1</f>
        <v>20</v>
      </c>
    </row>
    <row r="204" spans="1:8" s="38" customFormat="1" ht="94.5" customHeight="1" x14ac:dyDescent="0.4">
      <c r="A204" s="69" t="str" cm="1">
        <f t="array" aca="1" ref="A204" ca="1">OFFSET(Matrix!$D$1,$H204 - 1,0)</f>
        <v>Cryptographic modules used in the vendors system shall be compliant with Federal Information Processing Standards (FIPS) 140-2: Level 1.</v>
      </c>
      <c r="B204" s="78"/>
      <c r="C204" s="78"/>
      <c r="D204" s="78"/>
      <c r="E204" s="78"/>
      <c r="F204" s="79"/>
      <c r="G204" s="74"/>
      <c r="H204" s="38">
        <f>MATCH($A200,Matrix!$B$2:$B$73,0)+1</f>
        <v>20</v>
      </c>
    </row>
    <row r="205" spans="1:8" s="38" customFormat="1" x14ac:dyDescent="0.4">
      <c r="A205" s="80" t="str">
        <f>Matrix!$F$1</f>
        <v xml:space="preserve">Verification: Inspection, Demonstration, Test, or Analysis </v>
      </c>
      <c r="B205" s="81"/>
      <c r="C205" s="81"/>
      <c r="D205" s="81"/>
      <c r="E205" s="81"/>
      <c r="F205" s="81"/>
      <c r="G205" s="74"/>
      <c r="H205" s="38">
        <f>MATCH($A200,Matrix!$B$2:$B$73,0)+1</f>
        <v>20</v>
      </c>
    </row>
    <row r="206" spans="1:8" s="38" customFormat="1" ht="104.25" customHeight="1" x14ac:dyDescent="0.4">
      <c r="A206" s="69" t="str" cm="1">
        <f t="array" aca="1" ref="A206" ca="1">OFFSET(Matrix!$F$1,$H206 - 1,0)</f>
        <v>Inspection of vendor-supplied documentation detailing their procurement requirements for cryptographic modules. 
Ensure that their procurement processes require that all cryptographic modules are FIPS 140-2 compliant.</v>
      </c>
      <c r="B206" s="78"/>
      <c r="C206" s="78"/>
      <c r="D206" s="78"/>
      <c r="E206" s="78"/>
      <c r="F206" s="79"/>
      <c r="G206" s="74"/>
      <c r="H206" s="38">
        <f>MATCH($A200,Matrix!$B$2:$B$73,0)+1</f>
        <v>20</v>
      </c>
    </row>
    <row r="207" spans="1:8" s="38" customFormat="1" ht="17.25" customHeight="1" x14ac:dyDescent="0.4">
      <c r="A207" s="76" t="str">
        <f>Matrix!$H$1</f>
        <v>Remarks</v>
      </c>
      <c r="B207" s="77"/>
      <c r="C207" s="77"/>
      <c r="D207" s="77"/>
      <c r="E207" s="77"/>
      <c r="F207" s="77"/>
      <c r="G207" s="74"/>
      <c r="H207" s="38">
        <f>MATCH($A200,Matrix!$B$2:$B$73,0)+1</f>
        <v>20</v>
      </c>
    </row>
    <row r="208" spans="1:8" s="38" customFormat="1" ht="231.75" customHeight="1" thickBot="1" x14ac:dyDescent="0.45">
      <c r="A208" s="82" t="str" cm="1">
        <f t="array" aca="1" ref="A208" ca="1">OFFSET(Matrix!$H$1,$H208 - 1,0)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208" s="83"/>
      <c r="C208" s="83"/>
      <c r="D208" s="83"/>
      <c r="E208" s="83"/>
      <c r="F208" s="84"/>
      <c r="G208" s="75"/>
      <c r="H208" s="38">
        <f>MATCH($A200,Matrix!$B$2:$B$73,0)+1</f>
        <v>20</v>
      </c>
    </row>
    <row r="209" spans="1:8" s="64" customFormat="1" ht="46.5" customHeight="1" thickBot="1" x14ac:dyDescent="0.45">
      <c r="A209" s="63"/>
      <c r="B209" s="63"/>
      <c r="C209" s="63"/>
      <c r="D209" s="63"/>
      <c r="E209" s="63"/>
      <c r="F209" s="63"/>
      <c r="G209" s="63"/>
      <c r="H209" s="63"/>
    </row>
    <row r="210" spans="1:8" s="37" customFormat="1" x14ac:dyDescent="0.4">
      <c r="A210" s="65" t="str">
        <f>Matrix!$B$1</f>
        <v>Ref #</v>
      </c>
      <c r="B210" s="66"/>
      <c r="C210" s="67" t="str">
        <f>Matrix!$C$1</f>
        <v>Category</v>
      </c>
      <c r="D210" s="68"/>
      <c r="E210" s="67" t="str">
        <f>Matrix!$G$1</f>
        <v>Criticality:
High, Medium, or Low</v>
      </c>
      <c r="F210" s="68"/>
      <c r="G210" s="36" t="str">
        <f>Matrix!$E$1</f>
        <v xml:space="preserve">Public Requirements References/Descriptions </v>
      </c>
    </row>
    <row r="211" spans="1:8" s="38" customFormat="1" ht="15.75" customHeight="1" x14ac:dyDescent="0.4">
      <c r="A211" s="69" t="s">
        <v>47</v>
      </c>
      <c r="B211" s="70"/>
      <c r="C211" s="71" t="str" cm="1">
        <f t="array" aca="1" ref="C211" ca="1">OFFSET(Matrix!$C$1,$H211 - 1,0)</f>
        <v>Incidence Response</v>
      </c>
      <c r="D211" s="72"/>
      <c r="E211" s="71" t="str" cm="1">
        <f t="array" aca="1" ref="E211" ca="1">OFFSET(Matrix!$G$1, $H211 - 1,0)</f>
        <v>High</v>
      </c>
      <c r="F211" s="72"/>
      <c r="G211" s="73" t="str" cm="1">
        <f t="array" aca="1" ref="G211" ca="1">OFFSET(Matrix!$E$1,$H211 - 1,0)</f>
        <v>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 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v>
      </c>
      <c r="H211" s="38">
        <f>MATCH($A211,Matrix!$B$2:$B$73,0)+1</f>
        <v>21</v>
      </c>
    </row>
    <row r="212" spans="1:8" s="38" customFormat="1" x14ac:dyDescent="0.4">
      <c r="A212" s="76" t="str">
        <f>Matrix!$A$1</f>
        <v>Applicable Component Categories</v>
      </c>
      <c r="B212" s="77"/>
      <c r="C212" s="77"/>
      <c r="D212" s="77"/>
      <c r="E212" s="77"/>
      <c r="F212" s="77"/>
      <c r="G212" s="74"/>
      <c r="H212" s="38">
        <f>MATCH($A211,Matrix!$B$2:$B$73,0)+1</f>
        <v>21</v>
      </c>
    </row>
    <row r="213" spans="1:8" s="38" customFormat="1" ht="76.5" customHeight="1" x14ac:dyDescent="0.4">
      <c r="A213" s="69" t="str" cm="1">
        <f t="array" aca="1" ref="A213" ca="1">OFFSET(Matrix!$A$1,$H213 - 1,0)</f>
        <v>Mobile App;
Physical In-Cab Device;
Connectivity/Communications;
Cloud or Back-end;</v>
      </c>
      <c r="B213" s="78"/>
      <c r="C213" s="78"/>
      <c r="D213" s="78"/>
      <c r="E213" s="78"/>
      <c r="F213" s="79"/>
      <c r="G213" s="74"/>
      <c r="H213" s="38">
        <f>MATCH($A211,Matrix!$B$2:$B$73,0)+1</f>
        <v>21</v>
      </c>
    </row>
    <row r="214" spans="1:8" s="38" customFormat="1" x14ac:dyDescent="0.4">
      <c r="A214" s="76" t="str">
        <f>Matrix!$D$1</f>
        <v>Requirement</v>
      </c>
      <c r="B214" s="77"/>
      <c r="C214" s="77"/>
      <c r="D214" s="77"/>
      <c r="E214" s="77"/>
      <c r="F214" s="77"/>
      <c r="G214" s="74"/>
      <c r="H214" s="38">
        <f>MATCH($A211,Matrix!$B$2:$B$73,0)+1</f>
        <v>21</v>
      </c>
    </row>
    <row r="215" spans="1:8" s="38" customFormat="1" ht="94.5" customHeight="1" x14ac:dyDescent="0.4">
      <c r="A215" s="69" t="str" cm="1">
        <f t="array" aca="1" ref="A215" ca="1">OFFSET(Matrix!$D$1,$H215 - 1,0)</f>
        <v>The vendor shall have a documented incident response plan (IRP) in place which provides the carriers with a point of contact for components used within their telematics system</v>
      </c>
      <c r="B215" s="78"/>
      <c r="C215" s="78"/>
      <c r="D215" s="78"/>
      <c r="E215" s="78"/>
      <c r="F215" s="79"/>
      <c r="G215" s="74"/>
      <c r="H215" s="38">
        <f>MATCH($A211,Matrix!$B$2:$B$73,0)+1</f>
        <v>21</v>
      </c>
    </row>
    <row r="216" spans="1:8" s="38" customFormat="1" x14ac:dyDescent="0.4">
      <c r="A216" s="80" t="str">
        <f>Matrix!$F$1</f>
        <v xml:space="preserve">Verification: Inspection, Demonstration, Test, or Analysis </v>
      </c>
      <c r="B216" s="81"/>
      <c r="C216" s="81"/>
      <c r="D216" s="81"/>
      <c r="E216" s="81"/>
      <c r="F216" s="81"/>
      <c r="G216" s="74"/>
      <c r="H216" s="38">
        <f>MATCH($A211,Matrix!$B$2:$B$73,0)+1</f>
        <v>21</v>
      </c>
    </row>
    <row r="217" spans="1:8" s="38" customFormat="1" ht="94.5" customHeight="1" x14ac:dyDescent="0.4">
      <c r="A217" s="69" t="str" cm="1">
        <f t="array" aca="1" ref="A217" ca="1">OFFSET(Matrix!$F$1,$H217 - 1,0)</f>
        <v>Inspection of vendor-supplied documentation detailing the vendor’s incident response process.
Ensure that it documents the methods that can be used to notify the vendor of a security incident.</v>
      </c>
      <c r="B217" s="78"/>
      <c r="C217" s="78"/>
      <c r="D217" s="78"/>
      <c r="E217" s="78"/>
      <c r="F217" s="79"/>
      <c r="G217" s="74"/>
      <c r="H217" s="38">
        <f>MATCH($A211,Matrix!$B$2:$B$73,0)+1</f>
        <v>21</v>
      </c>
    </row>
    <row r="218" spans="1:8" s="38" customFormat="1" x14ac:dyDescent="0.4">
      <c r="A218" s="76" t="str">
        <f>Matrix!$H$1</f>
        <v>Remarks</v>
      </c>
      <c r="B218" s="77"/>
      <c r="C218" s="77"/>
      <c r="D218" s="77"/>
      <c r="E218" s="77"/>
      <c r="F218" s="77"/>
      <c r="G218" s="74"/>
      <c r="H218" s="38">
        <f>MATCH($A211,Matrix!$B$2:$B$73,0)+1</f>
        <v>21</v>
      </c>
    </row>
    <row r="219" spans="1:8" s="38" customFormat="1" ht="138.75" customHeight="1" thickBot="1" x14ac:dyDescent="0.45">
      <c r="A219" s="82" t="str" cm="1">
        <f t="array" aca="1" ref="A219" ca="1">OFFSET(Matrix!$H$1,$H219 - 1,0)</f>
        <v>TSPs must demonstrate this level of maturity to be trusted with business critical functions</v>
      </c>
      <c r="B219" s="83"/>
      <c r="C219" s="83"/>
      <c r="D219" s="83"/>
      <c r="E219" s="83"/>
      <c r="F219" s="84"/>
      <c r="G219" s="75"/>
      <c r="H219" s="38">
        <f>MATCH($A211,Matrix!$B$2:$B$73,0)+1</f>
        <v>21</v>
      </c>
    </row>
    <row r="220" spans="1:8" s="64" customFormat="1" ht="46.5" customHeight="1" thickBot="1" x14ac:dyDescent="0.45">
      <c r="A220" s="63"/>
      <c r="B220" s="63"/>
      <c r="C220" s="63"/>
      <c r="D220" s="63"/>
      <c r="E220" s="63"/>
      <c r="F220" s="63"/>
      <c r="G220" s="63"/>
      <c r="H220" s="63"/>
    </row>
    <row r="221" spans="1:8" s="37" customFormat="1" ht="17.25" customHeight="1" x14ac:dyDescent="0.4">
      <c r="A221" s="65" t="str">
        <f>Matrix!$B$1</f>
        <v>Ref #</v>
      </c>
      <c r="B221" s="66"/>
      <c r="C221" s="67" t="str">
        <f>Matrix!$C$1</f>
        <v>Category</v>
      </c>
      <c r="D221" s="68"/>
      <c r="E221" s="67" t="str">
        <f>Matrix!$G$1</f>
        <v>Criticality:
High, Medium, or Low</v>
      </c>
      <c r="F221" s="68"/>
      <c r="G221" s="36" t="str">
        <f>Matrix!$E$1</f>
        <v xml:space="preserve">Public Requirements References/Descriptions </v>
      </c>
    </row>
    <row r="222" spans="1:8" s="38" customFormat="1" ht="15.75" customHeight="1" x14ac:dyDescent="0.4">
      <c r="A222" s="69" t="s">
        <v>50</v>
      </c>
      <c r="B222" s="70"/>
      <c r="C222" s="71" t="str" cm="1">
        <f t="array" aca="1" ref="C222" ca="1">OFFSET(Matrix!$C$1,$H222 - 1,0)</f>
        <v>Maintenance</v>
      </c>
      <c r="D222" s="72"/>
      <c r="E222" s="71" t="str" cm="1">
        <f t="array" aca="1" ref="E222" ca="1">OFFSET(Matrix!$G$1, $H222 - 1,0)</f>
        <v>Medium</v>
      </c>
      <c r="F222" s="72"/>
      <c r="G222" s="73" t="str" cm="1">
        <f t="array" aca="1" ref="G222" ca="1">OFFSET(Matrix!$E$1,$H222 - 1,0)</f>
        <v>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v>
      </c>
      <c r="H222" s="38">
        <f>MATCH($A222,Matrix!$B$2:$B$73,0)+1</f>
        <v>22</v>
      </c>
    </row>
    <row r="223" spans="1:8" s="38" customFormat="1" ht="17.25" customHeight="1" x14ac:dyDescent="0.4">
      <c r="A223" s="76" t="str">
        <f>Matrix!$A$1</f>
        <v>Applicable Component Categories</v>
      </c>
      <c r="B223" s="77"/>
      <c r="C223" s="77"/>
      <c r="D223" s="77"/>
      <c r="E223" s="77"/>
      <c r="F223" s="77"/>
      <c r="G223" s="74"/>
      <c r="H223" s="38">
        <f>MATCH($A222,Matrix!$B$2:$B$73,0)+1</f>
        <v>22</v>
      </c>
    </row>
    <row r="224" spans="1:8" s="38" customFormat="1" ht="76.5" customHeight="1" x14ac:dyDescent="0.4">
      <c r="A224" s="69" t="str" cm="1">
        <f t="array" aca="1" ref="A224" ca="1">OFFSET(Matrix!$A$1,$H224 - 1,0)</f>
        <v>Mobile App;
Physical In-Cab Device;
Connectivity/Communications;
Cloud or Back-end;</v>
      </c>
      <c r="B224" s="78"/>
      <c r="C224" s="78"/>
      <c r="D224" s="78"/>
      <c r="E224" s="78"/>
      <c r="F224" s="79"/>
      <c r="G224" s="74"/>
      <c r="H224" s="38">
        <f>MATCH($A222,Matrix!$B$2:$B$73,0)+1</f>
        <v>22</v>
      </c>
    </row>
    <row r="225" spans="1:8" s="38" customFormat="1" ht="17.25" customHeight="1" x14ac:dyDescent="0.4">
      <c r="A225" s="76" t="str">
        <f>Matrix!$D$1</f>
        <v>Requirement</v>
      </c>
      <c r="B225" s="77"/>
      <c r="C225" s="77"/>
      <c r="D225" s="77"/>
      <c r="E225" s="77"/>
      <c r="F225" s="77"/>
      <c r="G225" s="74"/>
      <c r="H225" s="38">
        <f>MATCH($A222,Matrix!$B$2:$B$73,0)+1</f>
        <v>22</v>
      </c>
    </row>
    <row r="226" spans="1:8" s="38" customFormat="1" ht="94.5" customHeight="1" x14ac:dyDescent="0.4">
      <c r="A226" s="69" t="str" cm="1">
        <f t="array" aca="1" ref="A226" ca="1">OFFSET(Matrix!$D$1,$H226 - 1,0)</f>
        <v>The vendor shall have procedures in place to ensure that components outside of the carrier’s direct control are not updated or modified without prior coordination and approval by an organization-defined individual or role</v>
      </c>
      <c r="B226" s="78"/>
      <c r="C226" s="78"/>
      <c r="D226" s="78"/>
      <c r="E226" s="78"/>
      <c r="F226" s="79"/>
      <c r="G226" s="74"/>
      <c r="H226" s="38">
        <f>MATCH($A222,Matrix!$B$2:$B$73,0)+1</f>
        <v>22</v>
      </c>
    </row>
    <row r="227" spans="1:8" s="38" customFormat="1" x14ac:dyDescent="0.4">
      <c r="A227" s="80" t="str">
        <f>Matrix!$F$1</f>
        <v xml:space="preserve">Verification: Inspection, Demonstration, Test, or Analysis </v>
      </c>
      <c r="B227" s="81"/>
      <c r="C227" s="81"/>
      <c r="D227" s="81"/>
      <c r="E227" s="81"/>
      <c r="F227" s="81"/>
      <c r="G227" s="74"/>
      <c r="H227" s="38">
        <f>MATCH($A222,Matrix!$B$2:$B$73,0)+1</f>
        <v>22</v>
      </c>
    </row>
    <row r="228" spans="1:8" s="38" customFormat="1" ht="94.5" customHeight="1" x14ac:dyDescent="0.4">
      <c r="A228" s="69" t="str" cm="1">
        <f t="array" aca="1" ref="A228" ca="1">OFFSET(Matrix!$F$1,$H228 - 1,0)</f>
        <v>Inspection of vendor-supplied documentation detailing their maintenance/release process.
Ensure that there is a process where you (the carrier) are contacted and coordinated-with before the systems upon which you rely undergo maintenance procedures.</v>
      </c>
      <c r="B228" s="78"/>
      <c r="C228" s="78"/>
      <c r="D228" s="78"/>
      <c r="E228" s="78"/>
      <c r="F228" s="79"/>
      <c r="G228" s="74"/>
      <c r="H228" s="38">
        <f>MATCH($A222,Matrix!$B$2:$B$73,0)+1</f>
        <v>22</v>
      </c>
    </row>
    <row r="229" spans="1:8" s="38" customFormat="1" ht="17.25" customHeight="1" x14ac:dyDescent="0.4">
      <c r="A229" s="76" t="str">
        <f>Matrix!$H$1</f>
        <v>Remarks</v>
      </c>
      <c r="B229" s="77"/>
      <c r="C229" s="77"/>
      <c r="D229" s="77"/>
      <c r="E229" s="77"/>
      <c r="F229" s="77"/>
      <c r="G229" s="74"/>
      <c r="H229" s="38">
        <f>MATCH($A222,Matrix!$B$2:$B$73,0)+1</f>
        <v>22</v>
      </c>
    </row>
    <row r="230" spans="1:8" s="38" customFormat="1" ht="49.5" customHeight="1" thickBot="1" x14ac:dyDescent="0.45">
      <c r="A230" s="82" t="str" cm="1">
        <f t="array" aca="1" ref="A230" ca="1">OFFSET(Matrix!$H$1,$H230 - 1,0)</f>
        <v>-</v>
      </c>
      <c r="B230" s="83"/>
      <c r="C230" s="83"/>
      <c r="D230" s="83"/>
      <c r="E230" s="83"/>
      <c r="F230" s="84"/>
      <c r="G230" s="75"/>
      <c r="H230" s="38">
        <f>MATCH($A222,Matrix!$B$2:$B$73,0)+1</f>
        <v>22</v>
      </c>
    </row>
    <row r="231" spans="1:8" s="64" customFormat="1" ht="46.5" customHeight="1" thickBot="1" x14ac:dyDescent="0.45">
      <c r="A231" s="63"/>
      <c r="B231" s="63"/>
      <c r="C231" s="63"/>
      <c r="D231" s="63"/>
      <c r="E231" s="63"/>
      <c r="F231" s="63"/>
      <c r="G231" s="63"/>
      <c r="H231" s="63"/>
    </row>
    <row r="232" spans="1:8" s="37" customFormat="1" x14ac:dyDescent="0.4">
      <c r="A232" s="65" t="str">
        <f>Matrix!$B$1</f>
        <v>Ref #</v>
      </c>
      <c r="B232" s="66"/>
      <c r="C232" s="67" t="str">
        <f>Matrix!$C$1</f>
        <v>Category</v>
      </c>
      <c r="D232" s="68"/>
      <c r="E232" s="67" t="str">
        <f>Matrix!$G$1</f>
        <v>Criticality:
High, Medium, or Low</v>
      </c>
      <c r="F232" s="68"/>
      <c r="G232" s="36" t="str">
        <f>Matrix!$E$1</f>
        <v xml:space="preserve">Public Requirements References/Descriptions </v>
      </c>
    </row>
    <row r="233" spans="1:8" s="38" customFormat="1" ht="15.75" customHeight="1" x14ac:dyDescent="0.4">
      <c r="A233" s="69" t="s">
        <v>53</v>
      </c>
      <c r="B233" s="70"/>
      <c r="C233" s="71" t="str" cm="1">
        <f t="array" aca="1" ref="C233" ca="1">OFFSET(Matrix!$C$1,$H233 - 1,0)</f>
        <v>Maintenance</v>
      </c>
      <c r="D233" s="72"/>
      <c r="E233" s="71" t="str" cm="1">
        <f t="array" aca="1" ref="E233" ca="1">OFFSET(Matrix!$G$1, $H233 - 1,0)</f>
        <v>High</v>
      </c>
      <c r="F233" s="72"/>
      <c r="G233" s="73" t="str" cm="1">
        <f t="array" aca="1" ref="G233" ca="1">OFFSET(Matrix!$E$1,$H233 - 1,0)</f>
        <v>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v>
      </c>
      <c r="H233" s="38">
        <f>MATCH($A233,Matrix!$B$2:$B$73,0)+1</f>
        <v>23</v>
      </c>
    </row>
    <row r="234" spans="1:8" s="38" customFormat="1" x14ac:dyDescent="0.4">
      <c r="A234" s="76" t="str">
        <f>Matrix!$A$1</f>
        <v>Applicable Component Categories</v>
      </c>
      <c r="B234" s="77"/>
      <c r="C234" s="77"/>
      <c r="D234" s="77"/>
      <c r="E234" s="77"/>
      <c r="F234" s="77"/>
      <c r="G234" s="74"/>
      <c r="H234" s="38">
        <f>MATCH($A233,Matrix!$B$2:$B$73,0)+1</f>
        <v>23</v>
      </c>
    </row>
    <row r="235" spans="1:8" s="38" customFormat="1" ht="76.5" customHeight="1" x14ac:dyDescent="0.4">
      <c r="A235" s="69" t="str" cm="1">
        <f t="array" aca="1" ref="A235" ca="1">OFFSET(Matrix!$A$1,$H235 - 1,0)</f>
        <v>Cloud or Back-end;</v>
      </c>
      <c r="B235" s="78"/>
      <c r="C235" s="78"/>
      <c r="D235" s="78"/>
      <c r="E235" s="78"/>
      <c r="F235" s="79"/>
      <c r="G235" s="74"/>
      <c r="H235" s="38">
        <f>MATCH($A233,Matrix!$B$2:$B$73,0)+1</f>
        <v>23</v>
      </c>
    </row>
    <row r="236" spans="1:8" s="38" customFormat="1" x14ac:dyDescent="0.4">
      <c r="A236" s="76" t="str">
        <f>Matrix!$D$1</f>
        <v>Requirement</v>
      </c>
      <c r="B236" s="77"/>
      <c r="C236" s="77"/>
      <c r="D236" s="77"/>
      <c r="E236" s="77"/>
      <c r="F236" s="77"/>
      <c r="G236" s="74"/>
      <c r="H236" s="38">
        <f>MATCH($A233,Matrix!$B$2:$B$73,0)+1</f>
        <v>23</v>
      </c>
    </row>
    <row r="237" spans="1:8" s="38" customFormat="1" ht="94.5" customHeight="1" x14ac:dyDescent="0.4">
      <c r="A237" s="69" t="str" cm="1">
        <f t="array" aca="1" ref="A237" ca="1">OFFSET(Matrix!$D$1,$H237 - 1,0)</f>
        <v>The vendor shall have procedures in place to test backup restoration processes of their own systems and their own facilities on at least an annual basis.</v>
      </c>
      <c r="B237" s="78"/>
      <c r="C237" s="78"/>
      <c r="D237" s="78"/>
      <c r="E237" s="78"/>
      <c r="F237" s="79"/>
      <c r="G237" s="74"/>
      <c r="H237" s="38">
        <f>MATCH($A233,Matrix!$B$2:$B$73,0)+1</f>
        <v>23</v>
      </c>
    </row>
    <row r="238" spans="1:8" s="38" customFormat="1" x14ac:dyDescent="0.4">
      <c r="A238" s="80" t="str">
        <f>Matrix!$F$1</f>
        <v xml:space="preserve">Verification: Inspection, Demonstration, Test, or Analysis </v>
      </c>
      <c r="B238" s="81"/>
      <c r="C238" s="81"/>
      <c r="D238" s="81"/>
      <c r="E238" s="81"/>
      <c r="F238" s="81"/>
      <c r="G238" s="74"/>
      <c r="H238" s="38">
        <f>MATCH($A233,Matrix!$B$2:$B$73,0)+1</f>
        <v>23</v>
      </c>
    </row>
    <row r="239" spans="1:8" s="38" customFormat="1" ht="94.5" customHeight="1" x14ac:dyDescent="0.4">
      <c r="A239" s="69" t="str" cm="1">
        <f t="array" aca="1" ref="A239" ca="1">OFFSET(Matrix!$F$1,$H239 - 1,0)</f>
        <v>Inspection of vendor-supplied documentation detailing backup and restore procedures.</v>
      </c>
      <c r="B239" s="78"/>
      <c r="C239" s="78"/>
      <c r="D239" s="78"/>
      <c r="E239" s="78"/>
      <c r="F239" s="79"/>
      <c r="G239" s="74"/>
      <c r="H239" s="38">
        <f>MATCH($A233,Matrix!$B$2:$B$73,0)+1</f>
        <v>23</v>
      </c>
    </row>
    <row r="240" spans="1:8" s="38" customFormat="1" x14ac:dyDescent="0.4">
      <c r="A240" s="76" t="str">
        <f>Matrix!$H$1</f>
        <v>Remarks</v>
      </c>
      <c r="B240" s="77"/>
      <c r="C240" s="77"/>
      <c r="D240" s="77"/>
      <c r="E240" s="77"/>
      <c r="F240" s="77"/>
      <c r="G240" s="74"/>
      <c r="H240" s="38">
        <f>MATCH($A233,Matrix!$B$2:$B$73,0)+1</f>
        <v>23</v>
      </c>
    </row>
    <row r="241" spans="1:8" s="38" customFormat="1" ht="49.5" customHeight="1" thickBot="1" x14ac:dyDescent="0.45">
      <c r="A241" s="82" t="str" cm="1">
        <f t="array" aca="1" ref="A241" ca="1">OFFSET(Matrix!$H$1,$H241 - 1,0)</f>
        <v>TSPs must demonstrate this level of maturity to be trusted with business critical functions</v>
      </c>
      <c r="B241" s="83"/>
      <c r="C241" s="83"/>
      <c r="D241" s="83"/>
      <c r="E241" s="83"/>
      <c r="F241" s="84"/>
      <c r="G241" s="75"/>
      <c r="H241" s="38">
        <f>MATCH($A233,Matrix!$B$2:$B$73,0)+1</f>
        <v>23</v>
      </c>
    </row>
    <row r="242" spans="1:8" s="64" customFormat="1" ht="46.5" customHeight="1" thickBot="1" x14ac:dyDescent="0.45">
      <c r="A242" s="63"/>
      <c r="B242" s="63"/>
      <c r="C242" s="63"/>
      <c r="D242" s="63"/>
      <c r="E242" s="63"/>
      <c r="F242" s="63"/>
      <c r="G242" s="63"/>
      <c r="H242" s="63"/>
    </row>
    <row r="243" spans="1:8" s="37" customFormat="1" x14ac:dyDescent="0.4">
      <c r="A243" s="65" t="str">
        <f>Matrix!$B$1</f>
        <v>Ref #</v>
      </c>
      <c r="B243" s="66"/>
      <c r="C243" s="67" t="str">
        <f>Matrix!$C$1</f>
        <v>Category</v>
      </c>
      <c r="D243" s="68"/>
      <c r="E243" s="67" t="str">
        <f>Matrix!$G$1</f>
        <v>Criticality:
High, Medium, or Low</v>
      </c>
      <c r="F243" s="68"/>
      <c r="G243" s="36" t="str">
        <f>Matrix!$E$1</f>
        <v xml:space="preserve">Public Requirements References/Descriptions </v>
      </c>
    </row>
    <row r="244" spans="1:8" s="38" customFormat="1" ht="15.75" customHeight="1" x14ac:dyDescent="0.4">
      <c r="A244" s="69" t="s">
        <v>288</v>
      </c>
      <c r="B244" s="70"/>
      <c r="C244" s="71" t="str" cm="1">
        <f t="array" aca="1" ref="C244" ca="1">OFFSET(Matrix!$C$1,$H244 - 1,0)</f>
        <v>Disposal of Goods</v>
      </c>
      <c r="D244" s="72"/>
      <c r="E244" s="71" t="str" cm="1">
        <f t="array" aca="1" ref="E244" ca="1">OFFSET(Matrix!$G$1, $H244 - 1,0)</f>
        <v>High</v>
      </c>
      <c r="F244" s="72"/>
      <c r="G244" s="73" t="str" cm="1">
        <f t="array" aca="1" ref="G244" ca="1">OFFSET(Matrix!$E$1,$H244 - 1,0)</f>
        <v>ISO 27001 A.8.3.2 Disposal of Media
NIST 800-88 R1</v>
      </c>
      <c r="H244" s="38">
        <f>MATCH($A244,Matrix!$B$2:$B$73,0)+1</f>
        <v>24</v>
      </c>
    </row>
    <row r="245" spans="1:8" s="38" customFormat="1" x14ac:dyDescent="0.4">
      <c r="A245" s="76" t="str">
        <f>Matrix!$A$1</f>
        <v>Applicable Component Categories</v>
      </c>
      <c r="B245" s="77"/>
      <c r="C245" s="77"/>
      <c r="D245" s="77"/>
      <c r="E245" s="77"/>
      <c r="F245" s="77"/>
      <c r="G245" s="74"/>
      <c r="H245" s="38">
        <f>MATCH($A244,Matrix!$B$2:$B$73,0)+1</f>
        <v>24</v>
      </c>
    </row>
    <row r="246" spans="1:8" s="38" customFormat="1" ht="76.5" customHeight="1" x14ac:dyDescent="0.4">
      <c r="A246" s="69" t="str" cm="1">
        <f t="array" aca="1" ref="A246" ca="1">OFFSET(Matrix!$A$1,$H246 - 1,0)</f>
        <v>Cloud or Back-end;</v>
      </c>
      <c r="B246" s="78"/>
      <c r="C246" s="78"/>
      <c r="D246" s="78"/>
      <c r="E246" s="78"/>
      <c r="F246" s="79"/>
      <c r="G246" s="74"/>
      <c r="H246" s="38">
        <f>MATCH($A244,Matrix!$B$2:$B$73,0)+1</f>
        <v>24</v>
      </c>
    </row>
    <row r="247" spans="1:8" s="38" customFormat="1" x14ac:dyDescent="0.4">
      <c r="A247" s="76" t="str">
        <f>Matrix!$D$1</f>
        <v>Requirement</v>
      </c>
      <c r="B247" s="77"/>
      <c r="C247" s="77"/>
      <c r="D247" s="77"/>
      <c r="E247" s="77"/>
      <c r="F247" s="77"/>
      <c r="G247" s="74"/>
      <c r="H247" s="38">
        <f>MATCH($A244,Matrix!$B$2:$B$73,0)+1</f>
        <v>24</v>
      </c>
    </row>
    <row r="248" spans="1:8" s="38" customFormat="1" ht="94.5" customHeight="1" x14ac:dyDescent="0.4">
      <c r="A248" s="69" t="str" cm="1">
        <f t="array" aca="1" ref="A248" ca="1">OFFSET(Matrix!$D$1,$H248 - 1,0)</f>
        <v>The vendor must have a disposal of goods policy which covers the management of all computer equipment and storage media dealing with customer information including but not limited to PII and customer business operations data.</v>
      </c>
      <c r="B248" s="78"/>
      <c r="C248" s="78"/>
      <c r="D248" s="78"/>
      <c r="E248" s="78"/>
      <c r="F248" s="79"/>
      <c r="G248" s="74"/>
      <c r="H248" s="38">
        <f>MATCH($A244,Matrix!$B$2:$B$73,0)+1</f>
        <v>24</v>
      </c>
    </row>
    <row r="249" spans="1:8" s="38" customFormat="1" x14ac:dyDescent="0.4">
      <c r="A249" s="80" t="str">
        <f>Matrix!$F$1</f>
        <v xml:space="preserve">Verification: Inspection, Demonstration, Test, or Analysis </v>
      </c>
      <c r="B249" s="81"/>
      <c r="C249" s="81"/>
      <c r="D249" s="81"/>
      <c r="E249" s="81"/>
      <c r="F249" s="81"/>
      <c r="G249" s="74"/>
      <c r="H249" s="38">
        <f>MATCH($A244,Matrix!$B$2:$B$73,0)+1</f>
        <v>24</v>
      </c>
    </row>
    <row r="250" spans="1:8" s="38" customFormat="1" ht="94.5" customHeight="1" x14ac:dyDescent="0.4">
      <c r="A250" s="69" t="str" cm="1">
        <f t="array" aca="1" ref="A250" ca="1">OFFSET(Matrix!$F$1,$H250 - 1,0)</f>
        <v>Inspection of vendor-supplied documentation detailing their disposal of goods procedures; confirm the presence of specific mention of handling of their customer's information.</v>
      </c>
      <c r="B250" s="78"/>
      <c r="C250" s="78"/>
      <c r="D250" s="78"/>
      <c r="E250" s="78"/>
      <c r="F250" s="79"/>
      <c r="G250" s="74"/>
      <c r="H250" s="38">
        <f>MATCH($A244,Matrix!$B$2:$B$73,0)+1</f>
        <v>24</v>
      </c>
    </row>
    <row r="251" spans="1:8" s="38" customFormat="1" x14ac:dyDescent="0.4">
      <c r="A251" s="76" t="str">
        <f>Matrix!$H$1</f>
        <v>Remarks</v>
      </c>
      <c r="B251" s="77"/>
      <c r="C251" s="77"/>
      <c r="D251" s="77"/>
      <c r="E251" s="77"/>
      <c r="F251" s="77"/>
      <c r="G251" s="74"/>
      <c r="H251" s="38">
        <f>MATCH($A244,Matrix!$B$2:$B$73,0)+1</f>
        <v>24</v>
      </c>
    </row>
    <row r="252" spans="1:8" s="38" customFormat="1" ht="49.5" customHeight="1" thickBot="1" x14ac:dyDescent="0.45">
      <c r="A252" s="82" cm="1">
        <f t="array" aca="1" ref="A252" ca="1">OFFSET(Matrix!$H$1,$H252 - 1,0)</f>
        <v>0</v>
      </c>
      <c r="B252" s="83"/>
      <c r="C252" s="83"/>
      <c r="D252" s="83"/>
      <c r="E252" s="83"/>
      <c r="F252" s="84"/>
      <c r="G252" s="75"/>
      <c r="H252" s="38">
        <f>MATCH($A244,Matrix!$B$2:$B$73,0)+1</f>
        <v>24</v>
      </c>
    </row>
    <row r="253" spans="1:8" s="64" customFormat="1" ht="46.5" customHeight="1" thickBot="1" x14ac:dyDescent="0.45">
      <c r="A253" s="63"/>
      <c r="B253" s="63"/>
      <c r="C253" s="63"/>
      <c r="D253" s="63"/>
      <c r="E253" s="63"/>
      <c r="F253" s="63"/>
      <c r="G253" s="63"/>
      <c r="H253" s="63"/>
    </row>
    <row r="254" spans="1:8" s="37" customFormat="1" x14ac:dyDescent="0.4">
      <c r="A254" s="65" t="str">
        <f>Matrix!$B$1</f>
        <v>Ref #</v>
      </c>
      <c r="B254" s="66"/>
      <c r="C254" s="67" t="str">
        <f>Matrix!$C$1</f>
        <v>Category</v>
      </c>
      <c r="D254" s="68"/>
      <c r="E254" s="67" t="str">
        <f>Matrix!$G$1</f>
        <v>Criticality:
High, Medium, or Low</v>
      </c>
      <c r="F254" s="68"/>
      <c r="G254" s="36" t="str">
        <f>Matrix!$E$1</f>
        <v xml:space="preserve">Public Requirements References/Descriptions </v>
      </c>
    </row>
    <row r="255" spans="1:8" s="38" customFormat="1" ht="15.75" customHeight="1" x14ac:dyDescent="0.4">
      <c r="A255" s="69" t="s">
        <v>293</v>
      </c>
      <c r="B255" s="70"/>
      <c r="C255" s="71" t="str" cm="1">
        <f t="array" aca="1" ref="C255" ca="1">OFFSET(Matrix!$C$1,$H255 - 1,0)</f>
        <v>Disposal of Goods</v>
      </c>
      <c r="D255" s="72"/>
      <c r="E255" s="71" t="str" cm="1">
        <f t="array" aca="1" ref="E255" ca="1">OFFSET(Matrix!$G$1, $H255 - 1,0)</f>
        <v>Medium</v>
      </c>
      <c r="F255" s="72"/>
      <c r="G255" s="73" t="str" cm="1">
        <f t="array" aca="1" ref="G255" ca="1">OFFSET(Matrix!$E$1,$H255 - 1,0)</f>
        <v>ISO 27001 A.8.3.2 Disposal of Media
NIST 800-88 R1</v>
      </c>
      <c r="H255" s="38">
        <f>MATCH($A255,Matrix!$B$2:$B$73,0)+1</f>
        <v>25</v>
      </c>
    </row>
    <row r="256" spans="1:8" s="38" customFormat="1" x14ac:dyDescent="0.4">
      <c r="A256" s="76" t="str">
        <f>Matrix!$A$1</f>
        <v>Applicable Component Categories</v>
      </c>
      <c r="B256" s="77"/>
      <c r="C256" s="77"/>
      <c r="D256" s="77"/>
      <c r="E256" s="77"/>
      <c r="F256" s="77"/>
      <c r="G256" s="74"/>
      <c r="H256" s="38">
        <f>MATCH($A255,Matrix!$B$2:$B$73,0)+1</f>
        <v>25</v>
      </c>
    </row>
    <row r="257" spans="1:8" s="38" customFormat="1" ht="76.5" customHeight="1" x14ac:dyDescent="0.4">
      <c r="A257" s="69" t="str" cm="1">
        <f t="array" aca="1" ref="A257" ca="1">OFFSET(Matrix!$A$1,$H257 - 1,0)</f>
        <v>Cloud or Back-end;</v>
      </c>
      <c r="B257" s="78"/>
      <c r="C257" s="78"/>
      <c r="D257" s="78"/>
      <c r="E257" s="78"/>
      <c r="F257" s="79"/>
      <c r="G257" s="74"/>
      <c r="H257" s="38">
        <f>MATCH($A255,Matrix!$B$2:$B$73,0)+1</f>
        <v>25</v>
      </c>
    </row>
    <row r="258" spans="1:8" s="38" customFormat="1" x14ac:dyDescent="0.4">
      <c r="A258" s="76" t="str">
        <f>Matrix!$D$1</f>
        <v>Requirement</v>
      </c>
      <c r="B258" s="77"/>
      <c r="C258" s="77"/>
      <c r="D258" s="77"/>
      <c r="E258" s="77"/>
      <c r="F258" s="77"/>
      <c r="G258" s="74"/>
      <c r="H258" s="38">
        <f>MATCH($A255,Matrix!$B$2:$B$73,0)+1</f>
        <v>25</v>
      </c>
    </row>
    <row r="259" spans="1:8" s="38" customFormat="1" ht="94.5" customHeight="1" x14ac:dyDescent="0.4">
      <c r="A259" s="69" t="str" cm="1">
        <f t="array" aca="1" ref="A259" ca="1">OFFSET(Matrix!$D$1,$H259 - 1,0)</f>
        <v>The vendor's disposal of goods policy must forbid disposal in skips, dumps or landfills until it has been processed to purge or clear previously stored information.</v>
      </c>
      <c r="B259" s="78"/>
      <c r="C259" s="78"/>
      <c r="D259" s="78"/>
      <c r="E259" s="78"/>
      <c r="F259" s="79"/>
      <c r="G259" s="74"/>
      <c r="H259" s="38">
        <f>MATCH($A255,Matrix!$B$2:$B$73,0)+1</f>
        <v>25</v>
      </c>
    </row>
    <row r="260" spans="1:8" s="38" customFormat="1" x14ac:dyDescent="0.4">
      <c r="A260" s="80" t="str">
        <f>Matrix!$F$1</f>
        <v xml:space="preserve">Verification: Inspection, Demonstration, Test, or Analysis </v>
      </c>
      <c r="B260" s="81"/>
      <c r="C260" s="81"/>
      <c r="D260" s="81"/>
      <c r="E260" s="81"/>
      <c r="F260" s="81"/>
      <c r="G260" s="74"/>
      <c r="H260" s="38">
        <f>MATCH($A255,Matrix!$B$2:$B$73,0)+1</f>
        <v>25</v>
      </c>
    </row>
    <row r="261" spans="1:8" s="38" customFormat="1" ht="94.5" customHeight="1" x14ac:dyDescent="0.4">
      <c r="A261" s="69" t="str" cm="1">
        <f t="array" aca="1" ref="A261" ca="1">OFFSET(Matrix!$F$1,$H261 - 1,0)</f>
        <v>Inspection of vendor-supplied documentation detailing their disposal of goods procedures; confirm that disposal of systems in skips or landfills is not allowed unless the systems have been purged or cleared.</v>
      </c>
      <c r="B261" s="78"/>
      <c r="C261" s="78"/>
      <c r="D261" s="78"/>
      <c r="E261" s="78"/>
      <c r="F261" s="79"/>
      <c r="G261" s="74"/>
      <c r="H261" s="38">
        <f>MATCH($A255,Matrix!$B$2:$B$73,0)+1</f>
        <v>25</v>
      </c>
    </row>
    <row r="262" spans="1:8" s="38" customFormat="1" x14ac:dyDescent="0.4">
      <c r="A262" s="76" t="str">
        <f>Matrix!$H$1</f>
        <v>Remarks</v>
      </c>
      <c r="B262" s="77"/>
      <c r="C262" s="77"/>
      <c r="D262" s="77"/>
      <c r="E262" s="77"/>
      <c r="F262" s="77"/>
      <c r="G262" s="74"/>
      <c r="H262" s="38">
        <f>MATCH($A255,Matrix!$B$2:$B$73,0)+1</f>
        <v>25</v>
      </c>
    </row>
    <row r="263" spans="1:8" s="38" customFormat="1" ht="49.5" customHeight="1" thickBot="1" x14ac:dyDescent="0.45">
      <c r="A263" s="82" cm="1">
        <f t="array" aca="1" ref="A263" ca="1">OFFSET(Matrix!$H$1,$H263 - 1,0)</f>
        <v>0</v>
      </c>
      <c r="B263" s="83"/>
      <c r="C263" s="83"/>
      <c r="D263" s="83"/>
      <c r="E263" s="83"/>
      <c r="F263" s="84"/>
      <c r="G263" s="75"/>
      <c r="H263" s="38">
        <f>MATCH($A255,Matrix!$B$2:$B$73,0)+1</f>
        <v>25</v>
      </c>
    </row>
    <row r="264" spans="1:8" s="64" customFormat="1" ht="46.5" customHeight="1" thickBot="1" x14ac:dyDescent="0.45">
      <c r="A264" s="63"/>
      <c r="B264" s="63"/>
      <c r="C264" s="63"/>
      <c r="D264" s="63"/>
      <c r="E264" s="63"/>
      <c r="F264" s="63"/>
      <c r="G264" s="63"/>
      <c r="H264" s="63"/>
    </row>
    <row r="265" spans="1:8" s="37" customFormat="1" x14ac:dyDescent="0.4">
      <c r="A265" s="65" t="str">
        <f>Matrix!$B$1</f>
        <v>Ref #</v>
      </c>
      <c r="B265" s="66"/>
      <c r="C265" s="67" t="str">
        <f>Matrix!$C$1</f>
        <v>Category</v>
      </c>
      <c r="D265" s="68"/>
      <c r="E265" s="67" t="str">
        <f>Matrix!$G$1</f>
        <v>Criticality:
High, Medium, or Low</v>
      </c>
      <c r="F265" s="68"/>
      <c r="G265" s="36" t="str">
        <f>Matrix!$E$1</f>
        <v xml:space="preserve">Public Requirements References/Descriptions </v>
      </c>
    </row>
    <row r="266" spans="1:8" s="38" customFormat="1" ht="15.75" customHeight="1" x14ac:dyDescent="0.4">
      <c r="A266" s="69" t="s">
        <v>296</v>
      </c>
      <c r="B266" s="70"/>
      <c r="C266" s="71" t="str" cm="1">
        <f t="array" aca="1" ref="C266" ca="1">OFFSET(Matrix!$C$1,$H266 - 1,0)</f>
        <v>Disposal of Goods</v>
      </c>
      <c r="D266" s="72"/>
      <c r="E266" s="71" t="str" cm="1">
        <f t="array" aca="1" ref="E266" ca="1">OFFSET(Matrix!$G$1, $H266 - 1,0)</f>
        <v>Low</v>
      </c>
      <c r="F266" s="72"/>
      <c r="G266" s="73" t="str" cm="1">
        <f t="array" aca="1" ref="G266" ca="1">OFFSET(Matrix!$E$1,$H266 - 1,0)</f>
        <v>NIST 800-88 R1 Appendix A -- Minimum Sanitization Recommendations</v>
      </c>
      <c r="H266" s="38">
        <f>MATCH($A266,Matrix!$B$2:$B$73,0)+1</f>
        <v>26</v>
      </c>
    </row>
    <row r="267" spans="1:8" s="38" customFormat="1" x14ac:dyDescent="0.4">
      <c r="A267" s="76" t="str">
        <f>Matrix!$A$1</f>
        <v>Applicable Component Categories</v>
      </c>
      <c r="B267" s="77"/>
      <c r="C267" s="77"/>
      <c r="D267" s="77"/>
      <c r="E267" s="77"/>
      <c r="F267" s="77"/>
      <c r="G267" s="74"/>
      <c r="H267" s="38">
        <f>MATCH($A266,Matrix!$B$2:$B$73,0)+1</f>
        <v>26</v>
      </c>
    </row>
    <row r="268" spans="1:8" s="38" customFormat="1" ht="76.5" customHeight="1" x14ac:dyDescent="0.4">
      <c r="A268" s="69" t="str" cm="1">
        <f t="array" aca="1" ref="A268" ca="1">OFFSET(Matrix!$A$1,$H268 - 1,0)</f>
        <v>Cloud or Back-end;</v>
      </c>
      <c r="B268" s="78"/>
      <c r="C268" s="78"/>
      <c r="D268" s="78"/>
      <c r="E268" s="78"/>
      <c r="F268" s="79"/>
      <c r="G268" s="74"/>
      <c r="H268" s="38">
        <f>MATCH($A266,Matrix!$B$2:$B$73,0)+1</f>
        <v>26</v>
      </c>
    </row>
    <row r="269" spans="1:8" s="38" customFormat="1" x14ac:dyDescent="0.4">
      <c r="A269" s="76" t="str">
        <f>Matrix!$D$1</f>
        <v>Requirement</v>
      </c>
      <c r="B269" s="77"/>
      <c r="C269" s="77"/>
      <c r="D269" s="77"/>
      <c r="E269" s="77"/>
      <c r="F269" s="77"/>
      <c r="G269" s="74"/>
      <c r="H269" s="38">
        <f>MATCH($A266,Matrix!$B$2:$B$73,0)+1</f>
        <v>26</v>
      </c>
    </row>
    <row r="270" spans="1:8" s="38" customFormat="1" ht="94.5" customHeight="1" x14ac:dyDescent="0.4">
      <c r="A270" s="69" t="str" cm="1">
        <f t="array" aca="1" ref="A270" ca="1">OFFSET(Matrix!$D$1,$H270 - 1,0)</f>
        <v>The vendor's processes to remove previously stored information must include acceptable processes for magnetic media, solid-state media, printers, scanners, laptops, smartphones, server and deskstop computers.</v>
      </c>
      <c r="B270" s="78"/>
      <c r="C270" s="78"/>
      <c r="D270" s="78"/>
      <c r="E270" s="78"/>
      <c r="F270" s="79"/>
      <c r="G270" s="74"/>
      <c r="H270" s="38">
        <f>MATCH($A266,Matrix!$B$2:$B$73,0)+1</f>
        <v>26</v>
      </c>
    </row>
    <row r="271" spans="1:8" s="38" customFormat="1" x14ac:dyDescent="0.4">
      <c r="A271" s="80" t="str">
        <f>Matrix!$F$1</f>
        <v xml:space="preserve">Verification: Inspection, Demonstration, Test, or Analysis </v>
      </c>
      <c r="B271" s="81"/>
      <c r="C271" s="81"/>
      <c r="D271" s="81"/>
      <c r="E271" s="81"/>
      <c r="F271" s="81"/>
      <c r="G271" s="74"/>
      <c r="H271" s="38">
        <f>MATCH($A266,Matrix!$B$2:$B$73,0)+1</f>
        <v>26</v>
      </c>
    </row>
    <row r="272" spans="1:8" s="38" customFormat="1" ht="94.5" customHeight="1" x14ac:dyDescent="0.4">
      <c r="A272" s="69" t="str" cm="1">
        <f t="array" aca="1" ref="A272" ca="1">OFFSET(Matrix!$F$1,$H272 - 1,0)</f>
        <v>Inspection of vendor-supplied documentation detailing their disposal of goods procedures; confirm that there are procedures that cover all of magnetic media, solid-state media, printers, scanners, laptops, smartphones, server and desktop computers</v>
      </c>
      <c r="B272" s="78"/>
      <c r="C272" s="78"/>
      <c r="D272" s="78"/>
      <c r="E272" s="78"/>
      <c r="F272" s="79"/>
      <c r="G272" s="74"/>
      <c r="H272" s="38">
        <f>MATCH($A266,Matrix!$B$2:$B$73,0)+1</f>
        <v>26</v>
      </c>
    </row>
    <row r="273" spans="1:8" s="38" customFormat="1" x14ac:dyDescent="0.4">
      <c r="A273" s="76" t="str">
        <f>Matrix!$H$1</f>
        <v>Remarks</v>
      </c>
      <c r="B273" s="77"/>
      <c r="C273" s="77"/>
      <c r="D273" s="77"/>
      <c r="E273" s="77"/>
      <c r="F273" s="77"/>
      <c r="G273" s="74"/>
      <c r="H273" s="38">
        <f>MATCH($A266,Matrix!$B$2:$B$73,0)+1</f>
        <v>26</v>
      </c>
    </row>
    <row r="274" spans="1:8" s="38" customFormat="1" ht="49.5" customHeight="1" thickBot="1" x14ac:dyDescent="0.45">
      <c r="A274" s="82" cm="1">
        <f t="array" aca="1" ref="A274" ca="1">OFFSET(Matrix!$H$1,$H274 - 1,0)</f>
        <v>0</v>
      </c>
      <c r="B274" s="83"/>
      <c r="C274" s="83"/>
      <c r="D274" s="83"/>
      <c r="E274" s="83"/>
      <c r="F274" s="84"/>
      <c r="G274" s="75"/>
      <c r="H274" s="38">
        <f>MATCH($A266,Matrix!$B$2:$B$73,0)+1</f>
        <v>26</v>
      </c>
    </row>
    <row r="275" spans="1:8" s="64" customFormat="1" ht="46.5" customHeight="1" thickBot="1" x14ac:dyDescent="0.45">
      <c r="A275" s="63"/>
      <c r="B275" s="63"/>
      <c r="C275" s="63"/>
      <c r="D275" s="63"/>
      <c r="E275" s="63"/>
      <c r="F275" s="63"/>
      <c r="G275" s="63"/>
      <c r="H275" s="63"/>
    </row>
    <row r="276" spans="1:8" s="37" customFormat="1" ht="17.25" customHeight="1" x14ac:dyDescent="0.4">
      <c r="A276" s="65" t="str">
        <f>Matrix!$B$1</f>
        <v>Ref #</v>
      </c>
      <c r="B276" s="66"/>
      <c r="C276" s="67" t="str">
        <f>Matrix!$C$1</f>
        <v>Category</v>
      </c>
      <c r="D276" s="68"/>
      <c r="E276" s="67" t="str">
        <f>Matrix!$G$1</f>
        <v>Criticality:
High, Medium, or Low</v>
      </c>
      <c r="F276" s="68"/>
      <c r="G276" s="36" t="str">
        <f>Matrix!$E$1</f>
        <v xml:space="preserve">Public Requirements References/Descriptions </v>
      </c>
    </row>
    <row r="277" spans="1:8" s="38" customFormat="1" ht="15.75" customHeight="1" x14ac:dyDescent="0.4">
      <c r="A277" s="69" t="s">
        <v>55</v>
      </c>
      <c r="B277" s="70"/>
      <c r="C277" s="71" t="str" cm="1">
        <f t="array" aca="1" ref="C277" ca="1">OFFSET(Matrix!$C$1,$H277 - 1,0)</f>
        <v>Planning</v>
      </c>
      <c r="D277" s="72"/>
      <c r="E277" s="71" t="str" cm="1">
        <f t="array" aca="1" ref="E277" ca="1">OFFSET(Matrix!$G$1, $H277 - 1,0)</f>
        <v>Medium</v>
      </c>
      <c r="F277" s="72"/>
      <c r="G277" s="73" t="str" cm="1">
        <f t="array" aca="1" ref="G277" ca="1">OFFSET(Matrix!$E$1,$H277 - 1,0)</f>
        <v>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v>
      </c>
      <c r="H277" s="38">
        <f>MATCH($A277,Matrix!$B$2:$B$73,0)+1</f>
        <v>27</v>
      </c>
    </row>
    <row r="278" spans="1:8" s="38" customFormat="1" ht="17.25" customHeight="1" x14ac:dyDescent="0.4">
      <c r="A278" s="76" t="str">
        <f>Matrix!$A$1</f>
        <v>Applicable Component Categories</v>
      </c>
      <c r="B278" s="77"/>
      <c r="C278" s="77"/>
      <c r="D278" s="77"/>
      <c r="E278" s="77"/>
      <c r="F278" s="77"/>
      <c r="G278" s="74"/>
      <c r="H278" s="38">
        <f>MATCH($A277,Matrix!$B$2:$B$73,0)+1</f>
        <v>27</v>
      </c>
    </row>
    <row r="279" spans="1:8" s="38" customFormat="1" ht="76.5" customHeight="1" x14ac:dyDescent="0.4">
      <c r="A279" s="69" t="str" cm="1">
        <f t="array" aca="1" ref="A279" ca="1">OFFSET(Matrix!$A$1,$H279 - 1,0)</f>
        <v>Cloud or Back-end;</v>
      </c>
      <c r="B279" s="78"/>
      <c r="C279" s="78"/>
      <c r="D279" s="78"/>
      <c r="E279" s="78"/>
      <c r="F279" s="79"/>
      <c r="G279" s="74"/>
      <c r="H279" s="38">
        <f>MATCH($A277,Matrix!$B$2:$B$73,0)+1</f>
        <v>27</v>
      </c>
    </row>
    <row r="280" spans="1:8" s="38" customFormat="1" ht="17.25" customHeight="1" x14ac:dyDescent="0.4">
      <c r="A280" s="76" t="str">
        <f>Matrix!$D$1</f>
        <v>Requirement</v>
      </c>
      <c r="B280" s="77"/>
      <c r="C280" s="77"/>
      <c r="D280" s="77"/>
      <c r="E280" s="77"/>
      <c r="F280" s="77"/>
      <c r="G280" s="74"/>
      <c r="H280" s="38">
        <f>MATCH($A277,Matrix!$B$2:$B$73,0)+1</f>
        <v>27</v>
      </c>
    </row>
    <row r="281" spans="1:8" s="38" customFormat="1" ht="94.5" customHeight="1" x14ac:dyDescent="0.4">
      <c r="A281" s="69" t="str" cm="1">
        <f t="array" aca="1" ref="A281" ca="1">OFFSET(Matrix!$D$1,$H281 - 1,0)</f>
        <v>The vendor shall have a System Security Plan (SSP) which details a clear and concise understanding of authorization boundaries of the telematics system.</v>
      </c>
      <c r="B281" s="78"/>
      <c r="C281" s="78"/>
      <c r="D281" s="78"/>
      <c r="E281" s="78"/>
      <c r="F281" s="79"/>
      <c r="G281" s="74"/>
      <c r="H281" s="38">
        <f>MATCH($A277,Matrix!$B$2:$B$73,0)+1</f>
        <v>27</v>
      </c>
    </row>
    <row r="282" spans="1:8" s="38" customFormat="1" x14ac:dyDescent="0.4">
      <c r="A282" s="80" t="str">
        <f>Matrix!$F$1</f>
        <v xml:space="preserve">Verification: Inspection, Demonstration, Test, or Analysis </v>
      </c>
      <c r="B282" s="81"/>
      <c r="C282" s="81"/>
      <c r="D282" s="81"/>
      <c r="E282" s="81"/>
      <c r="F282" s="81"/>
      <c r="G282" s="74"/>
      <c r="H282" s="38">
        <f>MATCH($A277,Matrix!$B$2:$B$73,0)+1</f>
        <v>27</v>
      </c>
    </row>
    <row r="283" spans="1:8" s="38" customFormat="1" ht="104.25" customHeight="1" x14ac:dyDescent="0.4">
      <c r="A283" s="69" t="str" cm="1">
        <f t="array" aca="1" ref="A283" ca="1">OFFSET(Matrix!$F$1,$H283 - 1,0)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283" s="78"/>
      <c r="C283" s="78"/>
      <c r="D283" s="78"/>
      <c r="E283" s="78"/>
      <c r="F283" s="79"/>
      <c r="G283" s="74"/>
      <c r="H283" s="38">
        <f>MATCH($A277,Matrix!$B$2:$B$73,0)+1</f>
        <v>27</v>
      </c>
    </row>
    <row r="284" spans="1:8" s="38" customFormat="1" ht="17.25" customHeight="1" x14ac:dyDescent="0.4">
      <c r="A284" s="76" t="str">
        <f>Matrix!$H$1</f>
        <v>Remarks</v>
      </c>
      <c r="B284" s="77"/>
      <c r="C284" s="77"/>
      <c r="D284" s="77"/>
      <c r="E284" s="77"/>
      <c r="F284" s="77"/>
      <c r="G284" s="74"/>
      <c r="H284" s="38">
        <f>MATCH($A277,Matrix!$B$2:$B$73,0)+1</f>
        <v>27</v>
      </c>
    </row>
    <row r="285" spans="1:8" s="38" customFormat="1" ht="132" customHeight="1" thickBot="1" x14ac:dyDescent="0.45">
      <c r="A285" s="82" t="str" cm="1">
        <f t="array" aca="1" ref="A285" ca="1">OFFSET(Matrix!$H$1,$H285 - 1,0)</f>
        <v>-</v>
      </c>
      <c r="B285" s="83"/>
      <c r="C285" s="83"/>
      <c r="D285" s="83"/>
      <c r="E285" s="83"/>
      <c r="F285" s="84"/>
      <c r="G285" s="75"/>
      <c r="H285" s="38">
        <f>MATCH($A277,Matrix!$B$2:$B$73,0)+1</f>
        <v>27</v>
      </c>
    </row>
    <row r="286" spans="1:8" s="64" customFormat="1" ht="46.5" customHeight="1" thickBot="1" x14ac:dyDescent="0.45">
      <c r="A286" s="63"/>
      <c r="B286" s="63"/>
      <c r="C286" s="63"/>
      <c r="D286" s="63"/>
      <c r="E286" s="63"/>
      <c r="F286" s="63"/>
      <c r="G286" s="63"/>
      <c r="H286" s="63"/>
    </row>
    <row r="287" spans="1:8" s="37" customFormat="1" x14ac:dyDescent="0.4">
      <c r="A287" s="65" t="str">
        <f>Matrix!$B$1</f>
        <v>Ref #</v>
      </c>
      <c r="B287" s="66"/>
      <c r="C287" s="67" t="str">
        <f>Matrix!$C$1</f>
        <v>Category</v>
      </c>
      <c r="D287" s="68"/>
      <c r="E287" s="67" t="str">
        <f>Matrix!$G$1</f>
        <v>Criticality:
High, Medium, or Low</v>
      </c>
      <c r="F287" s="68"/>
      <c r="G287" s="36" t="str">
        <f>Matrix!$E$1</f>
        <v xml:space="preserve">Public Requirements References/Descriptions </v>
      </c>
    </row>
    <row r="288" spans="1:8" s="38" customFormat="1" ht="15.75" customHeight="1" x14ac:dyDescent="0.4">
      <c r="A288" s="69" t="s">
        <v>57</v>
      </c>
      <c r="B288" s="70"/>
      <c r="C288" s="71" t="str" cm="1">
        <f t="array" aca="1" ref="C288" ca="1">OFFSET(Matrix!$C$1,$H288 - 1,0)</f>
        <v>Planning</v>
      </c>
      <c r="D288" s="72"/>
      <c r="E288" s="71" t="str" cm="1">
        <f t="array" aca="1" ref="E288" ca="1">OFFSET(Matrix!$G$1, $H288 - 1,0)</f>
        <v>Medium</v>
      </c>
      <c r="F288" s="72"/>
      <c r="G288" s="73" t="str" cm="1">
        <f t="array" aca="1" ref="G288" ca="1">OFFSET(Matrix!$E$1,$H288 - 1,0)</f>
        <v>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v>
      </c>
      <c r="H288" s="38">
        <f>MATCH($A288,Matrix!$B$2:$B$73,0)+1</f>
        <v>28</v>
      </c>
    </row>
    <row r="289" spans="1:8" s="38" customFormat="1" x14ac:dyDescent="0.4">
      <c r="A289" s="76" t="str">
        <f>Matrix!$A$1</f>
        <v>Applicable Component Categories</v>
      </c>
      <c r="B289" s="77"/>
      <c r="C289" s="77"/>
      <c r="D289" s="77"/>
      <c r="E289" s="77"/>
      <c r="F289" s="77"/>
      <c r="G289" s="74"/>
      <c r="H289" s="38">
        <f>MATCH($A288,Matrix!$B$2:$B$73,0)+1</f>
        <v>28</v>
      </c>
    </row>
    <row r="290" spans="1:8" s="38" customFormat="1" ht="76.5" customHeight="1" x14ac:dyDescent="0.4">
      <c r="A290" s="69" t="str" cm="1">
        <f t="array" aca="1" ref="A290" ca="1">OFFSET(Matrix!$A$1,$H290 - 1,0)</f>
        <v>Cloud or Back-end;</v>
      </c>
      <c r="B290" s="78"/>
      <c r="C290" s="78"/>
      <c r="D290" s="78"/>
      <c r="E290" s="78"/>
      <c r="F290" s="79"/>
      <c r="G290" s="74"/>
      <c r="H290" s="38">
        <f>MATCH($A288,Matrix!$B$2:$B$73,0)+1</f>
        <v>28</v>
      </c>
    </row>
    <row r="291" spans="1:8" s="38" customFormat="1" x14ac:dyDescent="0.4">
      <c r="A291" s="76" t="str">
        <f>Matrix!$D$1</f>
        <v>Requirement</v>
      </c>
      <c r="B291" s="77"/>
      <c r="C291" s="77"/>
      <c r="D291" s="77"/>
      <c r="E291" s="77"/>
      <c r="F291" s="77"/>
      <c r="G291" s="74"/>
      <c r="H291" s="38">
        <f>MATCH($A288,Matrix!$B$2:$B$73,0)+1</f>
        <v>28</v>
      </c>
    </row>
    <row r="292" spans="1:8" s="38" customFormat="1" ht="94.5" customHeight="1" x14ac:dyDescent="0.4">
      <c r="A292" s="69" t="str" cm="1">
        <f t="array" aca="1" ref="A292" ca="1">OFFSET(Matrix!$D$1,$H292 - 1,0)</f>
        <v xml:space="preserve">The vendor shall have a documented Information Security Architecture (ISA) for the telematics system.  </v>
      </c>
      <c r="B292" s="78"/>
      <c r="C292" s="78"/>
      <c r="D292" s="78"/>
      <c r="E292" s="78"/>
      <c r="F292" s="79"/>
      <c r="G292" s="74"/>
      <c r="H292" s="38">
        <f>MATCH($A288,Matrix!$B$2:$B$73,0)+1</f>
        <v>28</v>
      </c>
    </row>
    <row r="293" spans="1:8" s="38" customFormat="1" x14ac:dyDescent="0.4">
      <c r="A293" s="80" t="str">
        <f>Matrix!$F$1</f>
        <v xml:space="preserve">Verification: Inspection, Demonstration, Test, or Analysis </v>
      </c>
      <c r="B293" s="81"/>
      <c r="C293" s="81"/>
      <c r="D293" s="81"/>
      <c r="E293" s="81"/>
      <c r="F293" s="81"/>
      <c r="G293" s="74"/>
      <c r="H293" s="38">
        <f>MATCH($A288,Matrix!$B$2:$B$73,0)+1</f>
        <v>28</v>
      </c>
    </row>
    <row r="294" spans="1:8" s="38" customFormat="1" ht="174" customHeight="1" x14ac:dyDescent="0.4">
      <c r="A294" s="69" t="str" cm="1">
        <f t="array" aca="1" ref="A294" ca="1">OFFSET(Matrix!$F$1,$H294 - 1,0)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294" s="78"/>
      <c r="C294" s="78"/>
      <c r="D294" s="78"/>
      <c r="E294" s="78"/>
      <c r="F294" s="79"/>
      <c r="G294" s="74"/>
      <c r="H294" s="38">
        <f>MATCH($A288,Matrix!$B$2:$B$73,0)+1</f>
        <v>28</v>
      </c>
    </row>
    <row r="295" spans="1:8" s="38" customFormat="1" x14ac:dyDescent="0.4">
      <c r="A295" s="76" t="str">
        <f>Matrix!$H$1</f>
        <v>Remarks</v>
      </c>
      <c r="B295" s="77"/>
      <c r="C295" s="77"/>
      <c r="D295" s="77"/>
      <c r="E295" s="77"/>
      <c r="F295" s="77"/>
      <c r="G295" s="74"/>
      <c r="H295" s="38">
        <f>MATCH($A288,Matrix!$B$2:$B$73,0)+1</f>
        <v>28</v>
      </c>
    </row>
    <row r="296" spans="1:8" s="38" customFormat="1" ht="49.5" customHeight="1" thickBot="1" x14ac:dyDescent="0.45">
      <c r="A296" s="82" t="str" cm="1">
        <f t="array" aca="1" ref="A296" ca="1">OFFSET(Matrix!$H$1,$H296 - 1,0)</f>
        <v>-</v>
      </c>
      <c r="B296" s="83"/>
      <c r="C296" s="83"/>
      <c r="D296" s="83"/>
      <c r="E296" s="83"/>
      <c r="F296" s="84"/>
      <c r="G296" s="75"/>
      <c r="H296" s="38">
        <f>MATCH($A288,Matrix!$B$2:$B$73,0)+1</f>
        <v>28</v>
      </c>
    </row>
    <row r="297" spans="1:8" s="64" customFormat="1" ht="46.5" customHeight="1" thickBot="1" x14ac:dyDescent="0.45">
      <c r="A297" s="63"/>
      <c r="B297" s="63"/>
      <c r="C297" s="63"/>
      <c r="D297" s="63"/>
      <c r="E297" s="63"/>
      <c r="F297" s="63"/>
      <c r="G297" s="63"/>
      <c r="H297" s="63"/>
    </row>
    <row r="298" spans="1:8" s="37" customFormat="1" ht="17.25" customHeight="1" x14ac:dyDescent="0.4">
      <c r="A298" s="65" t="str">
        <f>Matrix!$B$1</f>
        <v>Ref #</v>
      </c>
      <c r="B298" s="66"/>
      <c r="C298" s="67" t="str">
        <f>Matrix!$C$1</f>
        <v>Category</v>
      </c>
      <c r="D298" s="68"/>
      <c r="E298" s="67" t="str">
        <f>Matrix!$G$1</f>
        <v>Criticality:
High, Medium, or Low</v>
      </c>
      <c r="F298" s="68"/>
      <c r="G298" s="36" t="str">
        <f>Matrix!$E$1</f>
        <v xml:space="preserve">Public Requirements References/Descriptions </v>
      </c>
    </row>
    <row r="299" spans="1:8" s="38" customFormat="1" ht="15.75" customHeight="1" x14ac:dyDescent="0.4">
      <c r="A299" s="69" t="s">
        <v>59</v>
      </c>
      <c r="B299" s="70"/>
      <c r="C299" s="71" t="str" cm="1">
        <f t="array" aca="1" ref="C299" ca="1">OFFSET(Matrix!$C$1,$H299 - 1,0)</f>
        <v>Planning</v>
      </c>
      <c r="D299" s="72"/>
      <c r="E299" s="71" t="str" cm="1">
        <f t="array" aca="1" ref="E299" ca="1">OFFSET(Matrix!$G$1, $H299 - 1,0)</f>
        <v>High</v>
      </c>
      <c r="F299" s="72"/>
      <c r="G299" s="73" t="str" cm="1">
        <f t="array" aca="1" ref="G299" ca="1">OFFSET(Matrix!$E$1,$H299 - 1,0)</f>
        <v>CAIQ BCR-01.1 Does your organization have a plan or framework for business continuity management or disaster recovery management?
CAIQ BCR-01.6 Do you provide a tenant-triggered failover option?</v>
      </c>
      <c r="H299" s="38">
        <f>MATCH($A299,Matrix!$B$2:$B$73,0)+1</f>
        <v>29</v>
      </c>
    </row>
    <row r="300" spans="1:8" s="38" customFormat="1" ht="17.25" customHeight="1" x14ac:dyDescent="0.4">
      <c r="A300" s="76" t="str">
        <f>Matrix!$A$1</f>
        <v>Applicable Component Categories</v>
      </c>
      <c r="B300" s="77"/>
      <c r="C300" s="77"/>
      <c r="D300" s="77"/>
      <c r="E300" s="77"/>
      <c r="F300" s="77"/>
      <c r="G300" s="74"/>
      <c r="H300" s="38">
        <f>MATCH($A299,Matrix!$B$2:$B$73,0)+1</f>
        <v>29</v>
      </c>
    </row>
    <row r="301" spans="1:8" s="38" customFormat="1" ht="76.5" customHeight="1" x14ac:dyDescent="0.4">
      <c r="A301" s="69" t="str" cm="1">
        <f t="array" aca="1" ref="A301" ca="1">OFFSET(Matrix!$A$1,$H301 - 1,0)</f>
        <v>Cloud or Back-end;</v>
      </c>
      <c r="B301" s="78"/>
      <c r="C301" s="78"/>
      <c r="D301" s="78"/>
      <c r="E301" s="78"/>
      <c r="F301" s="79"/>
      <c r="G301" s="74"/>
      <c r="H301" s="38">
        <f>MATCH($A299,Matrix!$B$2:$B$73,0)+1</f>
        <v>29</v>
      </c>
    </row>
    <row r="302" spans="1:8" s="38" customFormat="1" ht="17.25" customHeight="1" x14ac:dyDescent="0.4">
      <c r="A302" s="76" t="str">
        <f>Matrix!$D$1</f>
        <v>Requirement</v>
      </c>
      <c r="B302" s="77"/>
      <c r="C302" s="77"/>
      <c r="D302" s="77"/>
      <c r="E302" s="77"/>
      <c r="F302" s="77"/>
      <c r="G302" s="74"/>
      <c r="H302" s="38">
        <f>MATCH($A299,Matrix!$B$2:$B$73,0)+1</f>
        <v>29</v>
      </c>
    </row>
    <row r="303" spans="1:8" s="38" customFormat="1" ht="94.5" customHeight="1" x14ac:dyDescent="0.4">
      <c r="A303" s="69" t="str" cm="1">
        <f t="array" aca="1" ref="A303" ca="1">OFFSET(Matrix!$D$1,$H303 - 1,0)</f>
        <v>The vendor shall provide interfaces to their backend using the Open Telematics API -- enabling carriers to have failover to other providers to avoid interruptions due to single point of failure in provider telematics services.</v>
      </c>
      <c r="B303" s="78"/>
      <c r="C303" s="78"/>
      <c r="D303" s="78"/>
      <c r="E303" s="78"/>
      <c r="F303" s="79"/>
      <c r="G303" s="74"/>
      <c r="H303" s="38">
        <f>MATCH($A299,Matrix!$B$2:$B$73,0)+1</f>
        <v>29</v>
      </c>
    </row>
    <row r="304" spans="1:8" s="38" customFormat="1" x14ac:dyDescent="0.4">
      <c r="A304" s="80" t="str">
        <f>Matrix!$F$1</f>
        <v xml:space="preserve">Verification: Inspection, Demonstration, Test, or Analysis </v>
      </c>
      <c r="B304" s="81"/>
      <c r="C304" s="81"/>
      <c r="D304" s="81"/>
      <c r="E304" s="81"/>
      <c r="F304" s="81"/>
      <c r="G304" s="74"/>
      <c r="H304" s="38">
        <f>MATCH($A299,Matrix!$B$2:$B$73,0)+1</f>
        <v>29</v>
      </c>
    </row>
    <row r="305" spans="1:8" s="38" customFormat="1" ht="105.75" customHeight="1" x14ac:dyDescent="0.4">
      <c r="A305" s="69" t="str" cm="1">
        <f t="array" aca="1" ref="A305" ca="1">OFFSET(Matrix!$F$1,$H305 - 1,0)</f>
        <v>Inspection of vendor-supplied documentation detailing the interfaces (APIs) offered by the vendor.
Ensure that your (carrier) systems can failover to other providers with the same interfaces (APIs).</v>
      </c>
      <c r="B305" s="78"/>
      <c r="C305" s="78"/>
      <c r="D305" s="78"/>
      <c r="E305" s="78"/>
      <c r="F305" s="79"/>
      <c r="G305" s="74"/>
      <c r="H305" s="38">
        <f>MATCH($A299,Matrix!$B$2:$B$73,0)+1</f>
        <v>29</v>
      </c>
    </row>
    <row r="306" spans="1:8" s="38" customFormat="1" ht="17.25" customHeight="1" x14ac:dyDescent="0.4">
      <c r="A306" s="76" t="str">
        <f>Matrix!$H$1</f>
        <v>Remarks</v>
      </c>
      <c r="B306" s="77"/>
      <c r="C306" s="77"/>
      <c r="D306" s="77"/>
      <c r="E306" s="77"/>
      <c r="F306" s="77"/>
      <c r="G306" s="74"/>
      <c r="H306" s="38">
        <f>MATCH($A299,Matrix!$B$2:$B$73,0)+1</f>
        <v>29</v>
      </c>
    </row>
    <row r="307" spans="1:8" s="38" customFormat="1" ht="49.5" customHeight="1" thickBot="1" x14ac:dyDescent="0.45">
      <c r="A307" s="82" t="str" cm="1">
        <f t="array" aca="1" ref="A307" ca="1">OFFSET(Matrix!$H$1,$H307 - 1,0)</f>
        <v>Telematics is business critical to the carriers, failover is needed for this service</v>
      </c>
      <c r="B307" s="83"/>
      <c r="C307" s="83"/>
      <c r="D307" s="83"/>
      <c r="E307" s="83"/>
      <c r="F307" s="84"/>
      <c r="G307" s="75"/>
      <c r="H307" s="38">
        <f>MATCH($A299,Matrix!$B$2:$B$73,0)+1</f>
        <v>29</v>
      </c>
    </row>
    <row r="308" spans="1:8" s="64" customFormat="1" ht="46.5" customHeight="1" thickBot="1" x14ac:dyDescent="0.45">
      <c r="A308" s="63"/>
      <c r="B308" s="63"/>
      <c r="C308" s="63"/>
      <c r="D308" s="63"/>
      <c r="E308" s="63"/>
      <c r="F308" s="63"/>
      <c r="G308" s="63"/>
      <c r="H308" s="63"/>
    </row>
    <row r="309" spans="1:8" s="37" customFormat="1" x14ac:dyDescent="0.4">
      <c r="A309" s="65" t="str">
        <f>Matrix!$B$1</f>
        <v>Ref #</v>
      </c>
      <c r="B309" s="66"/>
      <c r="C309" s="67" t="str">
        <f>Matrix!$C$1</f>
        <v>Category</v>
      </c>
      <c r="D309" s="68"/>
      <c r="E309" s="67" t="str">
        <f>Matrix!$G$1</f>
        <v>Criticality:
High, Medium, or Low</v>
      </c>
      <c r="F309" s="68"/>
      <c r="G309" s="36" t="str">
        <f>Matrix!$E$1</f>
        <v xml:space="preserve">Public Requirements References/Descriptions </v>
      </c>
    </row>
    <row r="310" spans="1:8" s="38" customFormat="1" ht="15.75" customHeight="1" x14ac:dyDescent="0.4">
      <c r="A310" s="69" t="s">
        <v>60</v>
      </c>
      <c r="B310" s="70"/>
      <c r="C310" s="71" t="str" cm="1">
        <f t="array" aca="1" ref="C310" ca="1">OFFSET(Matrix!$C$1,$H310 - 1,0)</f>
        <v>Personnel Security</v>
      </c>
      <c r="D310" s="72"/>
      <c r="E310" s="71" t="str" cm="1">
        <f t="array" aca="1" ref="E310" ca="1">OFFSET(Matrix!$G$1, $H310 - 1,0)</f>
        <v>Medium</v>
      </c>
      <c r="F310" s="72"/>
      <c r="G310" s="73" t="str" cm="1">
        <f t="array" aca="1" ref="G310" ca="1">OFFSET(Matrix!$E$1,$H310 - 1,0)</f>
        <v>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 defined time period]; and
e. Monitor provider compliance with personnel security requirements.</v>
      </c>
      <c r="H310" s="38">
        <f>MATCH($A310,Matrix!$B$2:$B$73,0)+1</f>
        <v>30</v>
      </c>
    </row>
    <row r="311" spans="1:8" s="38" customFormat="1" x14ac:dyDescent="0.4">
      <c r="A311" s="76" t="str">
        <f>Matrix!$A$1</f>
        <v>Applicable Component Categories</v>
      </c>
      <c r="B311" s="77"/>
      <c r="C311" s="77"/>
      <c r="D311" s="77"/>
      <c r="E311" s="77"/>
      <c r="F311" s="77"/>
      <c r="G311" s="74"/>
      <c r="H311" s="38">
        <f>MATCH($A310,Matrix!$B$2:$B$73,0)+1</f>
        <v>30</v>
      </c>
    </row>
    <row r="312" spans="1:8" s="38" customFormat="1" ht="76.5" customHeight="1" x14ac:dyDescent="0.4">
      <c r="A312" s="69" t="str" cm="1">
        <f t="array" aca="1" ref="A312" ca="1">OFFSET(Matrix!$A$1,$H312 - 1,0)</f>
        <v>Mobile App;
Physical In-Cab Device;
Connectivity/Communications;
Cloud or Back-end;</v>
      </c>
      <c r="B312" s="78"/>
      <c r="C312" s="78"/>
      <c r="D312" s="78"/>
      <c r="E312" s="78"/>
      <c r="F312" s="79"/>
      <c r="G312" s="74"/>
      <c r="H312" s="38">
        <f>MATCH($A310,Matrix!$B$2:$B$73,0)+1</f>
        <v>30</v>
      </c>
    </row>
    <row r="313" spans="1:8" s="38" customFormat="1" x14ac:dyDescent="0.4">
      <c r="A313" s="76" t="str">
        <f>Matrix!$D$1</f>
        <v>Requirement</v>
      </c>
      <c r="B313" s="77"/>
      <c r="C313" s="77"/>
      <c r="D313" s="77"/>
      <c r="E313" s="77"/>
      <c r="F313" s="77"/>
      <c r="G313" s="74"/>
      <c r="H313" s="38">
        <f>MATCH($A310,Matrix!$B$2:$B$73,0)+1</f>
        <v>30</v>
      </c>
    </row>
    <row r="314" spans="1:8" s="38" customFormat="1" ht="94.5" customHeight="1" x14ac:dyDescent="0.4">
      <c r="A314" s="69" t="str" cm="1">
        <f t="array" aca="1" ref="A314" ca="1">OFFSET(Matrix!$D$1,$H314 - 1,0)</f>
        <v>The vendor shall have personnel security policies &amp; procedures, position risk categorization, personnel screening, personnel termination, personnel transfer, access agreements and third-party personnel security.</v>
      </c>
      <c r="B314" s="78"/>
      <c r="C314" s="78"/>
      <c r="D314" s="78"/>
      <c r="E314" s="78"/>
      <c r="F314" s="79"/>
      <c r="G314" s="74"/>
      <c r="H314" s="38">
        <f>MATCH($A310,Matrix!$B$2:$B$73,0)+1</f>
        <v>30</v>
      </c>
    </row>
    <row r="315" spans="1:8" s="38" customFormat="1" x14ac:dyDescent="0.4">
      <c r="A315" s="80" t="str">
        <f>Matrix!$F$1</f>
        <v xml:space="preserve">Verification: Inspection, Demonstration, Test, or Analysis </v>
      </c>
      <c r="B315" s="81"/>
      <c r="C315" s="81"/>
      <c r="D315" s="81"/>
      <c r="E315" s="81"/>
      <c r="F315" s="81"/>
      <c r="G315" s="74"/>
      <c r="H315" s="38">
        <f>MATCH($A310,Matrix!$B$2:$B$73,0)+1</f>
        <v>30</v>
      </c>
    </row>
    <row r="316" spans="1:8" s="38" customFormat="1" ht="94.5" customHeight="1" x14ac:dyDescent="0.4">
      <c r="A316" s="69" t="str" cm="1">
        <f t="array" aca="1" ref="A316" ca="1">OFFSET(Matrix!$F$1,$H316 - 1,0)</f>
        <v>Inspection of vendor-supplied documents detailing their personal security policies &amp; procedures.</v>
      </c>
      <c r="B316" s="78"/>
      <c r="C316" s="78"/>
      <c r="D316" s="78"/>
      <c r="E316" s="78"/>
      <c r="F316" s="79"/>
      <c r="G316" s="74"/>
      <c r="H316" s="38">
        <f>MATCH($A310,Matrix!$B$2:$B$73,0)+1</f>
        <v>30</v>
      </c>
    </row>
    <row r="317" spans="1:8" s="38" customFormat="1" x14ac:dyDescent="0.4">
      <c r="A317" s="76" t="str">
        <f>Matrix!$H$1</f>
        <v>Remarks</v>
      </c>
      <c r="B317" s="77"/>
      <c r="C317" s="77"/>
      <c r="D317" s="77"/>
      <c r="E317" s="77"/>
      <c r="F317" s="77"/>
      <c r="G317" s="74"/>
      <c r="H317" s="38">
        <f>MATCH($A310,Matrix!$B$2:$B$73,0)+1</f>
        <v>30</v>
      </c>
    </row>
    <row r="318" spans="1:8" s="38" customFormat="1" ht="148.5" customHeight="1" thickBot="1" x14ac:dyDescent="0.45">
      <c r="A318" s="82" t="str" cm="1">
        <f t="array" aca="1" ref="A318" ca="1">OFFSET(Matrix!$H$1,$H318 - 1,0)</f>
        <v>-</v>
      </c>
      <c r="B318" s="83"/>
      <c r="C318" s="83"/>
      <c r="D318" s="83"/>
      <c r="E318" s="83"/>
      <c r="F318" s="84"/>
      <c r="G318" s="75"/>
      <c r="H318" s="38">
        <f>MATCH($A310,Matrix!$B$2:$B$73,0)+1</f>
        <v>30</v>
      </c>
    </row>
    <row r="319" spans="1:8" s="64" customFormat="1" ht="46.5" customHeight="1" thickBot="1" x14ac:dyDescent="0.45">
      <c r="A319" s="63"/>
      <c r="B319" s="63"/>
      <c r="C319" s="63"/>
      <c r="D319" s="63"/>
      <c r="E319" s="63"/>
      <c r="F319" s="63"/>
      <c r="G319" s="63"/>
      <c r="H319" s="63"/>
    </row>
    <row r="320" spans="1:8" s="37" customFormat="1" ht="17.25" customHeight="1" x14ac:dyDescent="0.4">
      <c r="A320" s="65" t="str">
        <f>Matrix!$B$1</f>
        <v>Ref #</v>
      </c>
      <c r="B320" s="66"/>
      <c r="C320" s="67" t="str">
        <f>Matrix!$C$1</f>
        <v>Category</v>
      </c>
      <c r="D320" s="68"/>
      <c r="E320" s="67" t="str">
        <f>Matrix!$G$1</f>
        <v>Criticality:
High, Medium, or Low</v>
      </c>
      <c r="F320" s="68"/>
      <c r="G320" s="36" t="str">
        <f>Matrix!$E$1</f>
        <v xml:space="preserve">Public Requirements References/Descriptions </v>
      </c>
    </row>
    <row r="321" spans="1:8" s="38" customFormat="1" ht="15.75" customHeight="1" x14ac:dyDescent="0.4">
      <c r="A321" s="69" t="s">
        <v>63</v>
      </c>
      <c r="B321" s="70"/>
      <c r="C321" s="71" t="str" cm="1">
        <f t="array" aca="1" ref="C321" ca="1">OFFSET(Matrix!$C$1,$H321 - 1,0)</f>
        <v>Risk Assessment</v>
      </c>
      <c r="D321" s="72"/>
      <c r="E321" s="71" t="str" cm="1">
        <f t="array" aca="1" ref="E321" ca="1">OFFSET(Matrix!$G$1, $H321 - 1,0)</f>
        <v>Medium</v>
      </c>
      <c r="F321" s="72"/>
      <c r="G321" s="73" t="str" cm="1">
        <f t="array" aca="1" ref="G321" ca="1">OFFSET(Matrix!$E$1,$H321 - 1,0)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v>
      </c>
      <c r="H321" s="38">
        <f>MATCH($A321,Matrix!$B$2:$B$73,0)+1</f>
        <v>31</v>
      </c>
    </row>
    <row r="322" spans="1:8" s="38" customFormat="1" ht="17.25" customHeight="1" x14ac:dyDescent="0.4">
      <c r="A322" s="76" t="str">
        <f>Matrix!$A$1</f>
        <v>Applicable Component Categories</v>
      </c>
      <c r="B322" s="77"/>
      <c r="C322" s="77"/>
      <c r="D322" s="77"/>
      <c r="E322" s="77"/>
      <c r="F322" s="77"/>
      <c r="G322" s="74"/>
      <c r="H322" s="38">
        <f>MATCH($A321,Matrix!$B$2:$B$73,0)+1</f>
        <v>31</v>
      </c>
    </row>
    <row r="323" spans="1:8" s="38" customFormat="1" ht="76.5" customHeight="1" x14ac:dyDescent="0.4">
      <c r="A323" s="69" t="str" cm="1">
        <f t="array" aca="1" ref="A323" ca="1">OFFSET(Matrix!$A$1,$H323 - 1,0)</f>
        <v>Mobile App;
Physical In-Cab Device;
Connectivity/Communications;
Cloud or Back-end;</v>
      </c>
      <c r="B323" s="78"/>
      <c r="C323" s="78"/>
      <c r="D323" s="78"/>
      <c r="E323" s="78"/>
      <c r="F323" s="79"/>
      <c r="G323" s="74"/>
      <c r="H323" s="38">
        <f>MATCH($A321,Matrix!$B$2:$B$73,0)+1</f>
        <v>31</v>
      </c>
    </row>
    <row r="324" spans="1:8" s="38" customFormat="1" ht="17.25" customHeight="1" x14ac:dyDescent="0.4">
      <c r="A324" s="76" t="str">
        <f>Matrix!$D$1</f>
        <v>Requirement</v>
      </c>
      <c r="B324" s="77"/>
      <c r="C324" s="77"/>
      <c r="D324" s="77"/>
      <c r="E324" s="77"/>
      <c r="F324" s="77"/>
      <c r="G324" s="74"/>
      <c r="H324" s="38">
        <f>MATCH($A321,Matrix!$B$2:$B$73,0)+1</f>
        <v>31</v>
      </c>
    </row>
    <row r="325" spans="1:8" s="38" customFormat="1" ht="94.5" customHeight="1" x14ac:dyDescent="0.4">
      <c r="A325" s="69" t="str" cm="1">
        <f t="array" aca="1" ref="A325" ca="1">OFFSET(Matrix!$D$1,$H325 - 1,0)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325" s="78"/>
      <c r="C325" s="78"/>
      <c r="D325" s="78"/>
      <c r="E325" s="78"/>
      <c r="F325" s="79"/>
      <c r="G325" s="74"/>
      <c r="H325" s="38">
        <f>MATCH($A321,Matrix!$B$2:$B$73,0)+1</f>
        <v>31</v>
      </c>
    </row>
    <row r="326" spans="1:8" s="38" customFormat="1" x14ac:dyDescent="0.4">
      <c r="A326" s="80" t="str">
        <f>Matrix!$F$1</f>
        <v xml:space="preserve">Verification: Inspection, Demonstration, Test, or Analysis </v>
      </c>
      <c r="B326" s="81"/>
      <c r="C326" s="81"/>
      <c r="D326" s="81"/>
      <c r="E326" s="81"/>
      <c r="F326" s="81"/>
      <c r="G326" s="74"/>
      <c r="H326" s="38">
        <f>MATCH($A321,Matrix!$B$2:$B$73,0)+1</f>
        <v>31</v>
      </c>
    </row>
    <row r="327" spans="1:8" s="38" customFormat="1" ht="104.25" customHeight="1" x14ac:dyDescent="0.4">
      <c r="A327" s="69" t="str" cm="1">
        <f t="array" aca="1" ref="A327" ca="1">OFFSET(Matrix!$F$1,$H327 - 1,0)</f>
        <v>Inspection of vendor-supplied documentation stating their previous and planned risk assessment dates and detailing the documentation requirements of their risk assessments.</v>
      </c>
      <c r="B327" s="78"/>
      <c r="C327" s="78"/>
      <c r="D327" s="78"/>
      <c r="E327" s="78"/>
      <c r="F327" s="79"/>
      <c r="G327" s="74"/>
      <c r="H327" s="38">
        <f>MATCH($A321,Matrix!$B$2:$B$73,0)+1</f>
        <v>31</v>
      </c>
    </row>
    <row r="328" spans="1:8" s="38" customFormat="1" ht="17.25" customHeight="1" x14ac:dyDescent="0.4">
      <c r="A328" s="76" t="str">
        <f>Matrix!$H$1</f>
        <v>Remarks</v>
      </c>
      <c r="B328" s="77"/>
      <c r="C328" s="77"/>
      <c r="D328" s="77"/>
      <c r="E328" s="77"/>
      <c r="F328" s="77"/>
      <c r="G328" s="74"/>
      <c r="H328" s="38">
        <f>MATCH($A321,Matrix!$B$2:$B$73,0)+1</f>
        <v>31</v>
      </c>
    </row>
    <row r="329" spans="1:8" s="38" customFormat="1" ht="72" customHeight="1" thickBot="1" x14ac:dyDescent="0.45">
      <c r="A329" s="82" t="str" cm="1">
        <f t="array" aca="1" ref="A329" ca="1">OFFSET(Matrix!$H$1,$H329 - 1,0)</f>
        <v>-</v>
      </c>
      <c r="B329" s="83"/>
      <c r="C329" s="83"/>
      <c r="D329" s="83"/>
      <c r="E329" s="83"/>
      <c r="F329" s="84"/>
      <c r="G329" s="75"/>
      <c r="H329" s="38">
        <f>MATCH($A321,Matrix!$B$2:$B$73,0)+1</f>
        <v>31</v>
      </c>
    </row>
    <row r="330" spans="1:8" s="64" customFormat="1" ht="46.5" customHeight="1" thickBot="1" x14ac:dyDescent="0.45">
      <c r="A330" s="63"/>
      <c r="B330" s="63"/>
      <c r="C330" s="63"/>
      <c r="D330" s="63"/>
      <c r="E330" s="63"/>
      <c r="F330" s="63"/>
      <c r="G330" s="63"/>
      <c r="H330" s="63"/>
    </row>
    <row r="331" spans="1:8" s="37" customFormat="1" x14ac:dyDescent="0.4">
      <c r="A331" s="65" t="str">
        <f>Matrix!$B$1</f>
        <v>Ref #</v>
      </c>
      <c r="B331" s="66"/>
      <c r="C331" s="67" t="str">
        <f>Matrix!$C$1</f>
        <v>Category</v>
      </c>
      <c r="D331" s="68"/>
      <c r="E331" s="67" t="str">
        <f>Matrix!$G$1</f>
        <v>Criticality:
High, Medium, or Low</v>
      </c>
      <c r="F331" s="68"/>
      <c r="G331" s="36" t="str">
        <f>Matrix!$E$1</f>
        <v xml:space="preserve">Public Requirements References/Descriptions </v>
      </c>
    </row>
    <row r="332" spans="1:8" s="38" customFormat="1" ht="15.75" customHeight="1" x14ac:dyDescent="0.4">
      <c r="A332" s="69" t="s">
        <v>66</v>
      </c>
      <c r="B332" s="70"/>
      <c r="C332" s="71" t="str" cm="1">
        <f t="array" aca="1" ref="C332" ca="1">OFFSET(Matrix!$C$1,$H332 - 1,0)</f>
        <v>Risk Assessment</v>
      </c>
      <c r="D332" s="72"/>
      <c r="E332" s="71" t="str" cm="1">
        <f t="array" aca="1" ref="E332" ca="1">OFFSET(Matrix!$G$1, $H332 - 1,0)</f>
        <v>Medium</v>
      </c>
      <c r="F332" s="72"/>
      <c r="G332" s="73" t="str" cm="1">
        <f t="array" aca="1" ref="G332" ca="1">OFFSET(Matrix!$E$1,$H332 - 1,0)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v>
      </c>
      <c r="H332" s="38">
        <f>MATCH($A332,Matrix!$B$2:$B$73,0)+1</f>
        <v>32</v>
      </c>
    </row>
    <row r="333" spans="1:8" s="38" customFormat="1" x14ac:dyDescent="0.4">
      <c r="A333" s="76" t="str">
        <f>Matrix!$A$1</f>
        <v>Applicable Component Categories</v>
      </c>
      <c r="B333" s="77"/>
      <c r="C333" s="77"/>
      <c r="D333" s="77"/>
      <c r="E333" s="77"/>
      <c r="F333" s="77"/>
      <c r="G333" s="74"/>
      <c r="H333" s="38">
        <f>MATCH($A332,Matrix!$B$2:$B$73,0)+1</f>
        <v>32</v>
      </c>
    </row>
    <row r="334" spans="1:8" s="38" customFormat="1" ht="76.5" customHeight="1" x14ac:dyDescent="0.4">
      <c r="A334" s="69" t="str" cm="1">
        <f t="array" aca="1" ref="A334" ca="1">OFFSET(Matrix!$A$1,$H334 - 1,0)</f>
        <v>Mobile App
Physical In-Cab Device
Connectivity/Communications
Cloud or Back-end</v>
      </c>
      <c r="B334" s="78"/>
      <c r="C334" s="78"/>
      <c r="D334" s="78"/>
      <c r="E334" s="78"/>
      <c r="F334" s="79"/>
      <c r="G334" s="74"/>
      <c r="H334" s="38">
        <f>MATCH($A332,Matrix!$B$2:$B$73,0)+1</f>
        <v>32</v>
      </c>
    </row>
    <row r="335" spans="1:8" s="38" customFormat="1" x14ac:dyDescent="0.4">
      <c r="A335" s="76" t="str">
        <f>Matrix!$D$1</f>
        <v>Requirement</v>
      </c>
      <c r="B335" s="77"/>
      <c r="C335" s="77"/>
      <c r="D335" s="77"/>
      <c r="E335" s="77"/>
      <c r="F335" s="77"/>
      <c r="G335" s="74"/>
      <c r="H335" s="38">
        <f>MATCH($A332,Matrix!$B$2:$B$73,0)+1</f>
        <v>32</v>
      </c>
    </row>
    <row r="336" spans="1:8" s="38" customFormat="1" ht="94.5" customHeight="1" x14ac:dyDescent="0.4">
      <c r="A336" s="69" t="str" cm="1">
        <f t="array" aca="1" ref="A336" ca="1">OFFSET(Matrix!$D$1,$H336 - 1,0)</f>
        <v>The vendor shall use the results of risk assessments to influence systems development and processes.</v>
      </c>
      <c r="B336" s="78"/>
      <c r="C336" s="78"/>
      <c r="D336" s="78"/>
      <c r="E336" s="78"/>
      <c r="F336" s="79"/>
      <c r="G336" s="74"/>
      <c r="H336" s="38">
        <f>MATCH($A332,Matrix!$B$2:$B$73,0)+1</f>
        <v>32</v>
      </c>
    </row>
    <row r="337" spans="1:8" s="38" customFormat="1" x14ac:dyDescent="0.4">
      <c r="A337" s="80" t="str">
        <f>Matrix!$F$1</f>
        <v xml:space="preserve">Verification: Inspection, Demonstration, Test, or Analysis </v>
      </c>
      <c r="B337" s="81"/>
      <c r="C337" s="81"/>
      <c r="D337" s="81"/>
      <c r="E337" s="81"/>
      <c r="F337" s="81"/>
      <c r="G337" s="74"/>
      <c r="H337" s="38">
        <f>MATCH($A332,Matrix!$B$2:$B$73,0)+1</f>
        <v>32</v>
      </c>
    </row>
    <row r="338" spans="1:8" s="38" customFormat="1" ht="94.5" customHeight="1" x14ac:dyDescent="0.4">
      <c r="A338" s="69" t="str" cm="1">
        <f t="array" aca="1" ref="A338" ca="1">OFFSET(Matrix!$F$1,$H338 - 1,0)</f>
        <v>Inspection of vendor-supplied statement of the use of risk assessments in influencing the ongoing development of their products.</v>
      </c>
      <c r="B338" s="78"/>
      <c r="C338" s="78"/>
      <c r="D338" s="78"/>
      <c r="E338" s="78"/>
      <c r="F338" s="79"/>
      <c r="G338" s="74"/>
      <c r="H338" s="38">
        <f>MATCH($A332,Matrix!$B$2:$B$73,0)+1</f>
        <v>32</v>
      </c>
    </row>
    <row r="339" spans="1:8" s="38" customFormat="1" x14ac:dyDescent="0.4">
      <c r="A339" s="76" t="str">
        <f>Matrix!$H$1</f>
        <v>Remarks</v>
      </c>
      <c r="B339" s="77"/>
      <c r="C339" s="77"/>
      <c r="D339" s="77"/>
      <c r="E339" s="77"/>
      <c r="F339" s="77"/>
      <c r="G339" s="74"/>
      <c r="H339" s="38">
        <f>MATCH($A332,Matrix!$B$2:$B$73,0)+1</f>
        <v>32</v>
      </c>
    </row>
    <row r="340" spans="1:8" s="38" customFormat="1" ht="49.5" customHeight="1" thickBot="1" x14ac:dyDescent="0.45">
      <c r="A340" s="82" t="str" cm="1">
        <f t="array" aca="1" ref="A340" ca="1">OFFSET(Matrix!$H$1,$H340 - 1,0)</f>
        <v>-</v>
      </c>
      <c r="B340" s="83"/>
      <c r="C340" s="83"/>
      <c r="D340" s="83"/>
      <c r="E340" s="83"/>
      <c r="F340" s="84"/>
      <c r="G340" s="75"/>
      <c r="H340" s="38">
        <f>MATCH($A332,Matrix!$B$2:$B$73,0)+1</f>
        <v>32</v>
      </c>
    </row>
    <row r="341" spans="1:8" s="64" customFormat="1" ht="46.5" customHeight="1" thickBot="1" x14ac:dyDescent="0.45">
      <c r="A341" s="63"/>
      <c r="B341" s="63"/>
      <c r="C341" s="63"/>
      <c r="D341" s="63"/>
      <c r="E341" s="63"/>
      <c r="F341" s="63"/>
      <c r="G341" s="63"/>
      <c r="H341" s="63"/>
    </row>
    <row r="342" spans="1:8" s="37" customFormat="1" ht="17.25" customHeight="1" x14ac:dyDescent="0.4">
      <c r="A342" s="65" t="str">
        <f>Matrix!$B$1</f>
        <v>Ref #</v>
      </c>
      <c r="B342" s="66"/>
      <c r="C342" s="67" t="str">
        <f>Matrix!$C$1</f>
        <v>Category</v>
      </c>
      <c r="D342" s="68"/>
      <c r="E342" s="67" t="str">
        <f>Matrix!$G$1</f>
        <v>Criticality:
High, Medium, or Low</v>
      </c>
      <c r="F342" s="68"/>
      <c r="G342" s="36" t="str">
        <f>Matrix!$E$1</f>
        <v xml:space="preserve">Public Requirements References/Descriptions </v>
      </c>
    </row>
    <row r="343" spans="1:8" s="38" customFormat="1" ht="15.75" customHeight="1" x14ac:dyDescent="0.4">
      <c r="A343" s="69" t="s">
        <v>69</v>
      </c>
      <c r="B343" s="70"/>
      <c r="C343" s="71" t="str" cm="1">
        <f t="array" aca="1" ref="C343" ca="1">OFFSET(Matrix!$C$1,$H343 - 1,0)</f>
        <v>Security Management</v>
      </c>
      <c r="D343" s="72"/>
      <c r="E343" s="71" t="str" cm="1">
        <f t="array" aca="1" ref="E343" ca="1">OFFSET(Matrix!$G$1, $H343 - 1,0)</f>
        <v>High</v>
      </c>
      <c r="F343" s="72"/>
      <c r="G343" s="73" t="str" cm="1">
        <f t="array" aca="1" ref="G343" ca="1">OFFSET(Matrix!$E$1,$H343 - 1,0)</f>
        <v>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v>
      </c>
      <c r="H343" s="38">
        <f>MATCH($A343,Matrix!$B$2:$B$73,0)+1</f>
        <v>33</v>
      </c>
    </row>
    <row r="344" spans="1:8" s="38" customFormat="1" ht="17.25" customHeight="1" x14ac:dyDescent="0.4">
      <c r="A344" s="76" t="str">
        <f>Matrix!$A$1</f>
        <v>Applicable Component Categories</v>
      </c>
      <c r="B344" s="77"/>
      <c r="C344" s="77"/>
      <c r="D344" s="77"/>
      <c r="E344" s="77"/>
      <c r="F344" s="77"/>
      <c r="G344" s="74"/>
      <c r="H344" s="38">
        <f>MATCH($A343,Matrix!$B$2:$B$73,0)+1</f>
        <v>33</v>
      </c>
    </row>
    <row r="345" spans="1:8" s="38" customFormat="1" ht="76.5" customHeight="1" x14ac:dyDescent="0.4">
      <c r="A345" s="69" t="str" cm="1">
        <f t="array" aca="1" ref="A345" ca="1">OFFSET(Matrix!$A$1,$H345 - 1,0)</f>
        <v>Mobile App;
Physical In-Cab Device;
Connectivity/Communications;
Cloud or Back-end;</v>
      </c>
      <c r="B345" s="78"/>
      <c r="C345" s="78"/>
      <c r="D345" s="78"/>
      <c r="E345" s="78"/>
      <c r="F345" s="79"/>
      <c r="G345" s="74"/>
      <c r="H345" s="38">
        <f>MATCH($A343,Matrix!$B$2:$B$73,0)+1</f>
        <v>33</v>
      </c>
    </row>
    <row r="346" spans="1:8" s="38" customFormat="1" ht="17.25" customHeight="1" x14ac:dyDescent="0.4">
      <c r="A346" s="76" t="str">
        <f>Matrix!$D$1</f>
        <v>Requirement</v>
      </c>
      <c r="B346" s="77"/>
      <c r="C346" s="77"/>
      <c r="D346" s="77"/>
      <c r="E346" s="77"/>
      <c r="F346" s="77"/>
      <c r="G346" s="74"/>
      <c r="H346" s="38">
        <f>MATCH($A343,Matrix!$B$2:$B$73,0)+1</f>
        <v>33</v>
      </c>
    </row>
    <row r="347" spans="1:8" s="38" customFormat="1" ht="250.85" customHeight="1" x14ac:dyDescent="0.4">
      <c r="A347" s="69" t="str" cm="1">
        <f t="array" aca="1" ref="A347" ca="1">OFFSET(Matrix!$D$1,$H347 - 1,0)</f>
        <v>The vendor shall have an Information Security Management Plan (ISMP).</v>
      </c>
      <c r="B347" s="78"/>
      <c r="C347" s="78"/>
      <c r="D347" s="78"/>
      <c r="E347" s="78"/>
      <c r="F347" s="79"/>
      <c r="G347" s="74"/>
      <c r="H347" s="38">
        <f>MATCH($A343,Matrix!$B$2:$B$73,0)+1</f>
        <v>33</v>
      </c>
    </row>
    <row r="348" spans="1:8" s="38" customFormat="1" x14ac:dyDescent="0.4">
      <c r="A348" s="80" t="str">
        <f>Matrix!$F$1</f>
        <v xml:space="preserve">Verification: Inspection, Demonstration, Test, or Analysis </v>
      </c>
      <c r="B348" s="81"/>
      <c r="C348" s="81"/>
      <c r="D348" s="81"/>
      <c r="E348" s="81"/>
      <c r="F348" s="81"/>
      <c r="G348" s="74"/>
      <c r="H348" s="38">
        <f>MATCH($A343,Matrix!$B$2:$B$73,0)+1</f>
        <v>33</v>
      </c>
    </row>
    <row r="349" spans="1:8" s="38" customFormat="1" ht="91.85" customHeight="1" x14ac:dyDescent="0.4">
      <c r="A349" s="69" t="str" cm="1">
        <f t="array" aca="1" ref="A349" ca="1">OFFSET(Matrix!$F$1,$H349 - 1,0)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349" s="78"/>
      <c r="C349" s="78"/>
      <c r="D349" s="78"/>
      <c r="E349" s="78"/>
      <c r="F349" s="79"/>
      <c r="G349" s="74"/>
      <c r="H349" s="38">
        <f>MATCH($A343,Matrix!$B$2:$B$73,0)+1</f>
        <v>33</v>
      </c>
    </row>
    <row r="350" spans="1:8" s="38" customFormat="1" ht="17.25" customHeight="1" x14ac:dyDescent="0.4">
      <c r="A350" s="76" t="str">
        <f>Matrix!$H$1</f>
        <v>Remarks</v>
      </c>
      <c r="B350" s="77"/>
      <c r="C350" s="77"/>
      <c r="D350" s="77"/>
      <c r="E350" s="77"/>
      <c r="F350" s="77"/>
      <c r="G350" s="74"/>
      <c r="H350" s="38">
        <f>MATCH($A343,Matrix!$B$2:$B$73,0)+1</f>
        <v>33</v>
      </c>
    </row>
    <row r="351" spans="1:8" s="38" customFormat="1" ht="409.6" customHeight="1" thickBot="1" x14ac:dyDescent="0.45">
      <c r="A351" s="82" t="str" cm="1">
        <f t="array" aca="1" ref="A351" ca="1">OFFSET(Matrix!$H$1,$H351 - 1,0)</f>
        <v>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351" s="83"/>
      <c r="C351" s="83"/>
      <c r="D351" s="83"/>
      <c r="E351" s="83"/>
      <c r="F351" s="84"/>
      <c r="G351" s="75"/>
      <c r="H351" s="38">
        <f>MATCH($A343,Matrix!$B$2:$B$73,0)+1</f>
        <v>33</v>
      </c>
    </row>
    <row r="352" spans="1:8" s="64" customFormat="1" ht="46.5" customHeight="1" thickBot="1" x14ac:dyDescent="0.45">
      <c r="A352" s="63"/>
      <c r="B352" s="63"/>
      <c r="C352" s="63"/>
      <c r="D352" s="63"/>
      <c r="E352" s="63"/>
      <c r="F352" s="63"/>
      <c r="G352" s="63"/>
      <c r="H352" s="63"/>
    </row>
    <row r="353" spans="1:8" s="37" customFormat="1" x14ac:dyDescent="0.4">
      <c r="A353" s="65" t="str">
        <f>Matrix!$B$1</f>
        <v>Ref #</v>
      </c>
      <c r="B353" s="66"/>
      <c r="C353" s="67" t="str">
        <f>Matrix!$C$1</f>
        <v>Category</v>
      </c>
      <c r="D353" s="68"/>
      <c r="E353" s="67" t="str">
        <f>Matrix!$G$1</f>
        <v>Criticality:
High, Medium, or Low</v>
      </c>
      <c r="F353" s="68"/>
      <c r="G353" s="36" t="str">
        <f>Matrix!$E$1</f>
        <v xml:space="preserve">Public Requirements References/Descriptions </v>
      </c>
    </row>
    <row r="354" spans="1:8" s="38" customFormat="1" ht="15.75" customHeight="1" x14ac:dyDescent="0.4">
      <c r="A354" s="69" t="s">
        <v>71</v>
      </c>
      <c r="B354" s="70"/>
      <c r="C354" s="71" t="str" cm="1">
        <f t="array" aca="1" ref="C354" ca="1">OFFSET(Matrix!$C$1,$H354 - 1,0)</f>
        <v>Security Assessment and Authorization</v>
      </c>
      <c r="D354" s="72"/>
      <c r="E354" s="71" t="str" cm="1">
        <f t="array" aca="1" ref="E354" ca="1">OFFSET(Matrix!$G$1, $H354 - 1,0)</f>
        <v>High</v>
      </c>
      <c r="F354" s="72"/>
      <c r="G354" s="73" t="str" cm="1">
        <f t="array" aca="1" ref="G354" ca="1">OFFSET(Matrix!$E$1,$H354 - 1,0)</f>
        <v>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v>
      </c>
      <c r="H354" s="38">
        <f>MATCH($A354,Matrix!$B$2:$B$73,0)+1</f>
        <v>34</v>
      </c>
    </row>
    <row r="355" spans="1:8" s="38" customFormat="1" x14ac:dyDescent="0.4">
      <c r="A355" s="76" t="str">
        <f>Matrix!$A$1</f>
        <v>Applicable Component Categories</v>
      </c>
      <c r="B355" s="77"/>
      <c r="C355" s="77"/>
      <c r="D355" s="77"/>
      <c r="E355" s="77"/>
      <c r="F355" s="77"/>
      <c r="G355" s="74"/>
      <c r="H355" s="38">
        <f>MATCH($A354,Matrix!$B$2:$B$73,0)+1</f>
        <v>34</v>
      </c>
    </row>
    <row r="356" spans="1:8" s="38" customFormat="1" ht="76.5" customHeight="1" x14ac:dyDescent="0.4">
      <c r="A356" s="69" t="str" cm="1">
        <f t="array" aca="1" ref="A356" ca="1">OFFSET(Matrix!$A$1,$H356 - 1,0)</f>
        <v>Mobile App;
Physical In-Cab Device;
Connectivity/Communications;
Cloud or Back-end;</v>
      </c>
      <c r="B356" s="78"/>
      <c r="C356" s="78"/>
      <c r="D356" s="78"/>
      <c r="E356" s="78"/>
      <c r="F356" s="79"/>
      <c r="G356" s="74"/>
      <c r="H356" s="38">
        <f>MATCH($A354,Matrix!$B$2:$B$73,0)+1</f>
        <v>34</v>
      </c>
    </row>
    <row r="357" spans="1:8" s="38" customFormat="1" x14ac:dyDescent="0.4">
      <c r="A357" s="76" t="str">
        <f>Matrix!$D$1</f>
        <v>Requirement</v>
      </c>
      <c r="B357" s="77"/>
      <c r="C357" s="77"/>
      <c r="D357" s="77"/>
      <c r="E357" s="77"/>
      <c r="F357" s="77"/>
      <c r="G357" s="74"/>
      <c r="H357" s="38">
        <f>MATCH($A354,Matrix!$B$2:$B$73,0)+1</f>
        <v>34</v>
      </c>
    </row>
    <row r="358" spans="1:8" s="38" customFormat="1" ht="103.5" customHeight="1" x14ac:dyDescent="0.4">
      <c r="A358" s="69" t="str" cm="1">
        <f t="array" aca="1" ref="A358" ca="1">OFFSET(Matrix!$D$1,$H358 - 1,0)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358" s="78"/>
      <c r="C358" s="78"/>
      <c r="D358" s="78"/>
      <c r="E358" s="78"/>
      <c r="F358" s="79"/>
      <c r="G358" s="74"/>
      <c r="H358" s="38">
        <f>MATCH($A354,Matrix!$B$2:$B$73,0)+1</f>
        <v>34</v>
      </c>
    </row>
    <row r="359" spans="1:8" s="38" customFormat="1" x14ac:dyDescent="0.4">
      <c r="A359" s="80" t="str">
        <f>Matrix!$F$1</f>
        <v xml:space="preserve">Verification: Inspection, Demonstration, Test, or Analysis </v>
      </c>
      <c r="B359" s="81"/>
      <c r="C359" s="81"/>
      <c r="D359" s="81"/>
      <c r="E359" s="81"/>
      <c r="F359" s="81"/>
      <c r="G359" s="74"/>
      <c r="H359" s="38">
        <f>MATCH($A354,Matrix!$B$2:$B$73,0)+1</f>
        <v>34</v>
      </c>
    </row>
    <row r="360" spans="1:8" s="38" customFormat="1" ht="102" customHeight="1" x14ac:dyDescent="0.4">
      <c r="A360" s="69" t="str" cm="1">
        <f t="array" aca="1" ref="A360" ca="1">OFFSET(Matrix!$F$1,$H360 - 1,0)</f>
        <v>Inspection of 3rd party documentation or a demonstration by the vendor that asserts the dates of penetration tests.
Note that due to the sensitive nature of these reports, you (carriers) should be prepared to enter into NDAs to review these documents.</v>
      </c>
      <c r="B360" s="78"/>
      <c r="C360" s="78"/>
      <c r="D360" s="78"/>
      <c r="E360" s="78"/>
      <c r="F360" s="79"/>
      <c r="G360" s="74"/>
      <c r="H360" s="38">
        <f>MATCH($A354,Matrix!$B$2:$B$73,0)+1</f>
        <v>34</v>
      </c>
    </row>
    <row r="361" spans="1:8" s="38" customFormat="1" x14ac:dyDescent="0.4">
      <c r="A361" s="76" t="str">
        <f>Matrix!$H$1</f>
        <v>Remarks</v>
      </c>
      <c r="B361" s="77"/>
      <c r="C361" s="77"/>
      <c r="D361" s="77"/>
      <c r="E361" s="77"/>
      <c r="F361" s="77"/>
      <c r="G361" s="74"/>
      <c r="H361" s="38">
        <f>MATCH($A354,Matrix!$B$2:$B$73,0)+1</f>
        <v>34</v>
      </c>
    </row>
    <row r="362" spans="1:8" s="38" customFormat="1" ht="49.5" customHeight="1" thickBot="1" x14ac:dyDescent="0.45">
      <c r="A362" s="82" t="str" cm="1">
        <f t="array" aca="1" ref="A362" ca="1">OFFSET(Matrix!$H$1,$H362 - 1,0)</f>
        <v>Periodic pentesting keeps everyone honest</v>
      </c>
      <c r="B362" s="83"/>
      <c r="C362" s="83"/>
      <c r="D362" s="83"/>
      <c r="E362" s="83"/>
      <c r="F362" s="84"/>
      <c r="G362" s="75"/>
      <c r="H362" s="38">
        <f>MATCH($A354,Matrix!$B$2:$B$73,0)+1</f>
        <v>34</v>
      </c>
    </row>
    <row r="363" spans="1:8" s="64" customFormat="1" ht="46.5" customHeight="1" thickBot="1" x14ac:dyDescent="0.45">
      <c r="A363" s="63"/>
      <c r="B363" s="63"/>
      <c r="C363" s="63"/>
      <c r="D363" s="63"/>
      <c r="E363" s="63"/>
      <c r="F363" s="63"/>
      <c r="G363" s="63"/>
      <c r="H363" s="63"/>
    </row>
    <row r="364" spans="1:8" s="37" customFormat="1" ht="17.25" customHeight="1" x14ac:dyDescent="0.4">
      <c r="A364" s="65" t="str">
        <f>Matrix!$B$1</f>
        <v>Ref #</v>
      </c>
      <c r="B364" s="66"/>
      <c r="C364" s="67" t="str">
        <f>Matrix!$C$1</f>
        <v>Category</v>
      </c>
      <c r="D364" s="68"/>
      <c r="E364" s="67" t="str">
        <f>Matrix!$G$1</f>
        <v>Criticality:
High, Medium, or Low</v>
      </c>
      <c r="F364" s="68"/>
      <c r="G364" s="36" t="str">
        <f>Matrix!$E$1</f>
        <v xml:space="preserve">Public Requirements References/Descriptions </v>
      </c>
    </row>
    <row r="365" spans="1:8" s="38" customFormat="1" ht="15.75" customHeight="1" x14ac:dyDescent="0.4">
      <c r="A365" s="69" t="s">
        <v>73</v>
      </c>
      <c r="B365" s="70"/>
      <c r="C365" s="71" t="str" cm="1">
        <f t="array" aca="1" ref="C365" ca="1">OFFSET(Matrix!$C$1,$H365 - 1,0)</f>
        <v>System and Service Acquisition</v>
      </c>
      <c r="D365" s="72"/>
      <c r="E365" s="71" t="str" cm="1">
        <f t="array" aca="1" ref="E365" ca="1">OFFSET(Matrix!$G$1, $H365 - 1,0)</f>
        <v>Medium</v>
      </c>
      <c r="F365" s="72"/>
      <c r="G365" s="73" t="str" cm="1">
        <f t="array" aca="1" ref="G365" ca="1">OFFSET(Matrix!$E$1,$H365 - 1,0)</f>
        <v>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v>
      </c>
      <c r="H365" s="38">
        <f>MATCH($A365,Matrix!$B$2:$B$73,0)+1</f>
        <v>35</v>
      </c>
    </row>
    <row r="366" spans="1:8" s="38" customFormat="1" ht="17.25" customHeight="1" x14ac:dyDescent="0.4">
      <c r="A366" s="76" t="str">
        <f>Matrix!$A$1</f>
        <v>Applicable Component Categories</v>
      </c>
      <c r="B366" s="77"/>
      <c r="C366" s="77"/>
      <c r="D366" s="77"/>
      <c r="E366" s="77"/>
      <c r="F366" s="77"/>
      <c r="G366" s="74"/>
      <c r="H366" s="38">
        <f>MATCH($A365,Matrix!$B$2:$B$73,0)+1</f>
        <v>35</v>
      </c>
    </row>
    <row r="367" spans="1:8" s="38" customFormat="1" ht="76.5" customHeight="1" x14ac:dyDescent="0.4">
      <c r="A367" s="69" t="str" cm="1">
        <f t="array" aca="1" ref="A367" ca="1">OFFSET(Matrix!$A$1,$H367 - 1,0)</f>
        <v xml:space="preserve">Mobile App;
Vehicle Connection;
Connectivity/Communications;
Cloud or Back-end;
</v>
      </c>
      <c r="B367" s="78"/>
      <c r="C367" s="78"/>
      <c r="D367" s="78"/>
      <c r="E367" s="78"/>
      <c r="F367" s="79"/>
      <c r="G367" s="74"/>
      <c r="H367" s="38">
        <f>MATCH($A365,Matrix!$B$2:$B$73,0)+1</f>
        <v>35</v>
      </c>
    </row>
    <row r="368" spans="1:8" s="38" customFormat="1" ht="17.25" customHeight="1" x14ac:dyDescent="0.4">
      <c r="A368" s="76" t="str">
        <f>Matrix!$D$1</f>
        <v>Requirement</v>
      </c>
      <c r="B368" s="77"/>
      <c r="C368" s="77"/>
      <c r="D368" s="77"/>
      <c r="E368" s="77"/>
      <c r="F368" s="77"/>
      <c r="G368" s="74"/>
      <c r="H368" s="38">
        <f>MATCH($A365,Matrix!$B$2:$B$73,0)+1</f>
        <v>35</v>
      </c>
    </row>
    <row r="369" spans="1:8" s="38" customFormat="1" ht="94.5" customHeight="1" x14ac:dyDescent="0.4">
      <c r="A369" s="69" t="str" cm="1">
        <f t="array" aca="1" ref="A369" ca="1">OFFSET(Matrix!$D$1,$H369 - 1,0)</f>
        <v>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B369" s="78"/>
      <c r="C369" s="78"/>
      <c r="D369" s="78"/>
      <c r="E369" s="78"/>
      <c r="F369" s="79"/>
      <c r="G369" s="74"/>
      <c r="H369" s="38">
        <f>MATCH($A365,Matrix!$B$2:$B$73,0)+1</f>
        <v>35</v>
      </c>
    </row>
    <row r="370" spans="1:8" s="38" customFormat="1" x14ac:dyDescent="0.4">
      <c r="A370" s="80" t="str">
        <f>Matrix!$F$1</f>
        <v xml:space="preserve">Verification: Inspection, Demonstration, Test, or Analysis </v>
      </c>
      <c r="B370" s="81"/>
      <c r="C370" s="81"/>
      <c r="D370" s="81"/>
      <c r="E370" s="81"/>
      <c r="F370" s="81"/>
      <c r="G370" s="74"/>
      <c r="H370" s="38">
        <f>MATCH($A365,Matrix!$B$2:$B$73,0)+1</f>
        <v>35</v>
      </c>
    </row>
    <row r="371" spans="1:8" s="38" customFormat="1" ht="104.25" customHeight="1" x14ac:dyDescent="0.4">
      <c r="A371" s="69" t="str" cm="1">
        <f t="array" aca="1" ref="A371" ca="1">OFFSET(Matrix!$F$1,$H371 - 1,0)</f>
        <v>Inspection of vendor-supplied documentation detailing their product release and quality controls.
Ensure that the product release process includes ST&amp;E steps and that these feed-back into product development.</v>
      </c>
      <c r="B371" s="78"/>
      <c r="C371" s="78"/>
      <c r="D371" s="78"/>
      <c r="E371" s="78"/>
      <c r="F371" s="79"/>
      <c r="G371" s="74"/>
      <c r="H371" s="38">
        <f>MATCH($A365,Matrix!$B$2:$B$73,0)+1</f>
        <v>35</v>
      </c>
    </row>
    <row r="372" spans="1:8" s="38" customFormat="1" ht="17.25" customHeight="1" x14ac:dyDescent="0.4">
      <c r="A372" s="76" t="str">
        <f>Matrix!$H$1</f>
        <v>Remarks</v>
      </c>
      <c r="B372" s="77"/>
      <c r="C372" s="77"/>
      <c r="D372" s="77"/>
      <c r="E372" s="77"/>
      <c r="F372" s="77"/>
      <c r="G372" s="74"/>
      <c r="H372" s="38">
        <f>MATCH($A365,Matrix!$B$2:$B$73,0)+1</f>
        <v>35</v>
      </c>
    </row>
    <row r="373" spans="1:8" s="38" customFormat="1" ht="72" customHeight="1" thickBot="1" x14ac:dyDescent="0.45">
      <c r="A373" s="82" t="str" cm="1">
        <f t="array" aca="1" ref="A373" ca="1">OFFSET(Matrix!$H$1,$H373 - 1,0)</f>
        <v>-</v>
      </c>
      <c r="B373" s="83"/>
      <c r="C373" s="83"/>
      <c r="D373" s="83"/>
      <c r="E373" s="83"/>
      <c r="F373" s="84"/>
      <c r="G373" s="75"/>
      <c r="H373" s="38">
        <f>MATCH($A365,Matrix!$B$2:$B$73,0)+1</f>
        <v>35</v>
      </c>
    </row>
    <row r="374" spans="1:8" s="64" customFormat="1" ht="46.5" customHeight="1" thickBot="1" x14ac:dyDescent="0.45">
      <c r="A374" s="63"/>
      <c r="B374" s="63"/>
      <c r="C374" s="63"/>
      <c r="D374" s="63"/>
      <c r="E374" s="63"/>
      <c r="F374" s="63"/>
      <c r="G374" s="63"/>
      <c r="H374" s="63"/>
    </row>
    <row r="375" spans="1:8" s="37" customFormat="1" ht="17.25" customHeight="1" x14ac:dyDescent="0.4">
      <c r="A375" s="65" t="str">
        <f>Matrix!$B$1</f>
        <v>Ref #</v>
      </c>
      <c r="B375" s="66"/>
      <c r="C375" s="67" t="str">
        <f>Matrix!$C$1</f>
        <v>Category</v>
      </c>
      <c r="D375" s="68"/>
      <c r="E375" s="67" t="str">
        <f>Matrix!$G$1</f>
        <v>Criticality:
High, Medium, or Low</v>
      </c>
      <c r="F375" s="68"/>
      <c r="G375" s="36" t="str">
        <f>Matrix!$E$1</f>
        <v xml:space="preserve">Public Requirements References/Descriptions </v>
      </c>
    </row>
    <row r="376" spans="1:8" s="38" customFormat="1" ht="15.75" customHeight="1" x14ac:dyDescent="0.4">
      <c r="A376" s="69" t="s">
        <v>287</v>
      </c>
      <c r="B376" s="70"/>
      <c r="C376" s="71" t="str" cm="1">
        <f t="array" aca="1" ref="C376" ca="1">OFFSET(Matrix!$C$1,$H376 - 1,0)</f>
        <v>System and Service Acquisition</v>
      </c>
      <c r="D376" s="72"/>
      <c r="E376" s="71" t="str" cm="1">
        <f t="array" aca="1" ref="E376" ca="1">OFFSET(Matrix!$G$1, $H376 - 1,0)</f>
        <v>Low</v>
      </c>
      <c r="F376" s="72"/>
      <c r="G376" s="73" t="str" cm="1">
        <f t="array" aca="1" ref="G376" ca="1">OFFSET(Matrix!$E$1,$H376 - 1,0)</f>
        <v>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v>
      </c>
      <c r="H376" s="38">
        <f>MATCH($A376,Matrix!$B$2:$B$73,0)+1</f>
        <v>36</v>
      </c>
    </row>
    <row r="377" spans="1:8" s="38" customFormat="1" ht="17.25" customHeight="1" x14ac:dyDescent="0.4">
      <c r="A377" s="76" t="str">
        <f>Matrix!$A$1</f>
        <v>Applicable Component Categories</v>
      </c>
      <c r="B377" s="77"/>
      <c r="C377" s="77"/>
      <c r="D377" s="77"/>
      <c r="E377" s="77"/>
      <c r="F377" s="77"/>
      <c r="G377" s="74"/>
      <c r="H377" s="38">
        <f>MATCH($A376,Matrix!$B$2:$B$73,0)+1</f>
        <v>36</v>
      </c>
    </row>
    <row r="378" spans="1:8" s="38" customFormat="1" ht="76.5" customHeight="1" x14ac:dyDescent="0.4">
      <c r="A378" s="69" t="str" cm="1">
        <f t="array" aca="1" ref="A378" ca="1">OFFSET(Matrix!$A$1,$H378 - 1,0)</f>
        <v xml:space="preserve">Mobile App;
Vehicle Connection;
Connectivity/Communications;
Cloud or Back-end;
</v>
      </c>
      <c r="B378" s="78"/>
      <c r="C378" s="78"/>
      <c r="D378" s="78"/>
      <c r="E378" s="78"/>
      <c r="F378" s="79"/>
      <c r="G378" s="74"/>
      <c r="H378" s="38">
        <f>MATCH($A376,Matrix!$B$2:$B$73,0)+1</f>
        <v>36</v>
      </c>
    </row>
    <row r="379" spans="1:8" s="38" customFormat="1" ht="17.25" customHeight="1" x14ac:dyDescent="0.4">
      <c r="A379" s="76" t="str">
        <f>Matrix!$D$1</f>
        <v>Requirement</v>
      </c>
      <c r="B379" s="77"/>
      <c r="C379" s="77"/>
      <c r="D379" s="77"/>
      <c r="E379" s="77"/>
      <c r="F379" s="77"/>
      <c r="G379" s="74"/>
      <c r="H379" s="38">
        <f>MATCH($A376,Matrix!$B$2:$B$73,0)+1</f>
        <v>36</v>
      </c>
    </row>
    <row r="380" spans="1:8" s="38" customFormat="1" ht="94.5" customHeight="1" x14ac:dyDescent="0.4">
      <c r="A380" s="69" t="str" cm="1">
        <f t="array" aca="1" ref="A380" ca="1">OFFSET(Matrix!$D$1,$H380 - 1,0)</f>
        <v>The vendor shall perform due diligence to ensure its suppliers also meet the vendor's security requirements</v>
      </c>
      <c r="B380" s="78"/>
      <c r="C380" s="78"/>
      <c r="D380" s="78"/>
      <c r="E380" s="78"/>
      <c r="F380" s="79"/>
      <c r="G380" s="74"/>
      <c r="H380" s="38">
        <f>MATCH($A376,Matrix!$B$2:$B$73,0)+1</f>
        <v>36</v>
      </c>
    </row>
    <row r="381" spans="1:8" s="38" customFormat="1" x14ac:dyDescent="0.4">
      <c r="A381" s="80" t="str">
        <f>Matrix!$F$1</f>
        <v xml:space="preserve">Verification: Inspection, Demonstration, Test, or Analysis </v>
      </c>
      <c r="B381" s="81"/>
      <c r="C381" s="81"/>
      <c r="D381" s="81"/>
      <c r="E381" s="81"/>
      <c r="F381" s="81"/>
      <c r="G381" s="74"/>
      <c r="H381" s="38">
        <f>MATCH($A376,Matrix!$B$2:$B$73,0)+1</f>
        <v>36</v>
      </c>
    </row>
    <row r="382" spans="1:8" s="38" customFormat="1" ht="104.25" customHeight="1" x14ac:dyDescent="0.4">
      <c r="A382" s="69" t="str" cm="1">
        <f t="array" aca="1" ref="A382" ca="1">OFFSET(Matrix!$F$1,$H382 - 1,0)</f>
        <v>Inspection of vendor documentation detailing supplier review and acceptance processes and criteria.</v>
      </c>
      <c r="B382" s="78"/>
      <c r="C382" s="78"/>
      <c r="D382" s="78"/>
      <c r="E382" s="78"/>
      <c r="F382" s="79"/>
      <c r="G382" s="74"/>
      <c r="H382" s="38">
        <f>MATCH($A376,Matrix!$B$2:$B$73,0)+1</f>
        <v>36</v>
      </c>
    </row>
    <row r="383" spans="1:8" s="38" customFormat="1" ht="17.25" customHeight="1" x14ac:dyDescent="0.4">
      <c r="A383" s="76" t="str">
        <f>Matrix!$H$1</f>
        <v>Remarks</v>
      </c>
      <c r="B383" s="77"/>
      <c r="C383" s="77"/>
      <c r="D383" s="77"/>
      <c r="E383" s="77"/>
      <c r="F383" s="77"/>
      <c r="G383" s="74"/>
      <c r="H383" s="38">
        <f>MATCH($A376,Matrix!$B$2:$B$73,0)+1</f>
        <v>36</v>
      </c>
    </row>
    <row r="384" spans="1:8" s="38" customFormat="1" ht="72" customHeight="1" thickBot="1" x14ac:dyDescent="0.45">
      <c r="A384" s="82" t="str" cm="1">
        <f t="array" aca="1" ref="A384" ca="1">OFFSET(Matrix!$H$1,$H384 - 1,0)</f>
        <v>-</v>
      </c>
      <c r="B384" s="83"/>
      <c r="C384" s="83"/>
      <c r="D384" s="83"/>
      <c r="E384" s="83"/>
      <c r="F384" s="84"/>
      <c r="G384" s="75"/>
      <c r="H384" s="38">
        <f>MATCH($A376,Matrix!$B$2:$B$73,0)+1</f>
        <v>36</v>
      </c>
    </row>
    <row r="385" spans="1:8" s="64" customFormat="1" ht="46.5" customHeight="1" thickBot="1" x14ac:dyDescent="0.45">
      <c r="A385" s="63"/>
      <c r="B385" s="63"/>
      <c r="C385" s="63"/>
      <c r="D385" s="63"/>
      <c r="E385" s="63"/>
      <c r="F385" s="63"/>
      <c r="G385" s="63"/>
      <c r="H385" s="63"/>
    </row>
    <row r="386" spans="1:8" s="37" customFormat="1" x14ac:dyDescent="0.4">
      <c r="A386" s="65" t="str">
        <f>Matrix!$B$1</f>
        <v>Ref #</v>
      </c>
      <c r="B386" s="66"/>
      <c r="C386" s="67" t="str">
        <f>Matrix!$C$1</f>
        <v>Category</v>
      </c>
      <c r="D386" s="68"/>
      <c r="E386" s="67" t="str">
        <f>Matrix!$G$1</f>
        <v>Criticality:
High, Medium, or Low</v>
      </c>
      <c r="F386" s="68"/>
      <c r="G386" s="36" t="str">
        <f>Matrix!$E$1</f>
        <v xml:space="preserve">Public Requirements References/Descriptions </v>
      </c>
    </row>
    <row r="387" spans="1:8" s="38" customFormat="1" ht="15.75" customHeight="1" x14ac:dyDescent="0.4">
      <c r="A387" s="69" t="s">
        <v>75</v>
      </c>
      <c r="B387" s="70"/>
      <c r="C387" s="71" t="str" cm="1">
        <f t="array" aca="1" ref="C387" ca="1">OFFSET(Matrix!$C$1,$H387 - 1,0)</f>
        <v>Protecting Communications paths for systems</v>
      </c>
      <c r="D387" s="72"/>
      <c r="E387" s="71" t="str" cm="1">
        <f t="array" aca="1" ref="E387" ca="1">OFFSET(Matrix!$G$1, $H387 - 1,0)</f>
        <v>High</v>
      </c>
      <c r="F387" s="72"/>
      <c r="G387" s="73" t="str" cm="1">
        <f t="array" aca="1" ref="G387" ca="1">OFFSET(Matrix!$E$1,$H387 - 1,0)</f>
        <v>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OWASP E8 – Transport Layer Security</v>
      </c>
      <c r="H387" s="38">
        <f>MATCH($A387,Matrix!$B$2:$B$73,0)+1</f>
        <v>37</v>
      </c>
    </row>
    <row r="388" spans="1:8" s="38" customFormat="1" x14ac:dyDescent="0.4">
      <c r="A388" s="76" t="str">
        <f>Matrix!$A$1</f>
        <v>Applicable Component Categories</v>
      </c>
      <c r="B388" s="77"/>
      <c r="C388" s="77"/>
      <c r="D388" s="77"/>
      <c r="E388" s="77"/>
      <c r="F388" s="77"/>
      <c r="G388" s="74"/>
      <c r="H388" s="38">
        <f>MATCH($A387,Matrix!$B$2:$B$73,0)+1</f>
        <v>37</v>
      </c>
    </row>
    <row r="389" spans="1:8" s="38" customFormat="1" ht="76.5" customHeight="1" x14ac:dyDescent="0.4">
      <c r="A389" s="69" t="str" cm="1">
        <f t="array" aca="1" ref="A389" ca="1">OFFSET(Matrix!$A$1,$H389 - 1,0)</f>
        <v xml:space="preserve">Mobile App;
Vehicle Connection;
Connectivity/Communications;
Cloud or Back-end;
</v>
      </c>
      <c r="B389" s="78"/>
      <c r="C389" s="78"/>
      <c r="D389" s="78"/>
      <c r="E389" s="78"/>
      <c r="F389" s="79"/>
      <c r="G389" s="74"/>
      <c r="H389" s="38">
        <f>MATCH($A387,Matrix!$B$2:$B$73,0)+1</f>
        <v>37</v>
      </c>
    </row>
    <row r="390" spans="1:8" s="38" customFormat="1" x14ac:dyDescent="0.4">
      <c r="A390" s="76" t="str">
        <f>Matrix!$D$1</f>
        <v>Requirement</v>
      </c>
      <c r="B390" s="77"/>
      <c r="C390" s="77"/>
      <c r="D390" s="77"/>
      <c r="E390" s="77"/>
      <c r="F390" s="77"/>
      <c r="G390" s="74"/>
      <c r="H390" s="38">
        <f>MATCH($A387,Matrix!$B$2:$B$73,0)+1</f>
        <v>37</v>
      </c>
    </row>
    <row r="391" spans="1:8" s="38" customFormat="1" ht="94.5" customHeight="1" x14ac:dyDescent="0.4">
      <c r="A391" s="69" t="str" cm="1">
        <f t="array" aca="1" ref="A391" ca="1">OFFSET(Matrix!$D$1,$H391 - 1,0)</f>
        <v>Communication paths that traverse outside controlled boundaries must protect confidentiality and integrity of data</v>
      </c>
      <c r="B391" s="78"/>
      <c r="C391" s="78"/>
      <c r="D391" s="78"/>
      <c r="E391" s="78"/>
      <c r="F391" s="79"/>
      <c r="G391" s="74"/>
      <c r="H391" s="38">
        <f>MATCH($A387,Matrix!$B$2:$B$73,0)+1</f>
        <v>37</v>
      </c>
    </row>
    <row r="392" spans="1:8" s="38" customFormat="1" x14ac:dyDescent="0.4">
      <c r="A392" s="80" t="str">
        <f>Matrix!$F$1</f>
        <v xml:space="preserve">Verification: Inspection, Demonstration, Test, or Analysis </v>
      </c>
      <c r="B392" s="81"/>
      <c r="C392" s="81"/>
      <c r="D392" s="81"/>
      <c r="E392" s="81"/>
      <c r="F392" s="81"/>
      <c r="G392" s="74"/>
      <c r="H392" s="38">
        <f>MATCH($A387,Matrix!$B$2:$B$73,0)+1</f>
        <v>37</v>
      </c>
    </row>
    <row r="393" spans="1:8" s="38" customFormat="1" ht="124.5" customHeight="1" x14ac:dyDescent="0.4">
      <c r="A393" s="69" t="str" cm="1">
        <f t="array" aca="1" ref="A393" ca="1">OFFSET(Matrix!$F$1,$H393 - 1,0)</f>
        <v>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v>
      </c>
      <c r="B393" s="78"/>
      <c r="C393" s="78"/>
      <c r="D393" s="78"/>
      <c r="E393" s="78"/>
      <c r="F393" s="79"/>
      <c r="G393" s="74"/>
      <c r="H393" s="38">
        <f>MATCH($A387,Matrix!$B$2:$B$73,0)+1</f>
        <v>37</v>
      </c>
    </row>
    <row r="394" spans="1:8" s="38" customFormat="1" x14ac:dyDescent="0.4">
      <c r="A394" s="76" t="str">
        <f>Matrix!$H$1</f>
        <v>Remarks</v>
      </c>
      <c r="B394" s="77"/>
      <c r="C394" s="77"/>
      <c r="D394" s="77"/>
      <c r="E394" s="77"/>
      <c r="F394" s="77"/>
      <c r="G394" s="74"/>
      <c r="H394" s="38">
        <f>MATCH($A387,Matrix!$B$2:$B$73,0)+1</f>
        <v>37</v>
      </c>
    </row>
    <row r="395" spans="1:8" s="38" customFormat="1" ht="49.5" customHeight="1" thickBot="1" x14ac:dyDescent="0.45">
      <c r="A395" s="82" t="str" cm="1">
        <f t="array" aca="1" ref="A395" ca="1">OFFSET(Matrix!$H$1,$H395 - 1,0)</f>
        <v>Underpins device functionality and security</v>
      </c>
      <c r="B395" s="83"/>
      <c r="C395" s="83"/>
      <c r="D395" s="83"/>
      <c r="E395" s="83"/>
      <c r="F395" s="84"/>
      <c r="G395" s="75"/>
      <c r="H395" s="38">
        <f>MATCH($A387,Matrix!$B$2:$B$73,0)+1</f>
        <v>37</v>
      </c>
    </row>
    <row r="396" spans="1:8" s="64" customFormat="1" ht="46.5" customHeight="1" thickBot="1" x14ac:dyDescent="0.45">
      <c r="A396" s="63"/>
      <c r="B396" s="63"/>
      <c r="C396" s="63"/>
      <c r="D396" s="63"/>
      <c r="E396" s="63"/>
      <c r="F396" s="63"/>
      <c r="G396" s="63"/>
      <c r="H396" s="63"/>
    </row>
    <row r="397" spans="1:8" s="37" customFormat="1" ht="17.25" customHeight="1" x14ac:dyDescent="0.4">
      <c r="A397" s="65" t="str">
        <f>Matrix!$B$1</f>
        <v>Ref #</v>
      </c>
      <c r="B397" s="66"/>
      <c r="C397" s="67" t="str">
        <f>Matrix!$C$1</f>
        <v>Category</v>
      </c>
      <c r="D397" s="68"/>
      <c r="E397" s="67" t="str">
        <f>Matrix!$G$1</f>
        <v>Criticality:
High, Medium, or Low</v>
      </c>
      <c r="F397" s="68"/>
      <c r="G397" s="36" t="str">
        <f>Matrix!$E$1</f>
        <v xml:space="preserve">Public Requirements References/Descriptions </v>
      </c>
    </row>
    <row r="398" spans="1:8" s="38" customFormat="1" ht="15.75" customHeight="1" x14ac:dyDescent="0.4">
      <c r="A398" s="69" t="s">
        <v>78</v>
      </c>
      <c r="B398" s="70"/>
      <c r="C398" s="71" t="str" cm="1">
        <f t="array" aca="1" ref="C398" ca="1">OFFSET(Matrix!$C$1,$H398 - 1,0)</f>
        <v>Protecting Communication paths for systems</v>
      </c>
      <c r="D398" s="72"/>
      <c r="E398" s="71" t="str" cm="1">
        <f t="array" aca="1" ref="E398" ca="1">OFFSET(Matrix!$G$1, $H398 - 1,0)</f>
        <v>Medium</v>
      </c>
      <c r="F398" s="72"/>
      <c r="G398" s="73" t="str" cm="1">
        <f t="array" aca="1" ref="G398" ca="1">OFFSET(Matrix!$E$1,$H398 - 1,0)</f>
        <v>NIST Special Publication 800-133 - Recommendation for Cryptographic Key Generation</v>
      </c>
      <c r="H398" s="38">
        <f>MATCH($A398,Matrix!$B$2:$B$73,0)+1</f>
        <v>38</v>
      </c>
    </row>
    <row r="399" spans="1:8" s="38" customFormat="1" ht="17.25" customHeight="1" x14ac:dyDescent="0.4">
      <c r="A399" s="76" t="str">
        <f>Matrix!$A$1</f>
        <v>Applicable Component Categories</v>
      </c>
      <c r="B399" s="77"/>
      <c r="C399" s="77"/>
      <c r="D399" s="77"/>
      <c r="E399" s="77"/>
      <c r="F399" s="77"/>
      <c r="G399" s="74"/>
      <c r="H399" s="38">
        <f>MATCH($A398,Matrix!$B$2:$B$73,0)+1</f>
        <v>38</v>
      </c>
    </row>
    <row r="400" spans="1:8" s="38" customFormat="1" ht="76.5" customHeight="1" x14ac:dyDescent="0.4">
      <c r="A400" s="69" t="str" cm="1">
        <f t="array" aca="1" ref="A400" ca="1">OFFSET(Matrix!$A$1,$H400 - 1,0)</f>
        <v xml:space="preserve">Mobile App;
Vehicle Connection;
Connectivity/Communications;
Cloud or Back-end;
</v>
      </c>
      <c r="B400" s="78"/>
      <c r="C400" s="78"/>
      <c r="D400" s="78"/>
      <c r="E400" s="78"/>
      <c r="F400" s="79"/>
      <c r="G400" s="74"/>
      <c r="H400" s="38">
        <f>MATCH($A398,Matrix!$B$2:$B$73,0)+1</f>
        <v>38</v>
      </c>
    </row>
    <row r="401" spans="1:8" s="38" customFormat="1" ht="17.25" customHeight="1" x14ac:dyDescent="0.4">
      <c r="A401" s="76" t="str">
        <f>Matrix!$D$1</f>
        <v>Requirement</v>
      </c>
      <c r="B401" s="77"/>
      <c r="C401" s="77"/>
      <c r="D401" s="77"/>
      <c r="E401" s="77"/>
      <c r="F401" s="77"/>
      <c r="G401" s="74"/>
      <c r="H401" s="38">
        <f>MATCH($A398,Matrix!$B$2:$B$73,0)+1</f>
        <v>38</v>
      </c>
    </row>
    <row r="402" spans="1:8" s="38" customFormat="1" ht="94.5" customHeight="1" x14ac:dyDescent="0.4">
      <c r="A402" s="69" t="str" cm="1">
        <f t="array" aca="1" ref="A402" ca="1">OFFSET(Matrix!$D$1,$H402 - 1,0)</f>
        <v>Communication path cryptographic protections must not use identities, keys or shared secrets which are common across multiple deployed devices</v>
      </c>
      <c r="B402" s="78"/>
      <c r="C402" s="78"/>
      <c r="D402" s="78"/>
      <c r="E402" s="78"/>
      <c r="F402" s="79"/>
      <c r="G402" s="74"/>
      <c r="H402" s="38">
        <f>MATCH($A398,Matrix!$B$2:$B$73,0)+1</f>
        <v>38</v>
      </c>
    </row>
    <row r="403" spans="1:8" s="38" customFormat="1" x14ac:dyDescent="0.4">
      <c r="A403" s="80" t="str">
        <f>Matrix!$F$1</f>
        <v xml:space="preserve">Verification: Inspection, Demonstration, Test, or Analysis </v>
      </c>
      <c r="B403" s="81"/>
      <c r="C403" s="81"/>
      <c r="D403" s="81"/>
      <c r="E403" s="81"/>
      <c r="F403" s="81"/>
      <c r="G403" s="74"/>
      <c r="H403" s="38">
        <f>MATCH($A398,Matrix!$B$2:$B$73,0)+1</f>
        <v>38</v>
      </c>
    </row>
    <row r="404" spans="1:8" s="38" customFormat="1" ht="94.5" customHeight="1" x14ac:dyDescent="0.4">
      <c r="A404" s="69" t="str" cm="1">
        <f t="array" aca="1" ref="A404" ca="1">OFFSET(Matrix!$F$1,$H404 - 1,0)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404" s="78"/>
      <c r="C404" s="78"/>
      <c r="D404" s="78"/>
      <c r="E404" s="78"/>
      <c r="F404" s="79"/>
      <c r="G404" s="74"/>
      <c r="H404" s="38">
        <f>MATCH($A398,Matrix!$B$2:$B$73,0)+1</f>
        <v>38</v>
      </c>
    </row>
    <row r="405" spans="1:8" s="38" customFormat="1" ht="17.25" customHeight="1" x14ac:dyDescent="0.4">
      <c r="A405" s="76" t="str">
        <f>Matrix!$H$1</f>
        <v>Remarks</v>
      </c>
      <c r="B405" s="77"/>
      <c r="C405" s="77"/>
      <c r="D405" s="77"/>
      <c r="E405" s="77"/>
      <c r="F405" s="77"/>
      <c r="G405" s="74"/>
      <c r="H405" s="38">
        <f>MATCH($A398,Matrix!$B$2:$B$73,0)+1</f>
        <v>38</v>
      </c>
    </row>
    <row r="406" spans="1:8" s="38" customFormat="1" ht="49.5" customHeight="1" thickBot="1" x14ac:dyDescent="0.45">
      <c r="A406" s="82" t="str" cm="1">
        <f t="array" aca="1" ref="A406" ca="1">OFFSET(Matrix!$H$1,$H406 - 1,0)</f>
        <v>-</v>
      </c>
      <c r="B406" s="83"/>
      <c r="C406" s="83"/>
      <c r="D406" s="83"/>
      <c r="E406" s="83"/>
      <c r="F406" s="84"/>
      <c r="G406" s="75"/>
      <c r="H406" s="38">
        <f>MATCH($A398,Matrix!$B$2:$B$73,0)+1</f>
        <v>38</v>
      </c>
    </row>
    <row r="407" spans="1:8" s="64" customFormat="1" ht="46.5" customHeight="1" thickBot="1" x14ac:dyDescent="0.45">
      <c r="A407" s="63"/>
      <c r="B407" s="63"/>
      <c r="C407" s="63"/>
      <c r="D407" s="63"/>
      <c r="E407" s="63"/>
      <c r="F407" s="63"/>
      <c r="G407" s="63"/>
      <c r="H407" s="63"/>
    </row>
    <row r="408" spans="1:8" s="37" customFormat="1" x14ac:dyDescent="0.4">
      <c r="A408" s="65" t="str">
        <f>Matrix!$B$1</f>
        <v>Ref #</v>
      </c>
      <c r="B408" s="66"/>
      <c r="C408" s="67" t="str">
        <f>Matrix!$C$1</f>
        <v>Category</v>
      </c>
      <c r="D408" s="68"/>
      <c r="E408" s="67" t="str">
        <f>Matrix!$G$1</f>
        <v>Criticality:
High, Medium, or Low</v>
      </c>
      <c r="F408" s="68"/>
      <c r="G408" s="36" t="str">
        <f>Matrix!$E$1</f>
        <v xml:space="preserve">Public Requirements References/Descriptions </v>
      </c>
    </row>
    <row r="409" spans="1:8" s="38" customFormat="1" ht="15.75" customHeight="1" x14ac:dyDescent="0.4">
      <c r="A409" s="69" t="s">
        <v>81</v>
      </c>
      <c r="B409" s="70"/>
      <c r="C409" s="71" t="str" cm="1">
        <f t="array" aca="1" ref="C409" ca="1">OFFSET(Matrix!$C$1,$H409 - 1,0)</f>
        <v>Protecting Data on Devices</v>
      </c>
      <c r="D409" s="72"/>
      <c r="E409" s="71" t="str" cm="1">
        <f t="array" aca="1" ref="E409" ca="1">OFFSET(Matrix!$G$1, $H409 - 1,0)</f>
        <v>High</v>
      </c>
      <c r="F409" s="72"/>
      <c r="G409" s="73" t="str" cm="1">
        <f t="array" aca="1" ref="G409" ca="1">OFFSET(Matrix!$E$1,$H409 - 1,0)</f>
        <v>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
OWASP E4 – Securing Sensitive Information</v>
      </c>
      <c r="H409" s="38">
        <f>MATCH($A409,Matrix!$B$2:$B$73,0)+1</f>
        <v>39</v>
      </c>
    </row>
    <row r="410" spans="1:8" s="38" customFormat="1" x14ac:dyDescent="0.4">
      <c r="A410" s="76" t="str">
        <f>Matrix!$A$1</f>
        <v>Applicable Component Categories</v>
      </c>
      <c r="B410" s="77"/>
      <c r="C410" s="77"/>
      <c r="D410" s="77"/>
      <c r="E410" s="77"/>
      <c r="F410" s="77"/>
      <c r="G410" s="74"/>
      <c r="H410" s="38">
        <f>MATCH($A409,Matrix!$B$2:$B$73,0)+1</f>
        <v>39</v>
      </c>
    </row>
    <row r="411" spans="1:8" s="38" customFormat="1" ht="76.5" customHeight="1" x14ac:dyDescent="0.4">
      <c r="A411" s="69" t="str" cm="1">
        <f t="array" aca="1" ref="A411" ca="1">OFFSET(Matrix!$A$1,$H411 - 1,0)</f>
        <v xml:space="preserve">Mobile App;
Vehicle Connection;
Connectivity/Communications;
Cloud or Back-end;
</v>
      </c>
      <c r="B411" s="78"/>
      <c r="C411" s="78"/>
      <c r="D411" s="78"/>
      <c r="E411" s="78"/>
      <c r="F411" s="79"/>
      <c r="G411" s="74"/>
      <c r="H411" s="38">
        <f>MATCH($A409,Matrix!$B$2:$B$73,0)+1</f>
        <v>39</v>
      </c>
    </row>
    <row r="412" spans="1:8" s="38" customFormat="1" x14ac:dyDescent="0.4">
      <c r="A412" s="76" t="str">
        <f>Matrix!$D$1</f>
        <v>Requirement</v>
      </c>
      <c r="B412" s="77"/>
      <c r="C412" s="77"/>
      <c r="D412" s="77"/>
      <c r="E412" s="77"/>
      <c r="F412" s="77"/>
      <c r="G412" s="74"/>
      <c r="H412" s="38">
        <f>MATCH($A409,Matrix!$B$2:$B$73,0)+1</f>
        <v>39</v>
      </c>
    </row>
    <row r="413" spans="1:8" s="38" customFormat="1" ht="132.75" customHeight="1" x14ac:dyDescent="0.4">
      <c r="A413" s="69" t="str" cm="1">
        <f t="array" aca="1" ref="A413" ca="1">OFFSET(Matrix!$D$1,$H413 - 1,0)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413" s="78"/>
      <c r="C413" s="78"/>
      <c r="D413" s="78"/>
      <c r="E413" s="78"/>
      <c r="F413" s="79"/>
      <c r="G413" s="74"/>
      <c r="H413" s="38">
        <f>MATCH($A409,Matrix!$B$2:$B$73,0)+1</f>
        <v>39</v>
      </c>
    </row>
    <row r="414" spans="1:8" s="38" customFormat="1" x14ac:dyDescent="0.4">
      <c r="A414" s="80" t="str">
        <f>Matrix!$F$1</f>
        <v xml:space="preserve">Verification: Inspection, Demonstration, Test, or Analysis </v>
      </c>
      <c r="B414" s="81"/>
      <c r="C414" s="81"/>
      <c r="D414" s="81"/>
      <c r="E414" s="81"/>
      <c r="F414" s="81"/>
      <c r="G414" s="74"/>
      <c r="H414" s="38">
        <f>MATCH($A409,Matrix!$B$2:$B$73,0)+1</f>
        <v>39</v>
      </c>
    </row>
    <row r="415" spans="1:8" s="38" customFormat="1" ht="117" customHeight="1" x14ac:dyDescent="0.4">
      <c r="A415" s="69" t="str" cm="1">
        <f t="array" aca="1" ref="A415" ca="1">OFFSET(Matrix!$F$1,$H415 - 1,0)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415" s="78"/>
      <c r="C415" s="78"/>
      <c r="D415" s="78"/>
      <c r="E415" s="78"/>
      <c r="F415" s="79"/>
      <c r="G415" s="74"/>
      <c r="H415" s="38">
        <f>MATCH($A409,Matrix!$B$2:$B$73,0)+1</f>
        <v>39</v>
      </c>
    </row>
    <row r="416" spans="1:8" s="38" customFormat="1" x14ac:dyDescent="0.4">
      <c r="A416" s="76" t="str">
        <f>Matrix!$H$1</f>
        <v>Remarks</v>
      </c>
      <c r="B416" s="77"/>
      <c r="C416" s="77"/>
      <c r="D416" s="77"/>
      <c r="E416" s="77"/>
      <c r="F416" s="77"/>
      <c r="G416" s="74"/>
      <c r="H416" s="38">
        <f>MATCH($A409,Matrix!$B$2:$B$73,0)+1</f>
        <v>39</v>
      </c>
    </row>
    <row r="417" spans="1:8" s="38" customFormat="1" ht="120.75" customHeight="1" thickBot="1" x14ac:dyDescent="0.45">
      <c r="A417" s="82" t="str" cm="1">
        <f t="array" aca="1" ref="A417" ca="1">OFFSET(Matrix!$H$1,$H417 - 1,0)</f>
        <v>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v>
      </c>
      <c r="B417" s="83"/>
      <c r="C417" s="83"/>
      <c r="D417" s="83"/>
      <c r="E417" s="83"/>
      <c r="F417" s="84"/>
      <c r="G417" s="75"/>
      <c r="H417" s="38">
        <f>MATCH($A409,Matrix!$B$2:$B$73,0)+1</f>
        <v>39</v>
      </c>
    </row>
    <row r="418" spans="1:8" s="64" customFormat="1" ht="46.5" customHeight="1" thickBot="1" x14ac:dyDescent="0.45">
      <c r="A418" s="63"/>
      <c r="B418" s="63"/>
      <c r="C418" s="63"/>
      <c r="D418" s="63"/>
      <c r="E418" s="63"/>
      <c r="F418" s="63"/>
      <c r="G418" s="63"/>
      <c r="H418" s="63"/>
    </row>
    <row r="419" spans="1:8" s="37" customFormat="1" ht="17.25" customHeight="1" x14ac:dyDescent="0.4">
      <c r="A419" s="65" t="str">
        <f>Matrix!$B$1</f>
        <v>Ref #</v>
      </c>
      <c r="B419" s="66"/>
      <c r="C419" s="67" t="str">
        <f>Matrix!$C$1</f>
        <v>Category</v>
      </c>
      <c r="D419" s="68"/>
      <c r="E419" s="67" t="str">
        <f>Matrix!$G$1</f>
        <v>Criticality:
High, Medium, or Low</v>
      </c>
      <c r="F419" s="68"/>
      <c r="G419" s="36" t="str">
        <f>Matrix!$E$1</f>
        <v xml:space="preserve">Public Requirements References/Descriptions </v>
      </c>
    </row>
    <row r="420" spans="1:8" s="38" customFormat="1" ht="15.75" customHeight="1" x14ac:dyDescent="0.4">
      <c r="A420" s="69" t="s">
        <v>82</v>
      </c>
      <c r="B420" s="70"/>
      <c r="C420" s="71" t="str" cm="1">
        <f t="array" aca="1" ref="C420" ca="1">OFFSET(Matrix!$C$1,$H420 - 1,0)</f>
        <v>Protecting Data on Devices</v>
      </c>
      <c r="D420" s="72"/>
      <c r="E420" s="71" t="str" cm="1">
        <f t="array" aca="1" ref="E420" ca="1">OFFSET(Matrix!$G$1, $H420 - 1,0)</f>
        <v>Medium</v>
      </c>
      <c r="F420" s="72"/>
      <c r="G420" s="73" cm="1">
        <f t="array" aca="1" ref="G420" ca="1">OFFSET(Matrix!$E$1,$H420 - 1,0)</f>
        <v>0</v>
      </c>
      <c r="H420" s="38">
        <f>MATCH($A420,Matrix!$B$2:$B$73,0)+1</f>
        <v>40</v>
      </c>
    </row>
    <row r="421" spans="1:8" s="38" customFormat="1" ht="17.25" customHeight="1" x14ac:dyDescent="0.4">
      <c r="A421" s="76" t="str">
        <f>Matrix!$A$1</f>
        <v>Applicable Component Categories</v>
      </c>
      <c r="B421" s="77"/>
      <c r="C421" s="77"/>
      <c r="D421" s="77"/>
      <c r="E421" s="77"/>
      <c r="F421" s="77"/>
      <c r="G421" s="74"/>
      <c r="H421" s="38">
        <f>MATCH($A420,Matrix!$B$2:$B$73,0)+1</f>
        <v>40</v>
      </c>
    </row>
    <row r="422" spans="1:8" s="38" customFormat="1" ht="76.5" customHeight="1" x14ac:dyDescent="0.4">
      <c r="A422" s="69" t="str" cm="1">
        <f t="array" aca="1" ref="A422" ca="1">OFFSET(Matrix!$A$1,$H422 - 1,0)</f>
        <v xml:space="preserve">Mobile App;
Vehicle Connection;
Connectivity/Communications;
Cloud or Back-end;
</v>
      </c>
      <c r="B422" s="78"/>
      <c r="C422" s="78"/>
      <c r="D422" s="78"/>
      <c r="E422" s="78"/>
      <c r="F422" s="79"/>
      <c r="G422" s="74"/>
      <c r="H422" s="38">
        <f>MATCH($A420,Matrix!$B$2:$B$73,0)+1</f>
        <v>40</v>
      </c>
    </row>
    <row r="423" spans="1:8" s="38" customFormat="1" ht="17.25" customHeight="1" x14ac:dyDescent="0.4">
      <c r="A423" s="76" t="str">
        <f>Matrix!$D$1</f>
        <v>Requirement</v>
      </c>
      <c r="B423" s="77"/>
      <c r="C423" s="77"/>
      <c r="D423" s="77"/>
      <c r="E423" s="77"/>
      <c r="F423" s="77"/>
      <c r="G423" s="74"/>
      <c r="H423" s="38">
        <f>MATCH($A420,Matrix!$B$2:$B$73,0)+1</f>
        <v>40</v>
      </c>
    </row>
    <row r="424" spans="1:8" s="38" customFormat="1" ht="94.5" customHeight="1" x14ac:dyDescent="0.4">
      <c r="A424" s="69" t="str" cm="1">
        <f t="array" aca="1" ref="A424" ca="1">OFFSET(Matrix!$D$1,$H424 - 1,0)</f>
        <v>Vendors will supply documentation detailing what data is and is not protected at rest by cryptography.
Vendors are encouraged to expand the list of categories of data which will be protected on-device.</v>
      </c>
      <c r="B424" s="78"/>
      <c r="C424" s="78"/>
      <c r="D424" s="78"/>
      <c r="E424" s="78"/>
      <c r="F424" s="79"/>
      <c r="G424" s="74"/>
      <c r="H424" s="38">
        <f>MATCH($A420,Matrix!$B$2:$B$73,0)+1</f>
        <v>40</v>
      </c>
    </row>
    <row r="425" spans="1:8" s="38" customFormat="1" x14ac:dyDescent="0.4">
      <c r="A425" s="80" t="str">
        <f>Matrix!$F$1</f>
        <v xml:space="preserve">Verification: Inspection, Demonstration, Test, or Analysis </v>
      </c>
      <c r="B425" s="81"/>
      <c r="C425" s="81"/>
      <c r="D425" s="81"/>
      <c r="E425" s="81"/>
      <c r="F425" s="81"/>
      <c r="G425" s="74"/>
      <c r="H425" s="38">
        <f>MATCH($A420,Matrix!$B$2:$B$73,0)+1</f>
        <v>40</v>
      </c>
    </row>
    <row r="426" spans="1:8" s="38" customFormat="1" ht="104.25" customHeight="1" x14ac:dyDescent="0.4">
      <c r="A426" s="69" t="str" cm="1">
        <f t="array" aca="1" ref="A426" ca="1">OFFSET(Matrix!$F$1,$H426 - 1,0)</f>
        <v>Inspection of vendor-supplied documentation describing what data is protected at rest by cryptography. Ensure that the types of data that put your business at risk are protected.</v>
      </c>
      <c r="B426" s="78"/>
      <c r="C426" s="78"/>
      <c r="D426" s="78"/>
      <c r="E426" s="78"/>
      <c r="F426" s="79"/>
      <c r="G426" s="74"/>
      <c r="H426" s="38">
        <f>MATCH($A420,Matrix!$B$2:$B$73,0)+1</f>
        <v>40</v>
      </c>
    </row>
    <row r="427" spans="1:8" s="38" customFormat="1" ht="17.25" customHeight="1" x14ac:dyDescent="0.4">
      <c r="A427" s="76" t="str">
        <f>Matrix!$H$1</f>
        <v>Remarks</v>
      </c>
      <c r="B427" s="77"/>
      <c r="C427" s="77"/>
      <c r="D427" s="77"/>
      <c r="E427" s="77"/>
      <c r="F427" s="77"/>
      <c r="G427" s="74"/>
      <c r="H427" s="38">
        <f>MATCH($A420,Matrix!$B$2:$B$73,0)+1</f>
        <v>40</v>
      </c>
    </row>
    <row r="428" spans="1:8" s="38" customFormat="1" ht="72" customHeight="1" thickBot="1" x14ac:dyDescent="0.45">
      <c r="A428" s="82" t="str" cm="1">
        <f t="array" aca="1" ref="A428" ca="1">OFFSET(Matrix!$H$1,$H428 - 1,0)</f>
        <v>-</v>
      </c>
      <c r="B428" s="83"/>
      <c r="C428" s="83"/>
      <c r="D428" s="83"/>
      <c r="E428" s="83"/>
      <c r="F428" s="84"/>
      <c r="G428" s="75"/>
      <c r="H428" s="38">
        <f>MATCH($A420,Matrix!$B$2:$B$73,0)+1</f>
        <v>40</v>
      </c>
    </row>
    <row r="429" spans="1:8" s="64" customFormat="1" ht="46.5" customHeight="1" thickBot="1" x14ac:dyDescent="0.45">
      <c r="A429" s="63"/>
      <c r="B429" s="63"/>
      <c r="C429" s="63"/>
      <c r="D429" s="63"/>
      <c r="E429" s="63"/>
      <c r="F429" s="63"/>
      <c r="G429" s="63"/>
      <c r="H429" s="63"/>
    </row>
    <row r="430" spans="1:8" s="37" customFormat="1" x14ac:dyDescent="0.4">
      <c r="A430" s="65" t="str">
        <f>Matrix!$B$1</f>
        <v>Ref #</v>
      </c>
      <c r="B430" s="66"/>
      <c r="C430" s="67" t="str">
        <f>Matrix!$C$1</f>
        <v>Category</v>
      </c>
      <c r="D430" s="68"/>
      <c r="E430" s="67" t="str">
        <f>Matrix!$G$1</f>
        <v>Criticality:
High, Medium, or Low</v>
      </c>
      <c r="F430" s="68"/>
      <c r="G430" s="36" t="str">
        <f>Matrix!$E$1</f>
        <v xml:space="preserve">Public Requirements References/Descriptions </v>
      </c>
    </row>
    <row r="431" spans="1:8" s="38" customFormat="1" ht="15.75" customHeight="1" x14ac:dyDescent="0.4">
      <c r="A431" s="69" t="s">
        <v>83</v>
      </c>
      <c r="B431" s="70"/>
      <c r="C431" s="71" t="str" cm="1">
        <f t="array" aca="1" ref="C431" ca="1">OFFSET(Matrix!$C$1,$H431 - 1,0)</f>
        <v>Protecting Data on Devices</v>
      </c>
      <c r="D431" s="72"/>
      <c r="E431" s="71" t="str" cm="1">
        <f t="array" aca="1" ref="E431" ca="1">OFFSET(Matrix!$G$1, $H431 - 1,0)</f>
        <v>Medium</v>
      </c>
      <c r="F431" s="72"/>
      <c r="G431" s="73" t="str" cm="1">
        <f t="array" aca="1" ref="G431" ca="1">OFFSET(Matrix!$E$1,$H431 - 1,0)</f>
        <v>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v>
      </c>
      <c r="H431" s="38">
        <f>MATCH($A431,Matrix!$B$2:$B$73,0)+1</f>
        <v>41</v>
      </c>
    </row>
    <row r="432" spans="1:8" s="38" customFormat="1" x14ac:dyDescent="0.4">
      <c r="A432" s="76" t="str">
        <f>Matrix!$A$1</f>
        <v>Applicable Component Categories</v>
      </c>
      <c r="B432" s="77"/>
      <c r="C432" s="77"/>
      <c r="D432" s="77"/>
      <c r="E432" s="77"/>
      <c r="F432" s="77"/>
      <c r="G432" s="74"/>
      <c r="H432" s="38">
        <f>MATCH($A431,Matrix!$B$2:$B$73,0)+1</f>
        <v>41</v>
      </c>
    </row>
    <row r="433" spans="1:8" s="38" customFormat="1" ht="76.5" customHeight="1" x14ac:dyDescent="0.4">
      <c r="A433" s="69" t="str" cm="1">
        <f t="array" aca="1" ref="A433" ca="1">OFFSET(Matrix!$A$1,$H433 - 1,0)</f>
        <v xml:space="preserve">Mobile App;
Vehicle Connection;
Connectivity/Communications;
Cloud or Back-end;
</v>
      </c>
      <c r="B433" s="78"/>
      <c r="C433" s="78"/>
      <c r="D433" s="78"/>
      <c r="E433" s="78"/>
      <c r="F433" s="79"/>
      <c r="G433" s="74"/>
      <c r="H433" s="38">
        <f>MATCH($A431,Matrix!$B$2:$B$73,0)+1</f>
        <v>41</v>
      </c>
    </row>
    <row r="434" spans="1:8" s="38" customFormat="1" x14ac:dyDescent="0.4">
      <c r="A434" s="76" t="str">
        <f>Matrix!$D$1</f>
        <v>Requirement</v>
      </c>
      <c r="B434" s="77"/>
      <c r="C434" s="77"/>
      <c r="D434" s="77"/>
      <c r="E434" s="77"/>
      <c r="F434" s="77"/>
      <c r="G434" s="74"/>
      <c r="H434" s="38">
        <f>MATCH($A431,Matrix!$B$2:$B$73,0)+1</f>
        <v>41</v>
      </c>
    </row>
    <row r="435" spans="1:8" s="38" customFormat="1" ht="103.5" customHeight="1" x14ac:dyDescent="0.4">
      <c r="A435" s="69" t="str" cm="1">
        <f t="array" aca="1" ref="A435" ca="1">OFFSET(Matrix!$D$1,$H435 - 1,0)</f>
        <v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B435" s="78"/>
      <c r="C435" s="78"/>
      <c r="D435" s="78"/>
      <c r="E435" s="78"/>
      <c r="F435" s="79"/>
      <c r="G435" s="74"/>
      <c r="H435" s="38">
        <f>MATCH($A431,Matrix!$B$2:$B$73,0)+1</f>
        <v>41</v>
      </c>
    </row>
    <row r="436" spans="1:8" s="38" customFormat="1" x14ac:dyDescent="0.4">
      <c r="A436" s="80" t="str">
        <f>Matrix!$F$1</f>
        <v xml:space="preserve">Verification: Inspection, Demonstration, Test, or Analysis </v>
      </c>
      <c r="B436" s="81"/>
      <c r="C436" s="81"/>
      <c r="D436" s="81"/>
      <c r="E436" s="81"/>
      <c r="F436" s="81"/>
      <c r="G436" s="74"/>
      <c r="H436" s="38">
        <f>MATCH($A431,Matrix!$B$2:$B$73,0)+1</f>
        <v>41</v>
      </c>
    </row>
    <row r="437" spans="1:8" s="38" customFormat="1" ht="94.5" customHeight="1" x14ac:dyDescent="0.4">
      <c r="A437" s="69" t="str" cm="1">
        <f t="array" aca="1" ref="A437" ca="1">OFFSET(Matrix!$F$1,$H437 - 1,0)</f>
        <v xml:space="preserve">Inspection of vendor documentation detailing the inputs to the cryptographic key generation process per device. Ensure that no input is information that can be easily-guessed from simple facts about the device.
</v>
      </c>
      <c r="B437" s="78"/>
      <c r="C437" s="78"/>
      <c r="D437" s="78"/>
      <c r="E437" s="78"/>
      <c r="F437" s="79"/>
      <c r="G437" s="74"/>
      <c r="H437" s="38">
        <f>MATCH($A431,Matrix!$B$2:$B$73,0)+1</f>
        <v>41</v>
      </c>
    </row>
    <row r="438" spans="1:8" s="38" customFormat="1" x14ac:dyDescent="0.4">
      <c r="A438" s="76" t="str">
        <f>Matrix!$H$1</f>
        <v>Remarks</v>
      </c>
      <c r="B438" s="77"/>
      <c r="C438" s="77"/>
      <c r="D438" s="77"/>
      <c r="E438" s="77"/>
      <c r="F438" s="77"/>
      <c r="G438" s="74"/>
      <c r="H438" s="38">
        <f>MATCH($A431,Matrix!$B$2:$B$73,0)+1</f>
        <v>41</v>
      </c>
    </row>
    <row r="439" spans="1:8" s="38" customFormat="1" ht="73.5" customHeight="1" thickBot="1" x14ac:dyDescent="0.45">
      <c r="A439" s="82" t="str" cm="1">
        <f t="array" aca="1" ref="A439" ca="1">OFFSET(Matrix!$H$1,$H439 - 1,0)</f>
        <v>-</v>
      </c>
      <c r="B439" s="83"/>
      <c r="C439" s="83"/>
      <c r="D439" s="83"/>
      <c r="E439" s="83"/>
      <c r="F439" s="84"/>
      <c r="G439" s="75"/>
      <c r="H439" s="38">
        <f>MATCH($A431,Matrix!$B$2:$B$73,0)+1</f>
        <v>41</v>
      </c>
    </row>
    <row r="440" spans="1:8" s="64" customFormat="1" ht="46.5" customHeight="1" thickBot="1" x14ac:dyDescent="0.45">
      <c r="A440" s="63"/>
      <c r="B440" s="63"/>
      <c r="C440" s="63"/>
      <c r="D440" s="63"/>
      <c r="E440" s="63"/>
      <c r="F440" s="63"/>
      <c r="G440" s="63"/>
      <c r="H440" s="63"/>
    </row>
    <row r="441" spans="1:8" s="37" customFormat="1" ht="17.25" customHeight="1" x14ac:dyDescent="0.4">
      <c r="A441" s="65" t="str">
        <f>Matrix!$B$1</f>
        <v>Ref #</v>
      </c>
      <c r="B441" s="66"/>
      <c r="C441" s="67" t="str">
        <f>Matrix!$C$1</f>
        <v>Category</v>
      </c>
      <c r="D441" s="68"/>
      <c r="E441" s="67" t="str">
        <f>Matrix!$G$1</f>
        <v>Criticality:
High, Medium, or Low</v>
      </c>
      <c r="F441" s="68"/>
      <c r="G441" s="36" t="str">
        <f>Matrix!$E$1</f>
        <v xml:space="preserve">Public Requirements References/Descriptions </v>
      </c>
    </row>
    <row r="442" spans="1:8" s="38" customFormat="1" ht="15.75" customHeight="1" x14ac:dyDescent="0.4">
      <c r="A442" s="69" t="s">
        <v>84</v>
      </c>
      <c r="B442" s="70"/>
      <c r="C442" s="71" t="str" cm="1">
        <f t="array" aca="1" ref="C442" ca="1">OFFSET(Matrix!$C$1,$H442 - 1,0)</f>
        <v>Protecting Data in the Backend</v>
      </c>
      <c r="D442" s="72"/>
      <c r="E442" s="71" t="str" cm="1">
        <f t="array" aca="1" ref="E442" ca="1">OFFSET(Matrix!$G$1, $H442 - 1,0)</f>
        <v>High</v>
      </c>
      <c r="F442" s="72"/>
      <c r="G442" s="73" t="str" cm="1">
        <f t="array" aca="1" ref="G442" ca="1">OFFSET(Matrix!$E$1,$H442 - 1,0)</f>
        <v>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v>
      </c>
      <c r="H442" s="38">
        <f>MATCH($A442,Matrix!$B$2:$B$73,0)+1</f>
        <v>42</v>
      </c>
    </row>
    <row r="443" spans="1:8" s="38" customFormat="1" ht="17.25" customHeight="1" x14ac:dyDescent="0.4">
      <c r="A443" s="76" t="str">
        <f>Matrix!$A$1</f>
        <v>Applicable Component Categories</v>
      </c>
      <c r="B443" s="77"/>
      <c r="C443" s="77"/>
      <c r="D443" s="77"/>
      <c r="E443" s="77"/>
      <c r="F443" s="77"/>
      <c r="G443" s="74"/>
      <c r="H443" s="38">
        <f>MATCH($A442,Matrix!$B$2:$B$73,0)+1</f>
        <v>42</v>
      </c>
    </row>
    <row r="444" spans="1:8" s="38" customFormat="1" ht="76.5" customHeight="1" x14ac:dyDescent="0.4">
      <c r="A444" s="69" t="str" cm="1">
        <f t="array" aca="1" ref="A444" ca="1">OFFSET(Matrix!$A$1,$H444 - 1,0)</f>
        <v xml:space="preserve">Cloud or Back-end;
</v>
      </c>
      <c r="B444" s="78"/>
      <c r="C444" s="78"/>
      <c r="D444" s="78"/>
      <c r="E444" s="78"/>
      <c r="F444" s="79"/>
      <c r="G444" s="74"/>
      <c r="H444" s="38">
        <f>MATCH($A442,Matrix!$B$2:$B$73,0)+1</f>
        <v>42</v>
      </c>
    </row>
    <row r="445" spans="1:8" s="38" customFormat="1" ht="17.25" customHeight="1" x14ac:dyDescent="0.4">
      <c r="A445" s="76" t="str">
        <f>Matrix!$D$1</f>
        <v>Requirement</v>
      </c>
      <c r="B445" s="77"/>
      <c r="C445" s="77"/>
      <c r="D445" s="77"/>
      <c r="E445" s="77"/>
      <c r="F445" s="77"/>
      <c r="G445" s="74"/>
      <c r="H445" s="38">
        <f>MATCH($A442,Matrix!$B$2:$B$73,0)+1</f>
        <v>42</v>
      </c>
    </row>
    <row r="446" spans="1:8" s="38" customFormat="1" ht="94.5" customHeight="1" x14ac:dyDescent="0.4">
      <c r="A446" s="69" t="str" cm="1">
        <f t="array" aca="1" ref="A446" ca="1">OFFSET(Matrix!$D$1,$H446 - 1,0)</f>
        <v>All customer-related data will be logically segmented (e.g. encrypted with segmented keys) such that it is possible to produce all data related to one customer without inadvertently exposing any data of any others.</v>
      </c>
      <c r="B446" s="78"/>
      <c r="C446" s="78"/>
      <c r="D446" s="78"/>
      <c r="E446" s="78"/>
      <c r="F446" s="79"/>
      <c r="G446" s="74"/>
      <c r="H446" s="38">
        <f>MATCH($A442,Matrix!$B$2:$B$73,0)+1</f>
        <v>42</v>
      </c>
    </row>
    <row r="447" spans="1:8" s="38" customFormat="1" x14ac:dyDescent="0.4">
      <c r="A447" s="80" t="str">
        <f>Matrix!$F$1</f>
        <v xml:space="preserve">Verification: Inspection, Demonstration, Test, or Analysis </v>
      </c>
      <c r="B447" s="81"/>
      <c r="C447" s="81"/>
      <c r="D447" s="81"/>
      <c r="E447" s="81"/>
      <c r="F447" s="81"/>
      <c r="G447" s="74"/>
      <c r="H447" s="38">
        <f>MATCH($A442,Matrix!$B$2:$B$73,0)+1</f>
        <v>42</v>
      </c>
    </row>
    <row r="448" spans="1:8" s="38" customFormat="1" ht="104.25" customHeight="1" x14ac:dyDescent="0.4">
      <c r="A448" s="69" t="str" cm="1">
        <f t="array" aca="1" ref="A448" ca="1">OFFSET(Matrix!$F$1,$H448 - 1,0)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448" s="78"/>
      <c r="C448" s="78"/>
      <c r="D448" s="78"/>
      <c r="E448" s="78"/>
      <c r="F448" s="79"/>
      <c r="G448" s="74"/>
      <c r="H448" s="38">
        <f>MATCH($A442,Matrix!$B$2:$B$73,0)+1</f>
        <v>42</v>
      </c>
    </row>
    <row r="449" spans="1:8" s="38" customFormat="1" ht="17.25" customHeight="1" x14ac:dyDescent="0.4">
      <c r="A449" s="76" t="str">
        <f>Matrix!$H$1</f>
        <v>Remarks</v>
      </c>
      <c r="B449" s="77"/>
      <c r="C449" s="77"/>
      <c r="D449" s="77"/>
      <c r="E449" s="77"/>
      <c r="F449" s="77"/>
      <c r="G449" s="74"/>
      <c r="H449" s="38">
        <f>MATCH($A442,Matrix!$B$2:$B$73,0)+1</f>
        <v>42</v>
      </c>
    </row>
    <row r="450" spans="1:8" s="38" customFormat="1" ht="49.5" customHeight="1" thickBot="1" x14ac:dyDescent="0.45">
      <c r="A450" s="82" t="str" cm="1">
        <f t="array" aca="1" ref="A450" ca="1">OFFSET(Matrix!$H$1,$H450 - 1,0)</f>
        <v>Otherwise could cause PII breaches and incur strong penalties</v>
      </c>
      <c r="B450" s="83"/>
      <c r="C450" s="83"/>
      <c r="D450" s="83"/>
      <c r="E450" s="83"/>
      <c r="F450" s="84"/>
      <c r="G450" s="75"/>
      <c r="H450" s="38">
        <f>MATCH($A442,Matrix!$B$2:$B$73,0)+1</f>
        <v>42</v>
      </c>
    </row>
    <row r="451" spans="1:8" s="64" customFormat="1" ht="46.5" customHeight="1" thickBot="1" x14ac:dyDescent="0.45">
      <c r="A451" s="63"/>
      <c r="B451" s="63"/>
      <c r="C451" s="63"/>
      <c r="D451" s="63"/>
      <c r="E451" s="63"/>
      <c r="F451" s="63"/>
      <c r="G451" s="63"/>
      <c r="H451" s="63"/>
    </row>
    <row r="452" spans="1:8" s="37" customFormat="1" x14ac:dyDescent="0.4">
      <c r="A452" s="65" t="str">
        <f>Matrix!$B$1</f>
        <v>Ref #</v>
      </c>
      <c r="B452" s="66"/>
      <c r="C452" s="67" t="str">
        <f>Matrix!$C$1</f>
        <v>Category</v>
      </c>
      <c r="D452" s="68"/>
      <c r="E452" s="67" t="str">
        <f>Matrix!$G$1</f>
        <v>Criticality:
High, Medium, or Low</v>
      </c>
      <c r="F452" s="68"/>
      <c r="G452" s="36" t="str">
        <f>Matrix!$E$1</f>
        <v xml:space="preserve">Public Requirements References/Descriptions </v>
      </c>
    </row>
    <row r="453" spans="1:8" s="38" customFormat="1" ht="15.75" customHeight="1" x14ac:dyDescent="0.4">
      <c r="A453" s="69" t="s">
        <v>86</v>
      </c>
      <c r="B453" s="70"/>
      <c r="C453" s="71" t="str" cm="1">
        <f t="array" aca="1" ref="C453" ca="1">OFFSET(Matrix!$C$1,$H453 - 1,0)</f>
        <v>Protecting Vehicle Network Escalation from Devices</v>
      </c>
      <c r="D453" s="72"/>
      <c r="E453" s="71" t="str" cm="1">
        <f t="array" aca="1" ref="E453" ca="1">OFFSET(Matrix!$G$1, $H453 - 1,0)</f>
        <v>High</v>
      </c>
      <c r="F453" s="72"/>
      <c r="G453" s="73" t="str" cm="1">
        <f t="array" aca="1" ref="G453" ca="1">OFFSET(Matrix!$E$1,$H453 - 1,0)</f>
        <v>NIST 800-53 r5 SI-10 – INFORMATION INPUT VALIDATION
Check the validity of the following information inputs: [Assignment: organization 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v>
      </c>
      <c r="H453" s="38">
        <f>MATCH($A453,Matrix!$B$2:$B$73,0)+1</f>
        <v>43</v>
      </c>
    </row>
    <row r="454" spans="1:8" s="38" customFormat="1" x14ac:dyDescent="0.4">
      <c r="A454" s="76" t="str">
        <f>Matrix!$A$1</f>
        <v>Applicable Component Categories</v>
      </c>
      <c r="B454" s="77"/>
      <c r="C454" s="77"/>
      <c r="D454" s="77"/>
      <c r="E454" s="77"/>
      <c r="F454" s="77"/>
      <c r="G454" s="74"/>
      <c r="H454" s="38">
        <f>MATCH($A453,Matrix!$B$2:$B$73,0)+1</f>
        <v>43</v>
      </c>
    </row>
    <row r="455" spans="1:8" s="38" customFormat="1" ht="76.5" customHeight="1" x14ac:dyDescent="0.4">
      <c r="A455" s="69" t="str" cm="1">
        <f t="array" aca="1" ref="A455" ca="1">OFFSET(Matrix!$A$1,$H455 - 1,0)</f>
        <v xml:space="preserve">Vehicle Connection;
Connectivity/Communications;
</v>
      </c>
      <c r="B455" s="78"/>
      <c r="C455" s="78"/>
      <c r="D455" s="78"/>
      <c r="E455" s="78"/>
      <c r="F455" s="79"/>
      <c r="G455" s="74"/>
      <c r="H455" s="38">
        <f>MATCH($A453,Matrix!$B$2:$B$73,0)+1</f>
        <v>43</v>
      </c>
    </row>
    <row r="456" spans="1:8" s="38" customFormat="1" x14ac:dyDescent="0.4">
      <c r="A456" s="76" t="str">
        <f>Matrix!$D$1</f>
        <v>Requirement</v>
      </c>
      <c r="B456" s="77"/>
      <c r="C456" s="77"/>
      <c r="D456" s="77"/>
      <c r="E456" s="77"/>
      <c r="F456" s="77"/>
      <c r="G456" s="74"/>
      <c r="H456" s="38">
        <f>MATCH($A453,Matrix!$B$2:$B$73,0)+1</f>
        <v>43</v>
      </c>
    </row>
    <row r="457" spans="1:8" s="38" customFormat="1" ht="94.5" customHeight="1" x14ac:dyDescent="0.4">
      <c r="A457" s="69" t="str" cm="1">
        <f t="array" aca="1" ref="A457" ca="1">OFFSET(Matrix!$D$1,$H457 - 1,0)</f>
        <v>The vendor shall enforce controls integrated into the telematics device to limit the possible commands and data transmitted to the vehicle network.</v>
      </c>
      <c r="B457" s="78"/>
      <c r="C457" s="78"/>
      <c r="D457" s="78"/>
      <c r="E457" s="78"/>
      <c r="F457" s="79"/>
      <c r="G457" s="74"/>
      <c r="H457" s="38">
        <f>MATCH($A453,Matrix!$B$2:$B$73,0)+1</f>
        <v>43</v>
      </c>
    </row>
    <row r="458" spans="1:8" s="38" customFormat="1" x14ac:dyDescent="0.4">
      <c r="A458" s="80" t="str">
        <f>Matrix!$F$1</f>
        <v xml:space="preserve">Verification: Inspection, Demonstration, Test, or Analysis </v>
      </c>
      <c r="B458" s="81"/>
      <c r="C458" s="81"/>
      <c r="D458" s="81"/>
      <c r="E458" s="81"/>
      <c r="F458" s="81"/>
      <c r="G458" s="74"/>
      <c r="H458" s="38">
        <f>MATCH($A453,Matrix!$B$2:$B$73,0)+1</f>
        <v>43</v>
      </c>
    </row>
    <row r="459" spans="1:8" s="38" customFormat="1" ht="113.25" customHeight="1" x14ac:dyDescent="0.4">
      <c r="A459" s="69" t="str" cm="1">
        <f t="array" aca="1" ref="A459" ca="1">OFFSET(Matrix!$F$1,$H459 - 1,0)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459" s="78"/>
      <c r="C459" s="78"/>
      <c r="D459" s="78"/>
      <c r="E459" s="78"/>
      <c r="F459" s="79"/>
      <c r="G459" s="74"/>
      <c r="H459" s="38">
        <f>MATCH($A453,Matrix!$B$2:$B$73,0)+1</f>
        <v>43</v>
      </c>
    </row>
    <row r="460" spans="1:8" s="38" customFormat="1" x14ac:dyDescent="0.4">
      <c r="A460" s="76" t="str">
        <f>Matrix!$H$1</f>
        <v>Remarks</v>
      </c>
      <c r="B460" s="77"/>
      <c r="C460" s="77"/>
      <c r="D460" s="77"/>
      <c r="E460" s="77"/>
      <c r="F460" s="77"/>
      <c r="G460" s="74"/>
      <c r="H460" s="38">
        <f>MATCH($A453,Matrix!$B$2:$B$73,0)+1</f>
        <v>43</v>
      </c>
    </row>
    <row r="461" spans="1:8" s="38" customFormat="1" ht="49.5" customHeight="1" thickBot="1" x14ac:dyDescent="0.45">
      <c r="A461" s="82" t="str" cm="1">
        <f t="array" aca="1" ref="A461" ca="1">OFFSET(Matrix!$H$1,$H461 - 1,0)</f>
        <v>Vehicle network protection is paramount</v>
      </c>
      <c r="B461" s="83"/>
      <c r="C461" s="83"/>
      <c r="D461" s="83"/>
      <c r="E461" s="83"/>
      <c r="F461" s="84"/>
      <c r="G461" s="75"/>
      <c r="H461" s="38">
        <f>MATCH($A453,Matrix!$B$2:$B$73,0)+1</f>
        <v>43</v>
      </c>
    </row>
    <row r="462" spans="1:8" s="64" customFormat="1" ht="46.5" customHeight="1" thickBot="1" x14ac:dyDescent="0.45">
      <c r="A462" s="63"/>
      <c r="B462" s="63"/>
      <c r="C462" s="63"/>
      <c r="D462" s="63"/>
      <c r="E462" s="63"/>
      <c r="F462" s="63"/>
      <c r="G462" s="63"/>
      <c r="H462" s="63"/>
    </row>
    <row r="463" spans="1:8" s="37" customFormat="1" ht="17.25" customHeight="1" x14ac:dyDescent="0.4">
      <c r="A463" s="65" t="str">
        <f>Matrix!$B$1</f>
        <v>Ref #</v>
      </c>
      <c r="B463" s="66"/>
      <c r="C463" s="67" t="str">
        <f>Matrix!$C$1</f>
        <v>Category</v>
      </c>
      <c r="D463" s="68"/>
      <c r="E463" s="67" t="str">
        <f>Matrix!$G$1</f>
        <v>Criticality:
High, Medium, or Low</v>
      </c>
      <c r="F463" s="68"/>
      <c r="G463" s="36" t="str">
        <f>Matrix!$E$1</f>
        <v xml:space="preserve">Public Requirements References/Descriptions </v>
      </c>
    </row>
    <row r="464" spans="1:8" s="38" customFormat="1" ht="15.75" customHeight="1" x14ac:dyDescent="0.4">
      <c r="A464" s="69" t="s">
        <v>89</v>
      </c>
      <c r="B464" s="70"/>
      <c r="C464" s="71" t="str" cm="1">
        <f t="array" aca="1" ref="C464" ca="1">OFFSET(Matrix!$C$1,$H464 - 1,0)</f>
        <v>System and Communication Protocols</v>
      </c>
      <c r="D464" s="72"/>
      <c r="E464" s="71" t="str" cm="1">
        <f t="array" aca="1" ref="E464" ca="1">OFFSET(Matrix!$G$1, $H464 - 1,0)</f>
        <v>High</v>
      </c>
      <c r="F464" s="72"/>
      <c r="G464" s="73" t="str" cm="1">
        <f t="array" aca="1" ref="G464" ca="1">OFFSET(Matrix!$E$1,$H464 - 1,0)</f>
        <v>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 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CCTPID 4.8 Encryption of Data in Transit</v>
      </c>
      <c r="H464" s="38">
        <f>MATCH($A464,Matrix!$B$2:$B$73,0)+1</f>
        <v>44</v>
      </c>
    </row>
    <row r="465" spans="1:8" s="38" customFormat="1" ht="17.25" customHeight="1" x14ac:dyDescent="0.4">
      <c r="A465" s="76" t="str">
        <f>Matrix!$A$1</f>
        <v>Applicable Component Categories</v>
      </c>
      <c r="B465" s="77"/>
      <c r="C465" s="77"/>
      <c r="D465" s="77"/>
      <c r="E465" s="77"/>
      <c r="F465" s="77"/>
      <c r="G465" s="74"/>
      <c r="H465" s="38">
        <f>MATCH($A464,Matrix!$B$2:$B$73,0)+1</f>
        <v>44</v>
      </c>
    </row>
    <row r="466" spans="1:8" s="38" customFormat="1" ht="76.5" customHeight="1" x14ac:dyDescent="0.4">
      <c r="A466" s="69" t="str" cm="1">
        <f t="array" aca="1" ref="A466" ca="1">OFFSET(Matrix!$A$1,$H466 - 1,0)</f>
        <v xml:space="preserve">Mobile App;
Connectivity/Communications;
Cloud or Back-end;
</v>
      </c>
      <c r="B466" s="78"/>
      <c r="C466" s="78"/>
      <c r="D466" s="78"/>
      <c r="E466" s="78"/>
      <c r="F466" s="79"/>
      <c r="G466" s="74"/>
      <c r="H466" s="38">
        <f>MATCH($A464,Matrix!$B$2:$B$73,0)+1</f>
        <v>44</v>
      </c>
    </row>
    <row r="467" spans="1:8" s="38" customFormat="1" ht="17.25" customHeight="1" x14ac:dyDescent="0.4">
      <c r="A467" s="76" t="str">
        <f>Matrix!$D$1</f>
        <v>Requirement</v>
      </c>
      <c r="B467" s="77"/>
      <c r="C467" s="77"/>
      <c r="D467" s="77"/>
      <c r="E467" s="77"/>
      <c r="F467" s="77"/>
      <c r="G467" s="74"/>
      <c r="H467" s="38">
        <f>MATCH($A464,Matrix!$B$2:$B$73,0)+1</f>
        <v>44</v>
      </c>
    </row>
    <row r="468" spans="1:8" s="38" customFormat="1" ht="282.75" customHeight="1" x14ac:dyDescent="0.4">
      <c r="A468" s="69" t="str" cm="1">
        <f t="array" aca="1" ref="A468" ca="1">OFFSET(Matrix!$D$1,$H468 - 1,0)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468" s="78"/>
      <c r="C468" s="78"/>
      <c r="D468" s="78"/>
      <c r="E468" s="78"/>
      <c r="F468" s="79"/>
      <c r="G468" s="74"/>
      <c r="H468" s="38">
        <f>MATCH($A464,Matrix!$B$2:$B$73,0)+1</f>
        <v>44</v>
      </c>
    </row>
    <row r="469" spans="1:8" s="38" customFormat="1" x14ac:dyDescent="0.4">
      <c r="A469" s="80" t="str">
        <f>Matrix!$F$1</f>
        <v xml:space="preserve">Verification: Inspection, Demonstration, Test, or Analysis </v>
      </c>
      <c r="B469" s="81"/>
      <c r="C469" s="81"/>
      <c r="D469" s="81"/>
      <c r="E469" s="81"/>
      <c r="F469" s="81"/>
      <c r="G469" s="74"/>
      <c r="H469" s="38">
        <f>MATCH($A464,Matrix!$B$2:$B$73,0)+1</f>
        <v>44</v>
      </c>
    </row>
    <row r="470" spans="1:8" s="38" customFormat="1" ht="140.25" customHeight="1" x14ac:dyDescent="0.4">
      <c r="A470" s="69" t="str" cm="1">
        <f t="array" aca="1" ref="A470" ca="1">OFFSET(Matrix!$F$1,$H470 - 1,0)</f>
        <v>Inspection of vendor-supplied documentation detailing the session management mechanism employed in vendor systems.
Ensure that certificate pinning is in use in communication path between telematics device and vendor’s infrastructure.
Ensure compliance with NIST 800-53 r5 control SC-23.</v>
      </c>
      <c r="B470" s="78"/>
      <c r="C470" s="78"/>
      <c r="D470" s="78"/>
      <c r="E470" s="78"/>
      <c r="F470" s="79"/>
      <c r="G470" s="74"/>
      <c r="H470" s="38">
        <f>MATCH($A464,Matrix!$B$2:$B$73,0)+1</f>
        <v>44</v>
      </c>
    </row>
    <row r="471" spans="1:8" s="38" customFormat="1" ht="17.25" customHeight="1" x14ac:dyDescent="0.4">
      <c r="A471" s="76" t="str">
        <f>Matrix!$H$1</f>
        <v>Remarks</v>
      </c>
      <c r="B471" s="77"/>
      <c r="C471" s="77"/>
      <c r="D471" s="77"/>
      <c r="E471" s="77"/>
      <c r="F471" s="77"/>
      <c r="G471" s="74"/>
      <c r="H471" s="38">
        <f>MATCH($A464,Matrix!$B$2:$B$73,0)+1</f>
        <v>44</v>
      </c>
    </row>
    <row r="472" spans="1:8" s="38" customFormat="1" ht="118.5" customHeight="1" thickBot="1" x14ac:dyDescent="0.45">
      <c r="A472" s="82" t="str" cm="1">
        <f t="array" aca="1" ref="A472" ca="1">OFFSET(Matrix!$H$1,$H472 - 1,0)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472" s="83"/>
      <c r="C472" s="83"/>
      <c r="D472" s="83"/>
      <c r="E472" s="83"/>
      <c r="F472" s="84"/>
      <c r="G472" s="75"/>
      <c r="H472" s="38">
        <f>MATCH($A464,Matrix!$B$2:$B$73,0)+1</f>
        <v>44</v>
      </c>
    </row>
    <row r="473" spans="1:8" s="63" customFormat="1" ht="46.5" customHeight="1" thickBot="1" x14ac:dyDescent="0.45"/>
    <row r="474" spans="1:8" s="37" customFormat="1" ht="17.25" customHeight="1" x14ac:dyDescent="0.4">
      <c r="A474" s="85" t="str">
        <f>Matrix!$B$1</f>
        <v>Ref #</v>
      </c>
      <c r="B474" s="86"/>
      <c r="C474" s="87" t="str">
        <f>Matrix!$C$1</f>
        <v>Category</v>
      </c>
      <c r="D474" s="88"/>
      <c r="E474" s="87" t="str">
        <f>Matrix!$G$1</f>
        <v>Criticality:
High, Medium, or Low</v>
      </c>
      <c r="F474" s="88"/>
      <c r="G474" s="36" t="str">
        <f>Matrix!$E$1</f>
        <v xml:space="preserve">Public Requirements References/Descriptions </v>
      </c>
    </row>
    <row r="475" spans="1:8" s="38" customFormat="1" ht="15.75" customHeight="1" x14ac:dyDescent="0.4">
      <c r="A475" s="69" t="s">
        <v>272</v>
      </c>
      <c r="B475" s="70"/>
      <c r="C475" s="69" t="str" cm="1">
        <f t="array" aca="1" ref="C475" ca="1">OFFSET(Matrix!$C$1,$H475 - 1,0)</f>
        <v>System and Communication Protocols</v>
      </c>
      <c r="D475" s="70"/>
      <c r="E475" s="69" t="str" cm="1">
        <f t="array" aca="1" ref="E475" ca="1">OFFSET(Matrix!$G$1, $H475 - 1,0)</f>
        <v>Medium</v>
      </c>
      <c r="F475" s="79"/>
      <c r="G475" s="89" t="str" cm="1">
        <f t="array" aca="1" ref="G475" ca="1">OFFSET(Matrix!$E$1,$H475 - 1,0)</f>
        <v>FMCSA GDL 51 Check whether keys have expired or been revoked.
FMCSA GDL 52 Ensure the ability to remove a Root CA’s certificate.</v>
      </c>
      <c r="H475" s="38">
        <f>MATCH($A475,Matrix!$B$2:$B$73,0)+1</f>
        <v>45</v>
      </c>
    </row>
    <row r="476" spans="1:8" s="38" customFormat="1" ht="17.25" customHeight="1" x14ac:dyDescent="0.4">
      <c r="A476" s="92" t="str">
        <f>Matrix!$A$1</f>
        <v>Applicable Component Categories</v>
      </c>
      <c r="B476" s="93"/>
      <c r="C476" s="93"/>
      <c r="D476" s="93"/>
      <c r="E476" s="93"/>
      <c r="F476" s="94"/>
      <c r="G476" s="90"/>
      <c r="H476" s="38">
        <f>MATCH($A475,Matrix!$B$2:$B$73,0)+1</f>
        <v>45</v>
      </c>
    </row>
    <row r="477" spans="1:8" s="38" customFormat="1" ht="76.5" customHeight="1" x14ac:dyDescent="0.4">
      <c r="A477" s="69" t="str" cm="1">
        <f t="array" aca="1" ref="A477" ca="1">OFFSET(Matrix!$A$1,$H477 - 1,0)</f>
        <v xml:space="preserve">Mobile App;
Connectivity/Communications;
Cloud or Back-end;
</v>
      </c>
      <c r="B477" s="78"/>
      <c r="C477" s="78"/>
      <c r="D477" s="78"/>
      <c r="E477" s="78"/>
      <c r="F477" s="79"/>
      <c r="G477" s="90"/>
      <c r="H477" s="38">
        <f>MATCH($A475,Matrix!$B$2:$B$73,0)+1</f>
        <v>45</v>
      </c>
    </row>
    <row r="478" spans="1:8" s="38" customFormat="1" ht="17.25" customHeight="1" x14ac:dyDescent="0.4">
      <c r="A478" s="92" t="str">
        <f>Matrix!$D$1</f>
        <v>Requirement</v>
      </c>
      <c r="B478" s="93"/>
      <c r="C478" s="93"/>
      <c r="D478" s="93"/>
      <c r="E478" s="93"/>
      <c r="F478" s="94"/>
      <c r="G478" s="90"/>
      <c r="H478" s="38">
        <f>MATCH($A475,Matrix!$B$2:$B$73,0)+1</f>
        <v>45</v>
      </c>
    </row>
    <row r="479" spans="1:8" s="38" customFormat="1" ht="282.75" customHeight="1" x14ac:dyDescent="0.4">
      <c r="A479" s="69" t="str" cm="1">
        <f t="array" aca="1" ref="A479" ca="1">OFFSET(Matrix!$D$1,$H479 - 1,0)</f>
        <v>The vendor shall implement checks for expired certificates and ensure the ability to remove trust in any given root certificate authority from their systems and devices PKI implementations.</v>
      </c>
      <c r="B479" s="78"/>
      <c r="C479" s="78"/>
      <c r="D479" s="78"/>
      <c r="E479" s="78"/>
      <c r="F479" s="79"/>
      <c r="G479" s="90"/>
      <c r="H479" s="38">
        <f>MATCH($A475,Matrix!$B$2:$B$73,0)+1</f>
        <v>45</v>
      </c>
    </row>
    <row r="480" spans="1:8" s="38" customFormat="1" x14ac:dyDescent="0.4">
      <c r="A480" s="95" t="str">
        <f>Matrix!$F$1</f>
        <v xml:space="preserve">Verification: Inspection, Demonstration, Test, or Analysis </v>
      </c>
      <c r="B480" s="96"/>
      <c r="C480" s="96"/>
      <c r="D480" s="96"/>
      <c r="E480" s="96"/>
      <c r="F480" s="97"/>
      <c r="G480" s="90"/>
      <c r="H480" s="38">
        <f>MATCH($A475,Matrix!$B$2:$B$73,0)+1</f>
        <v>45</v>
      </c>
    </row>
    <row r="481" spans="1:8" s="38" customFormat="1" ht="140.25" customHeight="1" x14ac:dyDescent="0.4">
      <c r="A481" s="69" t="str" cm="1">
        <f t="array" aca="1" ref="A481" ca="1">OFFSET(Matrix!$F$1,$H481 - 1,0)</f>
        <v>Test that root certificate trust can be removed. This should result in failure to establish communications or a failure to validate updates, depending on which system is being tested.</v>
      </c>
      <c r="B481" s="78"/>
      <c r="C481" s="78"/>
      <c r="D481" s="78"/>
      <c r="E481" s="78"/>
      <c r="F481" s="79"/>
      <c r="G481" s="90"/>
      <c r="H481" s="38">
        <f>MATCH($A475,Matrix!$B$2:$B$73,0)+1</f>
        <v>45</v>
      </c>
    </row>
    <row r="482" spans="1:8" s="38" customFormat="1" ht="17.25" customHeight="1" x14ac:dyDescent="0.4">
      <c r="A482" s="92" t="str">
        <f>Matrix!$H$1</f>
        <v>Remarks</v>
      </c>
      <c r="B482" s="93"/>
      <c r="C482" s="93"/>
      <c r="D482" s="93"/>
      <c r="E482" s="93"/>
      <c r="F482" s="94"/>
      <c r="G482" s="90"/>
      <c r="H482" s="38">
        <f>MATCH($A475,Matrix!$B$2:$B$73,0)+1</f>
        <v>45</v>
      </c>
    </row>
    <row r="483" spans="1:8" s="38" customFormat="1" ht="118.5" customHeight="1" thickBot="1" x14ac:dyDescent="0.45">
      <c r="A483" s="82" cm="1">
        <f t="array" aca="1" ref="A483" ca="1">OFFSET(Matrix!$H$1,$H483 - 1,0)</f>
        <v>0</v>
      </c>
      <c r="B483" s="83"/>
      <c r="C483" s="83"/>
      <c r="D483" s="83"/>
      <c r="E483" s="83"/>
      <c r="F483" s="84"/>
      <c r="G483" s="91"/>
      <c r="H483" s="38">
        <f>MATCH($A475,Matrix!$B$2:$B$73,0)+1</f>
        <v>45</v>
      </c>
    </row>
    <row r="484" spans="1:8" s="64" customFormat="1" ht="46.5" customHeight="1" thickBot="1" x14ac:dyDescent="0.45">
      <c r="A484" s="63"/>
      <c r="B484" s="63"/>
      <c r="C484" s="63"/>
      <c r="D484" s="63"/>
      <c r="E484" s="63"/>
      <c r="F484" s="63"/>
      <c r="G484" s="63"/>
      <c r="H484" s="63"/>
    </row>
    <row r="485" spans="1:8" s="37" customFormat="1" x14ac:dyDescent="0.4">
      <c r="A485" s="65" t="str">
        <f>Matrix!$B$1</f>
        <v>Ref #</v>
      </c>
      <c r="B485" s="66"/>
      <c r="C485" s="67" t="str">
        <f>Matrix!$C$1</f>
        <v>Category</v>
      </c>
      <c r="D485" s="68"/>
      <c r="E485" s="67" t="str">
        <f>Matrix!$G$1</f>
        <v>Criticality:
High, Medium, or Low</v>
      </c>
      <c r="F485" s="68"/>
      <c r="G485" s="36" t="str">
        <f>Matrix!$E$1</f>
        <v xml:space="preserve">Public Requirements References/Descriptions </v>
      </c>
    </row>
    <row r="486" spans="1:8" s="38" customFormat="1" ht="15.75" customHeight="1" x14ac:dyDescent="0.4">
      <c r="A486" s="69" t="s">
        <v>91</v>
      </c>
      <c r="B486" s="70"/>
      <c r="C486" s="71" t="str" cm="1">
        <f t="array" aca="1" ref="C486" ca="1">OFFSET(Matrix!$C$1,$H486 - 1,0)</f>
        <v>System and Communication Protocols</v>
      </c>
      <c r="D486" s="72"/>
      <c r="E486" s="71" t="str" cm="1">
        <f t="array" aca="1" ref="E486" ca="1">OFFSET(Matrix!$G$1, $H486 - 1,0)</f>
        <v>Medium</v>
      </c>
      <c r="F486" s="72"/>
      <c r="G486" s="73" t="str" cm="1">
        <f t="array" aca="1" ref="G486" ca="1">OFFSET(Matrix!$E$1,$H486 - 1,0)</f>
        <v>NIST 800-53 r5 SC-39 - PROCESS ISOLATION 
Maintain a separate execution domain for each executing system process.
NIST 800-53 r5 SC-39 (2) - PROCESS ISOLATION | SEPARATE EXECUTION DOMAIN PER THREAD
Maintain a separate execution domain for each thread in [Assignment: organization defined multi-threaded processing].</v>
      </c>
      <c r="H486" s="38">
        <f>MATCH($A486,Matrix!$B$2:$B$73,0)+1</f>
        <v>46</v>
      </c>
    </row>
    <row r="487" spans="1:8" s="38" customFormat="1" x14ac:dyDescent="0.4">
      <c r="A487" s="76" t="str">
        <f>Matrix!$A$1</f>
        <v>Applicable Component Categories</v>
      </c>
      <c r="B487" s="77"/>
      <c r="C487" s="77"/>
      <c r="D487" s="77"/>
      <c r="E487" s="77"/>
      <c r="F487" s="77"/>
      <c r="G487" s="74"/>
      <c r="H487" s="38">
        <f>MATCH($A486,Matrix!$B$2:$B$73,0)+1</f>
        <v>46</v>
      </c>
    </row>
    <row r="488" spans="1:8" s="38" customFormat="1" ht="76.5" customHeight="1" x14ac:dyDescent="0.4">
      <c r="A488" s="69" t="str" cm="1">
        <f t="array" aca="1" ref="A488" ca="1">OFFSET(Matrix!$A$1,$H488 - 1,0)</f>
        <v xml:space="preserve">Vehicle Connection;
</v>
      </c>
      <c r="B488" s="78"/>
      <c r="C488" s="78"/>
      <c r="D488" s="78"/>
      <c r="E488" s="78"/>
      <c r="F488" s="79"/>
      <c r="G488" s="74"/>
      <c r="H488" s="38">
        <f>MATCH($A486,Matrix!$B$2:$B$73,0)+1</f>
        <v>46</v>
      </c>
    </row>
    <row r="489" spans="1:8" s="38" customFormat="1" x14ac:dyDescent="0.4">
      <c r="A489" s="76" t="str">
        <f>Matrix!$D$1</f>
        <v>Requirement</v>
      </c>
      <c r="B489" s="77"/>
      <c r="C489" s="77"/>
      <c r="D489" s="77"/>
      <c r="E489" s="77"/>
      <c r="F489" s="77"/>
      <c r="G489" s="74"/>
      <c r="H489" s="38">
        <f>MATCH($A486,Matrix!$B$2:$B$73,0)+1</f>
        <v>46</v>
      </c>
    </row>
    <row r="490" spans="1:8" s="38" customFormat="1" ht="94.5" customHeight="1" x14ac:dyDescent="0.4">
      <c r="A490" s="69" t="str" cm="1">
        <f t="array" aca="1" ref="A490" ca="1">OFFSET(Matrix!$D$1,$H490 - 1,0)</f>
        <v>The vendor's system shall separate execution domains and/or processes (i.e. process isolation within both the telematics device and back-end system and between the serial communications in the telematics device and the interface to the vehicle network)</v>
      </c>
      <c r="B490" s="78"/>
      <c r="C490" s="78"/>
      <c r="D490" s="78"/>
      <c r="E490" s="78"/>
      <c r="F490" s="79"/>
      <c r="G490" s="74"/>
      <c r="H490" s="38">
        <f>MATCH($A486,Matrix!$B$2:$B$73,0)+1</f>
        <v>46</v>
      </c>
    </row>
    <row r="491" spans="1:8" s="38" customFormat="1" x14ac:dyDescent="0.4">
      <c r="A491" s="80" t="str">
        <f>Matrix!$F$1</f>
        <v xml:space="preserve">Verification: Inspection, Demonstration, Test, or Analysis </v>
      </c>
      <c r="B491" s="81"/>
      <c r="C491" s="81"/>
      <c r="D491" s="81"/>
      <c r="E491" s="81"/>
      <c r="F491" s="81"/>
      <c r="G491" s="74"/>
      <c r="H491" s="38">
        <f>MATCH($A486,Matrix!$B$2:$B$73,0)+1</f>
        <v>46</v>
      </c>
    </row>
    <row r="492" spans="1:8" s="38" customFormat="1" ht="94.5" customHeight="1" x14ac:dyDescent="0.4">
      <c r="A492" s="69" t="str" cm="1">
        <f t="array" aca="1" ref="A492" ca="1">OFFSET(Matrix!$F$1,$H492 - 1,0)</f>
        <v>Inspection of vendor-supplied documentation detailing the software architecture.</v>
      </c>
      <c r="B492" s="78"/>
      <c r="C492" s="78"/>
      <c r="D492" s="78"/>
      <c r="E492" s="78"/>
      <c r="F492" s="79"/>
      <c r="G492" s="74"/>
      <c r="H492" s="38">
        <f>MATCH($A486,Matrix!$B$2:$B$73,0)+1</f>
        <v>46</v>
      </c>
    </row>
    <row r="493" spans="1:8" s="38" customFormat="1" x14ac:dyDescent="0.4">
      <c r="A493" s="76" t="str">
        <f>Matrix!$H$1</f>
        <v>Remarks</v>
      </c>
      <c r="B493" s="77"/>
      <c r="C493" s="77"/>
      <c r="D493" s="77"/>
      <c r="E493" s="77"/>
      <c r="F493" s="77"/>
      <c r="G493" s="74"/>
      <c r="H493" s="38">
        <f>MATCH($A486,Matrix!$B$2:$B$73,0)+1</f>
        <v>46</v>
      </c>
    </row>
    <row r="494" spans="1:8" s="38" customFormat="1" ht="49.5" customHeight="1" thickBot="1" x14ac:dyDescent="0.45">
      <c r="A494" s="82" t="str" cm="1">
        <f t="array" aca="1" ref="A494" ca="1">OFFSET(Matrix!$H$1,$H494 - 1,0)</f>
        <v>-</v>
      </c>
      <c r="B494" s="83"/>
      <c r="C494" s="83"/>
      <c r="D494" s="83"/>
      <c r="E494" s="83"/>
      <c r="F494" s="84"/>
      <c r="G494" s="75"/>
      <c r="H494" s="38">
        <f>MATCH($A486,Matrix!$B$2:$B$73,0)+1</f>
        <v>46</v>
      </c>
    </row>
    <row r="495" spans="1:8" s="64" customFormat="1" ht="46.5" customHeight="1" thickBot="1" x14ac:dyDescent="0.45">
      <c r="A495" s="63"/>
      <c r="B495" s="63"/>
      <c r="C495" s="63"/>
      <c r="D495" s="63"/>
      <c r="E495" s="63"/>
      <c r="F495" s="63"/>
      <c r="G495" s="63"/>
      <c r="H495" s="63"/>
    </row>
    <row r="496" spans="1:8" s="37" customFormat="1" ht="17.25" customHeight="1" x14ac:dyDescent="0.4">
      <c r="A496" s="65" t="str">
        <f>Matrix!$B$1</f>
        <v>Ref #</v>
      </c>
      <c r="B496" s="66"/>
      <c r="C496" s="67" t="str">
        <f>Matrix!$C$1</f>
        <v>Category</v>
      </c>
      <c r="D496" s="68"/>
      <c r="E496" s="67" t="str">
        <f>Matrix!$G$1</f>
        <v>Criticality:
High, Medium, or Low</v>
      </c>
      <c r="F496" s="68"/>
      <c r="G496" s="36" t="str">
        <f>Matrix!$E$1</f>
        <v xml:space="preserve">Public Requirements References/Descriptions </v>
      </c>
    </row>
    <row r="497" spans="1:8" s="38" customFormat="1" ht="15.75" customHeight="1" x14ac:dyDescent="0.4">
      <c r="A497" s="69" t="s">
        <v>94</v>
      </c>
      <c r="B497" s="70"/>
      <c r="C497" s="71" t="str" cm="1">
        <f t="array" aca="1" ref="C497" ca="1">OFFSET(Matrix!$C$1,$H497 - 1,0)</f>
        <v>System and Communication Protocols</v>
      </c>
      <c r="D497" s="72"/>
      <c r="E497" s="71" t="str" cm="1">
        <f t="array" aca="1" ref="E497" ca="1">OFFSET(Matrix!$G$1, $H497 - 1,0)</f>
        <v>High</v>
      </c>
      <c r="F497" s="72"/>
      <c r="G497" s="73" t="str" cm="1">
        <f t="array" aca="1" ref="G497" ca="1">OFFSET(Matrix!$E$1,$H497 - 1,0)</f>
        <v>CAIQ IPY-02.1 Is unstructured customer data available on request in an industry-standard format (e.g., .doc, .xls, or .pdf)?</v>
      </c>
      <c r="H497" s="38">
        <f>MATCH($A497,Matrix!$B$2:$B$73,0)+1</f>
        <v>47</v>
      </c>
    </row>
    <row r="498" spans="1:8" s="38" customFormat="1" ht="17.25" customHeight="1" x14ac:dyDescent="0.4">
      <c r="A498" s="76" t="str">
        <f>Matrix!$A$1</f>
        <v>Applicable Component Categories</v>
      </c>
      <c r="B498" s="77"/>
      <c r="C498" s="77"/>
      <c r="D498" s="77"/>
      <c r="E498" s="77"/>
      <c r="F498" s="77"/>
      <c r="G498" s="74"/>
      <c r="H498" s="38">
        <f>MATCH($A497,Matrix!$B$2:$B$73,0)+1</f>
        <v>47</v>
      </c>
    </row>
    <row r="499" spans="1:8" s="38" customFormat="1" ht="76.5" customHeight="1" x14ac:dyDescent="0.4">
      <c r="A499" s="69" t="str" cm="1">
        <f t="array" aca="1" ref="A499" ca="1">OFFSET(Matrix!$A$1,$H499 - 1,0)</f>
        <v xml:space="preserve">Cloud or Back-end;
</v>
      </c>
      <c r="B499" s="78"/>
      <c r="C499" s="78"/>
      <c r="D499" s="78"/>
      <c r="E499" s="78"/>
      <c r="F499" s="79"/>
      <c r="G499" s="74"/>
      <c r="H499" s="38">
        <f>MATCH($A497,Matrix!$B$2:$B$73,0)+1</f>
        <v>47</v>
      </c>
    </row>
    <row r="500" spans="1:8" s="38" customFormat="1" ht="17.25" customHeight="1" x14ac:dyDescent="0.4">
      <c r="A500" s="76" t="str">
        <f>Matrix!$D$1</f>
        <v>Requirement</v>
      </c>
      <c r="B500" s="77"/>
      <c r="C500" s="77"/>
      <c r="D500" s="77"/>
      <c r="E500" s="77"/>
      <c r="F500" s="77"/>
      <c r="G500" s="74"/>
      <c r="H500" s="38">
        <f>MATCH($A497,Matrix!$B$2:$B$73,0)+1</f>
        <v>47</v>
      </c>
    </row>
    <row r="501" spans="1:8" s="38" customFormat="1" ht="94.5" customHeight="1" x14ac:dyDescent="0.4">
      <c r="A501" s="69" t="str" cm="1">
        <f t="array" aca="1" ref="A501" ca="1">OFFSET(Matrix!$D$1,$H501 - 1,0)</f>
        <v>The vendor’s system shall provide a means to download unstructured customer data in an industry-standard format (Open Telematics API). This download will occur over secured communication protocols.</v>
      </c>
      <c r="B501" s="78"/>
      <c r="C501" s="78"/>
      <c r="D501" s="78"/>
      <c r="E501" s="78"/>
      <c r="F501" s="79"/>
      <c r="G501" s="74"/>
      <c r="H501" s="38">
        <f>MATCH($A497,Matrix!$B$2:$B$73,0)+1</f>
        <v>47</v>
      </c>
    </row>
    <row r="502" spans="1:8" s="38" customFormat="1" x14ac:dyDescent="0.4">
      <c r="A502" s="80" t="str">
        <f>Matrix!$F$1</f>
        <v xml:space="preserve">Verification: Inspection, Demonstration, Test, or Analysis </v>
      </c>
      <c r="B502" s="81"/>
      <c r="C502" s="81"/>
      <c r="D502" s="81"/>
      <c r="E502" s="81"/>
      <c r="F502" s="81"/>
      <c r="G502" s="74"/>
      <c r="H502" s="38">
        <f>MATCH($A497,Matrix!$B$2:$B$73,0)+1</f>
        <v>47</v>
      </c>
    </row>
    <row r="503" spans="1:8" s="38" customFormat="1" ht="105.75" customHeight="1" x14ac:dyDescent="0.4">
      <c r="A503" s="69" t="str" cm="1">
        <f t="array" aca="1" ref="A503" ca="1">OFFSET(Matrix!$F$1,$H503 - 1,0)</f>
        <v>Inspection of vendor-supplied documentation detailing the interfaces (APIs) offered by the vendor.
Ensure that there is an interface (API) such that you (carrier) can download all data in an unstructured format.</v>
      </c>
      <c r="B503" s="78"/>
      <c r="C503" s="78"/>
      <c r="D503" s="78"/>
      <c r="E503" s="78"/>
      <c r="F503" s="79"/>
      <c r="G503" s="74"/>
      <c r="H503" s="38">
        <f>MATCH($A497,Matrix!$B$2:$B$73,0)+1</f>
        <v>47</v>
      </c>
    </row>
    <row r="504" spans="1:8" s="38" customFormat="1" ht="17.25" customHeight="1" x14ac:dyDescent="0.4">
      <c r="A504" s="76" t="str">
        <f>Matrix!$H$1</f>
        <v>Remarks</v>
      </c>
      <c r="B504" s="77"/>
      <c r="C504" s="77"/>
      <c r="D504" s="77"/>
      <c r="E504" s="77"/>
      <c r="F504" s="77"/>
      <c r="G504" s="74"/>
      <c r="H504" s="38">
        <f>MATCH($A497,Matrix!$B$2:$B$73,0)+1</f>
        <v>47</v>
      </c>
    </row>
    <row r="505" spans="1:8" s="38" customFormat="1" ht="74.25" customHeight="1" thickBot="1" x14ac:dyDescent="0.45">
      <c r="A505" s="82" t="str" cm="1">
        <f t="array" aca="1" ref="A505" ca="1">OFFSET(Matrix!$H$1,$H505 - 1,0)</f>
        <v xml:space="preserve"> Telematics is business critical and failover is required
e.g. csv, txt, json formats</v>
      </c>
      <c r="B505" s="83"/>
      <c r="C505" s="83"/>
      <c r="D505" s="83"/>
      <c r="E505" s="83"/>
      <c r="F505" s="84"/>
      <c r="G505" s="75"/>
      <c r="H505" s="38">
        <f>MATCH($A497,Matrix!$B$2:$B$73,0)+1</f>
        <v>47</v>
      </c>
    </row>
    <row r="506" spans="1:8" s="64" customFormat="1" ht="46.5" customHeight="1" thickBot="1" x14ac:dyDescent="0.45">
      <c r="A506" s="63"/>
      <c r="B506" s="63"/>
      <c r="C506" s="63"/>
      <c r="D506" s="63"/>
      <c r="E506" s="63"/>
      <c r="F506" s="63"/>
      <c r="G506" s="63"/>
      <c r="H506" s="63"/>
    </row>
    <row r="507" spans="1:8" s="37" customFormat="1" x14ac:dyDescent="0.4">
      <c r="A507" s="65" t="str">
        <f>Matrix!$B$1</f>
        <v>Ref #</v>
      </c>
      <c r="B507" s="66"/>
      <c r="C507" s="67" t="str">
        <f>Matrix!$C$1</f>
        <v>Category</v>
      </c>
      <c r="D507" s="68"/>
      <c r="E507" s="67" t="str">
        <f>Matrix!$G$1</f>
        <v>Criticality:
High, Medium, or Low</v>
      </c>
      <c r="F507" s="68"/>
      <c r="G507" s="36" t="str">
        <f>Matrix!$E$1</f>
        <v xml:space="preserve">Public Requirements References/Descriptions </v>
      </c>
    </row>
    <row r="508" spans="1:8" s="38" customFormat="1" ht="15.75" customHeight="1" x14ac:dyDescent="0.4">
      <c r="A508" s="69" t="s">
        <v>250</v>
      </c>
      <c r="B508" s="70"/>
      <c r="C508" s="71" t="str" cm="1">
        <f t="array" aca="1" ref="C508" ca="1">OFFSET(Matrix!$C$1,$H508 - 1,0)</f>
        <v>Unique API Keys and API Passwords</v>
      </c>
      <c r="D508" s="72"/>
      <c r="E508" s="71" t="str" cm="1">
        <f t="array" aca="1" ref="E508" ca="1">OFFSET(Matrix!$G$1, $H508 - 1,0)</f>
        <v>Medium</v>
      </c>
      <c r="F508" s="72"/>
      <c r="G508" s="73" t="str" cm="1">
        <f t="array" aca="1" ref="G508" ca="1">OFFSET(Matrix!$E$1,$H508 - 1,0)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
OWASP E4 – Securing Sensitive Information</v>
      </c>
      <c r="H508" s="38">
        <f>MATCH($A508,Matrix!$B$2:$B$73,0)+1</f>
        <v>48</v>
      </c>
    </row>
    <row r="509" spans="1:8" s="38" customFormat="1" x14ac:dyDescent="0.4">
      <c r="A509" s="76" t="str">
        <f>Matrix!$A$1</f>
        <v>Applicable Component Categories</v>
      </c>
      <c r="B509" s="77"/>
      <c r="C509" s="77"/>
      <c r="D509" s="77"/>
      <c r="E509" s="77"/>
      <c r="F509" s="77"/>
      <c r="G509" s="74"/>
      <c r="H509" s="38">
        <f>MATCH($A508,Matrix!$B$2:$B$73,0)+1</f>
        <v>48</v>
      </c>
    </row>
    <row r="510" spans="1:8" s="38" customFormat="1" ht="76.5" customHeight="1" x14ac:dyDescent="0.4">
      <c r="A510" s="69" t="str" cm="1">
        <f t="array" aca="1" ref="A510" ca="1">OFFSET(Matrix!$A$1,$H510 - 1,0)</f>
        <v xml:space="preserve">Mobile App;
Connectivity/Communications;
Cloud or Back-end;
</v>
      </c>
      <c r="B510" s="78"/>
      <c r="C510" s="78"/>
      <c r="D510" s="78"/>
      <c r="E510" s="78"/>
      <c r="F510" s="79"/>
      <c r="G510" s="74"/>
      <c r="H510" s="38">
        <f>MATCH($A508,Matrix!$B$2:$B$73,0)+1</f>
        <v>48</v>
      </c>
    </row>
    <row r="511" spans="1:8" s="38" customFormat="1" x14ac:dyDescent="0.4">
      <c r="A511" s="76" t="str">
        <f>Matrix!$D$1</f>
        <v>Requirement</v>
      </c>
      <c r="B511" s="77"/>
      <c r="C511" s="77"/>
      <c r="D511" s="77"/>
      <c r="E511" s="77"/>
      <c r="F511" s="77"/>
      <c r="G511" s="74"/>
      <c r="H511" s="38">
        <f>MATCH($A508,Matrix!$B$2:$B$73,0)+1</f>
        <v>48</v>
      </c>
    </row>
    <row r="512" spans="1:8" s="38" customFormat="1" ht="94.5" customHeight="1" x14ac:dyDescent="0.4">
      <c r="A512" s="69" t="str" cm="1">
        <f t="array" aca="1" ref="A512" ca="1">OFFSET(Matrix!$D$1,$H512 - 1,0)</f>
        <v>The vendor’s software shall not contain any credentials that are shared among other copies of software; e.g. the software cannot contain hardcoded API keys or API passwords</v>
      </c>
      <c r="B512" s="78"/>
      <c r="C512" s="78"/>
      <c r="D512" s="78"/>
      <c r="E512" s="78"/>
      <c r="F512" s="79"/>
      <c r="G512" s="74"/>
      <c r="H512" s="38">
        <f>MATCH($A508,Matrix!$B$2:$B$73,0)+1</f>
        <v>48</v>
      </c>
    </row>
    <row r="513" spans="1:8" s="38" customFormat="1" x14ac:dyDescent="0.4">
      <c r="A513" s="80" t="str">
        <f>Matrix!$F$1</f>
        <v xml:space="preserve">Verification: Inspection, Demonstration, Test, or Analysis </v>
      </c>
      <c r="B513" s="81"/>
      <c r="C513" s="81"/>
      <c r="D513" s="81"/>
      <c r="E513" s="81"/>
      <c r="F513" s="81"/>
      <c r="G513" s="74"/>
      <c r="H513" s="38">
        <f>MATCH($A508,Matrix!$B$2:$B$73,0)+1</f>
        <v>48</v>
      </c>
    </row>
    <row r="514" spans="1:8" s="38" customFormat="1" ht="94.5" customHeight="1" x14ac:dyDescent="0.4">
      <c r="A514" s="69" t="str" cm="1">
        <f t="array" aca="1" ref="A514" ca="1">OFFSET(Matrix!$F$1,$H514 - 1,0)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514" s="78"/>
      <c r="C514" s="78"/>
      <c r="D514" s="78"/>
      <c r="E514" s="78"/>
      <c r="F514" s="79"/>
      <c r="G514" s="74"/>
      <c r="H514" s="38">
        <f>MATCH($A508,Matrix!$B$2:$B$73,0)+1</f>
        <v>48</v>
      </c>
    </row>
    <row r="515" spans="1:8" s="38" customFormat="1" x14ac:dyDescent="0.4">
      <c r="A515" s="76" t="str">
        <f>Matrix!$H$1</f>
        <v>Remarks</v>
      </c>
      <c r="B515" s="77"/>
      <c r="C515" s="77"/>
      <c r="D515" s="77"/>
      <c r="E515" s="77"/>
      <c r="F515" s="77"/>
      <c r="G515" s="74"/>
      <c r="H515" s="38">
        <f>MATCH($A508,Matrix!$B$2:$B$73,0)+1</f>
        <v>48</v>
      </c>
    </row>
    <row r="516" spans="1:8" s="38" customFormat="1" ht="49.5" customHeight="1" thickBot="1" x14ac:dyDescent="0.45">
      <c r="A516" s="82" cm="1">
        <f t="array" aca="1" ref="A516" ca="1">OFFSET(Matrix!$H$1,$H516 - 1,0)</f>
        <v>0</v>
      </c>
      <c r="B516" s="83"/>
      <c r="C516" s="83"/>
      <c r="D516" s="83"/>
      <c r="E516" s="83"/>
      <c r="F516" s="84"/>
      <c r="G516" s="75"/>
      <c r="H516" s="38">
        <f>MATCH($A508,Matrix!$B$2:$B$73,0)+1</f>
        <v>48</v>
      </c>
    </row>
    <row r="517" spans="1:8" s="64" customFormat="1" ht="46.5" customHeight="1" thickBot="1" x14ac:dyDescent="0.45">
      <c r="A517" s="63"/>
      <c r="B517" s="63"/>
      <c r="C517" s="63"/>
      <c r="D517" s="63"/>
      <c r="E517" s="63"/>
      <c r="F517" s="63"/>
      <c r="G517" s="63"/>
      <c r="H517" s="63"/>
    </row>
    <row r="518" spans="1:8" s="37" customFormat="1" x14ac:dyDescent="0.4">
      <c r="A518" s="65" t="str">
        <f>Matrix!$B$1</f>
        <v>Ref #</v>
      </c>
      <c r="B518" s="66"/>
      <c r="C518" s="67" t="str">
        <f>Matrix!$C$1</f>
        <v>Category</v>
      </c>
      <c r="D518" s="68"/>
      <c r="E518" s="67" t="str">
        <f>Matrix!$G$1</f>
        <v>Criticality:
High, Medium, or Low</v>
      </c>
      <c r="F518" s="68"/>
      <c r="G518" s="36" t="str">
        <f>Matrix!$E$1</f>
        <v xml:space="preserve">Public Requirements References/Descriptions </v>
      </c>
    </row>
    <row r="519" spans="1:8" s="38" customFormat="1" ht="15.75" customHeight="1" x14ac:dyDescent="0.4">
      <c r="A519" s="69" t="s">
        <v>260</v>
      </c>
      <c r="B519" s="70"/>
      <c r="C519" s="71" t="str" cm="1">
        <f t="array" aca="1" ref="C519" ca="1">OFFSET(Matrix!$C$1,$H519 - 1,0)</f>
        <v>System and Communication Protocols</v>
      </c>
      <c r="D519" s="72"/>
      <c r="E519" s="71" t="str" cm="1">
        <f t="array" aca="1" ref="E519" ca="1">OFFSET(Matrix!$G$1, $H519 - 1,0)</f>
        <v>Medium</v>
      </c>
      <c r="F519" s="72"/>
      <c r="G519" s="73" t="str" cm="1">
        <f t="array" aca="1" ref="G519" ca="1">OFFSET(Matrix!$E$1,$H519 - 1,0)</f>
        <v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v>
      </c>
      <c r="H519" s="38">
        <f>MATCH($A519,Matrix!$B$2:$B$73,0)+1</f>
        <v>49</v>
      </c>
    </row>
    <row r="520" spans="1:8" s="38" customFormat="1" x14ac:dyDescent="0.4">
      <c r="A520" s="76" t="str">
        <f>Matrix!$A$1</f>
        <v>Applicable Component Categories</v>
      </c>
      <c r="B520" s="77"/>
      <c r="C520" s="77"/>
      <c r="D520" s="77"/>
      <c r="E520" s="77"/>
      <c r="F520" s="77"/>
      <c r="G520" s="74"/>
      <c r="H520" s="38">
        <f>MATCH($A519,Matrix!$B$2:$B$73,0)+1</f>
        <v>49</v>
      </c>
    </row>
    <row r="521" spans="1:8" s="38" customFormat="1" ht="76.5" customHeight="1" x14ac:dyDescent="0.4">
      <c r="A521" s="69" t="str" cm="1">
        <f t="array" aca="1" ref="A521" ca="1">OFFSET(Matrix!$A$1,$H521 - 1,0)</f>
        <v xml:space="preserve">Mobile App;
Connectivity/Communications;
Cloud or Back-end;
</v>
      </c>
      <c r="B521" s="78"/>
      <c r="C521" s="78"/>
      <c r="D521" s="78"/>
      <c r="E521" s="78"/>
      <c r="F521" s="79"/>
      <c r="G521" s="74"/>
      <c r="H521" s="38">
        <f>MATCH($A519,Matrix!$B$2:$B$73,0)+1</f>
        <v>49</v>
      </c>
    </row>
    <row r="522" spans="1:8" s="38" customFormat="1" x14ac:dyDescent="0.4">
      <c r="A522" s="76" t="str">
        <f>Matrix!$D$1</f>
        <v>Requirement</v>
      </c>
      <c r="B522" s="77"/>
      <c r="C522" s="77"/>
      <c r="D522" s="77"/>
      <c r="E522" s="77"/>
      <c r="F522" s="77"/>
      <c r="G522" s="74"/>
      <c r="H522" s="38">
        <f>MATCH($A519,Matrix!$B$2:$B$73,0)+1</f>
        <v>49</v>
      </c>
    </row>
    <row r="523" spans="1:8" s="38" customFormat="1" ht="94.5" customHeight="1" x14ac:dyDescent="0.4">
      <c r="A523" s="69" t="str" cm="1">
        <f t="array" aca="1" ref="A523" ca="1">OFFSET(Matrix!$D$1,$H523 - 1,0)</f>
        <v>Vendors shall limit hardware support for deprecated or insecure communcations protocols. This includes those with known vulnerabilities.</v>
      </c>
      <c r="B523" s="78"/>
      <c r="C523" s="78"/>
      <c r="D523" s="78"/>
      <c r="E523" s="78"/>
      <c r="F523" s="79"/>
      <c r="G523" s="74"/>
      <c r="H523" s="38">
        <f>MATCH($A519,Matrix!$B$2:$B$73,0)+1</f>
        <v>49</v>
      </c>
    </row>
    <row r="524" spans="1:8" s="38" customFormat="1" x14ac:dyDescent="0.4">
      <c r="A524" s="80" t="str">
        <f>Matrix!$F$1</f>
        <v xml:space="preserve">Verification: Inspection, Demonstration, Test, or Analysis </v>
      </c>
      <c r="B524" s="81"/>
      <c r="C524" s="81"/>
      <c r="D524" s="81"/>
      <c r="E524" s="81"/>
      <c r="F524" s="81"/>
      <c r="G524" s="74"/>
      <c r="H524" s="38">
        <f>MATCH($A519,Matrix!$B$2:$B$73,0)+1</f>
        <v>49</v>
      </c>
    </row>
    <row r="525" spans="1:8" s="38" customFormat="1" ht="94.5" customHeight="1" x14ac:dyDescent="0.4">
      <c r="A525" s="69" t="str" cm="1">
        <f t="array" aca="1" ref="A525" ca="1">OFFSET(Matrix!$F$1,$H525 - 1,0)</f>
        <v>Inspection of vendor documentation confirming secured configuration of any wireless and or satellite interfaces. Confirm especially that there are no downgrades of communications protocols possible.</v>
      </c>
      <c r="B525" s="78"/>
      <c r="C525" s="78"/>
      <c r="D525" s="78"/>
      <c r="E525" s="78"/>
      <c r="F525" s="79"/>
      <c r="G525" s="74"/>
      <c r="H525" s="38">
        <f>MATCH($A519,Matrix!$B$2:$B$73,0)+1</f>
        <v>49</v>
      </c>
    </row>
    <row r="526" spans="1:8" s="38" customFormat="1" x14ac:dyDescent="0.4">
      <c r="A526" s="76" t="str">
        <f>Matrix!$H$1</f>
        <v>Remarks</v>
      </c>
      <c r="B526" s="77"/>
      <c r="C526" s="77"/>
      <c r="D526" s="77"/>
      <c r="E526" s="77"/>
      <c r="F526" s="77"/>
      <c r="G526" s="74"/>
      <c r="H526" s="38">
        <f>MATCH($A519,Matrix!$B$2:$B$73,0)+1</f>
        <v>49</v>
      </c>
    </row>
    <row r="527" spans="1:8" s="38" customFormat="1" ht="49.5" customHeight="1" thickBot="1" x14ac:dyDescent="0.45">
      <c r="A527" s="82" cm="1">
        <f t="array" aca="1" ref="A527" ca="1">OFFSET(Matrix!$H$1,$H527 - 1,0)</f>
        <v>0</v>
      </c>
      <c r="B527" s="83"/>
      <c r="C527" s="83"/>
      <c r="D527" s="83"/>
      <c r="E527" s="83"/>
      <c r="F527" s="84"/>
      <c r="G527" s="75"/>
      <c r="H527" s="38">
        <f>MATCH($A519,Matrix!$B$2:$B$73,0)+1</f>
        <v>49</v>
      </c>
    </row>
    <row r="528" spans="1:8" s="64" customFormat="1" ht="46.5" customHeight="1" thickBot="1" x14ac:dyDescent="0.45">
      <c r="A528" s="63"/>
      <c r="B528" s="63"/>
      <c r="C528" s="63"/>
      <c r="D528" s="63"/>
      <c r="E528" s="63"/>
      <c r="F528" s="63"/>
      <c r="G528" s="63"/>
      <c r="H528" s="63"/>
    </row>
    <row r="529" spans="1:8" s="37" customFormat="1" ht="17.25" customHeight="1" x14ac:dyDescent="0.4">
      <c r="A529" s="65" t="str">
        <f>Matrix!$B$1</f>
        <v>Ref #</v>
      </c>
      <c r="B529" s="66"/>
      <c r="C529" s="67" t="str">
        <f>Matrix!$C$1</f>
        <v>Category</v>
      </c>
      <c r="D529" s="68"/>
      <c r="E529" s="67" t="str">
        <f>Matrix!$G$1</f>
        <v>Criticality:
High, Medium, or Low</v>
      </c>
      <c r="F529" s="68"/>
      <c r="G529" s="36" t="str">
        <f>Matrix!$E$1</f>
        <v xml:space="preserve">Public Requirements References/Descriptions </v>
      </c>
    </row>
    <row r="530" spans="1:8" s="38" customFormat="1" ht="15.75" customHeight="1" x14ac:dyDescent="0.4">
      <c r="A530" s="69" t="s">
        <v>96</v>
      </c>
      <c r="B530" s="70"/>
      <c r="C530" s="71" t="str" cm="1">
        <f t="array" aca="1" ref="C530" ca="1">OFFSET(Matrix!$C$1,$H530 - 1,0)</f>
        <v>Protecting Firmware on Devices</v>
      </c>
      <c r="D530" s="72"/>
      <c r="E530" s="71" t="str" cm="1">
        <f t="array" aca="1" ref="E530" ca="1">OFFSET(Matrix!$G$1, $H530 - 1,0)</f>
        <v>High</v>
      </c>
      <c r="F530" s="72"/>
      <c r="G530" s="73" t="str" cm="1">
        <f t="array" aca="1" ref="G530" ca="1">OFFSET(Matrix!$E$1,$H530 - 1,0)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v>
      </c>
      <c r="H530" s="38">
        <f>MATCH($A530,Matrix!$B$2:$B$73,0)+1</f>
        <v>50</v>
      </c>
    </row>
    <row r="531" spans="1:8" s="38" customFormat="1" ht="17.25" customHeight="1" x14ac:dyDescent="0.4">
      <c r="A531" s="76" t="str">
        <f>Matrix!$A$1</f>
        <v>Applicable Component Categories</v>
      </c>
      <c r="B531" s="77"/>
      <c r="C531" s="77"/>
      <c r="D531" s="77"/>
      <c r="E531" s="77"/>
      <c r="F531" s="77"/>
      <c r="G531" s="74"/>
      <c r="H531" s="38">
        <f>MATCH($A530,Matrix!$B$2:$B$73,0)+1</f>
        <v>50</v>
      </c>
    </row>
    <row r="532" spans="1:8" s="38" customFormat="1" ht="76.5" customHeight="1" x14ac:dyDescent="0.4">
      <c r="A532" s="69" t="str" cm="1">
        <f t="array" aca="1" ref="A532" ca="1">OFFSET(Matrix!$A$1,$H532 - 1,0)</f>
        <v xml:space="preserve">Mobile App;
Vehicle Connection;
Connectivity/Communications;
Cloud or Back-end;
</v>
      </c>
      <c r="B532" s="78"/>
      <c r="C532" s="78"/>
      <c r="D532" s="78"/>
      <c r="E532" s="78"/>
      <c r="F532" s="79"/>
      <c r="G532" s="74"/>
      <c r="H532" s="38">
        <f>MATCH($A530,Matrix!$B$2:$B$73,0)+1</f>
        <v>50</v>
      </c>
    </row>
    <row r="533" spans="1:8" s="38" customFormat="1" ht="17.25" customHeight="1" x14ac:dyDescent="0.4">
      <c r="A533" s="76" t="str">
        <f>Matrix!$D$1</f>
        <v>Requirement</v>
      </c>
      <c r="B533" s="77"/>
      <c r="C533" s="77"/>
      <c r="D533" s="77"/>
      <c r="E533" s="77"/>
      <c r="F533" s="77"/>
      <c r="G533" s="74"/>
      <c r="H533" s="38">
        <f>MATCH($A530,Matrix!$B$2:$B$73,0)+1</f>
        <v>50</v>
      </c>
    </row>
    <row r="534" spans="1:8" s="38" customFormat="1" ht="118.5" customHeight="1" x14ac:dyDescent="0.4">
      <c r="A534" s="69" t="str" cm="1">
        <f t="array" aca="1" ref="A534" ca="1">OFFSET(Matrix!$D$1,$H534 - 1,0)</f>
        <v>The vendor shall have a process for remediating flaws in deployed telematics devices and backend systems.
In the case of telematics devices, firmware update capabilities are important to be able to remediate all flaws that could be located in the device.</v>
      </c>
      <c r="B534" s="78"/>
      <c r="C534" s="78"/>
      <c r="D534" s="78"/>
      <c r="E534" s="78"/>
      <c r="F534" s="79"/>
      <c r="G534" s="74"/>
      <c r="H534" s="38">
        <f>MATCH($A530,Matrix!$B$2:$B$73,0)+1</f>
        <v>50</v>
      </c>
    </row>
    <row r="535" spans="1:8" s="38" customFormat="1" x14ac:dyDescent="0.4">
      <c r="A535" s="80" t="str">
        <f>Matrix!$F$1</f>
        <v xml:space="preserve">Verification: Inspection, Demonstration, Test, or Analysis </v>
      </c>
      <c r="B535" s="81"/>
      <c r="C535" s="81"/>
      <c r="D535" s="81"/>
      <c r="E535" s="81"/>
      <c r="F535" s="81"/>
      <c r="G535" s="74"/>
      <c r="H535" s="38">
        <f>MATCH($A530,Matrix!$B$2:$B$73,0)+1</f>
        <v>50</v>
      </c>
    </row>
    <row r="536" spans="1:8" s="38" customFormat="1" ht="121.5" customHeight="1" x14ac:dyDescent="0.4">
      <c r="A536" s="69" t="str" cm="1">
        <f t="array" aca="1" ref="A536" ca="1">OFFSET(Matrix!$F$1,$H536 - 1,0)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536" s="78"/>
      <c r="C536" s="78"/>
      <c r="D536" s="78"/>
      <c r="E536" s="78"/>
      <c r="F536" s="79"/>
      <c r="G536" s="74"/>
      <c r="H536" s="38">
        <f>MATCH($A530,Matrix!$B$2:$B$73,0)+1</f>
        <v>50</v>
      </c>
    </row>
    <row r="537" spans="1:8" s="38" customFormat="1" ht="17.25" customHeight="1" x14ac:dyDescent="0.4">
      <c r="A537" s="76" t="str">
        <f>Matrix!$H$1</f>
        <v>Remarks</v>
      </c>
      <c r="B537" s="77"/>
      <c r="C537" s="77"/>
      <c r="D537" s="77"/>
      <c r="E537" s="77"/>
      <c r="F537" s="77"/>
      <c r="G537" s="74"/>
      <c r="H537" s="38">
        <f>MATCH($A530,Matrix!$B$2:$B$73,0)+1</f>
        <v>50</v>
      </c>
    </row>
    <row r="538" spans="1:8" s="38" customFormat="1" ht="72" customHeight="1" thickBot="1" x14ac:dyDescent="0.45">
      <c r="A538" s="82" t="str" cm="1">
        <f t="array" aca="1" ref="A538" ca="1">OFFSET(Matrix!$H$1,$H538 - 1,0)</f>
        <v xml:space="preserve"> This is a leniently-worded requirement that a process to update device firmware exists</v>
      </c>
      <c r="B538" s="83"/>
      <c r="C538" s="83"/>
      <c r="D538" s="83"/>
      <c r="E538" s="83"/>
      <c r="F538" s="84"/>
      <c r="G538" s="75"/>
      <c r="H538" s="38">
        <f>MATCH($A530,Matrix!$B$2:$B$73,0)+1</f>
        <v>50</v>
      </c>
    </row>
    <row r="539" spans="1:8" s="64" customFormat="1" ht="46.5" customHeight="1" thickBot="1" x14ac:dyDescent="0.45">
      <c r="A539" s="63"/>
      <c r="B539" s="63"/>
      <c r="C539" s="63"/>
      <c r="D539" s="63"/>
      <c r="E539" s="63"/>
      <c r="F539" s="63"/>
      <c r="G539" s="63"/>
      <c r="H539" s="63"/>
    </row>
    <row r="540" spans="1:8" s="37" customFormat="1" ht="17.25" customHeight="1" x14ac:dyDescent="0.4">
      <c r="A540" s="65" t="str">
        <f>Matrix!$B$1</f>
        <v>Ref #</v>
      </c>
      <c r="B540" s="66"/>
      <c r="C540" s="67" t="str">
        <f>Matrix!$C$1</f>
        <v>Category</v>
      </c>
      <c r="D540" s="68"/>
      <c r="E540" s="67" t="str">
        <f>Matrix!$G$1</f>
        <v>Criticality:
High, Medium, or Low</v>
      </c>
      <c r="F540" s="68"/>
      <c r="G540" s="36" t="str">
        <f>Matrix!$E$1</f>
        <v xml:space="preserve">Public Requirements References/Descriptions </v>
      </c>
    </row>
    <row r="541" spans="1:8" s="38" customFormat="1" ht="15.75" customHeight="1" x14ac:dyDescent="0.4">
      <c r="A541" s="69" t="s">
        <v>266</v>
      </c>
      <c r="B541" s="70"/>
      <c r="C541" s="71" t="str" cm="1">
        <f t="array" aca="1" ref="C541" ca="1">OFFSET(Matrix!$C$1,$H541 - 1,0)</f>
        <v>Protecting Firmware on Devices</v>
      </c>
      <c r="D541" s="72"/>
      <c r="E541" s="71" t="str" cm="1">
        <f t="array" aca="1" ref="E541" ca="1">OFFSET(Matrix!$G$1, $H541 - 1,0)</f>
        <v>Medium</v>
      </c>
      <c r="F541" s="72"/>
      <c r="G541" s="73" t="str" cm="1">
        <f t="array" aca="1" ref="G541" ca="1">OFFSET(Matrix!$E$1,$H541 - 1,0)</f>
        <v xml:space="preserve">FASTR Connectivity and Cloud Work Group, 2018, SOTA recomendations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OWASP E3 – Firmware Updates and Cryptographic Signatures
</v>
      </c>
      <c r="H541" s="38">
        <f>MATCH($A541,Matrix!$B$2:$B$73,0)+1</f>
        <v>51</v>
      </c>
    </row>
    <row r="542" spans="1:8" s="38" customFormat="1" ht="17.25" customHeight="1" x14ac:dyDescent="0.4">
      <c r="A542" s="76" t="str">
        <f>Matrix!$A$1</f>
        <v>Applicable Component Categories</v>
      </c>
      <c r="B542" s="77"/>
      <c r="C542" s="77"/>
      <c r="D542" s="77"/>
      <c r="E542" s="77"/>
      <c r="F542" s="77"/>
      <c r="G542" s="74"/>
      <c r="H542" s="38">
        <f>MATCH($A541,Matrix!$B$2:$B$73,0)+1</f>
        <v>51</v>
      </c>
    </row>
    <row r="543" spans="1:8" s="38" customFormat="1" ht="76.5" customHeight="1" x14ac:dyDescent="0.4">
      <c r="A543" s="69" t="str" cm="1">
        <f t="array" aca="1" ref="A543" ca="1">OFFSET(Matrix!$A$1,$H543 - 1,0)</f>
        <v xml:space="preserve">Mobile App;
Vehicle Connection;
Connectivity/Communications;
Cloud or Back-end;
</v>
      </c>
      <c r="B543" s="78"/>
      <c r="C543" s="78"/>
      <c r="D543" s="78"/>
      <c r="E543" s="78"/>
      <c r="F543" s="79"/>
      <c r="G543" s="74"/>
      <c r="H543" s="38">
        <f>MATCH($A541,Matrix!$B$2:$B$73,0)+1</f>
        <v>51</v>
      </c>
    </row>
    <row r="544" spans="1:8" s="38" customFormat="1" ht="17.25" customHeight="1" x14ac:dyDescent="0.4">
      <c r="A544" s="76" t="str">
        <f>Matrix!$D$1</f>
        <v>Requirement</v>
      </c>
      <c r="B544" s="77"/>
      <c r="C544" s="77"/>
      <c r="D544" s="77"/>
      <c r="E544" s="77"/>
      <c r="F544" s="77"/>
      <c r="G544" s="74"/>
      <c r="H544" s="38">
        <f>MATCH($A541,Matrix!$B$2:$B$73,0)+1</f>
        <v>51</v>
      </c>
    </row>
    <row r="545" spans="1:8" s="38" customFormat="1" ht="118.5" customHeight="1" x14ac:dyDescent="0.4">
      <c r="A545" s="69" t="str" cm="1">
        <f t="array" aca="1" ref="A545" ca="1">OFFSET(Matrix!$D$1,$H545 - 1,0)</f>
        <v>The vendor shall implement/deploy secure over the air update systems including assurances of integrity&amp;authenticity. Also rollback protections and a means of denying the use of old potentially compromised signing keys.</v>
      </c>
      <c r="B545" s="78"/>
      <c r="C545" s="78"/>
      <c r="D545" s="78"/>
      <c r="E545" s="78"/>
      <c r="F545" s="79"/>
      <c r="G545" s="74"/>
      <c r="H545" s="38">
        <f>MATCH($A541,Matrix!$B$2:$B$73,0)+1</f>
        <v>51</v>
      </c>
    </row>
    <row r="546" spans="1:8" s="38" customFormat="1" x14ac:dyDescent="0.4">
      <c r="A546" s="80" t="str">
        <f>Matrix!$F$1</f>
        <v xml:space="preserve">Verification: Inspection, Demonstration, Test, or Analysis </v>
      </c>
      <c r="B546" s="81"/>
      <c r="C546" s="81"/>
      <c r="D546" s="81"/>
      <c r="E546" s="81"/>
      <c r="F546" s="81"/>
      <c r="G546" s="74"/>
      <c r="H546" s="38">
        <f>MATCH($A541,Matrix!$B$2:$B$73,0)+1</f>
        <v>51</v>
      </c>
    </row>
    <row r="547" spans="1:8" s="38" customFormat="1" ht="121.5" customHeight="1" x14ac:dyDescent="0.4">
      <c r="A547" s="69" t="str" cm="1">
        <f t="array" aca="1" ref="A547" ca="1">OFFSET(Matrix!$F$1,$H547 - 1,0)</f>
        <v>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v>
      </c>
      <c r="B547" s="78"/>
      <c r="C547" s="78"/>
      <c r="D547" s="78"/>
      <c r="E547" s="78"/>
      <c r="F547" s="79"/>
      <c r="G547" s="74"/>
      <c r="H547" s="38">
        <f>MATCH($A541,Matrix!$B$2:$B$73,0)+1</f>
        <v>51</v>
      </c>
    </row>
    <row r="548" spans="1:8" s="38" customFormat="1" ht="17.25" customHeight="1" x14ac:dyDescent="0.4">
      <c r="A548" s="76" t="str">
        <f>Matrix!$H$1</f>
        <v>Remarks</v>
      </c>
      <c r="B548" s="77"/>
      <c r="C548" s="77"/>
      <c r="D548" s="77"/>
      <c r="E548" s="77"/>
      <c r="F548" s="77"/>
      <c r="G548" s="74"/>
      <c r="H548" s="38">
        <f>MATCH($A541,Matrix!$B$2:$B$73,0)+1</f>
        <v>51</v>
      </c>
    </row>
    <row r="549" spans="1:8" s="38" customFormat="1" ht="72" customHeight="1" thickBot="1" x14ac:dyDescent="0.45">
      <c r="A549" s="82" cm="1">
        <f t="array" aca="1" ref="A549" ca="1">OFFSET(Matrix!$H$1,$H549 - 1,0)</f>
        <v>0</v>
      </c>
      <c r="B549" s="83"/>
      <c r="C549" s="83"/>
      <c r="D549" s="83"/>
      <c r="E549" s="83"/>
      <c r="F549" s="84"/>
      <c r="G549" s="75"/>
      <c r="H549" s="38">
        <f>MATCH($A541,Matrix!$B$2:$B$73,0)+1</f>
        <v>51</v>
      </c>
    </row>
    <row r="550" spans="1:8" s="64" customFormat="1" ht="46.5" customHeight="1" thickBot="1" x14ac:dyDescent="0.45">
      <c r="A550" s="63"/>
      <c r="B550" s="63"/>
      <c r="C550" s="63"/>
      <c r="D550" s="63"/>
      <c r="E550" s="63"/>
      <c r="F550" s="63"/>
      <c r="G550" s="63"/>
      <c r="H550" s="63"/>
    </row>
    <row r="551" spans="1:8" s="37" customFormat="1" x14ac:dyDescent="0.4">
      <c r="A551" s="65" t="str">
        <f>Matrix!$B$1</f>
        <v>Ref #</v>
      </c>
      <c r="B551" s="66"/>
      <c r="C551" s="67" t="str">
        <f>Matrix!$C$1</f>
        <v>Category</v>
      </c>
      <c r="D551" s="68"/>
      <c r="E551" s="67" t="str">
        <f>Matrix!$G$1</f>
        <v>Criticality:
High, Medium, or Low</v>
      </c>
      <c r="F551" s="68"/>
      <c r="G551" s="36" t="str">
        <f>Matrix!$E$1</f>
        <v xml:space="preserve">Public Requirements References/Descriptions </v>
      </c>
    </row>
    <row r="552" spans="1:8" s="38" customFormat="1" ht="15.75" customHeight="1" x14ac:dyDescent="0.4">
      <c r="A552" s="69" t="s">
        <v>98</v>
      </c>
      <c r="B552" s="70"/>
      <c r="C552" s="71" t="str" cm="1">
        <f t="array" aca="1" ref="C552" ca="1">OFFSET(Matrix!$C$1,$H552 - 1,0)</f>
        <v>Protecting Firmware on Devices</v>
      </c>
      <c r="D552" s="72"/>
      <c r="E552" s="71" t="str" cm="1">
        <f t="array" aca="1" ref="E552" ca="1">OFFSET(Matrix!$G$1, $H552 - 1,0)</f>
        <v>Medium</v>
      </c>
      <c r="F552" s="72"/>
      <c r="G552" s="73" t="str">
        <f ca="1">OFFSET(Matrix!$E$1,$H552 - 1,0)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CTIA CCTPID 5.5 Patch Management
FMCSA GDL 8 Decide early who is in charge of creating, implementing and maintaining software/firmware updates for a device when a vulnerability emerges and ensure these guidelines are met.</v>
      </c>
      <c r="H552" s="38">
        <f>MATCH($A552,Matrix!$B$2:$B$73,0)+1</f>
        <v>52</v>
      </c>
    </row>
    <row r="553" spans="1:8" s="38" customFormat="1" x14ac:dyDescent="0.4">
      <c r="A553" s="76" t="str">
        <f>Matrix!$A$1</f>
        <v>Applicable Component Categories</v>
      </c>
      <c r="B553" s="77"/>
      <c r="C553" s="77"/>
      <c r="D553" s="77"/>
      <c r="E553" s="77"/>
      <c r="F553" s="77"/>
      <c r="G553" s="74"/>
      <c r="H553" s="38">
        <f>MATCH($A552,Matrix!$B$2:$B$73,0)+1</f>
        <v>52</v>
      </c>
    </row>
    <row r="554" spans="1:8" s="38" customFormat="1" ht="76.5" customHeight="1" x14ac:dyDescent="0.4">
      <c r="A554" s="69" t="str" cm="1">
        <f t="array" aca="1" ref="A554" ca="1">OFFSET(Matrix!$A$1,$H554 - 1,0)</f>
        <v xml:space="preserve">Mobile App;
Vehicle Connection;
Connectivity/Communications;
Cloud or Back-end;
</v>
      </c>
      <c r="B554" s="78"/>
      <c r="C554" s="78"/>
      <c r="D554" s="78"/>
      <c r="E554" s="78"/>
      <c r="F554" s="79"/>
      <c r="G554" s="74"/>
      <c r="H554" s="38">
        <f>MATCH($A552,Matrix!$B$2:$B$73,0)+1</f>
        <v>52</v>
      </c>
    </row>
    <row r="555" spans="1:8" s="38" customFormat="1" x14ac:dyDescent="0.4">
      <c r="A555" s="76" t="str">
        <f>Matrix!$D$1</f>
        <v>Requirement</v>
      </c>
      <c r="B555" s="77"/>
      <c r="C555" s="77"/>
      <c r="D555" s="77"/>
      <c r="E555" s="77"/>
      <c r="F555" s="77"/>
      <c r="G555" s="74"/>
      <c r="H555" s="38">
        <f>MATCH($A552,Matrix!$B$2:$B$73,0)+1</f>
        <v>52</v>
      </c>
    </row>
    <row r="556" spans="1:8" s="38" customFormat="1" ht="94.5" customHeight="1" x14ac:dyDescent="0.4">
      <c r="A556" s="69" t="str" cm="1">
        <f t="array" aca="1" ref="A556" ca="1">OFFSET(Matrix!$D$1,$H556 - 1,0)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556" s="78"/>
      <c r="C556" s="78"/>
      <c r="D556" s="78"/>
      <c r="E556" s="78"/>
      <c r="F556" s="79"/>
      <c r="G556" s="74"/>
      <c r="H556" s="38">
        <f>MATCH($A552,Matrix!$B$2:$B$73,0)+1</f>
        <v>52</v>
      </c>
    </row>
    <row r="557" spans="1:8" s="38" customFormat="1" x14ac:dyDescent="0.4">
      <c r="A557" s="80" t="str">
        <f>Matrix!$F$1</f>
        <v xml:space="preserve">Verification: Inspection, Demonstration, Test, or Analysis </v>
      </c>
      <c r="B557" s="81"/>
      <c r="C557" s="81"/>
      <c r="D557" s="81"/>
      <c r="E557" s="81"/>
      <c r="F557" s="81"/>
      <c r="G557" s="74"/>
      <c r="H557" s="38">
        <f>MATCH($A552,Matrix!$B$2:$B$73,0)+1</f>
        <v>52</v>
      </c>
    </row>
    <row r="558" spans="1:8" s="38" customFormat="1" ht="94.5" customHeight="1" x14ac:dyDescent="0.4">
      <c r="A558" s="69" t="str" cm="1">
        <f t="array" aca="1" ref="A558" ca="1">OFFSET(Matrix!$F$1,$H558 - 1,0)</f>
        <v>Inspection of vendor supplied documentation detailing the methods used to update software components across vendor’s infrastructure. Look for evidence of automation in deployment of patches.</v>
      </c>
      <c r="B558" s="78"/>
      <c r="C558" s="78"/>
      <c r="D558" s="78"/>
      <c r="E558" s="78"/>
      <c r="F558" s="79"/>
      <c r="G558" s="74"/>
      <c r="H558" s="38">
        <f>MATCH($A552,Matrix!$B$2:$B$73,0)+1</f>
        <v>52</v>
      </c>
    </row>
    <row r="559" spans="1:8" s="38" customFormat="1" x14ac:dyDescent="0.4">
      <c r="A559" s="76" t="str">
        <f>Matrix!$H$1</f>
        <v>Remarks</v>
      </c>
      <c r="B559" s="77"/>
      <c r="C559" s="77"/>
      <c r="D559" s="77"/>
      <c r="E559" s="77"/>
      <c r="F559" s="77"/>
      <c r="G559" s="74"/>
      <c r="H559" s="38">
        <f>MATCH($A552,Matrix!$B$2:$B$73,0)+1</f>
        <v>52</v>
      </c>
    </row>
    <row r="560" spans="1:8" s="38" customFormat="1" ht="129.75" customHeight="1" thickBot="1" x14ac:dyDescent="0.45">
      <c r="A560" s="82" t="str" cm="1">
        <f t="array" aca="1" ref="A560" ca="1">OFFSET(Matrix!$H$1,$H560 - 1,0)</f>
        <v>-</v>
      </c>
      <c r="B560" s="83"/>
      <c r="C560" s="83"/>
      <c r="D560" s="83"/>
      <c r="E560" s="83"/>
      <c r="F560" s="84"/>
      <c r="G560" s="75"/>
      <c r="H560" s="38">
        <f>MATCH($A552,Matrix!$B$2:$B$73,0)+1</f>
        <v>52</v>
      </c>
    </row>
    <row r="561" spans="1:8" s="64" customFormat="1" ht="46.5" customHeight="1" thickBot="1" x14ac:dyDescent="0.45">
      <c r="A561" s="63"/>
      <c r="B561" s="63"/>
      <c r="C561" s="63"/>
      <c r="D561" s="63"/>
      <c r="E561" s="63"/>
      <c r="F561" s="63"/>
      <c r="G561" s="63"/>
      <c r="H561" s="63"/>
    </row>
    <row r="562" spans="1:8" s="37" customFormat="1" ht="17.25" customHeight="1" x14ac:dyDescent="0.4">
      <c r="A562" s="65" t="str">
        <f>Matrix!$B$1</f>
        <v>Ref #</v>
      </c>
      <c r="B562" s="66"/>
      <c r="C562" s="67" t="str">
        <f>Matrix!$C$1</f>
        <v>Category</v>
      </c>
      <c r="D562" s="68"/>
      <c r="E562" s="67" t="str">
        <f>Matrix!$G$1</f>
        <v>Criticality:
High, Medium, or Low</v>
      </c>
      <c r="F562" s="68"/>
      <c r="G562" s="36" t="str">
        <f>Matrix!$E$1</f>
        <v xml:space="preserve">Public Requirements References/Descriptions </v>
      </c>
    </row>
    <row r="563" spans="1:8" s="38" customFormat="1" ht="15.75" customHeight="1" x14ac:dyDescent="0.4">
      <c r="A563" s="69" t="s">
        <v>220</v>
      </c>
      <c r="B563" s="70"/>
      <c r="C563" s="71" t="str" cm="1">
        <f t="array" aca="1" ref="C563" ca="1">OFFSET(Matrix!$C$1,$H563 - 1,0)</f>
        <v>Protecting Firmware on Devices</v>
      </c>
      <c r="D563" s="72"/>
      <c r="E563" s="71" t="str" cm="1">
        <f t="array" aca="1" ref="E563" ca="1">OFFSET(Matrix!$G$1, $H563 - 1,0)</f>
        <v>Medium</v>
      </c>
      <c r="F563" s="72"/>
      <c r="G563" s="73" t="str" cm="1">
        <f t="array" aca="1" ref="G563" ca="1">OFFSET(Matrix!$E$1,$H563 - 1,0)</f>
        <v>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v>
      </c>
      <c r="H563" s="38">
        <f>MATCH($A563,Matrix!$B$2:$B$73,0)+1</f>
        <v>53</v>
      </c>
    </row>
    <row r="564" spans="1:8" s="38" customFormat="1" ht="17.25" customHeight="1" x14ac:dyDescent="0.4">
      <c r="A564" s="76" t="str">
        <f>Matrix!$A$1</f>
        <v>Applicable Component Categories</v>
      </c>
      <c r="B564" s="77"/>
      <c r="C564" s="77"/>
      <c r="D564" s="77"/>
      <c r="E564" s="77"/>
      <c r="F564" s="77"/>
      <c r="G564" s="74"/>
      <c r="H564" s="38">
        <f>MATCH($A563,Matrix!$B$2:$B$73,0)+1</f>
        <v>53</v>
      </c>
    </row>
    <row r="565" spans="1:8" s="38" customFormat="1" ht="76.5" customHeight="1" x14ac:dyDescent="0.4">
      <c r="A565" s="69" t="str" cm="1">
        <f t="array" aca="1" ref="A565" ca="1">OFFSET(Matrix!$A$1,$H565 - 1,0)</f>
        <v xml:space="preserve">Mobile App;
Vehicle Connection;
Connectivity/Communications;
Cloud or Back-end;
</v>
      </c>
      <c r="B565" s="78"/>
      <c r="C565" s="78"/>
      <c r="D565" s="78"/>
      <c r="E565" s="78"/>
      <c r="F565" s="79"/>
      <c r="G565" s="74"/>
      <c r="H565" s="38">
        <f>MATCH($A563,Matrix!$B$2:$B$73,0)+1</f>
        <v>53</v>
      </c>
    </row>
    <row r="566" spans="1:8" s="38" customFormat="1" ht="17.25" customHeight="1" x14ac:dyDescent="0.4">
      <c r="A566" s="76" t="str">
        <f>Matrix!$D$1</f>
        <v>Requirement</v>
      </c>
      <c r="B566" s="77"/>
      <c r="C566" s="77"/>
      <c r="D566" s="77"/>
      <c r="E566" s="77"/>
      <c r="F566" s="77"/>
      <c r="G566" s="74"/>
      <c r="H566" s="38">
        <f>MATCH($A563,Matrix!$B$2:$B$73,0)+1</f>
        <v>53</v>
      </c>
    </row>
    <row r="567" spans="1:8" s="38" customFormat="1" ht="177.75" customHeight="1" x14ac:dyDescent="0.4">
      <c r="A567" s="69" t="str" cm="1">
        <f t="array" aca="1" ref="A567" ca="1">OFFSET(Matrix!$D$1,$H567 - 1,0)</f>
        <v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567" s="78"/>
      <c r="C567" s="78"/>
      <c r="D567" s="78"/>
      <c r="E567" s="78"/>
      <c r="F567" s="79"/>
      <c r="G567" s="74"/>
      <c r="H567" s="38">
        <f>MATCH($A563,Matrix!$B$2:$B$73,0)+1</f>
        <v>53</v>
      </c>
    </row>
    <row r="568" spans="1:8" s="38" customFormat="1" x14ac:dyDescent="0.4">
      <c r="A568" s="80" t="str">
        <f>Matrix!$F$1</f>
        <v xml:space="preserve">Verification: Inspection, Demonstration, Test, or Analysis </v>
      </c>
      <c r="B568" s="81"/>
      <c r="C568" s="81"/>
      <c r="D568" s="81"/>
      <c r="E568" s="81"/>
      <c r="F568" s="81"/>
      <c r="G568" s="74"/>
      <c r="H568" s="38">
        <f>MATCH($A563,Matrix!$B$2:$B$73,0)+1</f>
        <v>53</v>
      </c>
    </row>
    <row r="569" spans="1:8" s="38" customFormat="1" ht="94.5" customHeight="1" x14ac:dyDescent="0.4">
      <c r="A569" s="69" t="str" cm="1">
        <f t="array" aca="1" ref="A569" ca="1">OFFSET(Matrix!$F$1,$H569 - 1,0)</f>
        <v>Inspection of vendor supplied documentation detailing the methods used to update software components across vendor’s infrastructure. Ensure that it is possible to remediate a vulnerability with an identified high severity (30d).</v>
      </c>
      <c r="B569" s="78"/>
      <c r="C569" s="78"/>
      <c r="D569" s="78"/>
      <c r="E569" s="78"/>
      <c r="F569" s="79"/>
      <c r="G569" s="74"/>
      <c r="H569" s="38">
        <f>MATCH($A563,Matrix!$B$2:$B$73,0)+1</f>
        <v>53</v>
      </c>
    </row>
    <row r="570" spans="1:8" s="38" customFormat="1" ht="17.25" customHeight="1" x14ac:dyDescent="0.4">
      <c r="A570" s="76" t="str">
        <f>Matrix!$H$1</f>
        <v>Remarks</v>
      </c>
      <c r="B570" s="77"/>
      <c r="C570" s="77"/>
      <c r="D570" s="77"/>
      <c r="E570" s="77"/>
      <c r="F570" s="77"/>
      <c r="G570" s="74"/>
      <c r="H570" s="38">
        <f>MATCH($A563,Matrix!$B$2:$B$73,0)+1</f>
        <v>53</v>
      </c>
    </row>
    <row r="571" spans="1:8" s="38" customFormat="1" ht="122.25" customHeight="1" thickBot="1" x14ac:dyDescent="0.45">
      <c r="A571" s="82" t="str" cm="1">
        <f t="array" aca="1" ref="A571" ca="1">OFFSET(Matrix!$H$1,$H571 - 1,0)</f>
        <v>-</v>
      </c>
      <c r="B571" s="83"/>
      <c r="C571" s="83"/>
      <c r="D571" s="83"/>
      <c r="E571" s="83"/>
      <c r="F571" s="84"/>
      <c r="G571" s="75"/>
      <c r="H571" s="38">
        <f>MATCH($A563,Matrix!$B$2:$B$73,0)+1</f>
        <v>53</v>
      </c>
    </row>
    <row r="572" spans="1:8" s="64" customFormat="1" ht="46.5" customHeight="1" thickBot="1" x14ac:dyDescent="0.45">
      <c r="A572" s="63"/>
      <c r="B572" s="63"/>
      <c r="C572" s="63"/>
      <c r="D572" s="63"/>
      <c r="E572" s="63"/>
      <c r="F572" s="63"/>
      <c r="G572" s="63"/>
      <c r="H572" s="63"/>
    </row>
    <row r="573" spans="1:8" s="37" customFormat="1" x14ac:dyDescent="0.4">
      <c r="A573" s="65" t="str">
        <f>Matrix!$B$1</f>
        <v>Ref #</v>
      </c>
      <c r="B573" s="66"/>
      <c r="C573" s="67" t="str">
        <f>Matrix!$C$1</f>
        <v>Category</v>
      </c>
      <c r="D573" s="68"/>
      <c r="E573" s="67" t="str">
        <f>Matrix!$G$1</f>
        <v>Criticality:
High, Medium, or Low</v>
      </c>
      <c r="F573" s="68"/>
      <c r="G573" s="36" t="str">
        <f>Matrix!$E$1</f>
        <v xml:space="preserve">Public Requirements References/Descriptions </v>
      </c>
    </row>
    <row r="574" spans="1:8" s="38" customFormat="1" ht="15.75" customHeight="1" x14ac:dyDescent="0.4">
      <c r="A574" s="69" t="s">
        <v>99</v>
      </c>
      <c r="B574" s="70"/>
      <c r="C574" s="71" t="str" cm="1">
        <f t="array" aca="1" ref="C574" ca="1">OFFSET(Matrix!$C$1,$H574 - 1,0)</f>
        <v>Protecting Firmware on Devices</v>
      </c>
      <c r="D574" s="72"/>
      <c r="E574" s="71" t="str" cm="1">
        <f t="array" aca="1" ref="E574" ca="1">OFFSET(Matrix!$G$1, $H574 - 1,0)</f>
        <v>Medium</v>
      </c>
      <c r="F574" s="72"/>
      <c r="G574" s="73" t="str" cm="1">
        <f t="array" aca="1" ref="G574" ca="1">OFFSET(Matrix!$E$1,$H574 - 1,0)</f>
        <v>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CCTPID 3.6 Software Upgrades CTIA CCTPID 5.6 Software Upgrades
FMCSA GDL 30 If the device can be updated from local media (USB, SD cards, etc.), make sure the updates are digitally-signed and authorization is required</v>
      </c>
      <c r="H574" s="38">
        <f>MATCH($A574,Matrix!$B$2:$B$73,0)+1</f>
        <v>54</v>
      </c>
    </row>
    <row r="575" spans="1:8" s="38" customFormat="1" x14ac:dyDescent="0.4">
      <c r="A575" s="76" t="str">
        <f>Matrix!$A$1</f>
        <v>Applicable Component Categories</v>
      </c>
      <c r="B575" s="77"/>
      <c r="C575" s="77"/>
      <c r="D575" s="77"/>
      <c r="E575" s="77"/>
      <c r="F575" s="77"/>
      <c r="G575" s="74"/>
      <c r="H575" s="38">
        <f>MATCH($A574,Matrix!$B$2:$B$73,0)+1</f>
        <v>54</v>
      </c>
    </row>
    <row r="576" spans="1:8" s="38" customFormat="1" ht="76.5" customHeight="1" x14ac:dyDescent="0.4">
      <c r="A576" s="69" t="str" cm="1">
        <f t="array" aca="1" ref="A576" ca="1">OFFSET(Matrix!$A$1,$H576 - 1,0)</f>
        <v xml:space="preserve">Mobile App;
Vehicle Connection;
Connectivity/Communications;
</v>
      </c>
      <c r="B576" s="78"/>
      <c r="C576" s="78"/>
      <c r="D576" s="78"/>
      <c r="E576" s="78"/>
      <c r="F576" s="79"/>
      <c r="G576" s="74"/>
      <c r="H576" s="38">
        <f>MATCH($A574,Matrix!$B$2:$B$73,0)+1</f>
        <v>54</v>
      </c>
    </row>
    <row r="577" spans="1:8" s="38" customFormat="1" x14ac:dyDescent="0.4">
      <c r="A577" s="76" t="str">
        <f>Matrix!$D$1</f>
        <v>Requirement</v>
      </c>
      <c r="B577" s="77"/>
      <c r="C577" s="77"/>
      <c r="D577" s="77"/>
      <c r="E577" s="77"/>
      <c r="F577" s="77"/>
      <c r="G577" s="74"/>
      <c r="H577" s="38">
        <f>MATCH($A574,Matrix!$B$2:$B$73,0)+1</f>
        <v>54</v>
      </c>
    </row>
    <row r="578" spans="1:8" s="38" customFormat="1" ht="94.5" customHeight="1" x14ac:dyDescent="0.4">
      <c r="A578" s="69" t="str" cm="1">
        <f t="array" aca="1" ref="A578" ca="1">OFFSET(Matrix!$D$1,$H578 - 1,0)</f>
        <v>The vendor shall use digitally signed software on telematics devices and prohibit execution of unsigned or invalidly signed software.</v>
      </c>
      <c r="B578" s="78"/>
      <c r="C578" s="78"/>
      <c r="D578" s="78"/>
      <c r="E578" s="78"/>
      <c r="F578" s="79"/>
      <c r="G578" s="74"/>
      <c r="H578" s="38">
        <f>MATCH($A574,Matrix!$B$2:$B$73,0)+1</f>
        <v>54</v>
      </c>
    </row>
    <row r="579" spans="1:8" s="38" customFormat="1" x14ac:dyDescent="0.4">
      <c r="A579" s="80" t="str">
        <f>Matrix!$F$1</f>
        <v xml:space="preserve">Verification: Inspection, Demonstration, Test, or Analysis </v>
      </c>
      <c r="B579" s="81"/>
      <c r="C579" s="81"/>
      <c r="D579" s="81"/>
      <c r="E579" s="81"/>
      <c r="F579" s="81"/>
      <c r="G579" s="74"/>
      <c r="H579" s="38">
        <f>MATCH($A574,Matrix!$B$2:$B$73,0)+1</f>
        <v>54</v>
      </c>
    </row>
    <row r="580" spans="1:8" s="38" customFormat="1" ht="94.5" customHeight="1" x14ac:dyDescent="0.4">
      <c r="A580" s="69" t="str" cm="1">
        <f t="array" aca="1" ref="A580" ca="1">OFFSET(Matrix!$F$1,$H580 - 1,0)</f>
        <v>Inspection of vendor documentation demonstrating that only cryptographically signed software is allowed to be executed/run on telematics devices. Ensure that signature verification is performed before load/execute/run and not solely at time of installation.</v>
      </c>
      <c r="B580" s="78"/>
      <c r="C580" s="78"/>
      <c r="D580" s="78"/>
      <c r="E580" s="78"/>
      <c r="F580" s="79"/>
      <c r="G580" s="74"/>
      <c r="H580" s="38">
        <f>MATCH($A574,Matrix!$B$2:$B$73,0)+1</f>
        <v>54</v>
      </c>
    </row>
    <row r="581" spans="1:8" s="38" customFormat="1" x14ac:dyDescent="0.4">
      <c r="A581" s="76" t="str">
        <f>Matrix!$H$1</f>
        <v>Remarks</v>
      </c>
      <c r="B581" s="77"/>
      <c r="C581" s="77"/>
      <c r="D581" s="77"/>
      <c r="E581" s="77"/>
      <c r="F581" s="77"/>
      <c r="G581" s="74"/>
      <c r="H581" s="38">
        <f>MATCH($A574,Matrix!$B$2:$B$73,0)+1</f>
        <v>54</v>
      </c>
    </row>
    <row r="582" spans="1:8" s="38" customFormat="1" ht="128.25" customHeight="1" thickBot="1" x14ac:dyDescent="0.45">
      <c r="A582" s="82" t="str" cm="1">
        <f t="array" aca="1" ref="A582" ca="1">OFFSET(Matrix!$H$1,$H582 - 1,0)</f>
        <v>Note may just want to make this one vendor shall utilize digitally signed firmware</v>
      </c>
      <c r="B582" s="83"/>
      <c r="C582" s="83"/>
      <c r="D582" s="83"/>
      <c r="E582" s="83"/>
      <c r="F582" s="84"/>
      <c r="G582" s="75"/>
      <c r="H582" s="38">
        <f>MATCH($A574,Matrix!$B$2:$B$73,0)+1</f>
        <v>54</v>
      </c>
    </row>
    <row r="583" spans="1:8" s="64" customFormat="1" ht="46.5" customHeight="1" thickBot="1" x14ac:dyDescent="0.45">
      <c r="A583" s="63"/>
      <c r="B583" s="63"/>
      <c r="C583" s="63"/>
      <c r="D583" s="63"/>
      <c r="E583" s="63"/>
      <c r="F583" s="63"/>
      <c r="G583" s="63"/>
      <c r="H583" s="63"/>
    </row>
    <row r="584" spans="1:8" s="37" customFormat="1" ht="17.25" customHeight="1" x14ac:dyDescent="0.4">
      <c r="A584" s="65" t="str">
        <f>Matrix!$B$1</f>
        <v>Ref #</v>
      </c>
      <c r="B584" s="66"/>
      <c r="C584" s="67" t="str">
        <f>Matrix!$C$1</f>
        <v>Category</v>
      </c>
      <c r="D584" s="68"/>
      <c r="E584" s="67" t="str">
        <f>Matrix!$G$1</f>
        <v>Criticality:
High, Medium, or Low</v>
      </c>
      <c r="F584" s="68"/>
      <c r="G584" s="36" t="str">
        <f>Matrix!$E$1</f>
        <v xml:space="preserve">Public Requirements References/Descriptions </v>
      </c>
    </row>
    <row r="585" spans="1:8" s="38" customFormat="1" ht="15.75" customHeight="1" x14ac:dyDescent="0.4">
      <c r="A585" s="69" t="s">
        <v>103</v>
      </c>
      <c r="B585" s="70"/>
      <c r="C585" s="71" t="str" cm="1">
        <f t="array" aca="1" ref="C585" ca="1">OFFSET(Matrix!$C$1,$H585 - 1,0)</f>
        <v>Protecting Firmware on Devices</v>
      </c>
      <c r="D585" s="72"/>
      <c r="E585" s="71" t="str" cm="1">
        <f t="array" aca="1" ref="E585" ca="1">OFFSET(Matrix!$G$1, $H585 - 1,0)</f>
        <v>High</v>
      </c>
      <c r="F585" s="72"/>
      <c r="G585" s="73" t="str" cm="1">
        <f t="array" aca="1" ref="G585" ca="1">OFFSET(Matrix!$E$1,$H585 - 1,0)</f>
        <v>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 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v>
      </c>
      <c r="H585" s="38">
        <f>MATCH($A585,Matrix!$B$2:$B$73,0)+1</f>
        <v>55</v>
      </c>
    </row>
    <row r="586" spans="1:8" s="38" customFormat="1" ht="17.25" customHeight="1" x14ac:dyDescent="0.4">
      <c r="A586" s="76" t="str">
        <f>Matrix!$A$1</f>
        <v>Applicable Component Categories</v>
      </c>
      <c r="B586" s="77"/>
      <c r="C586" s="77"/>
      <c r="D586" s="77"/>
      <c r="E586" s="77"/>
      <c r="F586" s="77"/>
      <c r="G586" s="74"/>
      <c r="H586" s="38">
        <f>MATCH($A585,Matrix!$B$2:$B$73,0)+1</f>
        <v>55</v>
      </c>
    </row>
    <row r="587" spans="1:8" s="38" customFormat="1" ht="76.5" customHeight="1" x14ac:dyDescent="0.4">
      <c r="A587" s="69" t="str" cm="1">
        <f t="array" aca="1" ref="A587" ca="1">OFFSET(Matrix!$A$1,$H587 - 1,0)</f>
        <v xml:space="preserve">Vehicle Connection;
Connectivity/Communications;
</v>
      </c>
      <c r="B587" s="78"/>
      <c r="C587" s="78"/>
      <c r="D587" s="78"/>
      <c r="E587" s="78"/>
      <c r="F587" s="79"/>
      <c r="G587" s="74"/>
      <c r="H587" s="38">
        <f>MATCH($A585,Matrix!$B$2:$B$73,0)+1</f>
        <v>55</v>
      </c>
    </row>
    <row r="588" spans="1:8" s="38" customFormat="1" ht="17.25" customHeight="1" x14ac:dyDescent="0.4">
      <c r="A588" s="76" t="str">
        <f>Matrix!$D$1</f>
        <v>Requirement</v>
      </c>
      <c r="B588" s="77"/>
      <c r="C588" s="77"/>
      <c r="D588" s="77"/>
      <c r="E588" s="77"/>
      <c r="F588" s="77"/>
      <c r="G588" s="74"/>
      <c r="H588" s="38">
        <f>MATCH($A585,Matrix!$B$2:$B$73,0)+1</f>
        <v>55</v>
      </c>
    </row>
    <row r="589" spans="1:8" s="38" customFormat="1" ht="94.5" customHeight="1" x14ac:dyDescent="0.4">
      <c r="A589" s="69" t="str" cm="1">
        <f t="array" aca="1" ref="A589" ca="1">OFFSET(Matrix!$D$1,$H589 - 1,0)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589" s="78"/>
      <c r="C589" s="78"/>
      <c r="D589" s="78"/>
      <c r="E589" s="78"/>
      <c r="F589" s="79"/>
      <c r="G589" s="74"/>
      <c r="H589" s="38">
        <f>MATCH($A585,Matrix!$B$2:$B$73,0)+1</f>
        <v>55</v>
      </c>
    </row>
    <row r="590" spans="1:8" s="38" customFormat="1" x14ac:dyDescent="0.4">
      <c r="A590" s="80" t="str">
        <f>Matrix!$F$1</f>
        <v xml:space="preserve">Verification: Inspection, Demonstration, Test, or Analysis </v>
      </c>
      <c r="B590" s="81"/>
      <c r="C590" s="81"/>
      <c r="D590" s="81"/>
      <c r="E590" s="81"/>
      <c r="F590" s="81"/>
      <c r="G590" s="74"/>
      <c r="H590" s="38">
        <f>MATCH($A585,Matrix!$B$2:$B$73,0)+1</f>
        <v>55</v>
      </c>
    </row>
    <row r="591" spans="1:8" s="38" customFormat="1" ht="104.25" customHeight="1" x14ac:dyDescent="0.4">
      <c r="A591" s="69" t="str" cm="1">
        <f t="array" aca="1" ref="A591" ca="1">OFFSET(Matrix!$F$1,$H591 - 1,0)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591" s="78"/>
      <c r="C591" s="78"/>
      <c r="D591" s="78"/>
      <c r="E591" s="78"/>
      <c r="F591" s="79"/>
      <c r="G591" s="74"/>
      <c r="H591" s="38">
        <f>MATCH($A585,Matrix!$B$2:$B$73,0)+1</f>
        <v>55</v>
      </c>
    </row>
    <row r="592" spans="1:8" s="38" customFormat="1" ht="17.25" customHeight="1" x14ac:dyDescent="0.4">
      <c r="A592" s="76" t="str">
        <f>Matrix!$H$1</f>
        <v>Remarks</v>
      </c>
      <c r="B592" s="77"/>
      <c r="C592" s="77"/>
      <c r="D592" s="77"/>
      <c r="E592" s="77"/>
      <c r="F592" s="77"/>
      <c r="G592" s="74"/>
      <c r="H592" s="38">
        <f>MATCH($A585,Matrix!$B$2:$B$73,0)+1</f>
        <v>55</v>
      </c>
    </row>
    <row r="593" spans="1:8" s="38" customFormat="1" ht="81" customHeight="1" thickBot="1" x14ac:dyDescent="0.45">
      <c r="A593" s="82" t="str" cm="1">
        <f t="array" aca="1" ref="A593" ca="1">OFFSET(Matrix!$H$1,$H593 - 1,0)</f>
        <v>Secure boot underpins the access control which protects the vehicle networks</v>
      </c>
      <c r="B593" s="83"/>
      <c r="C593" s="83"/>
      <c r="D593" s="83"/>
      <c r="E593" s="83"/>
      <c r="F593" s="84"/>
      <c r="G593" s="75"/>
      <c r="H593" s="38">
        <f>MATCH($A585,Matrix!$B$2:$B$73,0)+1</f>
        <v>55</v>
      </c>
    </row>
    <row r="594" spans="1:8" s="64" customFormat="1" ht="46.5" customHeight="1" thickBot="1" x14ac:dyDescent="0.45">
      <c r="A594" s="63"/>
      <c r="B594" s="63"/>
      <c r="C594" s="63"/>
      <c r="D594" s="63"/>
      <c r="E594" s="63"/>
      <c r="F594" s="63"/>
      <c r="G594" s="63"/>
      <c r="H594" s="63"/>
    </row>
    <row r="595" spans="1:8" s="37" customFormat="1" x14ac:dyDescent="0.4">
      <c r="A595" s="65" t="str">
        <f>Matrix!$B$1</f>
        <v>Ref #</v>
      </c>
      <c r="B595" s="66"/>
      <c r="C595" s="67" t="str">
        <f>Matrix!$C$1</f>
        <v>Category</v>
      </c>
      <c r="D595" s="68"/>
      <c r="E595" s="67" t="str">
        <f>Matrix!$G$1</f>
        <v>Criticality:
High, Medium, or Low</v>
      </c>
      <c r="F595" s="68"/>
      <c r="G595" s="36" t="str">
        <f>Matrix!$E$1</f>
        <v xml:space="preserve">Public Requirements References/Descriptions </v>
      </c>
    </row>
    <row r="596" spans="1:8" s="38" customFormat="1" ht="15.75" customHeight="1" x14ac:dyDescent="0.4">
      <c r="A596" s="69" t="s">
        <v>104</v>
      </c>
      <c r="B596" s="70"/>
      <c r="C596" s="71" t="str" cm="1">
        <f t="array" aca="1" ref="C596" ca="1">OFFSET(Matrix!$C$1,$H596 - 1,0)</f>
        <v>Protecting Firmware on Devices</v>
      </c>
      <c r="D596" s="72"/>
      <c r="E596" s="71" t="str" cm="1">
        <f t="array" aca="1" ref="E596" ca="1">OFFSET(Matrix!$G$1, $H596 - 1,0)</f>
        <v>Low</v>
      </c>
      <c r="F596" s="72"/>
      <c r="G596" s="73" t="str" cm="1">
        <f t="array" aca="1" ref="G596" ca="1">OFFSET(Matrix!$E$1,$H596 - 1,0)</f>
        <v>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v>
      </c>
      <c r="H596" s="38">
        <f>MATCH($A596,Matrix!$B$2:$B$73,0)+1</f>
        <v>56</v>
      </c>
    </row>
    <row r="597" spans="1:8" s="38" customFormat="1" x14ac:dyDescent="0.4">
      <c r="A597" s="76" t="str">
        <f>Matrix!$A$1</f>
        <v>Applicable Component Categories</v>
      </c>
      <c r="B597" s="77"/>
      <c r="C597" s="77"/>
      <c r="D597" s="77"/>
      <c r="E597" s="77"/>
      <c r="F597" s="77"/>
      <c r="G597" s="74"/>
      <c r="H597" s="38">
        <f>MATCH($A596,Matrix!$B$2:$B$73,0)+1</f>
        <v>56</v>
      </c>
    </row>
    <row r="598" spans="1:8" s="38" customFormat="1" ht="76.5" customHeight="1" x14ac:dyDescent="0.4">
      <c r="A598" s="69" t="str" cm="1">
        <f t="array" aca="1" ref="A598" ca="1">OFFSET(Matrix!$A$1,$H598 - 1,0)</f>
        <v xml:space="preserve">Vehicle Connection;
Connectivity/Communications;
</v>
      </c>
      <c r="B598" s="78"/>
      <c r="C598" s="78"/>
      <c r="D598" s="78"/>
      <c r="E598" s="78"/>
      <c r="F598" s="79"/>
      <c r="G598" s="74"/>
      <c r="H598" s="38">
        <f>MATCH($A596,Matrix!$B$2:$B$73,0)+1</f>
        <v>56</v>
      </c>
    </row>
    <row r="599" spans="1:8" s="38" customFormat="1" x14ac:dyDescent="0.4">
      <c r="A599" s="76" t="str">
        <f>Matrix!$D$1</f>
        <v>Requirement</v>
      </c>
      <c r="B599" s="77"/>
      <c r="C599" s="77"/>
      <c r="D599" s="77"/>
      <c r="E599" s="77"/>
      <c r="F599" s="77"/>
      <c r="G599" s="74"/>
      <c r="H599" s="38">
        <f>MATCH($A596,Matrix!$B$2:$B$73,0)+1</f>
        <v>56</v>
      </c>
    </row>
    <row r="600" spans="1:8" s="38" customFormat="1" ht="94.5" customHeight="1" x14ac:dyDescent="0.4">
      <c r="A600" s="69" t="str" cm="1">
        <f t="array" aca="1" ref="A600" ca="1">OFFSET(Matrix!$D$1,$H600 - 1,0)</f>
        <v>The vendor shall provide a means (and document the process) for customers to verify the firmware in their devices.</v>
      </c>
      <c r="B600" s="78"/>
      <c r="C600" s="78"/>
      <c r="D600" s="78"/>
      <c r="E600" s="78"/>
      <c r="F600" s="79"/>
      <c r="G600" s="74"/>
      <c r="H600" s="38">
        <f>MATCH($A596,Matrix!$B$2:$B$73,0)+1</f>
        <v>56</v>
      </c>
    </row>
    <row r="601" spans="1:8" s="38" customFormat="1" x14ac:dyDescent="0.4">
      <c r="A601" s="80" t="str">
        <f>Matrix!$F$1</f>
        <v xml:space="preserve">Verification: Inspection, Demonstration, Test, or Analysis </v>
      </c>
      <c r="B601" s="81"/>
      <c r="C601" s="81"/>
      <c r="D601" s="81"/>
      <c r="E601" s="81"/>
      <c r="F601" s="81"/>
      <c r="G601" s="74"/>
      <c r="H601" s="38">
        <f>MATCH($A596,Matrix!$B$2:$B$73,0)+1</f>
        <v>56</v>
      </c>
    </row>
    <row r="602" spans="1:8" s="38" customFormat="1" ht="94.5" customHeight="1" x14ac:dyDescent="0.4">
      <c r="A602" s="69" t="str" cm="1">
        <f t="array" aca="1" ref="A602" ca="1">OFFSET(Matrix!$F$1,$H602 - 1,0)</f>
        <v>Inspection of vendor documentation detailing the process of verifying the firmware on a device. Ensure that these steps can be executed by your (carrier) staff to gain your own assurance of device firmware state.</v>
      </c>
      <c r="B602" s="78"/>
      <c r="C602" s="78"/>
      <c r="D602" s="78"/>
      <c r="E602" s="78"/>
      <c r="F602" s="79"/>
      <c r="G602" s="74"/>
      <c r="H602" s="38">
        <f>MATCH($A596,Matrix!$B$2:$B$73,0)+1</f>
        <v>56</v>
      </c>
    </row>
    <row r="603" spans="1:8" s="38" customFormat="1" x14ac:dyDescent="0.4">
      <c r="A603" s="76" t="str">
        <f>Matrix!$H$1</f>
        <v>Remarks</v>
      </c>
      <c r="B603" s="77"/>
      <c r="C603" s="77"/>
      <c r="D603" s="77"/>
      <c r="E603" s="77"/>
      <c r="F603" s="77"/>
      <c r="G603" s="74"/>
      <c r="H603" s="38">
        <f>MATCH($A596,Matrix!$B$2:$B$73,0)+1</f>
        <v>56</v>
      </c>
    </row>
    <row r="604" spans="1:8" s="38" customFormat="1" ht="49.5" customHeight="1" thickBot="1" x14ac:dyDescent="0.45">
      <c r="A604" s="82" t="str" cm="1">
        <f t="array" aca="1" ref="A604" ca="1">OFFSET(Matrix!$H$1,$H604 - 1,0)</f>
        <v>Is a rare feature to find deployed and is nice-to-have over and above secure boot</v>
      </c>
      <c r="B604" s="83"/>
      <c r="C604" s="83"/>
      <c r="D604" s="83"/>
      <c r="E604" s="83"/>
      <c r="F604" s="84"/>
      <c r="G604" s="75"/>
      <c r="H604" s="38">
        <f>MATCH($A596,Matrix!$B$2:$B$73,0)+1</f>
        <v>56</v>
      </c>
    </row>
    <row r="605" spans="1:8" s="64" customFormat="1" ht="46.5" customHeight="1" thickBot="1" x14ac:dyDescent="0.45">
      <c r="A605" s="63"/>
      <c r="B605" s="63"/>
      <c r="C605" s="63"/>
      <c r="D605" s="63"/>
      <c r="E605" s="63"/>
      <c r="F605" s="63"/>
      <c r="G605" s="63"/>
      <c r="H605" s="63"/>
    </row>
    <row r="606" spans="1:8" s="37" customFormat="1" ht="17.25" customHeight="1" x14ac:dyDescent="0.4">
      <c r="A606" s="65" t="str">
        <f>Matrix!$B$1</f>
        <v>Ref #</v>
      </c>
      <c r="B606" s="66"/>
      <c r="C606" s="67" t="str">
        <f>Matrix!$C$1</f>
        <v>Category</v>
      </c>
      <c r="D606" s="68"/>
      <c r="E606" s="67" t="str">
        <f>Matrix!$G$1</f>
        <v>Criticality:
High, Medium, or Low</v>
      </c>
      <c r="F606" s="68"/>
      <c r="G606" s="36" t="str">
        <f>Matrix!$E$1</f>
        <v xml:space="preserve">Public Requirements References/Descriptions </v>
      </c>
    </row>
    <row r="607" spans="1:8" s="38" customFormat="1" ht="15.75" customHeight="1" x14ac:dyDescent="0.4">
      <c r="A607" s="69" t="s">
        <v>107</v>
      </c>
      <c r="B607" s="70"/>
      <c r="C607" s="71" t="str" cm="1">
        <f t="array" aca="1" ref="C607" ca="1">OFFSET(Matrix!$C$1,$H607 - 1,0)</f>
        <v>Protecting Firmware on Devices</v>
      </c>
      <c r="D607" s="72"/>
      <c r="E607" s="71" t="str" cm="1">
        <f t="array" aca="1" ref="E607" ca="1">OFFSET(Matrix!$G$1, $H607 - 1,0)</f>
        <v>High</v>
      </c>
      <c r="F607" s="72"/>
      <c r="G607" s="73" t="str" cm="1">
        <f t="array" aca="1" ref="G607" ca="1">OFFSET(Matrix!$E$1,$H607 - 1,0)</f>
        <v>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
OWASP E1 – Buffer and Stack Overflow Protection</v>
      </c>
      <c r="H607" s="38">
        <f>MATCH($A607,Matrix!$B$2:$B$73,0)+1</f>
        <v>57</v>
      </c>
    </row>
    <row r="608" spans="1:8" s="38" customFormat="1" ht="17.25" customHeight="1" x14ac:dyDescent="0.4">
      <c r="A608" s="76" t="str">
        <f>Matrix!$A$1</f>
        <v>Applicable Component Categories</v>
      </c>
      <c r="B608" s="77"/>
      <c r="C608" s="77"/>
      <c r="D608" s="77"/>
      <c r="E608" s="77"/>
      <c r="F608" s="77"/>
      <c r="G608" s="74"/>
      <c r="H608" s="38">
        <f>MATCH($A607,Matrix!$B$2:$B$73,0)+1</f>
        <v>57</v>
      </c>
    </row>
    <row r="609" spans="1:8" s="38" customFormat="1" ht="76.5" customHeight="1" x14ac:dyDescent="0.4">
      <c r="A609" s="69" t="str" cm="1">
        <f t="array" aca="1" ref="A609" ca="1">OFFSET(Matrix!$A$1,$H609 - 1,0)</f>
        <v xml:space="preserve">Mobile App;
Vehicle Connection;
Connectivity/Communications;
Cloud or Back-end;
</v>
      </c>
      <c r="B609" s="78"/>
      <c r="C609" s="78"/>
      <c r="D609" s="78"/>
      <c r="E609" s="78"/>
      <c r="F609" s="79"/>
      <c r="G609" s="74"/>
      <c r="H609" s="38">
        <f>MATCH($A607,Matrix!$B$2:$B$73,0)+1</f>
        <v>57</v>
      </c>
    </row>
    <row r="610" spans="1:8" s="38" customFormat="1" ht="17.25" customHeight="1" x14ac:dyDescent="0.4">
      <c r="A610" s="76" t="str">
        <f>Matrix!$D$1</f>
        <v>Requirement</v>
      </c>
      <c r="B610" s="77"/>
      <c r="C610" s="77"/>
      <c r="D610" s="77"/>
      <c r="E610" s="77"/>
      <c r="F610" s="77"/>
      <c r="G610" s="74"/>
      <c r="H610" s="38">
        <f>MATCH($A607,Matrix!$B$2:$B$73,0)+1</f>
        <v>57</v>
      </c>
    </row>
    <row r="611" spans="1:8" s="38" customFormat="1" ht="94.5" customHeight="1" x14ac:dyDescent="0.4">
      <c r="A611" s="69" t="str" cm="1">
        <f t="array" aca="1" ref="A611" ca="1">OFFSET(Matrix!$D$1,$H611 - 1,0)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611" s="78"/>
      <c r="C611" s="78"/>
      <c r="D611" s="78"/>
      <c r="E611" s="78"/>
      <c r="F611" s="79"/>
      <c r="G611" s="74"/>
      <c r="H611" s="38">
        <f>MATCH($A607,Matrix!$B$2:$B$73,0)+1</f>
        <v>57</v>
      </c>
    </row>
    <row r="612" spans="1:8" s="38" customFormat="1" x14ac:dyDescent="0.4">
      <c r="A612" s="80" t="str">
        <f>Matrix!$F$1</f>
        <v xml:space="preserve">Verification: Inspection, Demonstration, Test, or Analysis </v>
      </c>
      <c r="B612" s="81"/>
      <c r="C612" s="81"/>
      <c r="D612" s="81"/>
      <c r="E612" s="81"/>
      <c r="F612" s="81"/>
      <c r="G612" s="74"/>
      <c r="H612" s="38">
        <f>MATCH($A607,Matrix!$B$2:$B$73,0)+1</f>
        <v>57</v>
      </c>
    </row>
    <row r="613" spans="1:8" s="38" customFormat="1" ht="139.5" customHeight="1" x14ac:dyDescent="0.4">
      <c r="A613" s="69" t="str" cm="1">
        <f t="array" aca="1" ref="A613" ca="1">OFFSET(Matrix!$F$1,$H613 - 1,0)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613" s="78"/>
      <c r="C613" s="78"/>
      <c r="D613" s="78"/>
      <c r="E613" s="78"/>
      <c r="F613" s="79"/>
      <c r="G613" s="74"/>
      <c r="H613" s="38">
        <f>MATCH($A607,Matrix!$B$2:$B$73,0)+1</f>
        <v>57</v>
      </c>
    </row>
    <row r="614" spans="1:8" s="38" customFormat="1" ht="17.25" customHeight="1" x14ac:dyDescent="0.4">
      <c r="A614" s="76" t="str">
        <f>Matrix!$H$1</f>
        <v>Remarks</v>
      </c>
      <c r="B614" s="77"/>
      <c r="C614" s="77"/>
      <c r="D614" s="77"/>
      <c r="E614" s="77"/>
      <c r="F614" s="77"/>
      <c r="G614" s="74"/>
      <c r="H614" s="38">
        <f>MATCH($A607,Matrix!$B$2:$B$73,0)+1</f>
        <v>57</v>
      </c>
    </row>
    <row r="615" spans="1:8" s="38" customFormat="1" ht="49.5" customHeight="1" thickBot="1" x14ac:dyDescent="0.45">
      <c r="A615" s="82" t="str" cm="1">
        <f t="array" aca="1" ref="A615" ca="1">OFFSET(Matrix!$H$1,$H615 - 1,0)</f>
        <v xml:space="preserve"> Without any of these, exploitation is trivial</v>
      </c>
      <c r="B615" s="83"/>
      <c r="C615" s="83"/>
      <c r="D615" s="83"/>
      <c r="E615" s="83"/>
      <c r="F615" s="84"/>
      <c r="G615" s="75"/>
      <c r="H615" s="38">
        <f>MATCH($A607,Matrix!$B$2:$B$73,0)+1</f>
        <v>57</v>
      </c>
    </row>
    <row r="616" spans="1:8" s="64" customFormat="1" ht="46.5" customHeight="1" thickBot="1" x14ac:dyDescent="0.45">
      <c r="A616" s="63"/>
      <c r="B616" s="63"/>
      <c r="C616" s="63"/>
      <c r="D616" s="63"/>
      <c r="E616" s="63"/>
      <c r="F616" s="63"/>
      <c r="G616" s="63"/>
      <c r="H616" s="63"/>
    </row>
    <row r="617" spans="1:8" s="37" customFormat="1" ht="17.25" customHeight="1" x14ac:dyDescent="0.4">
      <c r="A617" s="65" t="str">
        <f>Matrix!$B$1</f>
        <v>Ref #</v>
      </c>
      <c r="B617" s="66"/>
      <c r="C617" s="67" t="str">
        <f>Matrix!$C$1</f>
        <v>Category</v>
      </c>
      <c r="D617" s="68"/>
      <c r="E617" s="67" t="str">
        <f>Matrix!$G$1</f>
        <v>Criticality:
High, Medium, or Low</v>
      </c>
      <c r="F617" s="68"/>
      <c r="G617" s="36" t="str">
        <f>Matrix!$E$1</f>
        <v xml:space="preserve">Public Requirements References/Descriptions </v>
      </c>
    </row>
    <row r="618" spans="1:8" s="38" customFormat="1" ht="15.75" customHeight="1" x14ac:dyDescent="0.4">
      <c r="A618" s="69" t="s">
        <v>262</v>
      </c>
      <c r="B618" s="70"/>
      <c r="C618" s="71" t="str" cm="1">
        <f t="array" aca="1" ref="C618" ca="1">OFFSET(Matrix!$C$1,$H618 - 1,0)</f>
        <v>Protecting Firmware on Devices</v>
      </c>
      <c r="D618" s="72"/>
      <c r="E618" s="71" t="str" cm="1">
        <f t="array" aca="1" ref="E618" ca="1">OFFSET(Matrix!$G$1, $H618 - 1,0)</f>
        <v>Medium</v>
      </c>
      <c r="F618" s="72"/>
      <c r="G618" s="73" t="str" cm="1">
        <f t="array" aca="1" ref="G618" ca="1">OFFSET(Matrix!$E$1,$H618 - 1,0)</f>
        <v>FMCSA GDL 26 Filter input to any device or interface that gets digitally processed.
OWASP E1 – Buffer and Stack Overflow Protection
OWASP E2 - Injection Prevention</v>
      </c>
      <c r="H618" s="38">
        <f>MATCH($A618,Matrix!$B$2:$B$73,0)+1</f>
        <v>58</v>
      </c>
    </row>
    <row r="619" spans="1:8" s="38" customFormat="1" ht="17.25" customHeight="1" x14ac:dyDescent="0.4">
      <c r="A619" s="76" t="str">
        <f>Matrix!$A$1</f>
        <v>Applicable Component Categories</v>
      </c>
      <c r="B619" s="77"/>
      <c r="C619" s="77"/>
      <c r="D619" s="77"/>
      <c r="E619" s="77"/>
      <c r="F619" s="77"/>
      <c r="G619" s="74"/>
      <c r="H619" s="38">
        <f>MATCH($A618,Matrix!$B$2:$B$73,0)+1</f>
        <v>58</v>
      </c>
    </row>
    <row r="620" spans="1:8" s="38" customFormat="1" ht="76.5" customHeight="1" x14ac:dyDescent="0.4">
      <c r="A620" s="69" t="str" cm="1">
        <f t="array" aca="1" ref="A620" ca="1">OFFSET(Matrix!$A$1,$H620 - 1,0)</f>
        <v xml:space="preserve">Mobile App;
Vehicle Connection;
Connectivity/Communications;
Cloud or Back-end;
</v>
      </c>
      <c r="B620" s="78"/>
      <c r="C620" s="78"/>
      <c r="D620" s="78"/>
      <c r="E620" s="78"/>
      <c r="F620" s="79"/>
      <c r="G620" s="74"/>
      <c r="H620" s="38">
        <f>MATCH($A618,Matrix!$B$2:$B$73,0)+1</f>
        <v>58</v>
      </c>
    </row>
    <row r="621" spans="1:8" s="38" customFormat="1" ht="17.25" customHeight="1" x14ac:dyDescent="0.4">
      <c r="A621" s="76" t="str">
        <f>Matrix!$D$1</f>
        <v>Requirement</v>
      </c>
      <c r="B621" s="77"/>
      <c r="C621" s="77"/>
      <c r="D621" s="77"/>
      <c r="E621" s="77"/>
      <c r="F621" s="77"/>
      <c r="G621" s="74"/>
      <c r="H621" s="38">
        <f>MATCH($A618,Matrix!$B$2:$B$73,0)+1</f>
        <v>58</v>
      </c>
    </row>
    <row r="622" spans="1:8" s="38" customFormat="1" ht="94.5" customHeight="1" x14ac:dyDescent="0.4">
      <c r="A622" s="69" t="str" cm="1">
        <f t="array" aca="1" ref="A622" ca="1">OFFSET(Matrix!$D$1,$H622 - 1,0)</f>
        <v>The vendor shall use the techniques of sanitizing/filtering inputs, segmenting memory spaces of input parsers from other execution and/or using provably correct or memory safe languages for input processing.</v>
      </c>
      <c r="B622" s="78"/>
      <c r="C622" s="78"/>
      <c r="D622" s="78"/>
      <c r="E622" s="78"/>
      <c r="F622" s="79"/>
      <c r="G622" s="74"/>
      <c r="H622" s="38">
        <f>MATCH($A618,Matrix!$B$2:$B$73,0)+1</f>
        <v>58</v>
      </c>
    </row>
    <row r="623" spans="1:8" s="38" customFormat="1" x14ac:dyDescent="0.4">
      <c r="A623" s="80" t="str">
        <f>Matrix!$F$1</f>
        <v xml:space="preserve">Verification: Inspection, Demonstration, Test, or Analysis </v>
      </c>
      <c r="B623" s="81"/>
      <c r="C623" s="81"/>
      <c r="D623" s="81"/>
      <c r="E623" s="81"/>
      <c r="F623" s="81"/>
      <c r="G623" s="74"/>
      <c r="H623" s="38">
        <f>MATCH($A618,Matrix!$B$2:$B$73,0)+1</f>
        <v>58</v>
      </c>
    </row>
    <row r="624" spans="1:8" s="38" customFormat="1" ht="139.5" customHeight="1" x14ac:dyDescent="0.4">
      <c r="A624" s="69" t="str" cm="1">
        <f t="array" aca="1" ref="A624" ca="1">OFFSET(Matrix!$F$1,$H624 - 1,0)</f>
        <v>Inspection of vendor documentation detailing the filtering performed on inputs to the software.</v>
      </c>
      <c r="B624" s="78"/>
      <c r="C624" s="78"/>
      <c r="D624" s="78"/>
      <c r="E624" s="78"/>
      <c r="F624" s="79"/>
      <c r="G624" s="74"/>
      <c r="H624" s="38">
        <f>MATCH($A618,Matrix!$B$2:$B$73,0)+1</f>
        <v>58</v>
      </c>
    </row>
    <row r="625" spans="1:8" s="38" customFormat="1" ht="17.25" customHeight="1" x14ac:dyDescent="0.4">
      <c r="A625" s="76" t="str">
        <f>Matrix!$H$1</f>
        <v>Remarks</v>
      </c>
      <c r="B625" s="77"/>
      <c r="C625" s="77"/>
      <c r="D625" s="77"/>
      <c r="E625" s="77"/>
      <c r="F625" s="77"/>
      <c r="G625" s="74"/>
      <c r="H625" s="38">
        <f>MATCH($A618,Matrix!$B$2:$B$73,0)+1</f>
        <v>58</v>
      </c>
    </row>
    <row r="626" spans="1:8" s="38" customFormat="1" ht="49.5" customHeight="1" thickBot="1" x14ac:dyDescent="0.45">
      <c r="A626" s="82" cm="1">
        <f t="array" aca="1" ref="A626" ca="1">OFFSET(Matrix!$H$1,$H626 - 1,0)</f>
        <v>0</v>
      </c>
      <c r="B626" s="83"/>
      <c r="C626" s="83"/>
      <c r="D626" s="83"/>
      <c r="E626" s="83"/>
      <c r="F626" s="84"/>
      <c r="G626" s="75"/>
      <c r="H626" s="38">
        <f>MATCH($A618,Matrix!$B$2:$B$73,0)+1</f>
        <v>58</v>
      </c>
    </row>
    <row r="627" spans="1:8" s="64" customFormat="1" ht="46.5" customHeight="1" thickBot="1" x14ac:dyDescent="0.45">
      <c r="A627" s="63"/>
      <c r="B627" s="63"/>
      <c r="C627" s="63"/>
      <c r="D627" s="63"/>
      <c r="E627" s="63"/>
      <c r="F627" s="63"/>
      <c r="G627" s="63"/>
      <c r="H627" s="63"/>
    </row>
    <row r="628" spans="1:8" s="37" customFormat="1" x14ac:dyDescent="0.4">
      <c r="A628" s="65" t="str">
        <f>Matrix!$B$1</f>
        <v>Ref #</v>
      </c>
      <c r="B628" s="66"/>
      <c r="C628" s="67" t="str">
        <f>Matrix!$C$1</f>
        <v>Category</v>
      </c>
      <c r="D628" s="68"/>
      <c r="E628" s="67" t="str">
        <f>Matrix!$G$1</f>
        <v>Criticality:
High, Medium, or Low</v>
      </c>
      <c r="F628" s="68"/>
      <c r="G628" s="36" t="str">
        <f>Matrix!$E$1</f>
        <v xml:space="preserve">Public Requirements References/Descriptions </v>
      </c>
    </row>
    <row r="629" spans="1:8" s="38" customFormat="1" ht="15.75" customHeight="1" x14ac:dyDescent="0.4">
      <c r="A629" s="69" t="s">
        <v>108</v>
      </c>
      <c r="B629" s="70"/>
      <c r="C629" s="71" t="str" cm="1">
        <f t="array" aca="1" ref="C629" ca="1">OFFSET(Matrix!$C$1,$H629 - 1,0)</f>
        <v>Protecting Firmware on Devices</v>
      </c>
      <c r="D629" s="72"/>
      <c r="E629" s="71" t="str" cm="1">
        <f t="array" aca="1" ref="E629" ca="1">OFFSET(Matrix!$G$1, $H629 - 1,0)</f>
        <v>Medium</v>
      </c>
      <c r="F629" s="72"/>
      <c r="G629" s="73" t="str" cm="1">
        <f t="array" aca="1" ref="G629" ca="1">OFFSET(Matrix!$E$1,$H629 - 1,0)</f>
        <v>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CCTPID 5.17 Design-In Features “device was designed to fail secure”
FMCSA GDL 4 Security problems will happen; fail safely</v>
      </c>
      <c r="H629" s="38">
        <f>MATCH($A629,Matrix!$B$2:$B$73,0)+1</f>
        <v>59</v>
      </c>
    </row>
    <row r="630" spans="1:8" s="38" customFormat="1" x14ac:dyDescent="0.4">
      <c r="A630" s="76" t="str">
        <f>Matrix!$A$1</f>
        <v>Applicable Component Categories</v>
      </c>
      <c r="B630" s="77"/>
      <c r="C630" s="77"/>
      <c r="D630" s="77"/>
      <c r="E630" s="77"/>
      <c r="F630" s="77"/>
      <c r="G630" s="74"/>
      <c r="H630" s="38">
        <f>MATCH($A629,Matrix!$B$2:$B$73,0)+1</f>
        <v>59</v>
      </c>
    </row>
    <row r="631" spans="1:8" s="38" customFormat="1" ht="76.5" customHeight="1" x14ac:dyDescent="0.4">
      <c r="A631" s="69" t="str" cm="1">
        <f t="array" aca="1" ref="A631" ca="1">OFFSET(Matrix!$A$1,$H631 - 1,0)</f>
        <v xml:space="preserve">Mobile App;
Vehicle Connection;
Connectivity/Communications;
Cloud or Back-end;
</v>
      </c>
      <c r="B631" s="78"/>
      <c r="C631" s="78"/>
      <c r="D631" s="78"/>
      <c r="E631" s="78"/>
      <c r="F631" s="79"/>
      <c r="G631" s="74"/>
      <c r="H631" s="38">
        <f>MATCH($A629,Matrix!$B$2:$B$73,0)+1</f>
        <v>59</v>
      </c>
    </row>
    <row r="632" spans="1:8" s="38" customFormat="1" x14ac:dyDescent="0.4">
      <c r="A632" s="76" t="str">
        <f>Matrix!$D$1</f>
        <v>Requirement</v>
      </c>
      <c r="B632" s="77"/>
      <c r="C632" s="77"/>
      <c r="D632" s="77"/>
      <c r="E632" s="77"/>
      <c r="F632" s="77"/>
      <c r="G632" s="74"/>
      <c r="H632" s="38">
        <f>MATCH($A629,Matrix!$B$2:$B$73,0)+1</f>
        <v>59</v>
      </c>
    </row>
    <row r="633" spans="1:8" s="38" customFormat="1" ht="94.5" customHeight="1" x14ac:dyDescent="0.4">
      <c r="A633" s="69" t="str" cm="1">
        <f t="array" aca="1" ref="A633" ca="1">OFFSET(Matrix!$D$1,$H633 - 1,0)</f>
        <v>The vendor shall design security components that fail-secure to protect integrity of systems and data.</v>
      </c>
      <c r="B633" s="78"/>
      <c r="C633" s="78"/>
      <c r="D633" s="78"/>
      <c r="E633" s="78"/>
      <c r="F633" s="79"/>
      <c r="G633" s="74"/>
      <c r="H633" s="38">
        <f>MATCH($A629,Matrix!$B$2:$B$73,0)+1</f>
        <v>59</v>
      </c>
    </row>
    <row r="634" spans="1:8" s="38" customFormat="1" x14ac:dyDescent="0.4">
      <c r="A634" s="80" t="str">
        <f>Matrix!$F$1</f>
        <v xml:space="preserve">Verification: Inspection, Demonstration, Test, or Analysis </v>
      </c>
      <c r="B634" s="81"/>
      <c r="C634" s="81"/>
      <c r="D634" s="81"/>
      <c r="E634" s="81"/>
      <c r="F634" s="81"/>
      <c r="G634" s="74"/>
      <c r="H634" s="38">
        <f>MATCH($A629,Matrix!$B$2:$B$73,0)+1</f>
        <v>59</v>
      </c>
    </row>
    <row r="635" spans="1:8" s="38" customFormat="1" ht="94.5" customHeight="1" x14ac:dyDescent="0.4">
      <c r="A635" s="69" t="str" cm="1">
        <f t="array" aca="1" ref="A635" ca="1">OFFSET(Matrix!$F$1,$H635 - 1,0)</f>
        <v>Inspection of vendor documentation detailing how software components and the systems are designed to fail-secure.</v>
      </c>
      <c r="B635" s="78"/>
      <c r="C635" s="78"/>
      <c r="D635" s="78"/>
      <c r="E635" s="78"/>
      <c r="F635" s="79"/>
      <c r="G635" s="74"/>
      <c r="H635" s="38">
        <f>MATCH($A629,Matrix!$B$2:$B$73,0)+1</f>
        <v>59</v>
      </c>
    </row>
    <row r="636" spans="1:8" s="38" customFormat="1" x14ac:dyDescent="0.4">
      <c r="A636" s="76" t="str">
        <f>Matrix!$H$1</f>
        <v>Remarks</v>
      </c>
      <c r="B636" s="77"/>
      <c r="C636" s="77"/>
      <c r="D636" s="77"/>
      <c r="E636" s="77"/>
      <c r="F636" s="77"/>
      <c r="G636" s="74"/>
      <c r="H636" s="38">
        <f>MATCH($A629,Matrix!$B$2:$B$73,0)+1</f>
        <v>59</v>
      </c>
    </row>
    <row r="637" spans="1:8" s="38" customFormat="1" ht="49.5" customHeight="1" thickBot="1" x14ac:dyDescent="0.45">
      <c r="A637" s="82" t="str" cm="1">
        <f t="array" aca="1" ref="A637" ca="1">OFFSET(Matrix!$H$1,$H637 - 1,0)</f>
        <v>-</v>
      </c>
      <c r="B637" s="83"/>
      <c r="C637" s="83"/>
      <c r="D637" s="83"/>
      <c r="E637" s="83"/>
      <c r="F637" s="84"/>
      <c r="G637" s="75"/>
      <c r="H637" s="38">
        <f>MATCH($A629,Matrix!$B$2:$B$73,0)+1</f>
        <v>59</v>
      </c>
    </row>
    <row r="638" spans="1:8" s="64" customFormat="1" ht="46.5" customHeight="1" thickBot="1" x14ac:dyDescent="0.45">
      <c r="A638" s="63"/>
      <c r="B638" s="63"/>
      <c r="C638" s="63"/>
      <c r="D638" s="63"/>
      <c r="E638" s="63"/>
      <c r="F638" s="63"/>
      <c r="G638" s="63"/>
      <c r="H638" s="63"/>
    </row>
    <row r="639" spans="1:8" s="37" customFormat="1" ht="17.25" customHeight="1" x14ac:dyDescent="0.4">
      <c r="A639" s="65" t="str">
        <f>Matrix!$B$1</f>
        <v>Ref #</v>
      </c>
      <c r="B639" s="66"/>
      <c r="C639" s="67" t="str">
        <f>Matrix!$C$1</f>
        <v>Category</v>
      </c>
      <c r="D639" s="68"/>
      <c r="E639" s="67" t="str">
        <f>Matrix!$G$1</f>
        <v>Criticality:
High, Medium, or Low</v>
      </c>
      <c r="F639" s="68"/>
      <c r="G639" s="36" t="str">
        <f>Matrix!$E$1</f>
        <v xml:space="preserve">Public Requirements References/Descriptions </v>
      </c>
    </row>
    <row r="640" spans="1:8" s="38" customFormat="1" ht="15.75" customHeight="1" x14ac:dyDescent="0.4">
      <c r="A640" s="69" t="s">
        <v>111</v>
      </c>
      <c r="B640" s="70"/>
      <c r="C640" s="71" t="str" cm="1">
        <f t="array" aca="1" ref="C640" ca="1">OFFSET(Matrix!$C$1,$H640 - 1,0)</f>
        <v>Protecting Firmware on Devices</v>
      </c>
      <c r="D640" s="72"/>
      <c r="E640" s="71" t="str" cm="1">
        <f t="array" aca="1" ref="E640" ca="1">OFFSET(Matrix!$G$1, $H640 - 1,0)</f>
        <v>Low</v>
      </c>
      <c r="F640" s="72"/>
      <c r="G640" s="73" t="str" cm="1">
        <f t="array" aca="1" ref="G640" ca="1">OFFSET(Matrix!$E$1,$H640 - 1,0)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v>
      </c>
      <c r="H640" s="38">
        <f>MATCH($A640,Matrix!$B$2:$B$73,0)+1</f>
        <v>60</v>
      </c>
    </row>
    <row r="641" spans="1:8" s="38" customFormat="1" ht="17.25" customHeight="1" x14ac:dyDescent="0.4">
      <c r="A641" s="76" t="str">
        <f>Matrix!$A$1</f>
        <v>Applicable Component Categories</v>
      </c>
      <c r="B641" s="77"/>
      <c r="C641" s="77"/>
      <c r="D641" s="77"/>
      <c r="E641" s="77"/>
      <c r="F641" s="77"/>
      <c r="G641" s="74"/>
      <c r="H641" s="38">
        <f>MATCH($A640,Matrix!$B$2:$B$73,0)+1</f>
        <v>60</v>
      </c>
    </row>
    <row r="642" spans="1:8" s="38" customFormat="1" ht="76.5" customHeight="1" x14ac:dyDescent="0.4">
      <c r="A642" s="69" t="str" cm="1">
        <f t="array" aca="1" ref="A642" ca="1">OFFSET(Matrix!$A$1,$H642 - 1,0)</f>
        <v xml:space="preserve">Mobile App;
Vehicle Connection;
Connectivity/Communications;
Cloud or Back-end;
</v>
      </c>
      <c r="B642" s="78"/>
      <c r="C642" s="78"/>
      <c r="D642" s="78"/>
      <c r="E642" s="78"/>
      <c r="F642" s="79"/>
      <c r="G642" s="74"/>
      <c r="H642" s="38">
        <f>MATCH($A640,Matrix!$B$2:$B$73,0)+1</f>
        <v>60</v>
      </c>
    </row>
    <row r="643" spans="1:8" s="38" customFormat="1" ht="17.25" customHeight="1" x14ac:dyDescent="0.4">
      <c r="A643" s="76" t="str">
        <f>Matrix!$D$1</f>
        <v>Requirement</v>
      </c>
      <c r="B643" s="77"/>
      <c r="C643" s="77"/>
      <c r="D643" s="77"/>
      <c r="E643" s="77"/>
      <c r="F643" s="77"/>
      <c r="G643" s="74"/>
      <c r="H643" s="38">
        <f>MATCH($A640,Matrix!$B$2:$B$73,0)+1</f>
        <v>60</v>
      </c>
    </row>
    <row r="644" spans="1:8" s="38" customFormat="1" ht="94.5" customHeight="1" x14ac:dyDescent="0.4">
      <c r="A644" s="69" t="str" cm="1">
        <f t="array" aca="1" ref="A644" ca="1">OFFSET(Matrix!$D$1,$H644 - 1,0)</f>
        <v>The vendor shall utilize protective mechanisms to protect components from unauthorized runtime/volatile modification of code.</v>
      </c>
      <c r="B644" s="78"/>
      <c r="C644" s="78"/>
      <c r="D644" s="78"/>
      <c r="E644" s="78"/>
      <c r="F644" s="79"/>
      <c r="G644" s="74"/>
      <c r="H644" s="38">
        <f>MATCH($A640,Matrix!$B$2:$B$73,0)+1</f>
        <v>60</v>
      </c>
    </row>
    <row r="645" spans="1:8" s="38" customFormat="1" x14ac:dyDescent="0.4">
      <c r="A645" s="80" t="str">
        <f>Matrix!$F$1</f>
        <v xml:space="preserve">Verification: Inspection, Demonstration, Test, or Analysis </v>
      </c>
      <c r="B645" s="81"/>
      <c r="C645" s="81"/>
      <c r="D645" s="81"/>
      <c r="E645" s="81"/>
      <c r="F645" s="81"/>
      <c r="G645" s="74"/>
      <c r="H645" s="38">
        <f>MATCH($A640,Matrix!$B$2:$B$73,0)+1</f>
        <v>60</v>
      </c>
    </row>
    <row r="646" spans="1:8" s="38" customFormat="1" ht="104.25" customHeight="1" x14ac:dyDescent="0.4">
      <c r="A646" s="69" t="str" cm="1">
        <f t="array" aca="1" ref="A646" ca="1">OFFSET(Matrix!$F$1,$H646 - 1,0)</f>
        <v>Inspection of vendor documentation detailing the operation of software protections for prevent the runtime modification of code.</v>
      </c>
      <c r="B646" s="78"/>
      <c r="C646" s="78"/>
      <c r="D646" s="78"/>
      <c r="E646" s="78"/>
      <c r="F646" s="79"/>
      <c r="G646" s="74"/>
      <c r="H646" s="38">
        <f>MATCH($A640,Matrix!$B$2:$B$73,0)+1</f>
        <v>60</v>
      </c>
    </row>
    <row r="647" spans="1:8" s="38" customFormat="1" ht="17.25" customHeight="1" x14ac:dyDescent="0.4">
      <c r="A647" s="76" t="str">
        <f>Matrix!$H$1</f>
        <v>Remarks</v>
      </c>
      <c r="B647" s="77"/>
      <c r="C647" s="77"/>
      <c r="D647" s="77"/>
      <c r="E647" s="77"/>
      <c r="F647" s="77"/>
      <c r="G647" s="74"/>
      <c r="H647" s="38">
        <f>MATCH($A640,Matrix!$B$2:$B$73,0)+1</f>
        <v>60</v>
      </c>
    </row>
    <row r="648" spans="1:8" s="38" customFormat="1" ht="72" customHeight="1" thickBot="1" x14ac:dyDescent="0.45">
      <c r="A648" s="82" t="str" cm="1">
        <f t="array" aca="1" ref="A648" ca="1">OFFSET(Matrix!$H$1,$H648 - 1,0)</f>
        <v xml:space="preserve"> Not well defined enough to make this of critical importance to TSPs or carriers</v>
      </c>
      <c r="B648" s="83"/>
      <c r="C648" s="83"/>
      <c r="D648" s="83"/>
      <c r="E648" s="83"/>
      <c r="F648" s="84"/>
      <c r="G648" s="75"/>
      <c r="H648" s="38">
        <f>MATCH($A640,Matrix!$B$2:$B$73,0)+1</f>
        <v>60</v>
      </c>
    </row>
    <row r="649" spans="1:8" s="64" customFormat="1" ht="46.5" customHeight="1" thickBot="1" x14ac:dyDescent="0.45">
      <c r="A649" s="63"/>
      <c r="B649" s="63"/>
      <c r="C649" s="63"/>
      <c r="D649" s="63"/>
      <c r="E649" s="63"/>
      <c r="F649" s="63"/>
      <c r="G649" s="63"/>
      <c r="H649" s="63"/>
    </row>
    <row r="650" spans="1:8" s="37" customFormat="1" x14ac:dyDescent="0.4">
      <c r="A650" s="65" t="str">
        <f>Matrix!$B$1</f>
        <v>Ref #</v>
      </c>
      <c r="B650" s="66"/>
      <c r="C650" s="67" t="str">
        <f>Matrix!$C$1</f>
        <v>Category</v>
      </c>
      <c r="D650" s="68"/>
      <c r="E650" s="67" t="str">
        <f>Matrix!$G$1</f>
        <v>Criticality:
High, Medium, or Low</v>
      </c>
      <c r="F650" s="68"/>
      <c r="G650" s="36" t="str">
        <f>Matrix!$E$1</f>
        <v xml:space="preserve">Public Requirements References/Descriptions </v>
      </c>
    </row>
    <row r="651" spans="1:8" s="38" customFormat="1" ht="15.75" customHeight="1" x14ac:dyDescent="0.4">
      <c r="A651" s="69" t="s">
        <v>114</v>
      </c>
      <c r="B651" s="70"/>
      <c r="C651" s="71" t="str" cm="1">
        <f t="array" aca="1" ref="C651" ca="1">OFFSET(Matrix!$C$1,$H651 - 1,0)</f>
        <v>Vulnerability Management</v>
      </c>
      <c r="D651" s="72"/>
      <c r="E651" s="71" t="str" cm="1">
        <f t="array" aca="1" ref="E651" ca="1">OFFSET(Matrix!$G$1, $H651 - 1,0)</f>
        <v>Medium</v>
      </c>
      <c r="F651" s="72"/>
      <c r="G651" s="73" t="str" cm="1">
        <f t="array" aca="1" ref="G651" ca="1">OFFSET(Matrix!$E$1,$H651 - 1,0)</f>
        <v>NIST 800-53 r5 SI-5 - SECURITY ALERTS, ADVISORIES, AND DIRECTIVES 
a. Receive system security alerts, advisories, and directives from [Assignment: organization 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v>
      </c>
      <c r="H651" s="38">
        <f>MATCH($A651,Matrix!$B$2:$B$73,0)+1</f>
        <v>61</v>
      </c>
    </row>
    <row r="652" spans="1:8" s="38" customFormat="1" x14ac:dyDescent="0.4">
      <c r="A652" s="76" t="str">
        <f>Matrix!$A$1</f>
        <v>Applicable Component Categories</v>
      </c>
      <c r="B652" s="77"/>
      <c r="C652" s="77"/>
      <c r="D652" s="77"/>
      <c r="E652" s="77"/>
      <c r="F652" s="77"/>
      <c r="G652" s="74"/>
      <c r="H652" s="38">
        <f>MATCH($A651,Matrix!$B$2:$B$73,0)+1</f>
        <v>61</v>
      </c>
    </row>
    <row r="653" spans="1:8" s="38" customFormat="1" ht="76.5" customHeight="1" x14ac:dyDescent="0.4">
      <c r="A653" s="69" t="str" cm="1">
        <f t="array" aca="1" ref="A653" ca="1">OFFSET(Matrix!$A$1,$H653 - 1,0)</f>
        <v xml:space="preserve">Mobile App;
Vehicle Connection;
Connectivity/Communications;
Cloud or Back-end;
</v>
      </c>
      <c r="B653" s="78"/>
      <c r="C653" s="78"/>
      <c r="D653" s="78"/>
      <c r="E653" s="78"/>
      <c r="F653" s="79"/>
      <c r="G653" s="74"/>
      <c r="H653" s="38">
        <f>MATCH($A651,Matrix!$B$2:$B$73,0)+1</f>
        <v>61</v>
      </c>
    </row>
    <row r="654" spans="1:8" s="38" customFormat="1" x14ac:dyDescent="0.4">
      <c r="A654" s="76" t="str">
        <f>Matrix!$D$1</f>
        <v>Requirement</v>
      </c>
      <c r="B654" s="77"/>
      <c r="C654" s="77"/>
      <c r="D654" s="77"/>
      <c r="E654" s="77"/>
      <c r="F654" s="77"/>
      <c r="G654" s="74"/>
      <c r="H654" s="38">
        <f>MATCH($A651,Matrix!$B$2:$B$73,0)+1</f>
        <v>61</v>
      </c>
    </row>
    <row r="655" spans="1:8" s="38" customFormat="1" ht="111.75" customHeight="1" x14ac:dyDescent="0.4">
      <c r="A655" s="69" t="str" cm="1">
        <f t="array" aca="1" ref="A655" ca="1">OFFSET(Matrix!$D$1,$H655 - 1,0)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655" s="78"/>
      <c r="C655" s="78"/>
      <c r="D655" s="78"/>
      <c r="E655" s="78"/>
      <c r="F655" s="79"/>
      <c r="G655" s="74"/>
      <c r="H655" s="38">
        <f>MATCH($A651,Matrix!$B$2:$B$73,0)+1</f>
        <v>61</v>
      </c>
    </row>
    <row r="656" spans="1:8" s="38" customFormat="1" x14ac:dyDescent="0.4">
      <c r="A656" s="80" t="str">
        <f>Matrix!$F$1</f>
        <v xml:space="preserve">Verification: Inspection, Demonstration, Test, or Analysis </v>
      </c>
      <c r="B656" s="81"/>
      <c r="C656" s="81"/>
      <c r="D656" s="81"/>
      <c r="E656" s="81"/>
      <c r="F656" s="81"/>
      <c r="G656" s="74"/>
      <c r="H656" s="38">
        <f>MATCH($A651,Matrix!$B$2:$B$73,0)+1</f>
        <v>61</v>
      </c>
    </row>
    <row r="657" spans="1:8" s="38" customFormat="1" ht="94.5" customHeight="1" x14ac:dyDescent="0.4">
      <c r="A657" s="69" t="str" cm="1">
        <f t="array" aca="1" ref="A657" ca="1">OFFSET(Matrix!$F$1,$H657 - 1,0)</f>
        <v>Demonstration, by vendor, that disclosure instructions are published on their public website and are readily accessible.
Demonstration, by vendor, of an active security@[vendor domain] email, that will provide a known contact point for disclosure.</v>
      </c>
      <c r="B657" s="78"/>
      <c r="C657" s="78"/>
      <c r="D657" s="78"/>
      <c r="E657" s="78"/>
      <c r="F657" s="79"/>
      <c r="G657" s="74"/>
      <c r="H657" s="38">
        <f>MATCH($A651,Matrix!$B$2:$B$73,0)+1</f>
        <v>61</v>
      </c>
    </row>
    <row r="658" spans="1:8" s="38" customFormat="1" x14ac:dyDescent="0.4">
      <c r="A658" s="76" t="str">
        <f>Matrix!$H$1</f>
        <v>Remarks</v>
      </c>
      <c r="B658" s="77"/>
      <c r="C658" s="77"/>
      <c r="D658" s="77"/>
      <c r="E658" s="77"/>
      <c r="F658" s="77"/>
      <c r="G658" s="74"/>
      <c r="H658" s="38">
        <f>MATCH($A651,Matrix!$B$2:$B$73,0)+1</f>
        <v>61</v>
      </c>
    </row>
    <row r="659" spans="1:8" s="38" customFormat="1" ht="69.75" customHeight="1" thickBot="1" x14ac:dyDescent="0.45">
      <c r="A659" s="82" t="str" cm="1">
        <f t="array" aca="1" ref="A659" ca="1">OFFSET(Matrix!$H$1,$H659 - 1,0)</f>
        <v>-</v>
      </c>
      <c r="B659" s="83"/>
      <c r="C659" s="83"/>
      <c r="D659" s="83"/>
      <c r="E659" s="83"/>
      <c r="F659" s="84"/>
      <c r="G659" s="75"/>
      <c r="H659" s="38">
        <f>MATCH($A651,Matrix!$B$2:$B$73,0)+1</f>
        <v>61</v>
      </c>
    </row>
    <row r="660" spans="1:8" s="64" customFormat="1" ht="46.5" customHeight="1" thickBot="1" x14ac:dyDescent="0.45">
      <c r="A660" s="63"/>
      <c r="B660" s="63"/>
      <c r="C660" s="63"/>
      <c r="D660" s="63"/>
      <c r="E660" s="63"/>
      <c r="F660" s="63"/>
      <c r="G660" s="63"/>
      <c r="H660" s="63"/>
    </row>
    <row r="661" spans="1:8" s="37" customFormat="1" ht="17.25" customHeight="1" x14ac:dyDescent="0.4">
      <c r="A661" s="65" t="str">
        <f>Matrix!$B$1</f>
        <v>Ref #</v>
      </c>
      <c r="B661" s="66"/>
      <c r="C661" s="67" t="str">
        <f>Matrix!$C$1</f>
        <v>Category</v>
      </c>
      <c r="D661" s="68"/>
      <c r="E661" s="67" t="str">
        <f>Matrix!$G$1</f>
        <v>Criticality:
High, Medium, or Low</v>
      </c>
      <c r="F661" s="68"/>
      <c r="G661" s="36" t="str">
        <f>Matrix!$E$1</f>
        <v xml:space="preserve">Public Requirements References/Descriptions </v>
      </c>
    </row>
    <row r="662" spans="1:8" s="38" customFormat="1" ht="15.75" customHeight="1" x14ac:dyDescent="0.4">
      <c r="A662" s="69" t="s">
        <v>116</v>
      </c>
      <c r="B662" s="70"/>
      <c r="C662" s="71" t="str" cm="1">
        <f t="array" aca="1" ref="C662" ca="1">OFFSET(Matrix!$C$1,$H662 - 1,0)</f>
        <v>Incident Response</v>
      </c>
      <c r="D662" s="72"/>
      <c r="E662" s="71" t="str" cm="1">
        <f t="array" aca="1" ref="E662" ca="1">OFFSET(Matrix!$G$1, $H662 - 1,0)</f>
        <v>High</v>
      </c>
      <c r="F662" s="72"/>
      <c r="G662" s="73" t="str" cm="1">
        <f t="array" aca="1" ref="G662" ca="1">OFFSET(Matrix!$E$1,$H662 - 1,0)</f>
        <v>NIST 800-53 r5 SI-4 – SYSTEM MONITORING 
a. Monitor the system to detect: […]
FMCSA GDL 28 Enable security monitoring of the telematics system(s) using native tools.</v>
      </c>
      <c r="H662" s="38">
        <f>MATCH($A662,Matrix!$B$2:$B$73,0)+1</f>
        <v>62</v>
      </c>
    </row>
    <row r="663" spans="1:8" s="38" customFormat="1" ht="17.25" customHeight="1" x14ac:dyDescent="0.4">
      <c r="A663" s="76" t="str">
        <f>Matrix!$A$1</f>
        <v>Applicable Component Categories</v>
      </c>
      <c r="B663" s="77"/>
      <c r="C663" s="77"/>
      <c r="D663" s="77"/>
      <c r="E663" s="77"/>
      <c r="F663" s="77"/>
      <c r="G663" s="74"/>
      <c r="H663" s="38">
        <f>MATCH($A662,Matrix!$B$2:$B$73,0)+1</f>
        <v>62</v>
      </c>
    </row>
    <row r="664" spans="1:8" s="38" customFormat="1" ht="76.5" customHeight="1" x14ac:dyDescent="0.4">
      <c r="A664" s="69" t="str" cm="1">
        <f t="array" aca="1" ref="A664" ca="1">OFFSET(Matrix!$A$1,$H664 - 1,0)</f>
        <v xml:space="preserve">Cloud or Back-end;
</v>
      </c>
      <c r="B664" s="78"/>
      <c r="C664" s="78"/>
      <c r="D664" s="78"/>
      <c r="E664" s="78"/>
      <c r="F664" s="79"/>
      <c r="G664" s="74"/>
      <c r="H664" s="38">
        <f>MATCH($A662,Matrix!$B$2:$B$73,0)+1</f>
        <v>62</v>
      </c>
    </row>
    <row r="665" spans="1:8" s="38" customFormat="1" ht="17.25" customHeight="1" x14ac:dyDescent="0.4">
      <c r="A665" s="76" t="str">
        <f>Matrix!$D$1</f>
        <v>Requirement</v>
      </c>
      <c r="B665" s="77"/>
      <c r="C665" s="77"/>
      <c r="D665" s="77"/>
      <c r="E665" s="77"/>
      <c r="F665" s="77"/>
      <c r="G665" s="74"/>
      <c r="H665" s="38">
        <f>MATCH($A662,Matrix!$B$2:$B$73,0)+1</f>
        <v>62</v>
      </c>
    </row>
    <row r="666" spans="1:8" s="38" customFormat="1" ht="94.5" customHeight="1" x14ac:dyDescent="0.4">
      <c r="A666" s="69" t="str" cm="1">
        <f t="array" aca="1" ref="A666" ca="1">OFFSET(Matrix!$D$1,$H666 - 1,0)</f>
        <v>The vendor must monitor information systems for attack and unauthorized access including employing automated analysis tools</v>
      </c>
      <c r="B666" s="78"/>
      <c r="C666" s="78"/>
      <c r="D666" s="78"/>
      <c r="E666" s="78"/>
      <c r="F666" s="79"/>
      <c r="G666" s="74"/>
      <c r="H666" s="38">
        <f>MATCH($A662,Matrix!$B$2:$B$73,0)+1</f>
        <v>62</v>
      </c>
    </row>
    <row r="667" spans="1:8" s="38" customFormat="1" x14ac:dyDescent="0.4">
      <c r="A667" s="80" t="str">
        <f>Matrix!$F$1</f>
        <v xml:space="preserve">Verification: Inspection, Demonstration, Test, or Analysis </v>
      </c>
      <c r="B667" s="81"/>
      <c r="C667" s="81"/>
      <c r="D667" s="81"/>
      <c r="E667" s="81"/>
      <c r="F667" s="81"/>
      <c r="G667" s="74"/>
      <c r="H667" s="38">
        <f>MATCH($A662,Matrix!$B$2:$B$73,0)+1</f>
        <v>62</v>
      </c>
    </row>
    <row r="668" spans="1:8" s="38" customFormat="1" ht="94.5" customHeight="1" x14ac:dyDescent="0.4">
      <c r="A668" s="69" t="str" cm="1">
        <f t="array" aca="1" ref="A668" ca="1">OFFSET(Matrix!$F$1,$H668 - 1,0)</f>
        <v>Inspection of vendor-supplied documentation which asserts the use and active monitoring of their systems for intrusion.</v>
      </c>
      <c r="B668" s="78"/>
      <c r="C668" s="78"/>
      <c r="D668" s="78"/>
      <c r="E668" s="78"/>
      <c r="F668" s="79"/>
      <c r="G668" s="74"/>
      <c r="H668" s="38">
        <f>MATCH($A662,Matrix!$B$2:$B$73,0)+1</f>
        <v>62</v>
      </c>
    </row>
    <row r="669" spans="1:8" s="38" customFormat="1" ht="17.25" customHeight="1" x14ac:dyDescent="0.4">
      <c r="A669" s="76" t="str">
        <f>Matrix!$H$1</f>
        <v>Remarks</v>
      </c>
      <c r="B669" s="77"/>
      <c r="C669" s="77"/>
      <c r="D669" s="77"/>
      <c r="E669" s="77"/>
      <c r="F669" s="77"/>
      <c r="G669" s="74"/>
      <c r="H669" s="38">
        <f>MATCH($A662,Matrix!$B$2:$B$73,0)+1</f>
        <v>62</v>
      </c>
    </row>
    <row r="670" spans="1:8" s="38" customFormat="1" ht="138.75" customHeight="1" thickBot="1" x14ac:dyDescent="0.45">
      <c r="A670" s="82" t="str" cm="1">
        <f t="array" aca="1" ref="A670" ca="1">OFFSET(Matrix!$H$1,$H670 - 1,0)</f>
        <v xml:space="preserve"> Regardless of how secure a system might be it will eventually be breached; therefore monitoring is of high criticality
e.g. SIEM, IDS, WAF, Application monitoring</v>
      </c>
      <c r="B670" s="83"/>
      <c r="C670" s="83"/>
      <c r="D670" s="83"/>
      <c r="E670" s="83"/>
      <c r="F670" s="84"/>
      <c r="G670" s="75"/>
      <c r="H670" s="38">
        <f>MATCH($A662,Matrix!$B$2:$B$73,0)+1</f>
        <v>62</v>
      </c>
    </row>
    <row r="671" spans="1:8" s="64" customFormat="1" ht="46.5" customHeight="1" thickBot="1" x14ac:dyDescent="0.45">
      <c r="A671" s="63"/>
      <c r="B671" s="63"/>
      <c r="C671" s="63"/>
      <c r="D671" s="63"/>
      <c r="E671" s="63"/>
      <c r="F671" s="63"/>
      <c r="G671" s="63"/>
      <c r="H671" s="63"/>
    </row>
    <row r="672" spans="1:8" s="37" customFormat="1" x14ac:dyDescent="0.4">
      <c r="A672" s="65" t="str">
        <f>Matrix!$B$1</f>
        <v>Ref #</v>
      </c>
      <c r="B672" s="66"/>
      <c r="C672" s="67" t="str">
        <f>Matrix!$C$1</f>
        <v>Category</v>
      </c>
      <c r="D672" s="68"/>
      <c r="E672" s="67" t="str">
        <f>Matrix!$G$1</f>
        <v>Criticality:
High, Medium, or Low</v>
      </c>
      <c r="F672" s="68"/>
      <c r="G672" s="36" t="str">
        <f>Matrix!$E$1</f>
        <v xml:space="preserve">Public Requirements References/Descriptions </v>
      </c>
    </row>
    <row r="673" spans="1:8" s="38" customFormat="1" ht="15.75" customHeight="1" x14ac:dyDescent="0.4">
      <c r="A673" s="69" t="s">
        <v>120</v>
      </c>
      <c r="B673" s="70"/>
      <c r="C673" s="71" t="str" cm="1">
        <f t="array" aca="1" ref="C673" ca="1">OFFSET(Matrix!$C$1,$H673 - 1,0)</f>
        <v>Vulnerability Management</v>
      </c>
      <c r="D673" s="72"/>
      <c r="E673" s="71" t="str" cm="1">
        <f t="array" aca="1" ref="E673" ca="1">OFFSET(Matrix!$G$1, $H673 - 1,0)</f>
        <v>Medium</v>
      </c>
      <c r="F673" s="72"/>
      <c r="G673" s="73" t="str" cm="1">
        <f t="array" aca="1" ref="G673" ca="1">OFFSET(Matrix!$E$1,$H673 - 1,0)</f>
        <v>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
OWASP E10 – Third Party Code and Components</v>
      </c>
      <c r="H673" s="38">
        <f>MATCH($A673,Matrix!$B$2:$B$73,0)+1</f>
        <v>63</v>
      </c>
    </row>
    <row r="674" spans="1:8" s="38" customFormat="1" x14ac:dyDescent="0.4">
      <c r="A674" s="76" t="str">
        <f>Matrix!$A$1</f>
        <v>Applicable Component Categories</v>
      </c>
      <c r="B674" s="77"/>
      <c r="C674" s="77"/>
      <c r="D674" s="77"/>
      <c r="E674" s="77"/>
      <c r="F674" s="77"/>
      <c r="G674" s="74"/>
      <c r="H674" s="38">
        <f>MATCH($A673,Matrix!$B$2:$B$73,0)+1</f>
        <v>63</v>
      </c>
    </row>
    <row r="675" spans="1:8" s="38" customFormat="1" ht="76.5" customHeight="1" x14ac:dyDescent="0.4">
      <c r="A675" s="69" t="str" cm="1">
        <f t="array" aca="1" ref="A675" ca="1">OFFSET(Matrix!$A$1,$H675 - 1,0)</f>
        <v xml:space="preserve">Connectivity/Communications;
Cloud or Back-end;
</v>
      </c>
      <c r="B675" s="78"/>
      <c r="C675" s="78"/>
      <c r="D675" s="78"/>
      <c r="E675" s="78"/>
      <c r="F675" s="79"/>
      <c r="G675" s="74"/>
      <c r="H675" s="38">
        <f>MATCH($A673,Matrix!$B$2:$B$73,0)+1</f>
        <v>63</v>
      </c>
    </row>
    <row r="676" spans="1:8" s="38" customFormat="1" x14ac:dyDescent="0.4">
      <c r="A676" s="76" t="str">
        <f>Matrix!$D$1</f>
        <v>Requirement</v>
      </c>
      <c r="B676" s="77"/>
      <c r="C676" s="77"/>
      <c r="D676" s="77"/>
      <c r="E676" s="77"/>
      <c r="F676" s="77"/>
      <c r="G676" s="74"/>
      <c r="H676" s="38">
        <f>MATCH($A673,Matrix!$B$2:$B$73,0)+1</f>
        <v>63</v>
      </c>
    </row>
    <row r="677" spans="1:8" s="38" customFormat="1" ht="94.5" customHeight="1" x14ac:dyDescent="0.4">
      <c r="A677" s="69" t="str" cm="1">
        <f t="array" aca="1" ref="A677" ca="1">OFFSET(Matrix!$D$1,$H677 - 1,0)</f>
        <v xml:space="preserve">The vendor conducts regular vulnerability scans of operating environment to verify software components in use have been patched according to remediation SLAs. 
</v>
      </c>
      <c r="B677" s="78"/>
      <c r="C677" s="78"/>
      <c r="D677" s="78"/>
      <c r="E677" s="78"/>
      <c r="F677" s="79"/>
      <c r="G677" s="74"/>
      <c r="H677" s="38">
        <f>MATCH($A673,Matrix!$B$2:$B$73,0)+1</f>
        <v>63</v>
      </c>
    </row>
    <row r="678" spans="1:8" s="38" customFormat="1" x14ac:dyDescent="0.4">
      <c r="A678" s="80" t="str">
        <f>Matrix!$F$1</f>
        <v xml:space="preserve">Verification: Inspection, Demonstration, Test, or Analysis </v>
      </c>
      <c r="B678" s="81"/>
      <c r="C678" s="81"/>
      <c r="D678" s="81"/>
      <c r="E678" s="81"/>
      <c r="F678" s="81"/>
      <c r="G678" s="74"/>
      <c r="H678" s="38">
        <f>MATCH($A673,Matrix!$B$2:$B$73,0)+1</f>
        <v>63</v>
      </c>
    </row>
    <row r="679" spans="1:8" s="38" customFormat="1" ht="94.5" customHeight="1" x14ac:dyDescent="0.4">
      <c r="A679" s="69" t="str" cm="1">
        <f t="array" aca="1" ref="A679" ca="1">OFFSET(Matrix!$F$1,$H679 - 1,0)</f>
        <v>Inspection of vendor-supplied documents stating the frequency, method, and scope of vulnerability scans.</v>
      </c>
      <c r="B679" s="78"/>
      <c r="C679" s="78"/>
      <c r="D679" s="78"/>
      <c r="E679" s="78"/>
      <c r="F679" s="79"/>
      <c r="G679" s="74"/>
      <c r="H679" s="38">
        <f>MATCH($A673,Matrix!$B$2:$B$73,0)+1</f>
        <v>63</v>
      </c>
    </row>
    <row r="680" spans="1:8" s="38" customFormat="1" x14ac:dyDescent="0.4">
      <c r="A680" s="76" t="str">
        <f>Matrix!$H$1</f>
        <v>Remarks</v>
      </c>
      <c r="B680" s="77"/>
      <c r="C680" s="77"/>
      <c r="D680" s="77"/>
      <c r="E680" s="77"/>
      <c r="F680" s="77"/>
      <c r="G680" s="74"/>
      <c r="H680" s="38">
        <f>MATCH($A673,Matrix!$B$2:$B$73,0)+1</f>
        <v>63</v>
      </c>
    </row>
    <row r="681" spans="1:8" s="38" customFormat="1" ht="49.5" customHeight="1" thickBot="1" x14ac:dyDescent="0.45">
      <c r="A681" s="82" t="str" cm="1">
        <f t="array" aca="1" ref="A681" ca="1">OFFSET(Matrix!$H$1,$H681 - 1,0)</f>
        <v>-</v>
      </c>
      <c r="B681" s="83"/>
      <c r="C681" s="83"/>
      <c r="D681" s="83"/>
      <c r="E681" s="83"/>
      <c r="F681" s="84"/>
      <c r="G681" s="75"/>
      <c r="H681" s="38">
        <f>MATCH($A673,Matrix!$B$2:$B$73,0)+1</f>
        <v>63</v>
      </c>
    </row>
    <row r="682" spans="1:8" s="64" customFormat="1" ht="46.5" customHeight="1" thickBot="1" x14ac:dyDescent="0.45">
      <c r="A682" s="63"/>
      <c r="B682" s="63"/>
      <c r="C682" s="63"/>
      <c r="D682" s="63"/>
      <c r="E682" s="63"/>
      <c r="F682" s="63"/>
      <c r="G682" s="63"/>
      <c r="H682" s="63"/>
    </row>
    <row r="683" spans="1:8" s="37" customFormat="1" ht="17.25" customHeight="1" x14ac:dyDescent="0.4">
      <c r="A683" s="65" t="str">
        <f>Matrix!$B$1</f>
        <v>Ref #</v>
      </c>
      <c r="B683" s="66"/>
      <c r="C683" s="67" t="str">
        <f>Matrix!$C$1</f>
        <v>Category</v>
      </c>
      <c r="D683" s="68"/>
      <c r="E683" s="67" t="str">
        <f>Matrix!$G$1</f>
        <v>Criticality:
High, Medium, or Low</v>
      </c>
      <c r="F683" s="68"/>
      <c r="G683" s="36" t="str">
        <f>Matrix!$E$1</f>
        <v xml:space="preserve">Public Requirements References/Descriptions </v>
      </c>
    </row>
    <row r="684" spans="1:8" s="38" customFormat="1" ht="15.75" customHeight="1" x14ac:dyDescent="0.4">
      <c r="A684" s="69" t="s">
        <v>122</v>
      </c>
      <c r="B684" s="70"/>
      <c r="C684" s="71" t="str" cm="1">
        <f t="array" aca="1" ref="C684" ca="1">OFFSET(Matrix!$C$1,$H684 - 1,0)</f>
        <v>Vulnerability Management</v>
      </c>
      <c r="D684" s="72"/>
      <c r="E684" s="71" t="str" cm="1">
        <f t="array" aca="1" ref="E684" ca="1">OFFSET(Matrix!$G$1, $H684 - 1,0)</f>
        <v>Low</v>
      </c>
      <c r="F684" s="72"/>
      <c r="G684" s="73" t="str" cm="1">
        <f t="array" aca="1" ref="G684" ca="1">OFFSET(Matrix!$E$1,$H684 - 1,0)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v>
      </c>
      <c r="H684" s="38">
        <f>MATCH($A684,Matrix!$B$2:$B$73,0)+1</f>
        <v>64</v>
      </c>
    </row>
    <row r="685" spans="1:8" s="38" customFormat="1" ht="17.25" customHeight="1" x14ac:dyDescent="0.4">
      <c r="A685" s="76" t="str">
        <f>Matrix!$A$1</f>
        <v>Applicable Component Categories</v>
      </c>
      <c r="B685" s="77"/>
      <c r="C685" s="77"/>
      <c r="D685" s="77"/>
      <c r="E685" s="77"/>
      <c r="F685" s="77"/>
      <c r="G685" s="74"/>
      <c r="H685" s="38">
        <f>MATCH($A684,Matrix!$B$2:$B$73,0)+1</f>
        <v>64</v>
      </c>
    </row>
    <row r="686" spans="1:8" s="38" customFormat="1" ht="76.5" customHeight="1" x14ac:dyDescent="0.4">
      <c r="A686" s="69" t="str" cm="1">
        <f t="array" aca="1" ref="A686" ca="1">OFFSET(Matrix!$A$1,$H686 - 1,0)</f>
        <v xml:space="preserve">Mobile App;
Vehicle Connection;
Connectivity/Communications;
Cloud or Back-end;
</v>
      </c>
      <c r="B686" s="78"/>
      <c r="C686" s="78"/>
      <c r="D686" s="78"/>
      <c r="E686" s="78"/>
      <c r="F686" s="79"/>
      <c r="G686" s="74"/>
      <c r="H686" s="38">
        <f>MATCH($A684,Matrix!$B$2:$B$73,0)+1</f>
        <v>64</v>
      </c>
    </row>
    <row r="687" spans="1:8" s="38" customFormat="1" ht="17.25" customHeight="1" x14ac:dyDescent="0.4">
      <c r="A687" s="76" t="str">
        <f>Matrix!$D$1</f>
        <v>Requirement</v>
      </c>
      <c r="B687" s="77"/>
      <c r="C687" s="77"/>
      <c r="D687" s="77"/>
      <c r="E687" s="77"/>
      <c r="F687" s="77"/>
      <c r="G687" s="74"/>
      <c r="H687" s="38">
        <f>MATCH($A684,Matrix!$B$2:$B$73,0)+1</f>
        <v>64</v>
      </c>
    </row>
    <row r="688" spans="1:8" s="38" customFormat="1" ht="94.5" customHeight="1" x14ac:dyDescent="0.4">
      <c r="A688" s="69" t="str" cm="1">
        <f t="array" aca="1" ref="A688" ca="1">OFFSET(Matrix!$D$1,$H688 - 1,0)</f>
        <v>The vendor shall have a vulnerability management process that includes steps to triage any found vulnerabilities and plan remediation.</v>
      </c>
      <c r="B688" s="78"/>
      <c r="C688" s="78"/>
      <c r="D688" s="78"/>
      <c r="E688" s="78"/>
      <c r="F688" s="79"/>
      <c r="G688" s="74"/>
      <c r="H688" s="38">
        <f>MATCH($A684,Matrix!$B$2:$B$73,0)+1</f>
        <v>64</v>
      </c>
    </row>
    <row r="689" spans="1:8" s="38" customFormat="1" x14ac:dyDescent="0.4">
      <c r="A689" s="80" t="str">
        <f>Matrix!$F$1</f>
        <v xml:space="preserve">Verification: Inspection, Demonstration, Test, or Analysis </v>
      </c>
      <c r="B689" s="81"/>
      <c r="C689" s="81"/>
      <c r="D689" s="81"/>
      <c r="E689" s="81"/>
      <c r="F689" s="81"/>
      <c r="G689" s="74"/>
      <c r="H689" s="38">
        <f>MATCH($A684,Matrix!$B$2:$B$73,0)+1</f>
        <v>64</v>
      </c>
    </row>
    <row r="690" spans="1:8" s="38" customFormat="1" ht="104.25" customHeight="1" x14ac:dyDescent="0.4">
      <c r="A690" s="69" t="str" cm="1">
        <f t="array" aca="1" ref="A690" ca="1">OFFSET(Matrix!$F$1,$H690 - 1,0)</f>
        <v>Inspection of vendor-supplied documentation describing their triage process.</v>
      </c>
      <c r="B690" s="78"/>
      <c r="C690" s="78"/>
      <c r="D690" s="78"/>
      <c r="E690" s="78"/>
      <c r="F690" s="79"/>
      <c r="G690" s="74"/>
      <c r="H690" s="38">
        <f>MATCH($A684,Matrix!$B$2:$B$73,0)+1</f>
        <v>64</v>
      </c>
    </row>
    <row r="691" spans="1:8" s="38" customFormat="1" ht="17.25" customHeight="1" x14ac:dyDescent="0.4">
      <c r="A691" s="76" t="str">
        <f>Matrix!$H$1</f>
        <v>Remarks</v>
      </c>
      <c r="B691" s="77"/>
      <c r="C691" s="77"/>
      <c r="D691" s="77"/>
      <c r="E691" s="77"/>
      <c r="F691" s="77"/>
      <c r="G691" s="74"/>
      <c r="H691" s="38">
        <f>MATCH($A684,Matrix!$B$2:$B$73,0)+1</f>
        <v>64</v>
      </c>
    </row>
    <row r="692" spans="1:8" s="38" customFormat="1" ht="72" customHeight="1" thickBot="1" x14ac:dyDescent="0.45">
      <c r="A692" s="82" t="str" cm="1">
        <f t="array" aca="1" ref="A692" ca="1">OFFSET(Matrix!$H$1,$H692 - 1,0)</f>
        <v xml:space="preserve"> This requirement, if satisfied, shows process maturity but is nice-to-have over and above the previous requirements in this category</v>
      </c>
      <c r="B692" s="83"/>
      <c r="C692" s="83"/>
      <c r="D692" s="83"/>
      <c r="E692" s="83"/>
      <c r="F692" s="84"/>
      <c r="G692" s="75"/>
      <c r="H692" s="38">
        <f>MATCH($A684,Matrix!$B$2:$B$73,0)+1</f>
        <v>64</v>
      </c>
    </row>
    <row r="693" spans="1:8" s="64" customFormat="1" ht="46.5" customHeight="1" thickBot="1" x14ac:dyDescent="0.45">
      <c r="A693" s="63"/>
      <c r="B693" s="63"/>
      <c r="C693" s="63"/>
      <c r="D693" s="63"/>
      <c r="E693" s="63"/>
      <c r="F693" s="63"/>
      <c r="G693" s="63"/>
      <c r="H693" s="63"/>
    </row>
    <row r="694" spans="1:8" s="37" customFormat="1" x14ac:dyDescent="0.4">
      <c r="A694" s="65" t="str">
        <f>Matrix!$B$1</f>
        <v>Ref #</v>
      </c>
      <c r="B694" s="66"/>
      <c r="C694" s="67" t="str">
        <f>Matrix!$C$1</f>
        <v>Category</v>
      </c>
      <c r="D694" s="68"/>
      <c r="E694" s="67" t="str">
        <f>Matrix!$G$1</f>
        <v>Criticality:
High, Medium, or Low</v>
      </c>
      <c r="F694" s="68"/>
      <c r="G694" s="36" t="str">
        <f>Matrix!$E$1</f>
        <v xml:space="preserve">Public Requirements References/Descriptions </v>
      </c>
    </row>
    <row r="695" spans="1:8" s="38" customFormat="1" ht="15.75" customHeight="1" x14ac:dyDescent="0.4">
      <c r="A695" s="69" t="s">
        <v>125</v>
      </c>
      <c r="B695" s="70"/>
      <c r="C695" s="71" t="str" cm="1">
        <f t="array" aca="1" ref="C695" ca="1">OFFSET(Matrix!$C$1,$H695 - 1,0)</f>
        <v>Vulnerability Management</v>
      </c>
      <c r="D695" s="72"/>
      <c r="E695" s="71" t="str" cm="1">
        <f t="array" aca="1" ref="E695" ca="1">OFFSET(Matrix!$G$1, $H695 - 1,0)</f>
        <v>Medium</v>
      </c>
      <c r="F695" s="72"/>
      <c r="G695" s="73" t="str" cm="1">
        <f t="array" aca="1" ref="G695" ca="1">OFFSET(Matrix!$E$1,$H695 - 1,0)</f>
        <v>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
OWASP E10 – Third Party Code and Components</v>
      </c>
      <c r="H695" s="38">
        <f>MATCH($A695,Matrix!$B$2:$B$73,0)+1</f>
        <v>65</v>
      </c>
    </row>
    <row r="696" spans="1:8" s="38" customFormat="1" x14ac:dyDescent="0.4">
      <c r="A696" s="76" t="str">
        <f>Matrix!$A$1</f>
        <v>Applicable Component Categories</v>
      </c>
      <c r="B696" s="77"/>
      <c r="C696" s="77"/>
      <c r="D696" s="77"/>
      <c r="E696" s="77"/>
      <c r="F696" s="77"/>
      <c r="G696" s="74"/>
      <c r="H696" s="38">
        <f>MATCH($A695,Matrix!$B$2:$B$73,0)+1</f>
        <v>65</v>
      </c>
    </row>
    <row r="697" spans="1:8" s="38" customFormat="1" ht="76.5" customHeight="1" x14ac:dyDescent="0.4">
      <c r="A697" s="69" t="str" cm="1">
        <f t="array" aca="1" ref="A697" ca="1">OFFSET(Matrix!$A$1,$H697 - 1,0)</f>
        <v xml:space="preserve">Mobile App;
Vehicle Connection;
Connectivity/Communications;
Cloud or Back-end;
</v>
      </c>
      <c r="B697" s="78"/>
      <c r="C697" s="78"/>
      <c r="D697" s="78"/>
      <c r="E697" s="78"/>
      <c r="F697" s="79"/>
      <c r="G697" s="74"/>
      <c r="H697" s="38">
        <f>MATCH($A695,Matrix!$B$2:$B$73,0)+1</f>
        <v>65</v>
      </c>
    </row>
    <row r="698" spans="1:8" s="38" customFormat="1" x14ac:dyDescent="0.4">
      <c r="A698" s="76" t="str">
        <f>Matrix!$D$1</f>
        <v>Requirement</v>
      </c>
      <c r="B698" s="77"/>
      <c r="C698" s="77"/>
      <c r="D698" s="77"/>
      <c r="E698" s="77"/>
      <c r="F698" s="77"/>
      <c r="G698" s="74"/>
      <c r="H698" s="38">
        <f>MATCH($A695,Matrix!$B$2:$B$73,0)+1</f>
        <v>65</v>
      </c>
    </row>
    <row r="699" spans="1:8" s="38" customFormat="1" ht="108" customHeight="1" x14ac:dyDescent="0.4">
      <c r="A699" s="69" t="str" cm="1">
        <f t="array" aca="1" ref="A699" ca="1">OFFSET(Matrix!$D$1,$H699 - 1,0)</f>
        <v xml:space="preserve">The vendor shall verify code and best practice standards prior to deployment including:
Static Code Analysis / Static Application Security Testing (SCA/SAST)
Dependency Scanning for known vulnerabilities in third party components 
</v>
      </c>
      <c r="B699" s="78"/>
      <c r="C699" s="78"/>
      <c r="D699" s="78"/>
      <c r="E699" s="78"/>
      <c r="F699" s="79"/>
      <c r="G699" s="74"/>
      <c r="H699" s="38">
        <f>MATCH($A695,Matrix!$B$2:$B$73,0)+1</f>
        <v>65</v>
      </c>
    </row>
    <row r="700" spans="1:8" s="38" customFormat="1" x14ac:dyDescent="0.4">
      <c r="A700" s="80" t="str">
        <f>Matrix!$F$1</f>
        <v xml:space="preserve">Verification: Inspection, Demonstration, Test, or Analysis </v>
      </c>
      <c r="B700" s="81"/>
      <c r="C700" s="81"/>
      <c r="D700" s="81"/>
      <c r="E700" s="81"/>
      <c r="F700" s="81"/>
      <c r="G700" s="74"/>
      <c r="H700" s="38">
        <f>MATCH($A695,Matrix!$B$2:$B$73,0)+1</f>
        <v>65</v>
      </c>
    </row>
    <row r="701" spans="1:8" s="38" customFormat="1" ht="103.5" customHeight="1" x14ac:dyDescent="0.4">
      <c r="A701" s="69" t="str" cm="1">
        <f t="array" aca="1" ref="A701" ca="1">OFFSET(Matrix!$F$1,$H701 - 1,0)</f>
        <v>Inspection of vendor-supplied documentation detailing their release process and quality controls.
Ensure that the process ensures that code is subject to static analysis prior to production release.</v>
      </c>
      <c r="B701" s="78"/>
      <c r="C701" s="78"/>
      <c r="D701" s="78"/>
      <c r="E701" s="78"/>
      <c r="F701" s="79"/>
      <c r="G701" s="74"/>
      <c r="H701" s="38">
        <f>MATCH($A695,Matrix!$B$2:$B$73,0)+1</f>
        <v>65</v>
      </c>
    </row>
    <row r="702" spans="1:8" s="38" customFormat="1" x14ac:dyDescent="0.4">
      <c r="A702" s="76" t="str">
        <f>Matrix!$H$1</f>
        <v>Remarks</v>
      </c>
      <c r="B702" s="77"/>
      <c r="C702" s="77"/>
      <c r="D702" s="77"/>
      <c r="E702" s="77"/>
      <c r="F702" s="77"/>
      <c r="G702" s="74"/>
      <c r="H702" s="38">
        <f>MATCH($A695,Matrix!$B$2:$B$73,0)+1</f>
        <v>65</v>
      </c>
    </row>
    <row r="703" spans="1:8" s="38" customFormat="1" ht="49.5" customHeight="1" thickBot="1" x14ac:dyDescent="0.45">
      <c r="A703" s="82" t="str" cm="1">
        <f t="array" aca="1" ref="A703" ca="1">OFFSET(Matrix!$H$1,$H703 - 1,0)</f>
        <v>-</v>
      </c>
      <c r="B703" s="83"/>
      <c r="C703" s="83"/>
      <c r="D703" s="83"/>
      <c r="E703" s="83"/>
      <c r="F703" s="84"/>
      <c r="G703" s="75"/>
      <c r="H703" s="38">
        <f>MATCH($A695,Matrix!$B$2:$B$73,0)+1</f>
        <v>65</v>
      </c>
    </row>
    <row r="704" spans="1:8" s="64" customFormat="1" ht="46.5" customHeight="1" thickBot="1" x14ac:dyDescent="0.45">
      <c r="A704" s="63"/>
      <c r="B704" s="63"/>
      <c r="C704" s="63"/>
      <c r="D704" s="63"/>
      <c r="E704" s="63"/>
      <c r="F704" s="63"/>
      <c r="G704" s="63"/>
      <c r="H704" s="63"/>
    </row>
    <row r="705" spans="1:8" s="37" customFormat="1" ht="17.25" customHeight="1" x14ac:dyDescent="0.4">
      <c r="A705" s="65" t="str">
        <f>Matrix!$B$1</f>
        <v>Ref #</v>
      </c>
      <c r="B705" s="66"/>
      <c r="C705" s="67" t="str">
        <f>Matrix!$C$1</f>
        <v>Category</v>
      </c>
      <c r="D705" s="68"/>
      <c r="E705" s="67" t="str">
        <f>Matrix!$G$1</f>
        <v>Criticality:
High, Medium, or Low</v>
      </c>
      <c r="F705" s="68"/>
      <c r="G705" s="36" t="str">
        <f>Matrix!$E$1</f>
        <v xml:space="preserve">Public Requirements References/Descriptions </v>
      </c>
    </row>
    <row r="706" spans="1:8" s="38" customFormat="1" ht="15.75" customHeight="1" x14ac:dyDescent="0.4">
      <c r="A706" s="69" t="s">
        <v>126</v>
      </c>
      <c r="B706" s="70"/>
      <c r="C706" s="71" t="str" cm="1">
        <f t="array" aca="1" ref="C706" ca="1">OFFSET(Matrix!$C$1,$H706 - 1,0)</f>
        <v>Vulnerability Management</v>
      </c>
      <c r="D706" s="72"/>
      <c r="E706" s="71" t="str" cm="1">
        <f t="array" aca="1" ref="E706" ca="1">OFFSET(Matrix!$G$1, $H706 - 1,0)</f>
        <v>Medium</v>
      </c>
      <c r="F706" s="72"/>
      <c r="G706" s="73" t="str" cm="1">
        <f t="array" aca="1" ref="G706" ca="1">OFFSET(Matrix!$E$1,$H706 - 1,0)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v>
      </c>
      <c r="H706" s="38">
        <f>MATCH($A706,Matrix!$B$2:$B$73,0)+1</f>
        <v>66</v>
      </c>
    </row>
    <row r="707" spans="1:8" s="38" customFormat="1" ht="17.25" customHeight="1" x14ac:dyDescent="0.4">
      <c r="A707" s="76" t="str">
        <f>Matrix!$A$1</f>
        <v>Applicable Component Categories</v>
      </c>
      <c r="B707" s="77"/>
      <c r="C707" s="77"/>
      <c r="D707" s="77"/>
      <c r="E707" s="77"/>
      <c r="F707" s="77"/>
      <c r="G707" s="74"/>
      <c r="H707" s="38">
        <f>MATCH($A706,Matrix!$B$2:$B$73,0)+1</f>
        <v>66</v>
      </c>
    </row>
    <row r="708" spans="1:8" s="38" customFormat="1" ht="76.5" customHeight="1" x14ac:dyDescent="0.4">
      <c r="A708" s="69" t="str" cm="1">
        <f t="array" aca="1" ref="A708" ca="1">OFFSET(Matrix!$A$1,$H708 - 1,0)</f>
        <v xml:space="preserve">Mobile App;
Vehicle Connection;
Connectivity/Communications;
Cloud or Back-end;
</v>
      </c>
      <c r="B708" s="78"/>
      <c r="C708" s="78"/>
      <c r="D708" s="78"/>
      <c r="E708" s="78"/>
      <c r="F708" s="79"/>
      <c r="G708" s="74"/>
      <c r="H708" s="38">
        <f>MATCH($A706,Matrix!$B$2:$B$73,0)+1</f>
        <v>66</v>
      </c>
    </row>
    <row r="709" spans="1:8" s="38" customFormat="1" ht="17.25" customHeight="1" x14ac:dyDescent="0.4">
      <c r="A709" s="76" t="str">
        <f>Matrix!$D$1</f>
        <v>Requirement</v>
      </c>
      <c r="B709" s="77"/>
      <c r="C709" s="77"/>
      <c r="D709" s="77"/>
      <c r="E709" s="77"/>
      <c r="F709" s="77"/>
      <c r="G709" s="74"/>
      <c r="H709" s="38">
        <f>MATCH($A706,Matrix!$B$2:$B$73,0)+1</f>
        <v>66</v>
      </c>
    </row>
    <row r="710" spans="1:8" s="38" customFormat="1" ht="94.5" customHeight="1" x14ac:dyDescent="0.4">
      <c r="A710" s="69" t="str" cm="1">
        <f t="array" aca="1" ref="A710" ca="1">OFFSET(Matrix!$D$1,$H710 - 1,0)</f>
        <v>The vendor shall implement ongoing monitoring and protection against malicious code in production using a well governed process that addresses all entry and exit points in the system.</v>
      </c>
      <c r="B710" s="78"/>
      <c r="C710" s="78"/>
      <c r="D710" s="78"/>
      <c r="E710" s="78"/>
      <c r="F710" s="79"/>
      <c r="G710" s="74"/>
      <c r="H710" s="38">
        <f>MATCH($A706,Matrix!$B$2:$B$73,0)+1</f>
        <v>66</v>
      </c>
    </row>
    <row r="711" spans="1:8" s="38" customFormat="1" x14ac:dyDescent="0.4">
      <c r="A711" s="80" t="str">
        <f>Matrix!$F$1</f>
        <v xml:space="preserve">Verification: Inspection, Demonstration, Test, or Analysis </v>
      </c>
      <c r="B711" s="81"/>
      <c r="C711" s="81"/>
      <c r="D711" s="81"/>
      <c r="E711" s="81"/>
      <c r="F711" s="81"/>
      <c r="G711" s="74"/>
      <c r="H711" s="38">
        <f>MATCH($A706,Matrix!$B$2:$B$73,0)+1</f>
        <v>66</v>
      </c>
    </row>
    <row r="712" spans="1:8" s="38" customFormat="1" ht="94.5" customHeight="1" x14ac:dyDescent="0.4">
      <c r="A712" s="69" t="str" cm="1">
        <f t="array" aca="1" ref="A712" ca="1">OFFSET(Matrix!$F$1,$H712 - 1,0)</f>
        <v>Inspection of vendor-supplied documentation detailing the methods used to protect systems and devices from malicious code.</v>
      </c>
      <c r="B712" s="78"/>
      <c r="C712" s="78"/>
      <c r="D712" s="78"/>
      <c r="E712" s="78"/>
      <c r="F712" s="79"/>
      <c r="G712" s="74"/>
      <c r="H712" s="38">
        <f>MATCH($A706,Matrix!$B$2:$B$73,0)+1</f>
        <v>66</v>
      </c>
    </row>
    <row r="713" spans="1:8" s="38" customFormat="1" ht="17.25" customHeight="1" x14ac:dyDescent="0.4">
      <c r="A713" s="76" t="str">
        <f>Matrix!$H$1</f>
        <v>Remarks</v>
      </c>
      <c r="B713" s="77"/>
      <c r="C713" s="77"/>
      <c r="D713" s="77"/>
      <c r="E713" s="77"/>
      <c r="F713" s="77"/>
      <c r="G713" s="74"/>
      <c r="H713" s="38">
        <f>MATCH($A706,Matrix!$B$2:$B$73,0)+1</f>
        <v>66</v>
      </c>
    </row>
    <row r="714" spans="1:8" s="38" customFormat="1" ht="49.5" customHeight="1" thickBot="1" x14ac:dyDescent="0.45">
      <c r="A714" s="82" t="str" cm="1">
        <f t="array" aca="1" ref="A714" ca="1">OFFSET(Matrix!$H$1,$H714 - 1,0)</f>
        <v>e.g. whitelisting, anti-malware scanning, cryptographic protections</v>
      </c>
      <c r="B714" s="83"/>
      <c r="C714" s="83"/>
      <c r="D714" s="83"/>
      <c r="E714" s="83"/>
      <c r="F714" s="84"/>
      <c r="G714" s="75"/>
      <c r="H714" s="38">
        <f>MATCH($A706,Matrix!$B$2:$B$73,0)+1</f>
        <v>66</v>
      </c>
    </row>
    <row r="715" spans="1:8" s="64" customFormat="1" ht="46.5" customHeight="1" thickBot="1" x14ac:dyDescent="0.45">
      <c r="A715" s="63"/>
      <c r="B715" s="63"/>
      <c r="C715" s="63"/>
      <c r="D715" s="63"/>
      <c r="E715" s="63"/>
      <c r="F715" s="63"/>
      <c r="G715" s="63"/>
      <c r="H715" s="63"/>
    </row>
    <row r="716" spans="1:8" s="37" customFormat="1" x14ac:dyDescent="0.4">
      <c r="A716" s="65" t="str">
        <f>Matrix!$B$1</f>
        <v>Ref #</v>
      </c>
      <c r="B716" s="66"/>
      <c r="C716" s="67" t="str">
        <f>Matrix!$C$1</f>
        <v>Category</v>
      </c>
      <c r="D716" s="68"/>
      <c r="E716" s="67" t="str">
        <f>Matrix!$G$1</f>
        <v>Criticality:
High, Medium, or Low</v>
      </c>
      <c r="F716" s="68"/>
      <c r="G716" s="36" t="str">
        <f>Matrix!$E$1</f>
        <v xml:space="preserve">Public Requirements References/Descriptions </v>
      </c>
    </row>
    <row r="717" spans="1:8" s="38" customFormat="1" ht="15.75" customHeight="1" x14ac:dyDescent="0.4">
      <c r="A717" s="69" t="s">
        <v>130</v>
      </c>
      <c r="B717" s="70"/>
      <c r="C717" s="71" t="str" cm="1">
        <f t="array" aca="1" ref="C717" ca="1">OFFSET(Matrix!$C$1,$H717 - 1,0)</f>
        <v>Vulnerability Management</v>
      </c>
      <c r="D717" s="72"/>
      <c r="E717" s="71" t="str" cm="1">
        <f t="array" aca="1" ref="E717" ca="1">OFFSET(Matrix!$G$1, $H717 - 1,0)</f>
        <v>Medium</v>
      </c>
      <c r="F717" s="72"/>
      <c r="G717" s="73" t="str" cm="1">
        <f t="array" aca="1" ref="G717" ca="1">OFFSET(Matrix!$E$1,$H717 - 1,0)</f>
        <v>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717" s="38">
        <f>MATCH($A717,Matrix!$B$2:$B$73,0)+1</f>
        <v>67</v>
      </c>
    </row>
    <row r="718" spans="1:8" s="38" customFormat="1" x14ac:dyDescent="0.4">
      <c r="A718" s="76" t="str">
        <f>Matrix!$A$1</f>
        <v>Applicable Component Categories</v>
      </c>
      <c r="B718" s="77"/>
      <c r="C718" s="77"/>
      <c r="D718" s="77"/>
      <c r="E718" s="77"/>
      <c r="F718" s="77"/>
      <c r="G718" s="74"/>
      <c r="H718" s="38">
        <f>MATCH($A717,Matrix!$B$2:$B$73,0)+1</f>
        <v>67</v>
      </c>
    </row>
    <row r="719" spans="1:8" s="38" customFormat="1" ht="76.5" customHeight="1" x14ac:dyDescent="0.4">
      <c r="A719" s="69" t="str" cm="1">
        <f t="array" aca="1" ref="A719" ca="1">OFFSET(Matrix!$A$1,$H719 - 1,0)</f>
        <v xml:space="preserve">Mobile App;
Vehicle Connection;
Connectivity/Communications;
Cloud or Back-end;
</v>
      </c>
      <c r="B719" s="78"/>
      <c r="C719" s="78"/>
      <c r="D719" s="78"/>
      <c r="E719" s="78"/>
      <c r="F719" s="79"/>
      <c r="G719" s="74"/>
      <c r="H719" s="38">
        <f>MATCH($A717,Matrix!$B$2:$B$73,0)+1</f>
        <v>67</v>
      </c>
    </row>
    <row r="720" spans="1:8" s="38" customFormat="1" x14ac:dyDescent="0.4">
      <c r="A720" s="76" t="str">
        <f>Matrix!$D$1</f>
        <v>Requirement</v>
      </c>
      <c r="B720" s="77"/>
      <c r="C720" s="77"/>
      <c r="D720" s="77"/>
      <c r="E720" s="77"/>
      <c r="F720" s="77"/>
      <c r="G720" s="74"/>
      <c r="H720" s="38">
        <f>MATCH($A717,Matrix!$B$2:$B$73,0)+1</f>
        <v>67</v>
      </c>
    </row>
    <row r="721" spans="1:8" s="38" customFormat="1" ht="94.5" customHeight="1" x14ac:dyDescent="0.4">
      <c r="A721" s="69" t="str" cm="1">
        <f t="array" aca="1" ref="A721" ca="1">OFFSET(Matrix!$D$1,$H721 - 1,0)</f>
        <v>The vendor shall verify code according to best-practice coding standards</v>
      </c>
      <c r="B721" s="78"/>
      <c r="C721" s="78"/>
      <c r="D721" s="78"/>
      <c r="E721" s="78"/>
      <c r="F721" s="79"/>
      <c r="G721" s="74"/>
      <c r="H721" s="38">
        <f>MATCH($A717,Matrix!$B$2:$B$73,0)+1</f>
        <v>67</v>
      </c>
    </row>
    <row r="722" spans="1:8" s="38" customFormat="1" x14ac:dyDescent="0.4">
      <c r="A722" s="80" t="str">
        <f>Matrix!$F$1</f>
        <v xml:space="preserve">Verification: Inspection, Demonstration, Test, or Analysis </v>
      </c>
      <c r="B722" s="81"/>
      <c r="C722" s="81"/>
      <c r="D722" s="81"/>
      <c r="E722" s="81"/>
      <c r="F722" s="81"/>
      <c r="G722" s="74"/>
      <c r="H722" s="38">
        <f>MATCH($A717,Matrix!$B$2:$B$73,0)+1</f>
        <v>67</v>
      </c>
    </row>
    <row r="723" spans="1:8" s="38" customFormat="1" ht="94.5" customHeight="1" x14ac:dyDescent="0.4">
      <c r="A723" s="69" t="str" cm="1">
        <f t="array" aca="1" ref="A723" ca="1">OFFSET(Matrix!$F$1,$H723 - 1,0)</f>
        <v>Inspection of vendor-supplied documentation detailing the software development processes of the vendor.
Ensure that the vendor has coding standards that encourage secure code development.</v>
      </c>
      <c r="B723" s="78"/>
      <c r="C723" s="78"/>
      <c r="D723" s="78"/>
      <c r="E723" s="78"/>
      <c r="F723" s="79"/>
      <c r="G723" s="74"/>
      <c r="H723" s="38">
        <f>MATCH($A717,Matrix!$B$2:$B$73,0)+1</f>
        <v>67</v>
      </c>
    </row>
    <row r="724" spans="1:8" s="38" customFormat="1" x14ac:dyDescent="0.4">
      <c r="A724" s="76" t="str">
        <f>Matrix!$H$1</f>
        <v>Remarks</v>
      </c>
      <c r="B724" s="77"/>
      <c r="C724" s="77"/>
      <c r="D724" s="77"/>
      <c r="E724" s="77"/>
      <c r="F724" s="77"/>
      <c r="G724" s="74"/>
      <c r="H724" s="38">
        <f>MATCH($A717,Matrix!$B$2:$B$73,0)+1</f>
        <v>67</v>
      </c>
    </row>
    <row r="725" spans="1:8" s="38" customFormat="1" ht="49.5" customHeight="1" thickBot="1" x14ac:dyDescent="0.45">
      <c r="A725" s="82" t="str" cm="1">
        <f t="array" aca="1" ref="A725" ca="1">OFFSET(Matrix!$H$1,$H725 - 1,0)</f>
        <v>-</v>
      </c>
      <c r="B725" s="83"/>
      <c r="C725" s="83"/>
      <c r="D725" s="83"/>
      <c r="E725" s="83"/>
      <c r="F725" s="84"/>
      <c r="G725" s="75"/>
      <c r="H725" s="38">
        <f>MATCH($A717,Matrix!$B$2:$B$73,0)+1</f>
        <v>67</v>
      </c>
    </row>
    <row r="726" spans="1:8" s="64" customFormat="1" ht="46.5" customHeight="1" thickBot="1" x14ac:dyDescent="0.45">
      <c r="A726" s="63"/>
      <c r="B726" s="63"/>
      <c r="C726" s="63"/>
      <c r="D726" s="63"/>
      <c r="E726" s="63"/>
      <c r="F726" s="63"/>
      <c r="G726" s="63"/>
      <c r="H726" s="63"/>
    </row>
    <row r="727" spans="1:8" s="37" customFormat="1" ht="17.25" customHeight="1" x14ac:dyDescent="0.4">
      <c r="A727" s="65" t="str">
        <f>Matrix!$B$1</f>
        <v>Ref #</v>
      </c>
      <c r="B727" s="66"/>
      <c r="C727" s="67" t="str">
        <f>Matrix!$C$1</f>
        <v>Category</v>
      </c>
      <c r="D727" s="68"/>
      <c r="E727" s="67" t="str">
        <f>Matrix!$G$1</f>
        <v>Criticality:
High, Medium, or Low</v>
      </c>
      <c r="F727" s="68"/>
      <c r="G727" s="36" t="str">
        <f>Matrix!$E$1</f>
        <v xml:space="preserve">Public Requirements References/Descriptions </v>
      </c>
    </row>
    <row r="728" spans="1:8" s="38" customFormat="1" ht="15.75" customHeight="1" x14ac:dyDescent="0.4">
      <c r="A728" s="69" t="s">
        <v>132</v>
      </c>
      <c r="B728" s="70"/>
      <c r="C728" s="71" t="str" cm="1">
        <f t="array" aca="1" ref="C728" ca="1">OFFSET(Matrix!$C$1,$H728 - 1,0)</f>
        <v>System and Information Integrity</v>
      </c>
      <c r="D728" s="72"/>
      <c r="E728" s="71" t="str" cm="1">
        <f t="array" aca="1" ref="E728" ca="1">OFFSET(Matrix!$G$1, $H728 - 1,0)</f>
        <v>Medium</v>
      </c>
      <c r="F728" s="72"/>
      <c r="G728" s="73" t="str" cm="1">
        <f t="array" aca="1" ref="G728" ca="1">OFFSET(Matrix!$E$1,$H728 - 1,0)</f>
        <v>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v>
      </c>
      <c r="H728" s="38">
        <f>MATCH($A728,Matrix!$B$2:$B$73,0)+1</f>
        <v>68</v>
      </c>
    </row>
    <row r="729" spans="1:8" s="38" customFormat="1" ht="17.25" customHeight="1" x14ac:dyDescent="0.4">
      <c r="A729" s="76" t="str">
        <f>Matrix!$A$1</f>
        <v>Applicable Component Categories</v>
      </c>
      <c r="B729" s="77"/>
      <c r="C729" s="77"/>
      <c r="D729" s="77"/>
      <c r="E729" s="77"/>
      <c r="F729" s="77"/>
      <c r="G729" s="74"/>
      <c r="H729" s="38">
        <f>MATCH($A728,Matrix!$B$2:$B$73,0)+1</f>
        <v>68</v>
      </c>
    </row>
    <row r="730" spans="1:8" s="38" customFormat="1" ht="76.5" customHeight="1" x14ac:dyDescent="0.4">
      <c r="A730" s="69" t="str" cm="1">
        <f t="array" aca="1" ref="A730" ca="1">OFFSET(Matrix!$A$1,$H730 - 1,0)</f>
        <v xml:space="preserve">Mobile App;
Vehicle Connection;
Connectivity/Communications;
Cloud or Back-end;
</v>
      </c>
      <c r="B730" s="78"/>
      <c r="C730" s="78"/>
      <c r="D730" s="78"/>
      <c r="E730" s="78"/>
      <c r="F730" s="79"/>
      <c r="G730" s="74"/>
      <c r="H730" s="38">
        <f>MATCH($A728,Matrix!$B$2:$B$73,0)+1</f>
        <v>68</v>
      </c>
    </row>
    <row r="731" spans="1:8" s="38" customFormat="1" ht="17.25" customHeight="1" x14ac:dyDescent="0.4">
      <c r="A731" s="76" t="str">
        <f>Matrix!$D$1</f>
        <v>Requirement</v>
      </c>
      <c r="B731" s="77"/>
      <c r="C731" s="77"/>
      <c r="D731" s="77"/>
      <c r="E731" s="77"/>
      <c r="F731" s="77"/>
      <c r="G731" s="74"/>
      <c r="H731" s="38">
        <f>MATCH($A728,Matrix!$B$2:$B$73,0)+1</f>
        <v>68</v>
      </c>
    </row>
    <row r="732" spans="1:8" s="38" customFormat="1" ht="94.5" customHeight="1" x14ac:dyDescent="0.4">
      <c r="A732" s="69" t="str" cm="1">
        <f t="array" aca="1" ref="A732" ca="1">OFFSET(Matrix!$D$1,$H732 - 1,0)</f>
        <v>The vendor shall actively monitor resources such as NIST Common Vulnerabilities and Exposures (CVE), Bugtraq, for security alerts and advisories related to the telematics system’s components</v>
      </c>
      <c r="B732" s="78"/>
      <c r="C732" s="78"/>
      <c r="D732" s="78"/>
      <c r="E732" s="78"/>
      <c r="F732" s="79"/>
      <c r="G732" s="74"/>
      <c r="H732" s="38">
        <f>MATCH($A728,Matrix!$B$2:$B$73,0)+1</f>
        <v>68</v>
      </c>
    </row>
    <row r="733" spans="1:8" s="38" customFormat="1" x14ac:dyDescent="0.4">
      <c r="A733" s="80" t="str">
        <f>Matrix!$F$1</f>
        <v xml:space="preserve">Verification: Inspection, Demonstration, Test, or Analysis </v>
      </c>
      <c r="B733" s="81"/>
      <c r="C733" s="81"/>
      <c r="D733" s="81"/>
      <c r="E733" s="81"/>
      <c r="F733" s="81"/>
      <c r="G733" s="74"/>
      <c r="H733" s="38">
        <f>MATCH($A728,Matrix!$B$2:$B$73,0)+1</f>
        <v>68</v>
      </c>
    </row>
    <row r="734" spans="1:8" s="38" customFormat="1" ht="104.25" customHeight="1" x14ac:dyDescent="0.4">
      <c r="A734" s="69" t="str" cm="1">
        <f t="array" aca="1" ref="A734" ca="1">OFFSET(Matrix!$F$1,$H734 - 1,0)</f>
        <v>Inspection of vendor process documentation detailing whether alerts, advisories, and directives are monitored and how these items are consumed e.g. email, ticketing system.</v>
      </c>
      <c r="B734" s="78"/>
      <c r="C734" s="78"/>
      <c r="D734" s="78"/>
      <c r="E734" s="78"/>
      <c r="F734" s="79"/>
      <c r="G734" s="74"/>
      <c r="H734" s="38">
        <f>MATCH($A728,Matrix!$B$2:$B$73,0)+1</f>
        <v>68</v>
      </c>
    </row>
    <row r="735" spans="1:8" s="38" customFormat="1" ht="17.25" customHeight="1" x14ac:dyDescent="0.4">
      <c r="A735" s="76" t="str">
        <f>Matrix!$H$1</f>
        <v>Remarks</v>
      </c>
      <c r="B735" s="77"/>
      <c r="C735" s="77"/>
      <c r="D735" s="77"/>
      <c r="E735" s="77"/>
      <c r="F735" s="77"/>
      <c r="G735" s="74"/>
      <c r="H735" s="38">
        <f>MATCH($A728,Matrix!$B$2:$B$73,0)+1</f>
        <v>68</v>
      </c>
    </row>
    <row r="736" spans="1:8" s="38" customFormat="1" ht="72" customHeight="1" thickBot="1" x14ac:dyDescent="0.45">
      <c r="A736" s="82" t="str" cm="1">
        <f t="array" aca="1" ref="A736" ca="1">OFFSET(Matrix!$H$1,$H736 - 1,0)</f>
        <v>-</v>
      </c>
      <c r="B736" s="83"/>
      <c r="C736" s="83"/>
      <c r="D736" s="83"/>
      <c r="E736" s="83"/>
      <c r="F736" s="84"/>
      <c r="G736" s="75"/>
      <c r="H736" s="38">
        <f>MATCH($A728,Matrix!$B$2:$B$73,0)+1</f>
        <v>68</v>
      </c>
    </row>
    <row r="737" spans="1:8" s="64" customFormat="1" ht="46.5" customHeight="1" thickBot="1" x14ac:dyDescent="0.45">
      <c r="A737" s="63"/>
      <c r="B737" s="63"/>
      <c r="C737" s="63"/>
      <c r="D737" s="63"/>
      <c r="E737" s="63"/>
      <c r="F737" s="63"/>
      <c r="G737" s="63"/>
      <c r="H737" s="63"/>
    </row>
    <row r="738" spans="1:8" s="37" customFormat="1" x14ac:dyDescent="0.4">
      <c r="A738" s="65" t="str">
        <f>Matrix!$B$1</f>
        <v>Ref #</v>
      </c>
      <c r="B738" s="66"/>
      <c r="C738" s="67" t="str">
        <f>Matrix!$C$1</f>
        <v>Category</v>
      </c>
      <c r="D738" s="68"/>
      <c r="E738" s="67" t="str">
        <f>Matrix!$G$1</f>
        <v>Criticality:
High, Medium, or Low</v>
      </c>
      <c r="F738" s="68"/>
      <c r="G738" s="36" t="str">
        <f>Matrix!$E$1</f>
        <v xml:space="preserve">Public Requirements References/Descriptions </v>
      </c>
    </row>
    <row r="739" spans="1:8" s="38" customFormat="1" ht="15.75" customHeight="1" x14ac:dyDescent="0.4">
      <c r="A739" s="69" t="s">
        <v>214</v>
      </c>
      <c r="B739" s="70"/>
      <c r="C739" s="71" t="str" cm="1">
        <f t="array" aca="1" ref="C739" ca="1">OFFSET(Matrix!$C$1,$H739 - 1,0)</f>
        <v>System and Information Integrity</v>
      </c>
      <c r="D739" s="72"/>
      <c r="E739" s="71" t="str" cm="1">
        <f t="array" aca="1" ref="E739" ca="1">OFFSET(Matrix!$G$1, $H739 - 1,0)</f>
        <v>Medium</v>
      </c>
      <c r="F739" s="72"/>
      <c r="G739" s="73" t="str" cm="1">
        <f t="array" aca="1" ref="G739" ca="1">OFFSET(Matrix!$E$1,$H739 - 1,0)</f>
        <v>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v>
      </c>
      <c r="H739" s="38">
        <f>MATCH($A739,Matrix!$B$2:$B$73,0)+1</f>
        <v>69</v>
      </c>
    </row>
    <row r="740" spans="1:8" s="38" customFormat="1" x14ac:dyDescent="0.4">
      <c r="A740" s="76" t="str">
        <f>Matrix!$A$1</f>
        <v>Applicable Component Categories</v>
      </c>
      <c r="B740" s="77"/>
      <c r="C740" s="77"/>
      <c r="D740" s="77"/>
      <c r="E740" s="77"/>
      <c r="F740" s="77"/>
      <c r="G740" s="74"/>
      <c r="H740" s="38">
        <f>MATCH($A739,Matrix!$B$2:$B$73,0)+1</f>
        <v>69</v>
      </c>
    </row>
    <row r="741" spans="1:8" s="38" customFormat="1" ht="76.5" customHeight="1" x14ac:dyDescent="0.4">
      <c r="A741" s="69" t="str" cm="1">
        <f t="array" aca="1" ref="A741" ca="1">OFFSET(Matrix!$A$1,$H741 - 1,0)</f>
        <v xml:space="preserve">Mobile App;
Vehicle Connection;
Connectivity/Communications;
Cloud or Back-end;
</v>
      </c>
      <c r="B741" s="78"/>
      <c r="C741" s="78"/>
      <c r="D741" s="78"/>
      <c r="E741" s="78"/>
      <c r="F741" s="79"/>
      <c r="G741" s="74"/>
      <c r="H741" s="38">
        <f>MATCH($A739,Matrix!$B$2:$B$73,0)+1</f>
        <v>69</v>
      </c>
    </row>
    <row r="742" spans="1:8" s="38" customFormat="1" x14ac:dyDescent="0.4">
      <c r="A742" s="76" t="str">
        <f>Matrix!$D$1</f>
        <v>Requirement</v>
      </c>
      <c r="B742" s="77"/>
      <c r="C742" s="77"/>
      <c r="D742" s="77"/>
      <c r="E742" s="77"/>
      <c r="F742" s="77"/>
      <c r="G742" s="74"/>
      <c r="H742" s="38">
        <f>MATCH($A739,Matrix!$B$2:$B$73,0)+1</f>
        <v>69</v>
      </c>
    </row>
    <row r="743" spans="1:8" s="38" customFormat="1" ht="94.5" customHeight="1" x14ac:dyDescent="0.4">
      <c r="A743" s="69" t="str" cm="1">
        <f t="array" aca="1" ref="A743" ca="1">OFFSET(Matrix!$D$1,$H743 - 1,0)</f>
        <v>The vendor shall notify their customers of any vulnerabilities discovered in the telematics systems components via monitoring or vulnerability disclosure programs. The notification to customers will happen in a timely manner.</v>
      </c>
      <c r="B743" s="78"/>
      <c r="C743" s="78"/>
      <c r="D743" s="78"/>
      <c r="E743" s="78"/>
      <c r="F743" s="79"/>
      <c r="G743" s="74"/>
      <c r="H743" s="38">
        <f>MATCH($A739,Matrix!$B$2:$B$73,0)+1</f>
        <v>69</v>
      </c>
    </row>
    <row r="744" spans="1:8" s="38" customFormat="1" x14ac:dyDescent="0.4">
      <c r="A744" s="80" t="str">
        <f>Matrix!$F$1</f>
        <v xml:space="preserve">Verification: Inspection, Demonstration, Test, or Analysis </v>
      </c>
      <c r="B744" s="81"/>
      <c r="C744" s="81"/>
      <c r="D744" s="81"/>
      <c r="E744" s="81"/>
      <c r="F744" s="81"/>
      <c r="G744" s="74"/>
      <c r="H744" s="38">
        <f>MATCH($A739,Matrix!$B$2:$B$73,0)+1</f>
        <v>69</v>
      </c>
    </row>
    <row r="745" spans="1:8" s="38" customFormat="1" ht="94.5" customHeight="1" x14ac:dyDescent="0.4">
      <c r="A745" s="69" t="str" cm="1">
        <f t="array" aca="1" ref="A745" ca="1">OFFSET(Matrix!$F$1,$H745 - 1,0)</f>
        <v>Inspection of vendor process documentation detailing how customers are notified. Confirm that the timelines stated in the vendors notification procedures are acceptable.</v>
      </c>
      <c r="B745" s="78"/>
      <c r="C745" s="78"/>
      <c r="D745" s="78"/>
      <c r="E745" s="78"/>
      <c r="F745" s="79"/>
      <c r="G745" s="74"/>
      <c r="H745" s="38">
        <f>MATCH($A739,Matrix!$B$2:$B$73,0)+1</f>
        <v>69</v>
      </c>
    </row>
    <row r="746" spans="1:8" s="38" customFormat="1" x14ac:dyDescent="0.4">
      <c r="A746" s="76" t="str">
        <f>Matrix!$H$1</f>
        <v>Remarks</v>
      </c>
      <c r="B746" s="77"/>
      <c r="C746" s="77"/>
      <c r="D746" s="77"/>
      <c r="E746" s="77"/>
      <c r="F746" s="77"/>
      <c r="G746" s="74"/>
      <c r="H746" s="38">
        <f>MATCH($A739,Matrix!$B$2:$B$73,0)+1</f>
        <v>69</v>
      </c>
    </row>
    <row r="747" spans="1:8" s="38" customFormat="1" ht="49.5" customHeight="1" thickBot="1" x14ac:dyDescent="0.45">
      <c r="A747" s="82" t="str" cm="1">
        <f t="array" aca="1" ref="A747" ca="1">OFFSET(Matrix!$H$1,$H747 - 1,0)</f>
        <v>-</v>
      </c>
      <c r="B747" s="83"/>
      <c r="C747" s="83"/>
      <c r="D747" s="83"/>
      <c r="E747" s="83"/>
      <c r="F747" s="84"/>
      <c r="G747" s="75"/>
      <c r="H747" s="38">
        <f>MATCH($A739,Matrix!$B$2:$B$73,0)+1</f>
        <v>69</v>
      </c>
    </row>
    <row r="748" spans="1:8" s="64" customFormat="1" ht="46.5" customHeight="1" thickBot="1" x14ac:dyDescent="0.45">
      <c r="A748" s="63"/>
      <c r="B748" s="63"/>
      <c r="C748" s="63"/>
      <c r="D748" s="63"/>
      <c r="E748" s="63"/>
      <c r="F748" s="63"/>
      <c r="G748" s="63"/>
      <c r="H748" s="63"/>
    </row>
    <row r="749" spans="1:8" s="37" customFormat="1" ht="17.25" customHeight="1" x14ac:dyDescent="0.4">
      <c r="A749" s="65" t="str">
        <f>Matrix!$B$1</f>
        <v>Ref #</v>
      </c>
      <c r="B749" s="66"/>
      <c r="C749" s="67" t="str">
        <f>Matrix!$C$1</f>
        <v>Category</v>
      </c>
      <c r="D749" s="68"/>
      <c r="E749" s="67" t="str">
        <f>Matrix!$G$1</f>
        <v>Criticality:
High, Medium, or Low</v>
      </c>
      <c r="F749" s="68"/>
      <c r="G749" s="36" t="str">
        <f>Matrix!$E$1</f>
        <v xml:space="preserve">Public Requirements References/Descriptions </v>
      </c>
    </row>
    <row r="750" spans="1:8" s="38" customFormat="1" ht="15.75" customHeight="1" x14ac:dyDescent="0.4">
      <c r="A750" s="69" t="s">
        <v>135</v>
      </c>
      <c r="B750" s="70"/>
      <c r="C750" s="71" t="str" cm="1">
        <f t="array" aca="1" ref="C750" ca="1">OFFSET(Matrix!$C$1,$H750 - 1,0)</f>
        <v>Secure Software Development Lifecycle (SDLC)</v>
      </c>
      <c r="D750" s="72"/>
      <c r="E750" s="71" t="str" cm="1">
        <f t="array" aca="1" ref="E750" ca="1">OFFSET(Matrix!$G$1, $H750 - 1,0)</f>
        <v>Medium</v>
      </c>
      <c r="F750" s="72"/>
      <c r="G750" s="73" t="str" cm="1">
        <f t="array" aca="1" ref="G750" ca="1">OFFSET(Matrix!$E$1,$H750 - 1,0)</f>
        <v>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750" s="38">
        <f>MATCH($A750,Matrix!$B$2:$B$73,0)+1</f>
        <v>70</v>
      </c>
    </row>
    <row r="751" spans="1:8" s="38" customFormat="1" ht="17.25" customHeight="1" x14ac:dyDescent="0.4">
      <c r="A751" s="76" t="str">
        <f>Matrix!$A$1</f>
        <v>Applicable Component Categories</v>
      </c>
      <c r="B751" s="77"/>
      <c r="C751" s="77"/>
      <c r="D751" s="77"/>
      <c r="E751" s="77"/>
      <c r="F751" s="77"/>
      <c r="G751" s="74"/>
      <c r="H751" s="38">
        <f>MATCH($A750,Matrix!$B$2:$B$73,0)+1</f>
        <v>70</v>
      </c>
    </row>
    <row r="752" spans="1:8" s="38" customFormat="1" ht="76.5" customHeight="1" x14ac:dyDescent="0.4">
      <c r="A752" s="69" t="str" cm="1">
        <f t="array" aca="1" ref="A752" ca="1">OFFSET(Matrix!$A$1,$H752 - 1,0)</f>
        <v xml:space="preserve">Mobile App;
Vehicle Connection;
Connectivity/Communications;
Cloud or Back-end;
</v>
      </c>
      <c r="B752" s="78"/>
      <c r="C752" s="78"/>
      <c r="D752" s="78"/>
      <c r="E752" s="78"/>
      <c r="F752" s="79"/>
      <c r="G752" s="74"/>
      <c r="H752" s="38">
        <f>MATCH($A750,Matrix!$B$2:$B$73,0)+1</f>
        <v>70</v>
      </c>
    </row>
    <row r="753" spans="1:8" s="38" customFormat="1" ht="17.25" customHeight="1" x14ac:dyDescent="0.4">
      <c r="A753" s="76" t="str">
        <f>Matrix!$D$1</f>
        <v>Requirement</v>
      </c>
      <c r="B753" s="77"/>
      <c r="C753" s="77"/>
      <c r="D753" s="77"/>
      <c r="E753" s="77"/>
      <c r="F753" s="77"/>
      <c r="G753" s="74"/>
      <c r="H753" s="38">
        <f>MATCH($A750,Matrix!$B$2:$B$73,0)+1</f>
        <v>70</v>
      </c>
    </row>
    <row r="754" spans="1:8" s="38" customFormat="1" ht="94.5" customHeight="1" x14ac:dyDescent="0.4">
      <c r="A754" s="69" t="str" cm="1">
        <f t="array" aca="1" ref="A754" ca="1">OFFSET(Matrix!$D$1,$H754 - 1,0)</f>
        <v xml:space="preserve">Remediation SLA or objectives are defined and are adhered to by the security and development teams. Identified vulnerabilities are remediated or mitigated using suitable compensating controls
</v>
      </c>
      <c r="B754" s="78"/>
      <c r="C754" s="78"/>
      <c r="D754" s="78"/>
      <c r="E754" s="78"/>
      <c r="F754" s="79"/>
      <c r="G754" s="74"/>
      <c r="H754" s="38">
        <f>MATCH($A750,Matrix!$B$2:$B$73,0)+1</f>
        <v>70</v>
      </c>
    </row>
    <row r="755" spans="1:8" s="38" customFormat="1" x14ac:dyDescent="0.4">
      <c r="A755" s="80" t="str">
        <f>Matrix!$F$1</f>
        <v xml:space="preserve">Verification: Inspection, Demonstration, Test, or Analysis </v>
      </c>
      <c r="B755" s="81"/>
      <c r="C755" s="81"/>
      <c r="D755" s="81"/>
      <c r="E755" s="81"/>
      <c r="F755" s="81"/>
      <c r="G755" s="74"/>
      <c r="H755" s="38">
        <f>MATCH($A750,Matrix!$B$2:$B$73,0)+1</f>
        <v>70</v>
      </c>
    </row>
    <row r="756" spans="1:8" s="38" customFormat="1" ht="142.5" customHeight="1" x14ac:dyDescent="0.4">
      <c r="A756" s="69" t="str" cm="1">
        <f t="array" aca="1" ref="A756" ca="1">OFFSET(Matrix!$F$1,$H756 - 1,0)</f>
        <v>·         Inspection of vendor documentation detailing:
System Development Lifecycle
Remediation process
Security, Risk, and Privacy controls along with sample reports</v>
      </c>
      <c r="B756" s="78"/>
      <c r="C756" s="78"/>
      <c r="D756" s="78"/>
      <c r="E756" s="78"/>
      <c r="F756" s="79"/>
      <c r="G756" s="74"/>
      <c r="H756" s="38">
        <f>MATCH($A750,Matrix!$B$2:$B$73,0)+1</f>
        <v>70</v>
      </c>
    </row>
    <row r="757" spans="1:8" s="38" customFormat="1" ht="17.25" customHeight="1" x14ac:dyDescent="0.4">
      <c r="A757" s="76" t="str">
        <f>Matrix!$H$1</f>
        <v>Remarks</v>
      </c>
      <c r="B757" s="77"/>
      <c r="C757" s="77"/>
      <c r="D757" s="77"/>
      <c r="E757" s="77"/>
      <c r="F757" s="77"/>
      <c r="G757" s="74"/>
      <c r="H757" s="38">
        <f>MATCH($A750,Matrix!$B$2:$B$73,0)+1</f>
        <v>70</v>
      </c>
    </row>
    <row r="758" spans="1:8" s="38" customFormat="1" ht="280.5" customHeight="1" thickBot="1" x14ac:dyDescent="0.45">
      <c r="A758" s="82" t="str" cm="1">
        <f t="array" aca="1" ref="A758" ca="1">OFFSET(Matrix!$H$1,$H758 - 1,0)</f>
        <v>-</v>
      </c>
      <c r="B758" s="83"/>
      <c r="C758" s="83"/>
      <c r="D758" s="83"/>
      <c r="E758" s="83"/>
      <c r="F758" s="84"/>
      <c r="G758" s="75"/>
      <c r="H758" s="38">
        <f>MATCH($A750,Matrix!$B$2:$B$73,0)+1</f>
        <v>70</v>
      </c>
    </row>
    <row r="759" spans="1:8" s="64" customFormat="1" ht="46.5" customHeight="1" thickBot="1" x14ac:dyDescent="0.45">
      <c r="A759" s="63"/>
      <c r="B759" s="63"/>
      <c r="C759" s="63"/>
      <c r="D759" s="63"/>
      <c r="E759" s="63"/>
      <c r="F759" s="63"/>
      <c r="G759" s="63"/>
      <c r="H759" s="63"/>
    </row>
    <row r="760" spans="1:8" s="37" customFormat="1" x14ac:dyDescent="0.4">
      <c r="A760" s="65" t="str">
        <f>Matrix!$B$1</f>
        <v>Ref #</v>
      </c>
      <c r="B760" s="66"/>
      <c r="C760" s="67" t="str">
        <f>Matrix!$C$1</f>
        <v>Category</v>
      </c>
      <c r="D760" s="68"/>
      <c r="E760" s="67" t="str">
        <f>Matrix!$G$1</f>
        <v>Criticality:
High, Medium, or Low</v>
      </c>
      <c r="F760" s="68"/>
      <c r="G760" s="36" t="str">
        <f>Matrix!$E$1</f>
        <v xml:space="preserve">Public Requirements References/Descriptions </v>
      </c>
    </row>
    <row r="761" spans="1:8" s="38" customFormat="1" ht="15.75" customHeight="1" x14ac:dyDescent="0.4">
      <c r="A761" s="69" t="s">
        <v>246</v>
      </c>
      <c r="B761" s="70"/>
      <c r="C761" s="71" t="str" cm="1">
        <f t="array" aca="1" ref="C761" ca="1">OFFSET(Matrix!$C$1,$H761 - 1,0)</f>
        <v>Software Resiliency / Code Protections</v>
      </c>
      <c r="D761" s="72"/>
      <c r="E761" s="71" t="str" cm="1">
        <f t="array" aca="1" ref="E761" ca="1">OFFSET(Matrix!$G$1, $H761 - 1,0)</f>
        <v>Low</v>
      </c>
      <c r="F761" s="72"/>
      <c r="G761" s="73" t="str" cm="1">
        <f t="array" aca="1" ref="G761" ca="1">OFFSET(Matrix!$E$1,$H761 - 1,0)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761" s="38">
        <f>MATCH($A761,Matrix!$B$2:$B$73,0)+1</f>
        <v>71</v>
      </c>
    </row>
    <row r="762" spans="1:8" s="38" customFormat="1" x14ac:dyDescent="0.4">
      <c r="A762" s="76" t="str">
        <f>Matrix!$A$1</f>
        <v>Applicable Component Categories</v>
      </c>
      <c r="B762" s="77"/>
      <c r="C762" s="77"/>
      <c r="D762" s="77"/>
      <c r="E762" s="77"/>
      <c r="F762" s="77"/>
      <c r="G762" s="74"/>
      <c r="H762" s="38">
        <f>MATCH($A761,Matrix!$B$2:$B$73,0)+1</f>
        <v>71</v>
      </c>
    </row>
    <row r="763" spans="1:8" s="38" customFormat="1" ht="76.5" customHeight="1" x14ac:dyDescent="0.4">
      <c r="A763" s="69" t="str" cm="1">
        <f t="array" aca="1" ref="A763" ca="1">OFFSET(Matrix!$A$1,$H763 - 1,0)</f>
        <v xml:space="preserve">Mobile App;
</v>
      </c>
      <c r="B763" s="78"/>
      <c r="C763" s="78"/>
      <c r="D763" s="78"/>
      <c r="E763" s="78"/>
      <c r="F763" s="79"/>
      <c r="G763" s="74"/>
      <c r="H763" s="38">
        <f>MATCH($A761,Matrix!$B$2:$B$73,0)+1</f>
        <v>71</v>
      </c>
    </row>
    <row r="764" spans="1:8" s="38" customFormat="1" x14ac:dyDescent="0.4">
      <c r="A764" s="76" t="str">
        <f>Matrix!$D$1</f>
        <v>Requirement</v>
      </c>
      <c r="B764" s="77"/>
      <c r="C764" s="77"/>
      <c r="D764" s="77"/>
      <c r="E764" s="77"/>
      <c r="F764" s="77"/>
      <c r="G764" s="74"/>
      <c r="H764" s="38">
        <f>MATCH($A761,Matrix!$B$2:$B$73,0)+1</f>
        <v>71</v>
      </c>
    </row>
    <row r="765" spans="1:8" s="38" customFormat="1" ht="260.25" customHeight="1" x14ac:dyDescent="0.4">
      <c r="A765" s="69" t="str" cm="1">
        <f t="array" aca="1" ref="A765" ca="1">OFFSET(Matrix!$D$1,$H765 - 1,0)</f>
        <v>The vendor’s software will have software resiliency measures included that will slow the progress of tampering and reverse engineering efforts.</v>
      </c>
      <c r="B765" s="78"/>
      <c r="C765" s="78"/>
      <c r="D765" s="78"/>
      <c r="E765" s="78"/>
      <c r="F765" s="79"/>
      <c r="G765" s="74"/>
      <c r="H765" s="38">
        <f>MATCH($A761,Matrix!$B$2:$B$73,0)+1</f>
        <v>71</v>
      </c>
    </row>
    <row r="766" spans="1:8" s="38" customFormat="1" x14ac:dyDescent="0.4">
      <c r="A766" s="80" t="str">
        <f>Matrix!$F$1</f>
        <v xml:space="preserve">Verification: Inspection, Demonstration, Test, or Analysis </v>
      </c>
      <c r="B766" s="81"/>
      <c r="C766" s="81"/>
      <c r="D766" s="81"/>
      <c r="E766" s="81"/>
      <c r="F766" s="81"/>
      <c r="G766" s="74"/>
      <c r="H766" s="38">
        <f>MATCH($A761,Matrix!$B$2:$B$73,0)+1</f>
        <v>71</v>
      </c>
    </row>
    <row r="767" spans="1:8" s="38" customFormat="1" ht="279.75" customHeight="1" x14ac:dyDescent="0.4">
      <c r="A767" s="69" t="str" cm="1">
        <f t="array" aca="1" ref="A767" ca="1">OFFSET(Matrix!$F$1,$H767 - 1,0)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767" s="78"/>
      <c r="C767" s="78"/>
      <c r="D767" s="78"/>
      <c r="E767" s="78"/>
      <c r="F767" s="79"/>
      <c r="G767" s="74"/>
      <c r="H767" s="38">
        <f>MATCH($A761,Matrix!$B$2:$B$73,0)+1</f>
        <v>71</v>
      </c>
    </row>
    <row r="768" spans="1:8" s="38" customFormat="1" ht="39" customHeight="1" x14ac:dyDescent="0.4">
      <c r="A768" s="76" t="str">
        <f>Matrix!$H$1</f>
        <v>Remarks</v>
      </c>
      <c r="B768" s="77"/>
      <c r="C768" s="77"/>
      <c r="D768" s="77"/>
      <c r="E768" s="77"/>
      <c r="F768" s="77"/>
      <c r="G768" s="74"/>
      <c r="H768" s="38">
        <f>MATCH($A761,Matrix!$B$2:$B$73,0)+1</f>
        <v>71</v>
      </c>
    </row>
    <row r="769" spans="1:8" s="38" customFormat="1" ht="409.6" customHeight="1" thickBot="1" x14ac:dyDescent="0.45">
      <c r="A769" s="82" t="str" cm="1">
        <f t="array" aca="1" ref="A769" ca="1">OFFSET(Matrix!$H$1,$H769 - 1,0)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769" s="83"/>
      <c r="C769" s="83"/>
      <c r="D769" s="83"/>
      <c r="E769" s="83"/>
      <c r="F769" s="84"/>
      <c r="G769" s="75"/>
      <c r="H769" s="38">
        <f>MATCH($A761,Matrix!$B$2:$B$73,0)+1</f>
        <v>71</v>
      </c>
    </row>
    <row r="770" spans="1:8" s="64" customFormat="1" ht="46.5" customHeight="1" thickBot="1" x14ac:dyDescent="0.45">
      <c r="A770" s="63"/>
      <c r="B770" s="63"/>
      <c r="C770" s="63"/>
      <c r="D770" s="63"/>
      <c r="E770" s="63"/>
      <c r="F770" s="63"/>
      <c r="G770" s="63"/>
      <c r="H770" s="63"/>
    </row>
    <row r="771" spans="1:8" s="37" customFormat="1" x14ac:dyDescent="0.4">
      <c r="A771" s="65" t="str">
        <f>Matrix!$B$1</f>
        <v>Ref #</v>
      </c>
      <c r="B771" s="66"/>
      <c r="C771" s="67" t="str">
        <f>Matrix!$C$1</f>
        <v>Category</v>
      </c>
      <c r="D771" s="68"/>
      <c r="E771" s="67" t="str">
        <f>Matrix!$G$1</f>
        <v>Criticality:
High, Medium, or Low</v>
      </c>
      <c r="F771" s="68"/>
      <c r="G771" s="36" t="str">
        <f>Matrix!$E$1</f>
        <v xml:space="preserve">Public Requirements References/Descriptions </v>
      </c>
    </row>
    <row r="772" spans="1:8" s="38" customFormat="1" ht="15.75" customHeight="1" x14ac:dyDescent="0.4">
      <c r="A772" s="69" t="s">
        <v>257</v>
      </c>
      <c r="B772" s="70"/>
      <c r="C772" s="71" t="str" cm="1">
        <f t="array" aca="1" ref="C772" ca="1">OFFSET(Matrix!$C$1,$H772 - 1,0)</f>
        <v>System and Information Integrity</v>
      </c>
      <c r="D772" s="72"/>
      <c r="E772" s="71" t="str" cm="1">
        <f t="array" aca="1" ref="E772" ca="1">OFFSET(Matrix!$G$1, $H772 - 1,0)</f>
        <v>Low</v>
      </c>
      <c r="F772" s="72"/>
      <c r="G772" s="73" t="str" cm="1">
        <f t="array" aca="1" ref="G772" ca="1">OFFSET(Matrix!$E$1,$H772 - 1,0)</f>
        <v>FMCSA GDL 13 Share cybersecurity information with heavy vehicle the industry.</v>
      </c>
      <c r="H772" s="38">
        <f>MATCH($A772,Matrix!$B$2:$B$73,0)+1</f>
        <v>72</v>
      </c>
    </row>
    <row r="773" spans="1:8" s="38" customFormat="1" x14ac:dyDescent="0.4">
      <c r="A773" s="76" t="str">
        <f>Matrix!$A$1</f>
        <v>Applicable Component Categories</v>
      </c>
      <c r="B773" s="77"/>
      <c r="C773" s="77"/>
      <c r="D773" s="77"/>
      <c r="E773" s="77"/>
      <c r="F773" s="77"/>
      <c r="G773" s="74"/>
      <c r="H773" s="38">
        <f>MATCH($A772,Matrix!$B$2:$B$73,0)+1</f>
        <v>72</v>
      </c>
    </row>
    <row r="774" spans="1:8" s="38" customFormat="1" ht="76.5" customHeight="1" x14ac:dyDescent="0.4">
      <c r="A774" s="69" t="str" cm="1">
        <f t="array" aca="1" ref="A774" ca="1">OFFSET(Matrix!$A$1,$H774 - 1,0)</f>
        <v xml:space="preserve">Mobile App;
Vehicle Connection;
Connectivity/Communications;
Cloud or Back-end;
</v>
      </c>
      <c r="B774" s="78"/>
      <c r="C774" s="78"/>
      <c r="D774" s="78"/>
      <c r="E774" s="78"/>
      <c r="F774" s="79"/>
      <c r="G774" s="74"/>
      <c r="H774" s="38">
        <f>MATCH($A772,Matrix!$B$2:$B$73,0)+1</f>
        <v>72</v>
      </c>
    </row>
    <row r="775" spans="1:8" s="38" customFormat="1" x14ac:dyDescent="0.4">
      <c r="A775" s="76" t="str">
        <f>Matrix!$D$1</f>
        <v>Requirement</v>
      </c>
      <c r="B775" s="77"/>
      <c r="C775" s="77"/>
      <c r="D775" s="77"/>
      <c r="E775" s="77"/>
      <c r="F775" s="77"/>
      <c r="G775" s="74"/>
      <c r="H775" s="38">
        <f>MATCH($A772,Matrix!$B$2:$B$73,0)+1</f>
        <v>72</v>
      </c>
    </row>
    <row r="776" spans="1:8" s="38" customFormat="1" ht="94.5" customHeight="1" x14ac:dyDescent="0.4">
      <c r="A776" s="69" t="str" cm="1">
        <f t="array" aca="1" ref="A776" ca="1">OFFSET(Matrix!$D$1,$H776 - 1,0)</f>
        <v>The vendor shall participate in a cybersecurity information sharing and analysis group in the heavy vehicle industry</v>
      </c>
      <c r="B776" s="78"/>
      <c r="C776" s="78"/>
      <c r="D776" s="78"/>
      <c r="E776" s="78"/>
      <c r="F776" s="79"/>
      <c r="G776" s="74"/>
      <c r="H776" s="38">
        <f>MATCH($A772,Matrix!$B$2:$B$73,0)+1</f>
        <v>72</v>
      </c>
    </row>
    <row r="777" spans="1:8" s="38" customFormat="1" x14ac:dyDescent="0.4">
      <c r="A777" s="80" t="str">
        <f>Matrix!$F$1</f>
        <v xml:space="preserve">Verification: Inspection, Demonstration, Test, or Analysis </v>
      </c>
      <c r="B777" s="81"/>
      <c r="C777" s="81"/>
      <c r="D777" s="81"/>
      <c r="E777" s="81"/>
      <c r="F777" s="81"/>
      <c r="G777" s="74"/>
      <c r="H777" s="38">
        <f>MATCH($A772,Matrix!$B$2:$B$73,0)+1</f>
        <v>72</v>
      </c>
    </row>
    <row r="778" spans="1:8" s="38" customFormat="1" ht="94.5" customHeight="1" x14ac:dyDescent="0.4">
      <c r="A778" s="69" t="str" cm="1">
        <f t="array" aca="1" ref="A778" ca="1">OFFSET(Matrix!$F$1,$H778 - 1,0)</f>
        <v>Inspection of vendor process documentation confirming participation in information sharing group.</v>
      </c>
      <c r="B778" s="78"/>
      <c r="C778" s="78"/>
      <c r="D778" s="78"/>
      <c r="E778" s="78"/>
      <c r="F778" s="79"/>
      <c r="G778" s="74"/>
      <c r="H778" s="38">
        <f>MATCH($A772,Matrix!$B$2:$B$73,0)+1</f>
        <v>72</v>
      </c>
    </row>
    <row r="779" spans="1:8" s="38" customFormat="1" x14ac:dyDescent="0.4">
      <c r="A779" s="76" t="str">
        <f>Matrix!$H$1</f>
        <v>Remarks</v>
      </c>
      <c r="B779" s="77"/>
      <c r="C779" s="77"/>
      <c r="D779" s="77"/>
      <c r="E779" s="77"/>
      <c r="F779" s="77"/>
      <c r="G779" s="74"/>
      <c r="H779" s="38">
        <f>MATCH($A772,Matrix!$B$2:$B$73,0)+1</f>
        <v>72</v>
      </c>
    </row>
    <row r="780" spans="1:8" s="38" customFormat="1" ht="49.5" customHeight="1" thickBot="1" x14ac:dyDescent="0.45">
      <c r="A780" s="82" t="str" cm="1">
        <f t="array" aca="1" ref="A780" ca="1">OFFSET(Matrix!$H$1,$H780 - 1,0)</f>
        <v>-</v>
      </c>
      <c r="B780" s="83"/>
      <c r="C780" s="83"/>
      <c r="D780" s="83"/>
      <c r="E780" s="83"/>
      <c r="F780" s="84"/>
      <c r="G780" s="75"/>
      <c r="H780" s="38">
        <f>MATCH($A772,Matrix!$B$2:$B$73,0)+1</f>
        <v>72</v>
      </c>
    </row>
  </sheetData>
  <mergeCells count="1135">
    <mergeCell ref="A439:F439"/>
    <mergeCell ref="A441:B441"/>
    <mergeCell ref="C441:D441"/>
    <mergeCell ref="E441:F441"/>
    <mergeCell ref="A442:B442"/>
    <mergeCell ref="C442:D442"/>
    <mergeCell ref="E442:F442"/>
    <mergeCell ref="G442:G450"/>
    <mergeCell ref="A440:XFD440"/>
    <mergeCell ref="C419:D419"/>
    <mergeCell ref="E419:F419"/>
    <mergeCell ref="A435:F435"/>
    <mergeCell ref="A436:F436"/>
    <mergeCell ref="A437:F437"/>
    <mergeCell ref="A424:F424"/>
    <mergeCell ref="A425:F425"/>
    <mergeCell ref="A426:F426"/>
    <mergeCell ref="A97:F97"/>
    <mergeCell ref="A98:F98"/>
    <mergeCell ref="C541:D541"/>
    <mergeCell ref="A101:B101"/>
    <mergeCell ref="C101:D101"/>
    <mergeCell ref="E101:F101"/>
    <mergeCell ref="G101:G109"/>
    <mergeCell ref="A102:F102"/>
    <mergeCell ref="A103:F103"/>
    <mergeCell ref="A104:F104"/>
    <mergeCell ref="A105:F105"/>
    <mergeCell ref="A106:F106"/>
    <mergeCell ref="A107:F107"/>
    <mergeCell ref="A108:F108"/>
    <mergeCell ref="A109:F109"/>
    <mergeCell ref="A379:F379"/>
    <mergeCell ref="A380:F380"/>
    <mergeCell ref="A381:F381"/>
    <mergeCell ref="A382:F382"/>
    <mergeCell ref="A383:F383"/>
    <mergeCell ref="A384:F384"/>
    <mergeCell ref="A427:F427"/>
    <mergeCell ref="A473:XFD473"/>
    <mergeCell ref="A474:B474"/>
    <mergeCell ref="C474:D474"/>
    <mergeCell ref="E474:F474"/>
    <mergeCell ref="A443:F443"/>
    <mergeCell ref="A444:F444"/>
    <mergeCell ref="A445:F445"/>
    <mergeCell ref="A446:F446"/>
    <mergeCell ref="G431:G439"/>
    <mergeCell ref="A438:F438"/>
    <mergeCell ref="A770:XFD770"/>
    <mergeCell ref="A771:B771"/>
    <mergeCell ref="C771:D771"/>
    <mergeCell ref="E771:F771"/>
    <mergeCell ref="A772:B772"/>
    <mergeCell ref="C772:D772"/>
    <mergeCell ref="E772:F772"/>
    <mergeCell ref="G772:G780"/>
    <mergeCell ref="A773:F773"/>
    <mergeCell ref="A774:F774"/>
    <mergeCell ref="A775:F775"/>
    <mergeCell ref="A776:F776"/>
    <mergeCell ref="A777:F777"/>
    <mergeCell ref="A778:F778"/>
    <mergeCell ref="A779:F779"/>
    <mergeCell ref="A780:F780"/>
    <mergeCell ref="A760:B760"/>
    <mergeCell ref="C760:D760"/>
    <mergeCell ref="E760:F760"/>
    <mergeCell ref="A761:B761"/>
    <mergeCell ref="C761:D761"/>
    <mergeCell ref="E761:F761"/>
    <mergeCell ref="G761:G769"/>
    <mergeCell ref="A762:F762"/>
    <mergeCell ref="A763:F763"/>
    <mergeCell ref="A764:F764"/>
    <mergeCell ref="A765:F765"/>
    <mergeCell ref="A766:F766"/>
    <mergeCell ref="A767:F767"/>
    <mergeCell ref="A768:F768"/>
    <mergeCell ref="A769:F769"/>
    <mergeCell ref="A749:B749"/>
    <mergeCell ref="C749:D749"/>
    <mergeCell ref="E749:F749"/>
    <mergeCell ref="A750:B750"/>
    <mergeCell ref="C750:D750"/>
    <mergeCell ref="E750:F750"/>
    <mergeCell ref="G750:G758"/>
    <mergeCell ref="A751:F751"/>
    <mergeCell ref="A752:F752"/>
    <mergeCell ref="A753:F753"/>
    <mergeCell ref="A754:F754"/>
    <mergeCell ref="A755:F755"/>
    <mergeCell ref="A756:F756"/>
    <mergeCell ref="A757:F757"/>
    <mergeCell ref="A758:F758"/>
    <mergeCell ref="A738:B738"/>
    <mergeCell ref="C738:D738"/>
    <mergeCell ref="E738:F738"/>
    <mergeCell ref="A739:B739"/>
    <mergeCell ref="C739:D739"/>
    <mergeCell ref="E739:F739"/>
    <mergeCell ref="G739:G747"/>
    <mergeCell ref="A740:F740"/>
    <mergeCell ref="A741:F741"/>
    <mergeCell ref="A742:F742"/>
    <mergeCell ref="A743:F743"/>
    <mergeCell ref="A744:F744"/>
    <mergeCell ref="A745:F745"/>
    <mergeCell ref="A746:F746"/>
    <mergeCell ref="A747:F747"/>
    <mergeCell ref="A727:B727"/>
    <mergeCell ref="C727:D727"/>
    <mergeCell ref="E727:F727"/>
    <mergeCell ref="A728:B728"/>
    <mergeCell ref="C728:D728"/>
    <mergeCell ref="E728:F728"/>
    <mergeCell ref="G728:G736"/>
    <mergeCell ref="A729:F729"/>
    <mergeCell ref="A730:F730"/>
    <mergeCell ref="A731:F731"/>
    <mergeCell ref="A732:F732"/>
    <mergeCell ref="A733:F733"/>
    <mergeCell ref="A734:F734"/>
    <mergeCell ref="A735:F735"/>
    <mergeCell ref="A736:F736"/>
    <mergeCell ref="A716:B716"/>
    <mergeCell ref="C716:D716"/>
    <mergeCell ref="E716:F716"/>
    <mergeCell ref="A717:B717"/>
    <mergeCell ref="C717:D717"/>
    <mergeCell ref="E717:F717"/>
    <mergeCell ref="G717:G725"/>
    <mergeCell ref="A718:F718"/>
    <mergeCell ref="A719:F719"/>
    <mergeCell ref="A720:F720"/>
    <mergeCell ref="A721:F721"/>
    <mergeCell ref="A722:F722"/>
    <mergeCell ref="A723:F723"/>
    <mergeCell ref="A724:F724"/>
    <mergeCell ref="A725:F725"/>
    <mergeCell ref="A726:XFD726"/>
    <mergeCell ref="A705:B705"/>
    <mergeCell ref="C705:D705"/>
    <mergeCell ref="E705:F705"/>
    <mergeCell ref="A706:B706"/>
    <mergeCell ref="C706:D706"/>
    <mergeCell ref="E706:F706"/>
    <mergeCell ref="G706:G714"/>
    <mergeCell ref="A707:F707"/>
    <mergeCell ref="A708:F708"/>
    <mergeCell ref="A709:F709"/>
    <mergeCell ref="A710:F710"/>
    <mergeCell ref="A711:F711"/>
    <mergeCell ref="A712:F712"/>
    <mergeCell ref="A713:F713"/>
    <mergeCell ref="A714:F714"/>
    <mergeCell ref="A694:B694"/>
    <mergeCell ref="C694:D694"/>
    <mergeCell ref="E694:F694"/>
    <mergeCell ref="A695:B695"/>
    <mergeCell ref="C695:D695"/>
    <mergeCell ref="E695:F695"/>
    <mergeCell ref="G695:G703"/>
    <mergeCell ref="A696:F696"/>
    <mergeCell ref="A697:F697"/>
    <mergeCell ref="A698:F698"/>
    <mergeCell ref="A699:F699"/>
    <mergeCell ref="A700:F700"/>
    <mergeCell ref="A701:F701"/>
    <mergeCell ref="A702:F702"/>
    <mergeCell ref="A703:F703"/>
    <mergeCell ref="A683:B683"/>
    <mergeCell ref="C683:D683"/>
    <mergeCell ref="E683:F683"/>
    <mergeCell ref="A684:B684"/>
    <mergeCell ref="C684:D684"/>
    <mergeCell ref="E684:F684"/>
    <mergeCell ref="G684:G692"/>
    <mergeCell ref="A685:F685"/>
    <mergeCell ref="A686:F686"/>
    <mergeCell ref="A687:F687"/>
    <mergeCell ref="A688:F688"/>
    <mergeCell ref="A689:F689"/>
    <mergeCell ref="A690:F690"/>
    <mergeCell ref="A691:F691"/>
    <mergeCell ref="A692:F692"/>
    <mergeCell ref="A672:B672"/>
    <mergeCell ref="C672:D672"/>
    <mergeCell ref="E672:F672"/>
    <mergeCell ref="A673:B673"/>
    <mergeCell ref="C673:D673"/>
    <mergeCell ref="E673:F673"/>
    <mergeCell ref="G673:G681"/>
    <mergeCell ref="A674:F674"/>
    <mergeCell ref="A675:F675"/>
    <mergeCell ref="A676:F676"/>
    <mergeCell ref="A677:F677"/>
    <mergeCell ref="A678:F678"/>
    <mergeCell ref="A679:F679"/>
    <mergeCell ref="A680:F680"/>
    <mergeCell ref="A681:F681"/>
    <mergeCell ref="A661:B661"/>
    <mergeCell ref="C661:D661"/>
    <mergeCell ref="E661:F661"/>
    <mergeCell ref="A662:B662"/>
    <mergeCell ref="C662:D662"/>
    <mergeCell ref="E662:F662"/>
    <mergeCell ref="G662:G670"/>
    <mergeCell ref="A663:F663"/>
    <mergeCell ref="A664:F664"/>
    <mergeCell ref="A665:F665"/>
    <mergeCell ref="A666:F666"/>
    <mergeCell ref="A667:F667"/>
    <mergeCell ref="A668:F668"/>
    <mergeCell ref="A669:F669"/>
    <mergeCell ref="A670:F670"/>
    <mergeCell ref="A651:B651"/>
    <mergeCell ref="C651:D651"/>
    <mergeCell ref="E651:F651"/>
    <mergeCell ref="G651:G659"/>
    <mergeCell ref="A652:F652"/>
    <mergeCell ref="A653:F653"/>
    <mergeCell ref="A654:F654"/>
    <mergeCell ref="A655:F655"/>
    <mergeCell ref="A656:F656"/>
    <mergeCell ref="A657:F657"/>
    <mergeCell ref="A658:F658"/>
    <mergeCell ref="A659:F659"/>
    <mergeCell ref="A34:B34"/>
    <mergeCell ref="C34:D34"/>
    <mergeCell ref="E34:F34"/>
    <mergeCell ref="A35:B35"/>
    <mergeCell ref="C35:D35"/>
    <mergeCell ref="E35:F35"/>
    <mergeCell ref="G35:G43"/>
    <mergeCell ref="A36:F36"/>
    <mergeCell ref="A37:F37"/>
    <mergeCell ref="A636:F636"/>
    <mergeCell ref="A637:F637"/>
    <mergeCell ref="A639:B639"/>
    <mergeCell ref="C639:D639"/>
    <mergeCell ref="E639:F639"/>
    <mergeCell ref="A640:B640"/>
    <mergeCell ref="C640:D640"/>
    <mergeCell ref="E640:F640"/>
    <mergeCell ref="A625:F625"/>
    <mergeCell ref="A626:F626"/>
    <mergeCell ref="A539:XFD539"/>
    <mergeCell ref="A540:B540"/>
    <mergeCell ref="C540:D540"/>
    <mergeCell ref="E540:F540"/>
    <mergeCell ref="E541:F541"/>
    <mergeCell ref="G541:G549"/>
    <mergeCell ref="A542:F542"/>
    <mergeCell ref="A543:F543"/>
    <mergeCell ref="A544:F544"/>
    <mergeCell ref="A545:F545"/>
    <mergeCell ref="A546:F546"/>
    <mergeCell ref="A547:F547"/>
    <mergeCell ref="A548:F548"/>
    <mergeCell ref="A581:F581"/>
    <mergeCell ref="A582:F582"/>
    <mergeCell ref="G574:G582"/>
    <mergeCell ref="A577:F577"/>
    <mergeCell ref="A578:F578"/>
    <mergeCell ref="G552:G560"/>
    <mergeCell ref="A559:F559"/>
    <mergeCell ref="A560:F560"/>
    <mergeCell ref="A562:B562"/>
    <mergeCell ref="C562:D562"/>
    <mergeCell ref="E562:F562"/>
    <mergeCell ref="E563:F563"/>
    <mergeCell ref="A556:F556"/>
    <mergeCell ref="A557:F557"/>
    <mergeCell ref="A558:F558"/>
    <mergeCell ref="A561:XFD561"/>
    <mergeCell ref="A551:B551"/>
    <mergeCell ref="C551:D551"/>
    <mergeCell ref="E551:F551"/>
    <mergeCell ref="A552:B552"/>
    <mergeCell ref="C552:D552"/>
    <mergeCell ref="E552:F552"/>
    <mergeCell ref="A553:F553"/>
    <mergeCell ref="A554:F554"/>
    <mergeCell ref="A555:F555"/>
    <mergeCell ref="A650:B650"/>
    <mergeCell ref="C650:D650"/>
    <mergeCell ref="E650:F650"/>
    <mergeCell ref="A616:XFD616"/>
    <mergeCell ref="A617:B617"/>
    <mergeCell ref="C617:D617"/>
    <mergeCell ref="E617:F617"/>
    <mergeCell ref="A618:B618"/>
    <mergeCell ref="C618:D618"/>
    <mergeCell ref="E618:F618"/>
    <mergeCell ref="G618:G626"/>
    <mergeCell ref="A619:F619"/>
    <mergeCell ref="A620:F620"/>
    <mergeCell ref="A621:F621"/>
    <mergeCell ref="A622:F622"/>
    <mergeCell ref="A623:F623"/>
    <mergeCell ref="A624:F624"/>
    <mergeCell ref="A635:F635"/>
    <mergeCell ref="G640:G648"/>
    <mergeCell ref="A641:F641"/>
    <mergeCell ref="A642:F642"/>
    <mergeCell ref="A643:F643"/>
    <mergeCell ref="A644:F644"/>
    <mergeCell ref="A645:F645"/>
    <mergeCell ref="A646:F646"/>
    <mergeCell ref="A647:F647"/>
    <mergeCell ref="A648:F648"/>
    <mergeCell ref="A602:F602"/>
    <mergeCell ref="G585:G593"/>
    <mergeCell ref="A586:F586"/>
    <mergeCell ref="A587:F587"/>
    <mergeCell ref="A585:B585"/>
    <mergeCell ref="C585:D585"/>
    <mergeCell ref="E585:F585"/>
    <mergeCell ref="A579:F579"/>
    <mergeCell ref="A580:F580"/>
    <mergeCell ref="A575:F575"/>
    <mergeCell ref="A576:F576"/>
    <mergeCell ref="G563:G571"/>
    <mergeCell ref="A568:F568"/>
    <mergeCell ref="A569:F569"/>
    <mergeCell ref="A573:B573"/>
    <mergeCell ref="C573:D573"/>
    <mergeCell ref="E573:F573"/>
    <mergeCell ref="A574:B574"/>
    <mergeCell ref="C574:D574"/>
    <mergeCell ref="E574:F574"/>
    <mergeCell ref="A564:F564"/>
    <mergeCell ref="A565:F565"/>
    <mergeCell ref="A566:F566"/>
    <mergeCell ref="A567:F567"/>
    <mergeCell ref="A572:XFD572"/>
    <mergeCell ref="A583:XFD583"/>
    <mergeCell ref="A570:F570"/>
    <mergeCell ref="A571:F571"/>
    <mergeCell ref="C584:D584"/>
    <mergeCell ref="E584:F584"/>
    <mergeCell ref="A563:B563"/>
    <mergeCell ref="C563:D563"/>
    <mergeCell ref="E13:F13"/>
    <mergeCell ref="A5:F5"/>
    <mergeCell ref="A6:F6"/>
    <mergeCell ref="A7:F7"/>
    <mergeCell ref="A8:F8"/>
    <mergeCell ref="A9:F9"/>
    <mergeCell ref="A10:F10"/>
    <mergeCell ref="A18:F18"/>
    <mergeCell ref="A19:F19"/>
    <mergeCell ref="A447:F447"/>
    <mergeCell ref="A449:F449"/>
    <mergeCell ref="A448:F448"/>
    <mergeCell ref="A423:F423"/>
    <mergeCell ref="A414:F414"/>
    <mergeCell ref="A415:F415"/>
    <mergeCell ref="A416:F416"/>
    <mergeCell ref="A417:F417"/>
    <mergeCell ref="A410:F410"/>
    <mergeCell ref="A411:F411"/>
    <mergeCell ref="A418:XFD418"/>
    <mergeCell ref="A420:B420"/>
    <mergeCell ref="C420:D420"/>
    <mergeCell ref="E420:F420"/>
    <mergeCell ref="G420:G428"/>
    <mergeCell ref="A421:F421"/>
    <mergeCell ref="A419:B419"/>
    <mergeCell ref="A32:F32"/>
    <mergeCell ref="A22:XFD22"/>
    <mergeCell ref="G13:G21"/>
    <mergeCell ref="A14:F14"/>
    <mergeCell ref="A15:F15"/>
    <mergeCell ref="A16:F16"/>
    <mergeCell ref="A611:F611"/>
    <mergeCell ref="A630:F630"/>
    <mergeCell ref="A588:F588"/>
    <mergeCell ref="A589:F589"/>
    <mergeCell ref="A590:F590"/>
    <mergeCell ref="A591:F591"/>
    <mergeCell ref="A592:F592"/>
    <mergeCell ref="A593:F593"/>
    <mergeCell ref="A428:F428"/>
    <mergeCell ref="A422:F422"/>
    <mergeCell ref="A429:XFD429"/>
    <mergeCell ref="G596:G604"/>
    <mergeCell ref="A603:F603"/>
    <mergeCell ref="A604:F604"/>
    <mergeCell ref="A606:B606"/>
    <mergeCell ref="C606:D606"/>
    <mergeCell ref="E606:F606"/>
    <mergeCell ref="A607:B607"/>
    <mergeCell ref="C607:D607"/>
    <mergeCell ref="E607:F607"/>
    <mergeCell ref="G607:G615"/>
    <mergeCell ref="A612:F612"/>
    <mergeCell ref="A614:F614"/>
    <mergeCell ref="A615:F615"/>
    <mergeCell ref="C596:D596"/>
    <mergeCell ref="E596:F596"/>
    <mergeCell ref="A597:F597"/>
    <mergeCell ref="A598:F598"/>
    <mergeCell ref="A599:F599"/>
    <mergeCell ref="A600:F600"/>
    <mergeCell ref="A601:F601"/>
    <mergeCell ref="A584:B584"/>
    <mergeCell ref="A533:F533"/>
    <mergeCell ref="A534:F534"/>
    <mergeCell ref="A535:F535"/>
    <mergeCell ref="A536:F536"/>
    <mergeCell ref="A537:F537"/>
    <mergeCell ref="A538:F538"/>
    <mergeCell ref="G530:G538"/>
    <mergeCell ref="A531:F531"/>
    <mergeCell ref="A532:F532"/>
    <mergeCell ref="A530:B530"/>
    <mergeCell ref="C530:D530"/>
    <mergeCell ref="E530:F530"/>
    <mergeCell ref="A550:XFD550"/>
    <mergeCell ref="A549:F549"/>
    <mergeCell ref="A541:B541"/>
    <mergeCell ref="A513:F513"/>
    <mergeCell ref="A514:F514"/>
    <mergeCell ref="A515:F515"/>
    <mergeCell ref="A516:F516"/>
    <mergeCell ref="G508:G516"/>
    <mergeCell ref="A511:F511"/>
    <mergeCell ref="A512:F512"/>
    <mergeCell ref="A529:B529"/>
    <mergeCell ref="C529:D529"/>
    <mergeCell ref="E529:F529"/>
    <mergeCell ref="A528:XFD528"/>
    <mergeCell ref="A517:XFD517"/>
    <mergeCell ref="A518:B518"/>
    <mergeCell ref="C518:D518"/>
    <mergeCell ref="E518:F518"/>
    <mergeCell ref="A519:B519"/>
    <mergeCell ref="C519:D519"/>
    <mergeCell ref="E519:F519"/>
    <mergeCell ref="G519:G527"/>
    <mergeCell ref="A520:F520"/>
    <mergeCell ref="A521:F521"/>
    <mergeCell ref="A522:F522"/>
    <mergeCell ref="A523:F523"/>
    <mergeCell ref="A524:F524"/>
    <mergeCell ref="A527:F527"/>
    <mergeCell ref="A525:F525"/>
    <mergeCell ref="A526:F526"/>
    <mergeCell ref="A504:F504"/>
    <mergeCell ref="A505:F505"/>
    <mergeCell ref="A509:F509"/>
    <mergeCell ref="A510:F510"/>
    <mergeCell ref="G497:G505"/>
    <mergeCell ref="A502:F502"/>
    <mergeCell ref="A503:F503"/>
    <mergeCell ref="A507:B507"/>
    <mergeCell ref="C507:D507"/>
    <mergeCell ref="E507:F507"/>
    <mergeCell ref="A508:B508"/>
    <mergeCell ref="C508:D508"/>
    <mergeCell ref="E508:F508"/>
    <mergeCell ref="A498:F498"/>
    <mergeCell ref="A499:F499"/>
    <mergeCell ref="A500:F500"/>
    <mergeCell ref="A501:F501"/>
    <mergeCell ref="A506:XFD506"/>
    <mergeCell ref="A489:F489"/>
    <mergeCell ref="G486:G494"/>
    <mergeCell ref="A493:F493"/>
    <mergeCell ref="A494:F494"/>
    <mergeCell ref="A496:B496"/>
    <mergeCell ref="C496:D496"/>
    <mergeCell ref="E496:F496"/>
    <mergeCell ref="A497:B497"/>
    <mergeCell ref="C497:D497"/>
    <mergeCell ref="E497:F497"/>
    <mergeCell ref="A490:F490"/>
    <mergeCell ref="A491:F491"/>
    <mergeCell ref="A492:F492"/>
    <mergeCell ref="A495:XFD495"/>
    <mergeCell ref="A485:B485"/>
    <mergeCell ref="C485:D485"/>
    <mergeCell ref="E485:F485"/>
    <mergeCell ref="A460:F460"/>
    <mergeCell ref="A461:F461"/>
    <mergeCell ref="A462:XFD462"/>
    <mergeCell ref="A471:F471"/>
    <mergeCell ref="A472:F472"/>
    <mergeCell ref="G464:G472"/>
    <mergeCell ref="A465:F465"/>
    <mergeCell ref="A466:F466"/>
    <mergeCell ref="A464:B464"/>
    <mergeCell ref="C464:D464"/>
    <mergeCell ref="E464:F464"/>
    <mergeCell ref="A467:F467"/>
    <mergeCell ref="A468:F468"/>
    <mergeCell ref="G453:G461"/>
    <mergeCell ref="A456:F456"/>
    <mergeCell ref="A457:F457"/>
    <mergeCell ref="A483:F483"/>
    <mergeCell ref="A458:F458"/>
    <mergeCell ref="A475:B475"/>
    <mergeCell ref="C475:D475"/>
    <mergeCell ref="E475:F475"/>
    <mergeCell ref="G475:G483"/>
    <mergeCell ref="A476:F476"/>
    <mergeCell ref="A477:F477"/>
    <mergeCell ref="A478:F478"/>
    <mergeCell ref="A479:F479"/>
    <mergeCell ref="A480:F480"/>
    <mergeCell ref="A481:F481"/>
    <mergeCell ref="A482:F482"/>
    <mergeCell ref="G409:G417"/>
    <mergeCell ref="A412:F412"/>
    <mergeCell ref="A413:F413"/>
    <mergeCell ref="A399:F399"/>
    <mergeCell ref="A400:F400"/>
    <mergeCell ref="A401:F401"/>
    <mergeCell ref="A402:F402"/>
    <mergeCell ref="A407:XFD407"/>
    <mergeCell ref="G387:G395"/>
    <mergeCell ref="A394:F394"/>
    <mergeCell ref="A395:F395"/>
    <mergeCell ref="A397:B397"/>
    <mergeCell ref="C397:D397"/>
    <mergeCell ref="E397:F397"/>
    <mergeCell ref="A398:B398"/>
    <mergeCell ref="C398:D398"/>
    <mergeCell ref="E398:F398"/>
    <mergeCell ref="A391:F391"/>
    <mergeCell ref="A392:F392"/>
    <mergeCell ref="A393:F393"/>
    <mergeCell ref="A396:XFD396"/>
    <mergeCell ref="G398:G406"/>
    <mergeCell ref="A403:F403"/>
    <mergeCell ref="A404:F404"/>
    <mergeCell ref="A405:F405"/>
    <mergeCell ref="A406:F406"/>
    <mergeCell ref="A408:B408"/>
    <mergeCell ref="C408:D408"/>
    <mergeCell ref="E408:F408"/>
    <mergeCell ref="A409:B409"/>
    <mergeCell ref="C409:D409"/>
    <mergeCell ref="E409:F409"/>
    <mergeCell ref="A386:B386"/>
    <mergeCell ref="C386:D386"/>
    <mergeCell ref="E386:F386"/>
    <mergeCell ref="A387:B387"/>
    <mergeCell ref="C387:D387"/>
    <mergeCell ref="E387:F387"/>
    <mergeCell ref="A388:F388"/>
    <mergeCell ref="A389:F389"/>
    <mergeCell ref="A390:F390"/>
    <mergeCell ref="A368:F368"/>
    <mergeCell ref="A369:F369"/>
    <mergeCell ref="A370:F370"/>
    <mergeCell ref="A371:F371"/>
    <mergeCell ref="A372:F372"/>
    <mergeCell ref="A373:F373"/>
    <mergeCell ref="G365:G373"/>
    <mergeCell ref="A366:F366"/>
    <mergeCell ref="A367:F367"/>
    <mergeCell ref="A365:B365"/>
    <mergeCell ref="C365:D365"/>
    <mergeCell ref="E365:F365"/>
    <mergeCell ref="A374:XFD374"/>
    <mergeCell ref="A375:B375"/>
    <mergeCell ref="C375:D375"/>
    <mergeCell ref="E375:F375"/>
    <mergeCell ref="A376:B376"/>
    <mergeCell ref="C376:D376"/>
    <mergeCell ref="E376:F376"/>
    <mergeCell ref="G376:G384"/>
    <mergeCell ref="A377:F377"/>
    <mergeCell ref="A378:F378"/>
    <mergeCell ref="A38:F38"/>
    <mergeCell ref="A39:F39"/>
    <mergeCell ref="A359:F359"/>
    <mergeCell ref="A360:F360"/>
    <mergeCell ref="A361:F361"/>
    <mergeCell ref="A362:F362"/>
    <mergeCell ref="G354:G362"/>
    <mergeCell ref="A357:F357"/>
    <mergeCell ref="A358:F358"/>
    <mergeCell ref="A364:B364"/>
    <mergeCell ref="C364:D364"/>
    <mergeCell ref="E364:F364"/>
    <mergeCell ref="A350:F350"/>
    <mergeCell ref="A351:F351"/>
    <mergeCell ref="A355:F355"/>
    <mergeCell ref="A356:F356"/>
    <mergeCell ref="G343:G351"/>
    <mergeCell ref="A348:F348"/>
    <mergeCell ref="A349:F349"/>
    <mergeCell ref="A353:B353"/>
    <mergeCell ref="C353:D353"/>
    <mergeCell ref="E353:F353"/>
    <mergeCell ref="A354:B354"/>
    <mergeCell ref="C354:D354"/>
    <mergeCell ref="E354:F354"/>
    <mergeCell ref="G46:G54"/>
    <mergeCell ref="A53:F53"/>
    <mergeCell ref="A54:F54"/>
    <mergeCell ref="A99:XFD99"/>
    <mergeCell ref="A100:B100"/>
    <mergeCell ref="C100:D100"/>
    <mergeCell ref="E100:F100"/>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25:F25"/>
    <mergeCell ref="A26:F26"/>
    <mergeCell ref="A21:F21"/>
    <mergeCell ref="A29:F29"/>
    <mergeCell ref="A31:F31"/>
    <mergeCell ref="A17:F17"/>
    <mergeCell ref="A12:B12"/>
    <mergeCell ref="C12:D12"/>
    <mergeCell ref="E12:F12"/>
    <mergeCell ref="A13:B13"/>
    <mergeCell ref="C13:D13"/>
    <mergeCell ref="A40:F40"/>
    <mergeCell ref="A41:F41"/>
    <mergeCell ref="A42:F42"/>
    <mergeCell ref="A43:F43"/>
    <mergeCell ref="A56:B56"/>
    <mergeCell ref="C56:D56"/>
    <mergeCell ref="E56:F56"/>
    <mergeCell ref="A57:B57"/>
    <mergeCell ref="C57:D57"/>
    <mergeCell ref="E57:F57"/>
    <mergeCell ref="A50:F50"/>
    <mergeCell ref="A51:F51"/>
    <mergeCell ref="A52:F52"/>
    <mergeCell ref="G57:G65"/>
    <mergeCell ref="A62:F62"/>
    <mergeCell ref="A63:F63"/>
    <mergeCell ref="A64:F64"/>
    <mergeCell ref="A65:F65"/>
    <mergeCell ref="A47:F47"/>
    <mergeCell ref="A48:F48"/>
    <mergeCell ref="A49:F49"/>
    <mergeCell ref="A45:B45"/>
    <mergeCell ref="C45:D45"/>
    <mergeCell ref="E45:F45"/>
    <mergeCell ref="A46:B46"/>
    <mergeCell ref="C46:D46"/>
    <mergeCell ref="E46:F46"/>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87:F87"/>
    <mergeCell ref="A141:F141"/>
    <mergeCell ref="A142:F142"/>
    <mergeCell ref="A124:F124"/>
    <mergeCell ref="A125:F125"/>
    <mergeCell ref="A126:F126"/>
    <mergeCell ref="A127:F127"/>
    <mergeCell ref="A128:F128"/>
    <mergeCell ref="A129:F129"/>
    <mergeCell ref="A122:B122"/>
    <mergeCell ref="C122:D122"/>
    <mergeCell ref="E122:F122"/>
    <mergeCell ref="A123:B123"/>
    <mergeCell ref="C123:D123"/>
    <mergeCell ref="E123:F123"/>
    <mergeCell ref="A134:B134"/>
    <mergeCell ref="C134:D134"/>
    <mergeCell ref="E134:F134"/>
    <mergeCell ref="A88:XFD88"/>
    <mergeCell ref="A89:B89"/>
    <mergeCell ref="C89:D89"/>
    <mergeCell ref="E89:F89"/>
    <mergeCell ref="A90:B90"/>
    <mergeCell ref="C90:D90"/>
    <mergeCell ref="E90:F90"/>
    <mergeCell ref="G90:G98"/>
    <mergeCell ref="A91:F91"/>
    <mergeCell ref="A92:F92"/>
    <mergeCell ref="A93:F93"/>
    <mergeCell ref="A94:F94"/>
    <mergeCell ref="A95:F95"/>
    <mergeCell ref="A96:F96"/>
    <mergeCell ref="A146:F146"/>
    <mergeCell ref="A147:F147"/>
    <mergeCell ref="A144:B144"/>
    <mergeCell ref="C144:D144"/>
    <mergeCell ref="E144:F144"/>
    <mergeCell ref="A145:B145"/>
    <mergeCell ref="C145:D145"/>
    <mergeCell ref="E145:F145"/>
    <mergeCell ref="G145:G153"/>
    <mergeCell ref="A148:F148"/>
    <mergeCell ref="A149:F149"/>
    <mergeCell ref="A150:F150"/>
    <mergeCell ref="A151:F151"/>
    <mergeCell ref="A152:F152"/>
    <mergeCell ref="A153:F153"/>
    <mergeCell ref="G156:G164"/>
    <mergeCell ref="A157:F157"/>
    <mergeCell ref="A158:F158"/>
    <mergeCell ref="A159:F159"/>
    <mergeCell ref="A160:F160"/>
    <mergeCell ref="A161:F161"/>
    <mergeCell ref="A162:F162"/>
    <mergeCell ref="A163:F163"/>
    <mergeCell ref="A164:F164"/>
    <mergeCell ref="A166:B166"/>
    <mergeCell ref="C166:D166"/>
    <mergeCell ref="E166:F166"/>
    <mergeCell ref="A167:B167"/>
    <mergeCell ref="C167:D167"/>
    <mergeCell ref="E167:F167"/>
    <mergeCell ref="A155:B155"/>
    <mergeCell ref="C155:D155"/>
    <mergeCell ref="E155:F155"/>
    <mergeCell ref="A156:B156"/>
    <mergeCell ref="C156:D156"/>
    <mergeCell ref="E156:F156"/>
    <mergeCell ref="A174:F174"/>
    <mergeCell ref="A175:F175"/>
    <mergeCell ref="A179:F179"/>
    <mergeCell ref="A180:F180"/>
    <mergeCell ref="A181:F181"/>
    <mergeCell ref="A177:B177"/>
    <mergeCell ref="C177:D177"/>
    <mergeCell ref="E177:F177"/>
    <mergeCell ref="A178:B178"/>
    <mergeCell ref="C178:D178"/>
    <mergeCell ref="E178:F178"/>
    <mergeCell ref="A223:F223"/>
    <mergeCell ref="A224:F224"/>
    <mergeCell ref="A190:F190"/>
    <mergeCell ref="A191:F191"/>
    <mergeCell ref="A188:B188"/>
    <mergeCell ref="C188:D188"/>
    <mergeCell ref="E188:F188"/>
    <mergeCell ref="A189:B189"/>
    <mergeCell ref="C189:D189"/>
    <mergeCell ref="E189:F189"/>
    <mergeCell ref="G189:G197"/>
    <mergeCell ref="A192:F192"/>
    <mergeCell ref="A193:F193"/>
    <mergeCell ref="A194:F194"/>
    <mergeCell ref="A195:F195"/>
    <mergeCell ref="A196:F196"/>
    <mergeCell ref="A197:F197"/>
    <mergeCell ref="G200:G208"/>
    <mergeCell ref="A201:F201"/>
    <mergeCell ref="A202:F202"/>
    <mergeCell ref="A199:B199"/>
    <mergeCell ref="C199:D199"/>
    <mergeCell ref="E199:F199"/>
    <mergeCell ref="A200:B200"/>
    <mergeCell ref="C200:D200"/>
    <mergeCell ref="E200:F200"/>
    <mergeCell ref="A217:F217"/>
    <mergeCell ref="A210:B210"/>
    <mergeCell ref="C210:D210"/>
    <mergeCell ref="E210:F210"/>
    <mergeCell ref="A211:B211"/>
    <mergeCell ref="C211:D211"/>
    <mergeCell ref="E211:F211"/>
    <mergeCell ref="G211:G219"/>
    <mergeCell ref="A218:F218"/>
    <mergeCell ref="A219:F219"/>
    <mergeCell ref="G178:G186"/>
    <mergeCell ref="A183:F183"/>
    <mergeCell ref="A184:F184"/>
    <mergeCell ref="A185:F185"/>
    <mergeCell ref="A186:F186"/>
    <mergeCell ref="A168:F168"/>
    <mergeCell ref="A169:F169"/>
    <mergeCell ref="A170:F170"/>
    <mergeCell ref="A171:F171"/>
    <mergeCell ref="A172:F172"/>
    <mergeCell ref="A173:F173"/>
    <mergeCell ref="G167:G175"/>
    <mergeCell ref="A182:F182"/>
    <mergeCell ref="A264:XFD264"/>
    <mergeCell ref="A265:B265"/>
    <mergeCell ref="C265:D265"/>
    <mergeCell ref="E265:F265"/>
    <mergeCell ref="A266:B266"/>
    <mergeCell ref="C266:D266"/>
    <mergeCell ref="E266:F266"/>
    <mergeCell ref="G266:G274"/>
    <mergeCell ref="A267:F267"/>
    <mergeCell ref="A268:F268"/>
    <mergeCell ref="A269:F269"/>
    <mergeCell ref="A270:F270"/>
    <mergeCell ref="A271:F271"/>
    <mergeCell ref="A272:F272"/>
    <mergeCell ref="A273:F273"/>
    <mergeCell ref="A275:XFD275"/>
    <mergeCell ref="A203:F203"/>
    <mergeCell ref="A204:F204"/>
    <mergeCell ref="A205:F205"/>
    <mergeCell ref="A222:B222"/>
    <mergeCell ref="C222:D222"/>
    <mergeCell ref="E222:F222"/>
    <mergeCell ref="G222:G230"/>
    <mergeCell ref="A227:F227"/>
    <mergeCell ref="A228:F228"/>
    <mergeCell ref="A206:F206"/>
    <mergeCell ref="A207:F207"/>
    <mergeCell ref="A208:F208"/>
    <mergeCell ref="A213:F213"/>
    <mergeCell ref="A214:F214"/>
    <mergeCell ref="A215:F215"/>
    <mergeCell ref="A216:F216"/>
    <mergeCell ref="A288:B288"/>
    <mergeCell ref="C288:D288"/>
    <mergeCell ref="E288:F288"/>
    <mergeCell ref="A276:B276"/>
    <mergeCell ref="C276:D276"/>
    <mergeCell ref="E276:F276"/>
    <mergeCell ref="A277:B277"/>
    <mergeCell ref="C277:D277"/>
    <mergeCell ref="E277:F277"/>
    <mergeCell ref="A286:XFD286"/>
    <mergeCell ref="G277:G285"/>
    <mergeCell ref="A278:F278"/>
    <mergeCell ref="A279:F279"/>
    <mergeCell ref="A280:F280"/>
    <mergeCell ref="A281:F281"/>
    <mergeCell ref="A282:F282"/>
    <mergeCell ref="A283:F283"/>
    <mergeCell ref="A284:F284"/>
    <mergeCell ref="A285:F285"/>
    <mergeCell ref="G288:G296"/>
    <mergeCell ref="A295:F295"/>
    <mergeCell ref="A289:F289"/>
    <mergeCell ref="A290:F290"/>
    <mergeCell ref="A291:F291"/>
    <mergeCell ref="A292:F292"/>
    <mergeCell ref="A293:F293"/>
    <mergeCell ref="A294:F294"/>
    <mergeCell ref="A287:B287"/>
    <mergeCell ref="C287:D287"/>
    <mergeCell ref="E287:F287"/>
    <mergeCell ref="A297:XFD297"/>
    <mergeCell ref="A296:F296"/>
    <mergeCell ref="A300:F300"/>
    <mergeCell ref="A301:F301"/>
    <mergeCell ref="A302:F302"/>
    <mergeCell ref="A303:F303"/>
    <mergeCell ref="A298:B298"/>
    <mergeCell ref="C298:D298"/>
    <mergeCell ref="E298:F298"/>
    <mergeCell ref="A299:B299"/>
    <mergeCell ref="C299:D299"/>
    <mergeCell ref="E299:F299"/>
    <mergeCell ref="G310:G318"/>
    <mergeCell ref="A313:F313"/>
    <mergeCell ref="A314:F314"/>
    <mergeCell ref="A315:F315"/>
    <mergeCell ref="A316:F316"/>
    <mergeCell ref="A317:F317"/>
    <mergeCell ref="A318:F318"/>
    <mergeCell ref="G321:G329"/>
    <mergeCell ref="A322:F322"/>
    <mergeCell ref="A323:F323"/>
    <mergeCell ref="A324:F324"/>
    <mergeCell ref="A325:F325"/>
    <mergeCell ref="A326:F326"/>
    <mergeCell ref="A327:F327"/>
    <mergeCell ref="A328:F328"/>
    <mergeCell ref="A329:F329"/>
    <mergeCell ref="G299:G307"/>
    <mergeCell ref="A304:F304"/>
    <mergeCell ref="A305:F305"/>
    <mergeCell ref="A306:F306"/>
    <mergeCell ref="A307:F307"/>
    <mergeCell ref="A320:B320"/>
    <mergeCell ref="C320:D320"/>
    <mergeCell ref="E320:F320"/>
    <mergeCell ref="A321:B321"/>
    <mergeCell ref="C321:D321"/>
    <mergeCell ref="E321:F321"/>
    <mergeCell ref="A311:F311"/>
    <mergeCell ref="A312:F312"/>
    <mergeCell ref="A309:B309"/>
    <mergeCell ref="C309:D309"/>
    <mergeCell ref="E309:F309"/>
    <mergeCell ref="A310:B310"/>
    <mergeCell ref="C310:D310"/>
    <mergeCell ref="E310:F310"/>
    <mergeCell ref="A308:XFD308"/>
    <mergeCell ref="A319:XFD319"/>
    <mergeCell ref="A33:XFD33"/>
    <mergeCell ref="A44:XFD44"/>
    <mergeCell ref="A55:XFD55"/>
    <mergeCell ref="A66:XFD66"/>
    <mergeCell ref="A77:XFD77"/>
    <mergeCell ref="A121:XFD121"/>
    <mergeCell ref="A132:XFD132"/>
    <mergeCell ref="A143:XFD143"/>
    <mergeCell ref="G123:G131"/>
    <mergeCell ref="A130:F130"/>
    <mergeCell ref="A131:F131"/>
    <mergeCell ref="A135:F135"/>
    <mergeCell ref="A136:F136"/>
    <mergeCell ref="A137:F137"/>
    <mergeCell ref="A138:F138"/>
    <mergeCell ref="A133:B133"/>
    <mergeCell ref="C133:D133"/>
    <mergeCell ref="E133:F133"/>
    <mergeCell ref="A78:B78"/>
    <mergeCell ref="C78:D78"/>
    <mergeCell ref="E78:F78"/>
    <mergeCell ref="A79:B79"/>
    <mergeCell ref="C79:D79"/>
    <mergeCell ref="E79:F79"/>
    <mergeCell ref="G79:G87"/>
    <mergeCell ref="A80:F80"/>
    <mergeCell ref="A81:F81"/>
    <mergeCell ref="A82:F82"/>
    <mergeCell ref="A83:F83"/>
    <mergeCell ref="A84:F84"/>
    <mergeCell ref="A85:F85"/>
    <mergeCell ref="A86:F86"/>
    <mergeCell ref="A234:F234"/>
    <mergeCell ref="A235:F235"/>
    <mergeCell ref="A232:B232"/>
    <mergeCell ref="C232:D232"/>
    <mergeCell ref="E232:F232"/>
    <mergeCell ref="A233:B233"/>
    <mergeCell ref="C233:D233"/>
    <mergeCell ref="E233:F233"/>
    <mergeCell ref="G233:G241"/>
    <mergeCell ref="A236:F236"/>
    <mergeCell ref="A237:F237"/>
    <mergeCell ref="A238:F238"/>
    <mergeCell ref="A239:F239"/>
    <mergeCell ref="A240:F240"/>
    <mergeCell ref="A241:F241"/>
    <mergeCell ref="A225:F225"/>
    <mergeCell ref="A226:F226"/>
    <mergeCell ref="A229:F229"/>
    <mergeCell ref="A230:F230"/>
    <mergeCell ref="A330:XFD330"/>
    <mergeCell ref="A341:XFD341"/>
    <mergeCell ref="A352:XFD352"/>
    <mergeCell ref="A363:XFD363"/>
    <mergeCell ref="A385:XFD385"/>
    <mergeCell ref="G332:G340"/>
    <mergeCell ref="A339:F339"/>
    <mergeCell ref="A340:F340"/>
    <mergeCell ref="A344:F344"/>
    <mergeCell ref="A345:F345"/>
    <mergeCell ref="A346:F346"/>
    <mergeCell ref="A347:F347"/>
    <mergeCell ref="A342:B342"/>
    <mergeCell ref="C342:D342"/>
    <mergeCell ref="E342:F342"/>
    <mergeCell ref="A343:B343"/>
    <mergeCell ref="C343:D343"/>
    <mergeCell ref="E343:F343"/>
    <mergeCell ref="A333:F333"/>
    <mergeCell ref="A334:F334"/>
    <mergeCell ref="A335:F335"/>
    <mergeCell ref="A336:F336"/>
    <mergeCell ref="A337:F337"/>
    <mergeCell ref="A338:F338"/>
    <mergeCell ref="A331:B331"/>
    <mergeCell ref="C331:D331"/>
    <mergeCell ref="E331:F331"/>
    <mergeCell ref="A332:B332"/>
    <mergeCell ref="C332:D332"/>
    <mergeCell ref="E332:F332"/>
    <mergeCell ref="A737:XFD737"/>
    <mergeCell ref="A748:XFD748"/>
    <mergeCell ref="A759:XFD759"/>
    <mergeCell ref="A594:XFD594"/>
    <mergeCell ref="A605:XFD605"/>
    <mergeCell ref="A627:XFD627"/>
    <mergeCell ref="A638:XFD638"/>
    <mergeCell ref="A649:XFD649"/>
    <mergeCell ref="A660:XFD660"/>
    <mergeCell ref="A671:XFD671"/>
    <mergeCell ref="A682:XFD682"/>
    <mergeCell ref="A693:XFD693"/>
    <mergeCell ref="G629:G637"/>
    <mergeCell ref="A632:F632"/>
    <mergeCell ref="A633:F633"/>
    <mergeCell ref="A634:F634"/>
    <mergeCell ref="A595:B595"/>
    <mergeCell ref="C595:D595"/>
    <mergeCell ref="E595:F595"/>
    <mergeCell ref="A596:B596"/>
    <mergeCell ref="A631:F631"/>
    <mergeCell ref="A613:F613"/>
    <mergeCell ref="A628:B628"/>
    <mergeCell ref="C628:D628"/>
    <mergeCell ref="E628:F628"/>
    <mergeCell ref="A629:B629"/>
    <mergeCell ref="C629:D629"/>
    <mergeCell ref="E629:F629"/>
    <mergeCell ref="A608:F608"/>
    <mergeCell ref="A609:F609"/>
    <mergeCell ref="A610:F610"/>
    <mergeCell ref="A704:XFD704"/>
    <mergeCell ref="A452:B452"/>
    <mergeCell ref="C452:D452"/>
    <mergeCell ref="E452:F452"/>
    <mergeCell ref="A453:B453"/>
    <mergeCell ref="C453:D453"/>
    <mergeCell ref="E453:F453"/>
    <mergeCell ref="A430:B430"/>
    <mergeCell ref="C430:D430"/>
    <mergeCell ref="E430:F430"/>
    <mergeCell ref="A431:B431"/>
    <mergeCell ref="C431:D431"/>
    <mergeCell ref="E431:F431"/>
    <mergeCell ref="A432:F432"/>
    <mergeCell ref="A433:F433"/>
    <mergeCell ref="A434:F434"/>
    <mergeCell ref="A715:XFD715"/>
    <mergeCell ref="A451:XFD451"/>
    <mergeCell ref="A463:B463"/>
    <mergeCell ref="C463:D463"/>
    <mergeCell ref="E463:F463"/>
    <mergeCell ref="A454:F454"/>
    <mergeCell ref="A455:F455"/>
    <mergeCell ref="A450:F450"/>
    <mergeCell ref="A484:XFD484"/>
    <mergeCell ref="A486:B486"/>
    <mergeCell ref="C486:D486"/>
    <mergeCell ref="E486:F486"/>
    <mergeCell ref="A487:F487"/>
    <mergeCell ref="A488:F488"/>
    <mergeCell ref="A469:F469"/>
    <mergeCell ref="A470:F470"/>
    <mergeCell ref="A459:F459"/>
    <mergeCell ref="A263:F263"/>
    <mergeCell ref="A110:XFD110"/>
    <mergeCell ref="A111:B111"/>
    <mergeCell ref="C111:D111"/>
    <mergeCell ref="E111:F111"/>
    <mergeCell ref="A112:B112"/>
    <mergeCell ref="C112:D112"/>
    <mergeCell ref="E112:F112"/>
    <mergeCell ref="G112:G120"/>
    <mergeCell ref="A113:F113"/>
    <mergeCell ref="A114:F114"/>
    <mergeCell ref="A115:F115"/>
    <mergeCell ref="A116:F116"/>
    <mergeCell ref="A117:F117"/>
    <mergeCell ref="A118:F118"/>
    <mergeCell ref="A119:F119"/>
    <mergeCell ref="A120:F120"/>
    <mergeCell ref="G134:G142"/>
    <mergeCell ref="A139:F139"/>
    <mergeCell ref="A140:F140"/>
    <mergeCell ref="A154:XFD154"/>
    <mergeCell ref="A165:XFD165"/>
    <mergeCell ref="A176:XFD176"/>
    <mergeCell ref="A187:XFD187"/>
    <mergeCell ref="A198:XFD198"/>
    <mergeCell ref="A209:XFD209"/>
    <mergeCell ref="A220:XFD220"/>
    <mergeCell ref="A231:XFD231"/>
    <mergeCell ref="A221:B221"/>
    <mergeCell ref="C221:D221"/>
    <mergeCell ref="E221:F221"/>
    <mergeCell ref="A212:F212"/>
    <mergeCell ref="A242:XFD242"/>
    <mergeCell ref="A243:B243"/>
    <mergeCell ref="C243:D243"/>
    <mergeCell ref="E243:F243"/>
    <mergeCell ref="A244:B244"/>
    <mergeCell ref="C244:D244"/>
    <mergeCell ref="E244:F244"/>
    <mergeCell ref="G244:G252"/>
    <mergeCell ref="A245:F245"/>
    <mergeCell ref="A246:F246"/>
    <mergeCell ref="A247:F247"/>
    <mergeCell ref="A248:F248"/>
    <mergeCell ref="A249:F249"/>
    <mergeCell ref="A250:F250"/>
    <mergeCell ref="A251:F251"/>
    <mergeCell ref="A252:F252"/>
    <mergeCell ref="A274:F274"/>
    <mergeCell ref="A253:XFD253"/>
    <mergeCell ref="A254:B254"/>
    <mergeCell ref="C254:D254"/>
    <mergeCell ref="E254:F254"/>
    <mergeCell ref="A255:B255"/>
    <mergeCell ref="C255:D255"/>
    <mergeCell ref="E255:F255"/>
    <mergeCell ref="G255:G263"/>
    <mergeCell ref="A256:F256"/>
    <mergeCell ref="A257:F257"/>
    <mergeCell ref="A258:F258"/>
    <mergeCell ref="A259:F259"/>
    <mergeCell ref="A260:F260"/>
    <mergeCell ref="A261:F261"/>
    <mergeCell ref="A262:F262"/>
  </mergeCells>
  <printOptions horizontalCentered="1" verticalCentered="1"/>
  <pageMargins left="0.25" right="0.25" top="1" bottom="0.75" header="0.3" footer="0.3"/>
  <pageSetup scale="61" fitToHeight="0" orientation="landscape" r:id="rId1"/>
  <headerFooter>
    <oddHeader>&amp;L&amp;G
Source: &amp;U&amp;K0070C0https://github.com/nmfta-repo/nmfta-telematics_security_requirements</oddHeader>
    <oddFooter>&amp;L&amp;9&amp;K002060National Motor Freight Traffic Association, Inc.&amp;C&amp;9&amp;K002060© 2021 All Rights Reserved &amp;R&amp;9&amp;K02-047Page | &amp;P – Appendix A</oddFooter>
  </headerFooter>
  <rowBreaks count="70" manualBreakCount="70">
    <brk id="10" max="16383" man="1"/>
    <brk id="21" max="16383" man="1"/>
    <brk id="32" max="16383" man="1"/>
    <brk id="43" max="16383" man="1"/>
    <brk id="54" max="16383" man="1"/>
    <brk id="65" max="16383" man="1"/>
    <brk id="76" max="16383" man="1"/>
    <brk id="87" max="16383" man="1"/>
    <brk id="98" max="16383" man="1"/>
    <brk id="109" max="16383" man="1"/>
    <brk id="120" max="16383" man="1"/>
    <brk id="131" max="16383" man="1"/>
    <brk id="142" max="16383" man="1"/>
    <brk id="153" max="16383" man="1"/>
    <brk id="164" max="16383" man="1"/>
    <brk id="175" max="16383" man="1"/>
    <brk id="186" max="16383" man="1"/>
    <brk id="197" max="16383" man="1"/>
    <brk id="208" max="16383" man="1"/>
    <brk id="219" max="16383" man="1"/>
    <brk id="230" max="16383" man="1"/>
    <brk id="241" max="16383" man="1"/>
    <brk id="252" max="16383" man="1"/>
    <brk id="263" max="16383" man="1"/>
    <brk id="274" max="16383" man="1"/>
    <brk id="285" max="16383" man="1"/>
    <brk id="296" max="16383" man="1"/>
    <brk id="307" max="16383" man="1"/>
    <brk id="318" max="16383" man="1"/>
    <brk id="329" max="16383" man="1"/>
    <brk id="340" max="16383" man="1"/>
    <brk id="351" max="16383" man="1"/>
    <brk id="362" max="16383" man="1"/>
    <brk id="373" max="16383" man="1"/>
    <brk id="384" max="16383" man="1"/>
    <brk id="395" max="16383" man="1"/>
    <brk id="406" max="16383" man="1"/>
    <brk id="417" max="16383" man="1"/>
    <brk id="428" max="16383" man="1"/>
    <brk id="439" max="16383" man="1"/>
    <brk id="450" max="16383" man="1"/>
    <brk id="461" max="16383" man="1"/>
    <brk id="472" max="16383" man="1"/>
    <brk id="483" max="16383" man="1"/>
    <brk id="494" max="16383" man="1"/>
    <brk id="505" max="16383" man="1"/>
    <brk id="516" max="16383" man="1"/>
    <brk id="527" max="16383" man="1"/>
    <brk id="538" max="16383" man="1"/>
    <brk id="549" max="16383" man="1"/>
    <brk id="560" max="16383" man="1"/>
    <brk id="571" max="16383" man="1"/>
    <brk id="582" max="16383" man="1"/>
    <brk id="593" max="16383" man="1"/>
    <brk id="604" max="16383" man="1"/>
    <brk id="615" max="16383" man="1"/>
    <brk id="626" max="16383" man="1"/>
    <brk id="637" max="16383" man="1"/>
    <brk id="648" max="16383" man="1"/>
    <brk id="659" max="16383" man="1"/>
    <brk id="670" max="16383" man="1"/>
    <brk id="681" max="16383" man="1"/>
    <brk id="692" max="16383" man="1"/>
    <brk id="703" max="16383" man="1"/>
    <brk id="714" max="16383" man="1"/>
    <brk id="725" max="16383" man="1"/>
    <brk id="736" max="16383" man="1"/>
    <brk id="747" max="16383" man="1"/>
    <brk id="758" max="16383" man="1"/>
    <brk id="769" max="16383"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0D5E-B700-49DC-A6A4-409E22D96E7C}">
  <dimension ref="A1:I300"/>
  <sheetViews>
    <sheetView topLeftCell="C1" zoomScaleNormal="100" workbookViewId="0">
      <selection activeCell="C1" sqref="C1:I1"/>
    </sheetView>
  </sheetViews>
  <sheetFormatPr defaultRowHeight="14.6" x14ac:dyDescent="0.4"/>
  <cols>
    <col min="1" max="1" width="10.3046875" hidden="1" customWidth="1"/>
    <col min="2" max="2" width="6.84375" hidden="1" customWidth="1"/>
    <col min="3" max="3" width="10.3046875" customWidth="1"/>
    <col min="4" max="4" width="77.07421875" customWidth="1"/>
    <col min="5" max="5" width="7" style="14" customWidth="1"/>
    <col min="6" max="6" width="8.3046875" style="18" customWidth="1"/>
    <col min="7" max="8" width="7.69140625" style="18" customWidth="1"/>
    <col min="9" max="9" width="31.84375" style="18" customWidth="1"/>
  </cols>
  <sheetData>
    <row r="1" spans="1:9" ht="50.25" customHeight="1" x14ac:dyDescent="0.4">
      <c r="C1" s="101" t="s">
        <v>275</v>
      </c>
      <c r="D1" s="101"/>
      <c r="E1" s="101"/>
      <c r="F1" s="101"/>
      <c r="G1" s="101"/>
      <c r="H1" s="101"/>
      <c r="I1" s="101"/>
    </row>
    <row r="2" spans="1:9" ht="20.6" x14ac:dyDescent="0.4">
      <c r="C2" s="105" t="s">
        <v>181</v>
      </c>
      <c r="D2" s="105"/>
      <c r="E2" s="105"/>
      <c r="F2" s="105"/>
      <c r="G2" s="105"/>
      <c r="H2" s="105"/>
      <c r="I2" s="105"/>
    </row>
    <row r="3" spans="1:9" ht="15" customHeight="1" x14ac:dyDescent="0.4">
      <c r="A3" s="46"/>
      <c r="B3" s="47"/>
      <c r="C3" s="102" t="s">
        <v>274</v>
      </c>
      <c r="D3" s="103"/>
      <c r="E3" s="102" t="s">
        <v>233</v>
      </c>
      <c r="F3" s="104"/>
      <c r="G3" s="104"/>
      <c r="H3" s="104"/>
      <c r="I3" s="104"/>
    </row>
    <row r="4" spans="1:9" ht="25.75" x14ac:dyDescent="0.4">
      <c r="A4" s="42" t="s">
        <v>273</v>
      </c>
      <c r="B4" s="33" t="s">
        <v>184</v>
      </c>
      <c r="C4" s="34" t="s">
        <v>178</v>
      </c>
      <c r="D4" s="35" t="s">
        <v>138</v>
      </c>
      <c r="E4" s="41" t="s">
        <v>231</v>
      </c>
      <c r="F4" s="41" t="s">
        <v>235</v>
      </c>
      <c r="G4" s="41" t="s">
        <v>232</v>
      </c>
      <c r="H4" s="41" t="s">
        <v>236</v>
      </c>
      <c r="I4" s="43" t="s">
        <v>234</v>
      </c>
    </row>
    <row r="5" spans="1:9" ht="29.15" x14ac:dyDescent="0.4">
      <c r="A5" s="16">
        <v>5</v>
      </c>
      <c r="B5" s="44" t="str">
        <f ca="1">IF(OFFSET(Matrix!$J$1,$A5 - 1,0)="Yes","Mobile App"," ")</f>
        <v>Mobile App</v>
      </c>
      <c r="C5" s="44" t="str">
        <f ca="1">IF(OFFSET(Matrix!$J$1,$A5 - 1,0)="Yes",OFFSET(Matrix!$G$1,$A5 - 1,0)," ")</f>
        <v>High</v>
      </c>
      <c r="D5" s="45" t="str">
        <f ca="1">IF(OFFSET(Matrix!$J$1,$A5 - 1,0)="Yes",OFFSET(Matrix!$I$1,$A5 - 1,0)," ")</f>
        <v>AC-030 (Access Control) - The vendor's system shall employ authentication to prevent unauthorized access to telematics systems and data.</v>
      </c>
      <c r="E5" s="16"/>
      <c r="F5" s="16"/>
      <c r="G5" s="16"/>
      <c r="H5" s="16"/>
      <c r="I5" s="16"/>
    </row>
    <row r="6" spans="1:9" ht="29.15" x14ac:dyDescent="0.4">
      <c r="A6" s="16">
        <v>16</v>
      </c>
      <c r="B6" s="44" t="str">
        <f ca="1">IF(OFFSET(Matrix!$J$1,$A6 - 1,0)="Yes","Mobile App"," ")</f>
        <v>Mobile App</v>
      </c>
      <c r="C6" s="44" t="str">
        <f ca="1">IF(OFFSET(Matrix!$J$1,$A6 - 1,0)="Yes",OFFSET(Matrix!$G$1,$A6 - 1,0)," ")</f>
        <v>High</v>
      </c>
      <c r="D6" s="45" t="str">
        <f ca="1">IF(OFFSET(Matrix!$J$1,$A6 - 1,0)="Yes",OFFSET(Matrix!$I$1,$A6 - 1,0)," ")</f>
        <v>CM-020 (Configuration Management) - The vendor’s devices shall have all services used for troubleshooting disabled or properly protected from unauthorized access and use.</v>
      </c>
      <c r="E6" s="16"/>
      <c r="F6" s="16"/>
      <c r="G6" s="16"/>
      <c r="H6" s="16"/>
      <c r="I6" s="16"/>
    </row>
    <row r="7" spans="1:9" ht="29.15" x14ac:dyDescent="0.4">
      <c r="A7" s="16">
        <v>17</v>
      </c>
      <c r="B7" s="44" t="str">
        <f ca="1">IF(OFFSET(Matrix!$J$1,$A7 - 1,0)="Yes","Mobile App"," ")</f>
        <v>Mobile App</v>
      </c>
      <c r="C7" s="44" t="str">
        <f ca="1">IF(OFFSET(Matrix!$J$1,$A7 - 1,0)="Yes",OFFSET(Matrix!$G$1,$A7 - 1,0)," ")</f>
        <v>High</v>
      </c>
      <c r="D7" s="45" t="str">
        <f ca="1">IF(OFFSET(Matrix!$J$1,$A7 - 1,0)="Yes",OFFSET(Matrix!$I$1,$A7 - 1,0)," ")</f>
        <v>CM-030 (Configuration Management) - Vendor ensures that any and all interfaces used for testing or debug are unavailalbe in production builds of the devices</v>
      </c>
      <c r="E7" s="16"/>
      <c r="F7" s="16"/>
      <c r="G7" s="16"/>
      <c r="H7" s="16"/>
      <c r="I7" s="16"/>
    </row>
    <row r="8" spans="1:9" ht="43.75" x14ac:dyDescent="0.4">
      <c r="A8" s="16">
        <v>21</v>
      </c>
      <c r="B8" s="44" t="str">
        <f ca="1">IF(OFFSET(Matrix!$J$1,$A8 - 1,0)="Yes","Mobile App"," ")</f>
        <v>Mobile App</v>
      </c>
      <c r="C8" s="44" t="str">
        <f ca="1">IF(OFFSET(Matrix!$J$1,$A8 - 1,0)="Yes",OFFSET(Matrix!$G$1,$A8 - 1,0)," ")</f>
        <v>High</v>
      </c>
      <c r="D8" s="45" t="str">
        <f ca="1">IF(OFFSET(Matrix!$J$1,$A8 - 1,0)="Yes",OFFSET(Matrix!$I$1,$A8 - 1,0)," ")</f>
        <v>IR-010 (Incidence Response) - The vendor shall have a documented incident response plan (IRP) in place which provides the carriers with a point of contact for components used within their telematics system</v>
      </c>
      <c r="E8" s="16"/>
      <c r="F8" s="16"/>
      <c r="G8" s="16"/>
      <c r="H8" s="16"/>
      <c r="I8" s="16"/>
    </row>
    <row r="9" spans="1:9" ht="72.900000000000006" x14ac:dyDescent="0.4">
      <c r="A9" s="16">
        <v>34</v>
      </c>
      <c r="B9" s="44" t="str">
        <f ca="1">IF(OFFSET(Matrix!$J$1,$A9 - 1,0)="Yes","Mobile App"," ")</f>
        <v>Mobile App</v>
      </c>
      <c r="C9" s="44" t="str">
        <f ca="1">IF(OFFSET(Matrix!$J$1,$A9 - 1,0)="Yes",OFFSET(Matrix!$G$1,$A9 - 1,0)," ")</f>
        <v>High</v>
      </c>
      <c r="D9" s="45" t="str">
        <f ca="1">IF(OFFSET(Matrix!$J$1,$A9 - 1,0)="Yes",OFFSET(Matrix!$I$1,$A9 - 1,0),"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9" s="16"/>
      <c r="F9" s="16"/>
      <c r="G9" s="16"/>
      <c r="H9" s="16"/>
      <c r="I9" s="16"/>
    </row>
    <row r="10" spans="1:9" ht="29.15" x14ac:dyDescent="0.4">
      <c r="A10" s="16">
        <v>37</v>
      </c>
      <c r="B10" s="44" t="str">
        <f ca="1">IF(OFFSET(Matrix!$J$1,$A10 - 1,0)="Yes","Mobile App"," ")</f>
        <v>Mobile App</v>
      </c>
      <c r="C10" s="44" t="str">
        <f ca="1">IF(OFFSET(Matrix!$J$1,$A10 - 1,0)="Yes",OFFSET(Matrix!$G$1,$A10 - 1,0)," ")</f>
        <v>High</v>
      </c>
      <c r="D10" s="45" t="str">
        <f ca="1">IF(OFFSET(Matrix!$J$1,$A10 - 1,0)="Yes",OFFSET(Matrix!$I$1,$A10 - 1,0)," ")</f>
        <v>SCP-010 (Protecting Communications paths for systems) - Communication paths that traverse outside controlled boundaries must protect confidentiality and integrity of data</v>
      </c>
      <c r="E10" s="16"/>
      <c r="F10" s="16"/>
      <c r="G10" s="16"/>
      <c r="H10" s="16"/>
      <c r="I10" s="16"/>
    </row>
    <row r="11" spans="1:9" ht="72.900000000000006" x14ac:dyDescent="0.4">
      <c r="A11" s="16">
        <v>50</v>
      </c>
      <c r="B11" s="44" t="str">
        <f ca="1">IF(OFFSET(Matrix!$J$1,$A11 - 1,0)="Yes","Mobile App"," ")</f>
        <v>Mobile App</v>
      </c>
      <c r="C11" s="44" t="str">
        <f ca="1">IF(OFFSET(Matrix!$J$1,$A11 - 1,0)="Yes",OFFSET(Matrix!$G$1,$A11 - 1,0)," ")</f>
        <v>High</v>
      </c>
      <c r="D11" s="45" t="str">
        <f ca="1">IF(OFFSET(Matrix!$J$1,$A11 - 1,0)="Yes",OFFSET(Matrix!$I$1,$A11 - 1,0),"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1" s="16"/>
      <c r="F11" s="16"/>
      <c r="G11" s="16"/>
      <c r="H11" s="16"/>
      <c r="I11" s="16"/>
    </row>
    <row r="12" spans="1:9" ht="29.15" x14ac:dyDescent="0.4">
      <c r="A12" s="16">
        <v>33</v>
      </c>
      <c r="B12" s="44" t="str">
        <f ca="1">IF(OFFSET(Matrix!$J$1,$A12 - 1,0)="Yes","Mobile App"," ")</f>
        <v>Mobile App</v>
      </c>
      <c r="C12" s="44" t="str">
        <f ca="1">IF(OFFSET(Matrix!$J$1,$A12 - 1,0)="Yes",OFFSET(Matrix!$G$1,$A12 - 1,0)," ")</f>
        <v>High</v>
      </c>
      <c r="D12" s="45" t="str">
        <f ca="1">IF(OFFSET(Matrix!$J$1,$A12 - 1,0)="Yes",OFFSET(Matrix!$I$1,$A12 - 1,0)," ")</f>
        <v>SAA-010 (Security Management) - The vendor shall have an Information Security Management Plan (ISMP).</v>
      </c>
      <c r="E12" s="16"/>
      <c r="F12" s="16"/>
      <c r="G12" s="16"/>
      <c r="H12" s="16"/>
      <c r="I12" s="16"/>
    </row>
    <row r="13" spans="1:9" ht="58.3" x14ac:dyDescent="0.4">
      <c r="A13" s="16">
        <v>57</v>
      </c>
      <c r="B13" s="44" t="str">
        <f ca="1">IF(OFFSET(Matrix!$J$1,$A13 - 1,0)="Yes","Mobile App"," ")</f>
        <v>Mobile App</v>
      </c>
      <c r="C13" s="44" t="str">
        <f ca="1">IF(OFFSET(Matrix!$J$1,$A13 - 1,0)="Yes",OFFSET(Matrix!$G$1,$A13 - 1,0)," ")</f>
        <v>High</v>
      </c>
      <c r="D13" s="45" t="str">
        <f ca="1">IF(OFFSET(Matrix!$J$1,$A13 - 1,0)="Yes",OFFSET(Matrix!$I$1,$A13 - 1,0),"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3" s="16"/>
      <c r="F13" s="16"/>
      <c r="G13" s="16"/>
      <c r="H13" s="16"/>
      <c r="I13" s="16"/>
    </row>
    <row r="14" spans="1:9" ht="233.15" x14ac:dyDescent="0.4">
      <c r="A14" s="16">
        <v>44</v>
      </c>
      <c r="B14" s="44" t="str">
        <f ca="1">IF(OFFSET(Matrix!$J$1,$A14 - 1,0)="Yes","Mobile App"," ")</f>
        <v>Mobile App</v>
      </c>
      <c r="C14" s="44" t="str">
        <f ca="1">IF(OFFSET(Matrix!$J$1,$A14 - 1,0)="Yes",OFFSET(Matrix!$G$1,$A14 - 1,0)," ")</f>
        <v>High</v>
      </c>
      <c r="D14" s="45" t="str">
        <f ca="1">IF(OFFSET(Matrix!$J$1,$A14 - 1,0)="Yes",OFFSET(Matrix!$I$1,$A14 - 1,0),"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4" s="16"/>
      <c r="F14" s="16"/>
      <c r="G14" s="16"/>
      <c r="H14" s="16"/>
      <c r="I14" s="16"/>
    </row>
    <row r="15" spans="1:9" ht="72.900000000000006" x14ac:dyDescent="0.4">
      <c r="A15" s="16">
        <v>39</v>
      </c>
      <c r="B15" s="44" t="str">
        <f ca="1">IF(OFFSET(Matrix!$J$1,$A15 - 1,0)="Yes","Mobile App"," ")</f>
        <v>Mobile App</v>
      </c>
      <c r="C15" s="44" t="str">
        <f ca="1">IF(OFFSET(Matrix!$J$1,$A15 - 1,0)="Yes",OFFSET(Matrix!$G$1,$A15 - 1,0)," ")</f>
        <v>High</v>
      </c>
      <c r="D15" s="45" t="str">
        <f ca="1">IF(OFFSET(Matrix!$J$1,$A15 - 1,0)="Yes",OFFSET(Matrix!$I$1,$A15 - 1,0),"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5" s="16"/>
      <c r="F15" s="16"/>
      <c r="G15" s="16"/>
      <c r="H15" s="16"/>
      <c r="I15" s="16"/>
    </row>
    <row r="16" spans="1:9" ht="43.75" x14ac:dyDescent="0.4">
      <c r="A16" s="16">
        <v>30</v>
      </c>
      <c r="B16" s="44" t="str">
        <f ca="1">IF(OFFSET(Matrix!$J$1,$A16 - 1,0)="Yes","Mobile App"," ")</f>
        <v>Mobile App</v>
      </c>
      <c r="C16" s="44" t="str">
        <f ca="1">IF(OFFSET(Matrix!$J$1,$A16 - 1,0)="Yes",OFFSET(Matrix!$G$1,$A16 - 1,0)," ")</f>
        <v>Medium</v>
      </c>
      <c r="D16" s="45" t="str">
        <f ca="1">IF(OFFSET(Matrix!$J$1,$A16 - 1,0)="Yes",OFFSET(Matrix!$I$1,$A16 - 1,0)," ")</f>
        <v>PS-010 (Personnel Security) - The vendor shall have personnel security policies &amp; procedures, position risk categorization, personnel screening, personnel termination, personnel transfer, access agreements and third-party personnel security.</v>
      </c>
      <c r="E16" s="16"/>
      <c r="F16" s="16"/>
      <c r="G16" s="16"/>
      <c r="H16" s="16"/>
      <c r="I16" s="16"/>
    </row>
    <row r="17" spans="1:9" ht="58.3" x14ac:dyDescent="0.4">
      <c r="A17" s="16">
        <v>31</v>
      </c>
      <c r="B17" s="44" t="str">
        <f ca="1">IF(OFFSET(Matrix!$J$1,$A17 - 1,0)="Yes","Mobile App"," ")</f>
        <v>Mobile App</v>
      </c>
      <c r="C17" s="44" t="str">
        <f ca="1">IF(OFFSET(Matrix!$J$1,$A17 - 1,0)="Yes",OFFSET(Matrix!$G$1,$A17 - 1,0)," ")</f>
        <v>Medium</v>
      </c>
      <c r="D17" s="45" t="str">
        <f ca="1">IF(OFFSET(Matrix!$J$1,$A17 - 1,0)="Yes",OFFSET(Matrix!$I$1,$A17 - 1,0),"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 s="16"/>
      <c r="F17" s="16"/>
      <c r="G17" s="16"/>
      <c r="H17" s="16"/>
      <c r="I17" s="16"/>
    </row>
    <row r="18" spans="1:9" ht="160.30000000000001" x14ac:dyDescent="0.4">
      <c r="A18" s="16">
        <v>41</v>
      </c>
      <c r="B18" s="44" t="str">
        <f ca="1">IF(OFFSET(Matrix!$J$1,$A18 - 1,0)="Yes","Mobile App"," ")</f>
        <v>Mobile App</v>
      </c>
      <c r="C18" s="44" t="str">
        <f ca="1">IF(OFFSET(Matrix!$J$1,$A18 - 1,0)="Yes",OFFSET(Matrix!$G$1,$A18 - 1,0)," ")</f>
        <v>Medium</v>
      </c>
      <c r="D18" s="45" t="str">
        <f ca="1">IF(OFFSET(Matrix!$J$1,$A18 - 1,0)="Yes",OFFSET(Matrix!$I$1,$A18 - 1,0),"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8" s="16"/>
      <c r="F18" s="16"/>
      <c r="G18" s="16"/>
      <c r="H18" s="16"/>
      <c r="I18" s="16"/>
    </row>
    <row r="19" spans="1:9" ht="29.15" x14ac:dyDescent="0.4">
      <c r="A19" s="16">
        <v>54</v>
      </c>
      <c r="B19" s="44" t="str">
        <f ca="1">IF(OFFSET(Matrix!$J$1,$A19 - 1,0)="Yes","Mobile App"," ")</f>
        <v>Mobile App</v>
      </c>
      <c r="C19" s="44" t="str">
        <f ca="1">IF(OFFSET(Matrix!$J$1,$A19 - 1,0)="Yes",OFFSET(Matrix!$G$1,$A19 - 1,0)," ")</f>
        <v>Medium</v>
      </c>
      <c r="D19" s="45" t="str">
        <f ca="1">IF(OFFSET(Matrix!$J$1,$A19 - 1,0)="Yes",OFFSET(Matrix!$I$1,$A19 - 1,0)," ")</f>
        <v>SII-030 (Protecting Firmware on Devices) - The vendor shall use digitally signed software on telematics devices and prohibit execution of unsigned or invalidly signed software.</v>
      </c>
      <c r="E19" s="16"/>
      <c r="F19" s="16"/>
      <c r="G19" s="16"/>
      <c r="H19" s="16"/>
      <c r="I19" s="16"/>
    </row>
    <row r="20" spans="1:9" ht="58.3" x14ac:dyDescent="0.4">
      <c r="A20" s="16">
        <v>35</v>
      </c>
      <c r="B20" s="44" t="str">
        <f ca="1">IF(OFFSET(Matrix!$J$1,$A20 - 1,0)="Yes","Mobile App"," ")</f>
        <v>Mobile App</v>
      </c>
      <c r="C20" s="44" t="str">
        <f ca="1">IF(OFFSET(Matrix!$J$1,$A20 - 1,0)="Yes",OFFSET(Matrix!$G$1,$A20 - 1,0)," ")</f>
        <v>Medium</v>
      </c>
      <c r="D20" s="45" t="str">
        <f ca="1">IF(OFFSET(Matrix!$J$1,$A20 - 1,0)="Yes",OFFSET(Matrix!$I$1,$A20 - 1,0),"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0" s="16"/>
      <c r="F20" s="16"/>
      <c r="G20" s="16"/>
      <c r="H20" s="16"/>
      <c r="I20" s="16"/>
    </row>
    <row r="21" spans="1:9" ht="72.900000000000006" x14ac:dyDescent="0.4">
      <c r="A21" s="16">
        <v>3</v>
      </c>
      <c r="B21" s="44" t="str">
        <f ca="1">IF(OFFSET(Matrix!$J$1,$A21 - 1,0)="Yes","Mobile App"," ")</f>
        <v>Mobile App</v>
      </c>
      <c r="C21" s="44" t="str">
        <f ca="1">IF(OFFSET(Matrix!$J$1,$A21 - 1,0)="Yes",OFFSET(Matrix!$G$1,$A21 - 1,0)," ")</f>
        <v>Medium</v>
      </c>
      <c r="D21" s="45" t="str">
        <f ca="1">IF(OFFSET(Matrix!$J$1,$A21 - 1,0)="Yes",OFFSET(Matrix!$I$1,$A21 - 1,0),"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1" s="16"/>
      <c r="F21" s="16"/>
      <c r="G21" s="16"/>
      <c r="H21" s="16"/>
      <c r="I21" s="16"/>
    </row>
    <row r="22" spans="1:9" ht="43.75" x14ac:dyDescent="0.4">
      <c r="A22" s="16">
        <v>6</v>
      </c>
      <c r="B22" s="44" t="str">
        <f ca="1">IF(OFFSET(Matrix!$J$1,$A22 - 1,0)="Yes","Mobile App"," ")</f>
        <v>Mobile App</v>
      </c>
      <c r="C22" s="44" t="str">
        <f ca="1">IF(OFFSET(Matrix!$J$1,$A22 - 1,0)="Yes",OFFSET(Matrix!$G$1,$A22 - 1,0)," ")</f>
        <v>Medium</v>
      </c>
      <c r="D22" s="45" t="str">
        <f ca="1">IF(OFFSET(Matrix!$J$1,$A22 - 1,0)="Yes",OFFSET(Matrix!$I$1,$A22 - 1,0)," ")</f>
        <v>AC-040 (Access Control) - The vendor shall identify all instances where the telematics system includes actions that cannot support access authentication and/or execute with elevated privileges</v>
      </c>
      <c r="E22" s="16"/>
      <c r="F22" s="16"/>
      <c r="G22" s="16"/>
      <c r="H22" s="16"/>
      <c r="I22" s="16"/>
    </row>
    <row r="23" spans="1:9" ht="29.15" x14ac:dyDescent="0.4">
      <c r="A23" s="16">
        <v>7</v>
      </c>
      <c r="B23" s="44" t="str">
        <f ca="1">IF(OFFSET(Matrix!$J$1,$A23 - 1,0)="Yes","Mobile App"," ")</f>
        <v>Mobile App</v>
      </c>
      <c r="C23" s="44" t="str">
        <f ca="1">IF(OFFSET(Matrix!$J$1,$A23 - 1,0)="Yes",OFFSET(Matrix!$G$1,$A23 - 1,0)," ")</f>
        <v>Medium</v>
      </c>
      <c r="D23" s="45" t="str">
        <f ca="1">IF(OFFSET(Matrix!$J$1,$A23 - 1,0)="Yes",OFFSET(Matrix!$I$1,$A23 - 1,0)," ")</f>
        <v>AC-041 (Access Control) - Identifying information about the connected devices will not be made available without authentication first.</v>
      </c>
      <c r="E23" s="16"/>
      <c r="F23" s="16"/>
      <c r="G23" s="16"/>
      <c r="H23" s="16"/>
      <c r="I23" s="16"/>
    </row>
    <row r="24" spans="1:9" ht="29.15" x14ac:dyDescent="0.4">
      <c r="A24" s="16">
        <v>8</v>
      </c>
      <c r="B24" s="44" t="str">
        <f ca="1">IF(OFFSET(Matrix!$J$1,$A24 - 1,0)="Yes","Mobile App"," ")</f>
        <v>Mobile App</v>
      </c>
      <c r="C24" s="44" t="str">
        <f ca="1">IF(OFFSET(Matrix!$J$1,$A24 - 1,0)="Yes",OFFSET(Matrix!$G$1,$A24 - 1,0)," ")</f>
        <v>Medium</v>
      </c>
      <c r="D24" s="45" t="str">
        <f ca="1">IF(OFFSET(Matrix!$J$1,$A24 - 1,0)="Yes",OFFSET(Matrix!$I$1,$A24 - 1,0)," ")</f>
        <v>AC-050 (Access Control) - All remote access methods and possible remote actions to/on telematics system shall be documented.</v>
      </c>
      <c r="E24" s="16"/>
      <c r="F24" s="16"/>
      <c r="G24" s="16"/>
      <c r="H24" s="16"/>
      <c r="I24" s="16"/>
    </row>
    <row r="25" spans="1:9" ht="43.75" x14ac:dyDescent="0.4">
      <c r="A25" s="16">
        <v>14</v>
      </c>
      <c r="B25" s="44" t="str">
        <f ca="1">IF(OFFSET(Matrix!$J$1,$A25 - 1,0)="Yes","Mobile App"," ")</f>
        <v>Mobile App</v>
      </c>
      <c r="C25" s="44" t="str">
        <f ca="1">IF(OFFSET(Matrix!$J$1,$A25 - 1,0)="Yes",OFFSET(Matrix!$G$1,$A25 - 1,0)," ")</f>
        <v>Medium</v>
      </c>
      <c r="D25" s="45" t="str">
        <f ca="1">IF(OFFSET(Matrix!$J$1,$A25 - 1,0)="Yes",OFFSET(Matrix!$I$1,$A25 - 1,0)," ")</f>
        <v>AC-080 (Device-Local Authentication) - All authentication offered on device-local interfaces shall expect credentials which are unique to each device instance and uncorrelated to any and all public information about the device.</v>
      </c>
      <c r="E25" s="16"/>
      <c r="F25" s="16"/>
      <c r="G25" s="16"/>
      <c r="H25" s="16"/>
      <c r="I25" s="16"/>
    </row>
    <row r="26" spans="1:9" ht="43.75" x14ac:dyDescent="0.4">
      <c r="A26" s="16">
        <v>18</v>
      </c>
      <c r="B26" s="44" t="str">
        <f ca="1">IF(OFFSET(Matrix!$J$1,$A26 - 1,0)="Yes","Mobile App"," ")</f>
        <v>Mobile App</v>
      </c>
      <c r="C26" s="44" t="str">
        <f ca="1">IF(OFFSET(Matrix!$J$1,$A26 - 1,0)="Yes",OFFSET(Matrix!$G$1,$A26 - 1,0)," ")</f>
        <v>Medium</v>
      </c>
      <c r="D26" s="45" t="str">
        <f ca="1">IF(OFFSET(Matrix!$J$1,$A26 - 1,0)="Yes",OFFSET(Matrix!$I$1,$A26 - 1,0)," ")</f>
        <v>IA-010 (Identification and Authentication) - All remote hosts of the vendor's system shall be configured to uniquely identify and authenticate all other remote hosts of the system and/or any other interfacing systems.</v>
      </c>
      <c r="E26" s="16"/>
      <c r="F26" s="16"/>
      <c r="G26" s="16"/>
      <c r="H26" s="16"/>
      <c r="I26" s="16"/>
    </row>
    <row r="27" spans="1:9" ht="43.75" x14ac:dyDescent="0.4">
      <c r="A27" s="16">
        <v>20</v>
      </c>
      <c r="B27" s="44" t="str">
        <f ca="1">IF(OFFSET(Matrix!$J$1,$A27 - 1,0)="Yes","Mobile App"," ")</f>
        <v>Mobile App</v>
      </c>
      <c r="C27" s="44" t="str">
        <f ca="1">IF(OFFSET(Matrix!$J$1,$A27 - 1,0)="Yes",OFFSET(Matrix!$G$1,$A27 - 1,0)," ")</f>
        <v>Medium</v>
      </c>
      <c r="D27" s="45" t="str">
        <f ca="1">IF(OFFSET(Matrix!$J$1,$A27 - 1,0)="Yes",OFFSET(Matrix!$I$1,$A27 - 1,0)," ")</f>
        <v>IA-030 (Identification and Authentication) - Cryptographic modules used in the vendors system shall be compliant with Federal Information Processing Standards (FIPS) 140-2: Level 1.</v>
      </c>
      <c r="E27" s="16"/>
      <c r="F27" s="16"/>
      <c r="G27" s="16"/>
      <c r="H27" s="16"/>
      <c r="I27" s="16"/>
    </row>
    <row r="28" spans="1:9" ht="43.75" x14ac:dyDescent="0.4">
      <c r="A28" s="16">
        <v>22</v>
      </c>
      <c r="B28" s="44" t="str">
        <f ca="1">IF(OFFSET(Matrix!$J$1,$A28 - 1,0)="Yes","Mobile App"," ")</f>
        <v>Mobile App</v>
      </c>
      <c r="C28" s="44" t="str">
        <f ca="1">IF(OFFSET(Matrix!$J$1,$A28 - 1,0)="Yes",OFFSET(Matrix!$G$1,$A28 - 1,0)," ")</f>
        <v>Medium</v>
      </c>
      <c r="D28" s="45" t="str">
        <f ca="1">IF(OFFSET(Matrix!$J$1,$A28 - 1,0)="Yes",OFFSET(Matrix!$I$1,$A28 - 1,0)," ")</f>
        <v>M-010 (Maintenance) - The vendor shall have procedures in place to ensure that components outside of the carrier’s direct control are not updated or modified without prior coordination and approval by an organization-defined individual or role</v>
      </c>
      <c r="E28" s="16"/>
      <c r="F28" s="16"/>
      <c r="G28" s="16"/>
      <c r="H28" s="16"/>
      <c r="I28" s="16"/>
    </row>
    <row r="29" spans="1:9" ht="29.15" x14ac:dyDescent="0.4">
      <c r="A29" s="16">
        <v>32</v>
      </c>
      <c r="B29" s="44" t="str">
        <f ca="1">IF(OFFSET(Matrix!$J$1,$A29 - 1,0)="Yes","Mobile App"," ")</f>
        <v>Mobile App</v>
      </c>
      <c r="C29" s="44" t="str">
        <f ca="1">IF(OFFSET(Matrix!$J$1,$A29 - 1,0)="Yes",OFFSET(Matrix!$G$1,$A29 - 1,0)," ")</f>
        <v>Medium</v>
      </c>
      <c r="D29" s="45" t="str">
        <f ca="1">IF(OFFSET(Matrix!$J$1,$A29 - 1,0)="Yes",OFFSET(Matrix!$I$1,$A29 - 1,0)," ")</f>
        <v>RA-020 (Risk Assessment) - The vendor shall use the results of risk assessments to influence systems development and processes.</v>
      </c>
      <c r="E29" s="16"/>
      <c r="F29" s="16"/>
      <c r="G29" s="16"/>
      <c r="H29" s="16"/>
      <c r="I29" s="16"/>
    </row>
    <row r="30" spans="1:9" ht="43.75" x14ac:dyDescent="0.4">
      <c r="A30" s="16">
        <v>45</v>
      </c>
      <c r="B30" s="44" t="str">
        <f ca="1">IF(OFFSET(Matrix!$J$1,$A30 - 1,0)="Yes","Mobile App"," ")</f>
        <v>Mobile App</v>
      </c>
      <c r="C30" s="44" t="str">
        <f ca="1">IF(OFFSET(Matrix!$J$1,$A30 - 1,0)="Yes",OFFSET(Matrix!$G$1,$A30 - 1,0)," ")</f>
        <v>Medium</v>
      </c>
      <c r="D30" s="45" t="str">
        <f ca="1">IF(OFFSET(Matrix!$J$1,$A30 - 1,0)="Yes",OFFSET(Matrix!$I$1,$A30 - 1,0)," ")</f>
        <v>SCP-091 (System and Communication Protocols) - The vendor shall implement checks for expired certificates and ensure the ability to remove trust in any given root certificate authority from their systems and devices PKI implementations.</v>
      </c>
      <c r="E30" s="16"/>
      <c r="F30" s="16"/>
      <c r="G30" s="16"/>
      <c r="H30" s="16"/>
      <c r="I30" s="16"/>
    </row>
    <row r="31" spans="1:9" ht="43.75" x14ac:dyDescent="0.4">
      <c r="A31" s="16">
        <v>48</v>
      </c>
      <c r="B31" s="44" t="str">
        <f ca="1">IF(OFFSET(Matrix!$J$1,$A31 - 1,0)="Yes","Mobile App"," ")</f>
        <v>Mobile App</v>
      </c>
      <c r="C31" s="44" t="str">
        <f ca="1">IF(OFFSET(Matrix!$J$1,$A31 - 1,0)="Yes",OFFSET(Matrix!$G$1,$A31 - 1,0)," ")</f>
        <v>Medium</v>
      </c>
      <c r="D31" s="45" t="str">
        <f ca="1">IF(OFFSET(Matrix!$J$1,$A31 - 1,0)="Yes",OFFSET(Matrix!$I$1,$A31 - 1,0)," ")</f>
        <v>SCP-120 (Unique API Keys and API Passwords) - The vendor’s software shall not contain any credentials that are shared among other copies of software; e.g. the software cannot contain hardcoded API keys or API passwords</v>
      </c>
      <c r="E31" s="16"/>
      <c r="F31" s="16"/>
      <c r="G31" s="16"/>
      <c r="H31" s="16"/>
      <c r="I31" s="16"/>
    </row>
    <row r="32" spans="1:9" ht="43.75" x14ac:dyDescent="0.4">
      <c r="A32" s="16">
        <v>49</v>
      </c>
      <c r="B32" s="44" t="str">
        <f ca="1">IF(OFFSET(Matrix!$J$1,$A32 - 1,0)="Yes","Mobile App"," ")</f>
        <v>Mobile App</v>
      </c>
      <c r="C32" s="44" t="str">
        <f ca="1">IF(OFFSET(Matrix!$J$1,$A32 - 1,0)="Yes",OFFSET(Matrix!$G$1,$A32 - 1,0)," ")</f>
        <v>Medium</v>
      </c>
      <c r="D32" s="45" t="str">
        <f ca="1">IF(OFFSET(Matrix!$J$1,$A32 - 1,0)="Yes",OFFSET(Matrix!$I$1,$A32 - 1,0)," ")</f>
        <v>SCP-130 (System and Communication Protocols) - Vendors shall limit hardware support for deprecated or insecure communcations protocols. This includes those with known vulnerabilities.</v>
      </c>
      <c r="E32" s="16"/>
      <c r="F32" s="16"/>
      <c r="G32" s="16"/>
      <c r="H32" s="16"/>
      <c r="I32" s="16"/>
    </row>
    <row r="33" spans="1:9" ht="131.15" x14ac:dyDescent="0.4">
      <c r="A33" s="16">
        <v>65</v>
      </c>
      <c r="B33" s="44" t="str">
        <f ca="1">IF(OFFSET(Matrix!$J$1,$A33 - 1,0)="Yes","Mobile App"," ")</f>
        <v>Mobile App</v>
      </c>
      <c r="C33" s="44" t="str">
        <f ca="1">IF(OFFSET(Matrix!$J$1,$A33 - 1,0)="Yes",OFFSET(Matrix!$G$1,$A33 - 1,0)," ")</f>
        <v>Medium</v>
      </c>
      <c r="D33" s="45" t="str">
        <f ca="1">IF(OFFSET(Matrix!$J$1,$A33 - 1,0)="Yes",OFFSET(Matrix!$I$1,$A33 - 1,0),"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33" s="16"/>
      <c r="F33" s="16"/>
      <c r="G33" s="16"/>
      <c r="H33" s="16"/>
      <c r="I33" s="16"/>
    </row>
    <row r="34" spans="1:9" ht="43.75" x14ac:dyDescent="0.4">
      <c r="A34" s="16">
        <v>66</v>
      </c>
      <c r="B34" s="44" t="str">
        <f ca="1">IF(OFFSET(Matrix!$J$1,$A34 - 1,0)="Yes","Mobile App"," ")</f>
        <v>Mobile App</v>
      </c>
      <c r="C34" s="44" t="str">
        <f ca="1">IF(OFFSET(Matrix!$J$1,$A34 - 1,0)="Yes",OFFSET(Matrix!$G$1,$A34 - 1,0)," ")</f>
        <v>Medium</v>
      </c>
      <c r="D34" s="45" t="str">
        <f ca="1">IF(OFFSET(Matrix!$J$1,$A34 - 1,0)="Yes",OFFSET(Matrix!$I$1,$A34 - 1,0)," ")</f>
        <v>SII-140 (Vulnerability Management) - The vendor shall implement ongoing monitoring and protection against malicious code in production using a well governed process that addresses all entry and exit points in the system.</v>
      </c>
      <c r="E34" s="16"/>
      <c r="F34" s="16"/>
      <c r="G34" s="16"/>
      <c r="H34" s="16"/>
      <c r="I34" s="16"/>
    </row>
    <row r="35" spans="1:9" ht="29.15" x14ac:dyDescent="0.4">
      <c r="A35" s="16">
        <v>67</v>
      </c>
      <c r="B35" s="44" t="str">
        <f ca="1">IF(OFFSET(Matrix!$J$1,$A35 - 1,0)="Yes","Mobile App"," ")</f>
        <v>Mobile App</v>
      </c>
      <c r="C35" s="44" t="str">
        <f ca="1">IF(OFFSET(Matrix!$J$1,$A35 - 1,0)="Yes",OFFSET(Matrix!$G$1,$A35 - 1,0)," ")</f>
        <v>Medium</v>
      </c>
      <c r="D35" s="45" t="str">
        <f ca="1">IF(OFFSET(Matrix!$J$1,$A35 - 1,0)="Yes",OFFSET(Matrix!$I$1,$A35 - 1,0)," ")</f>
        <v>SII-150 (Vulnerability Management) - The vendor shall verify code according to best-practice coding standards</v>
      </c>
      <c r="E35" s="16"/>
      <c r="F35" s="16"/>
      <c r="G35" s="16"/>
      <c r="H35" s="16"/>
      <c r="I35" s="16"/>
    </row>
    <row r="36" spans="1:9" ht="43.75" x14ac:dyDescent="0.4">
      <c r="A36" s="16">
        <v>38</v>
      </c>
      <c r="B36" s="44" t="str">
        <f ca="1">IF(OFFSET(Matrix!$J$1,$A36 - 1,0)="Yes","Mobile App"," ")</f>
        <v>Mobile App</v>
      </c>
      <c r="C36" s="44" t="str">
        <f ca="1">IF(OFFSET(Matrix!$J$1,$A36 - 1,0)="Yes",OFFSET(Matrix!$G$1,$A36 - 1,0)," ")</f>
        <v>Medium</v>
      </c>
      <c r="D36" s="45" t="str">
        <f ca="1">IF(OFFSET(Matrix!$J$1,$A36 - 1,0)="Yes",OFFSET(Matrix!$I$1,$A36 - 1,0)," ")</f>
        <v>SCP-011 (Protecting Communication paths for systems) - Communication path cryptographic protections must not use identities, keys or shared secrets which are common across multiple deployed devices</v>
      </c>
      <c r="E36" s="16"/>
      <c r="F36" s="16"/>
      <c r="G36" s="16"/>
      <c r="H36" s="16"/>
      <c r="I36" s="16"/>
    </row>
    <row r="37" spans="1:9" ht="43.75" x14ac:dyDescent="0.4">
      <c r="A37" s="16">
        <v>51</v>
      </c>
      <c r="B37" s="44" t="str">
        <f ca="1">IF(OFFSET(Matrix!$J$1,$A37 - 1,0)="Yes","Mobile App"," ")</f>
        <v>Mobile App</v>
      </c>
      <c r="C37" s="44" t="str">
        <f ca="1">IF(OFFSET(Matrix!$J$1,$A37 - 1,0)="Yes",OFFSET(Matrix!$G$1,$A37 - 1,0)," ")</f>
        <v>Medium</v>
      </c>
      <c r="D37" s="45" t="str">
        <f ca="1">IF(OFFSET(Matrix!$J$1,$A37 - 1,0)="Yes",OFFSET(Matrix!$I$1,$A37 - 1,0)," ")</f>
        <v>SII-011 (Protecting Firmware on Devices) - The vendor shall implement/deploy secure over the air update systems including assurances of integrity&amp;authenticity. Also rollback protections and a means of denying the use of old potentially compromised signing keys.</v>
      </c>
      <c r="E37" s="16"/>
      <c r="F37" s="16"/>
      <c r="G37" s="16"/>
      <c r="H37" s="16"/>
      <c r="I37" s="16"/>
    </row>
    <row r="38" spans="1:9" ht="43.75" x14ac:dyDescent="0.4">
      <c r="A38" s="16">
        <v>58</v>
      </c>
      <c r="B38" s="44" t="str">
        <f ca="1">IF(OFFSET(Matrix!$J$1,$A38 - 1,0)="Yes","Mobile App"," ")</f>
        <v>Mobile App</v>
      </c>
      <c r="C38" s="44" t="str">
        <f ca="1">IF(OFFSET(Matrix!$J$1,$A38 - 1,0)="Yes",OFFSET(Matrix!$G$1,$A38 - 1,0)," ")</f>
        <v>Medium</v>
      </c>
      <c r="D38" s="45" t="str">
        <f ca="1">IF(OFFSET(Matrix!$J$1,$A38 - 1,0)="Yes",OFFSET(Matrix!$I$1,$A38 - 1,0)," ")</f>
        <v>SII-071 (Protecting Firmware on Devices) - The vendor shall use the techniques of sanitizing/filtering inputs, segmenting memory spaces of input parsers from other execution and/or using provably correct or memory safe languages for input processing.</v>
      </c>
      <c r="E38" s="16"/>
      <c r="F38" s="16"/>
      <c r="G38" s="16"/>
      <c r="H38" s="16"/>
      <c r="I38" s="16"/>
    </row>
    <row r="39" spans="1:9" ht="87.45" x14ac:dyDescent="0.4">
      <c r="A39" s="16">
        <v>61</v>
      </c>
      <c r="B39" s="44" t="str">
        <f ca="1">IF(OFFSET(Matrix!$J$1,$A39 - 1,0)="Yes","Mobile App"," ")</f>
        <v>Mobile App</v>
      </c>
      <c r="C39" s="44" t="str">
        <f ca="1">IF(OFFSET(Matrix!$J$1,$A39 - 1,0)="Yes",OFFSET(Matrix!$G$1,$A39 - 1,0)," ")</f>
        <v>Medium</v>
      </c>
      <c r="D39" s="45" t="str">
        <f ca="1">IF(OFFSET(Matrix!$J$1,$A39 - 1,0)="Yes",OFFSET(Matrix!$I$1,$A39 - 1,0),"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39" s="16"/>
      <c r="F39" s="16"/>
      <c r="G39" s="16"/>
      <c r="H39" s="16"/>
      <c r="I39" s="16"/>
    </row>
    <row r="40" spans="1:9" ht="43.75" x14ac:dyDescent="0.4">
      <c r="A40" s="16">
        <v>68</v>
      </c>
      <c r="B40" s="44" t="str">
        <f ca="1">IF(OFFSET(Matrix!$J$1,$A40 - 1,0)="Yes","Mobile App"," ")</f>
        <v>Mobile App</v>
      </c>
      <c r="C40" s="44" t="str">
        <f ca="1">IF(OFFSET(Matrix!$J$1,$A40 - 1,0)="Yes",OFFSET(Matrix!$G$1,$A40 - 1,0)," ")</f>
        <v>Medium</v>
      </c>
      <c r="D40" s="45" t="str">
        <f ca="1">IF(OFFSET(Matrix!$J$1,$A40 - 1,0)="Yes",OFFSET(Matrix!$I$1,$A40 - 1,0)," ")</f>
        <v>SII-170 (System and Information Integrity) - The vendor shall actively monitor resources such as NIST Common Vulnerabilities and Exposures (CVE), Bugtraq, for security alerts and advisories related to the telematics system’s components</v>
      </c>
      <c r="E40" s="16"/>
      <c r="F40" s="16"/>
      <c r="G40" s="16"/>
      <c r="H40" s="16"/>
      <c r="I40" s="16"/>
    </row>
    <row r="41" spans="1:9" ht="58.3" x14ac:dyDescent="0.4">
      <c r="A41" s="48">
        <v>69</v>
      </c>
      <c r="B41" s="49" t="str">
        <f ca="1">IF(OFFSET(Matrix!$J$1,$A41 - 1,0)="Yes","Mobile App"," ")</f>
        <v>Mobile App</v>
      </c>
      <c r="C41" s="49" t="str">
        <f ca="1">IF(OFFSET(Matrix!$J$1,$A41 - 1,0)="Yes",OFFSET(Matrix!$G$1,$A41 - 1,0)," ")</f>
        <v>Medium</v>
      </c>
      <c r="D41" s="50" t="str">
        <f ca="1">IF(OFFSET(Matrix!$J$1,$A41 - 1,0)="Yes",OFFSET(Matrix!$I$1,$A41 - 1,0),"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41" s="48"/>
      <c r="F41" s="48"/>
      <c r="G41" s="48"/>
      <c r="H41" s="48"/>
      <c r="I41" s="48"/>
    </row>
    <row r="42" spans="1:9" ht="72.900000000000006" x14ac:dyDescent="0.4">
      <c r="A42" s="16">
        <v>40</v>
      </c>
      <c r="B42" s="44" t="str">
        <f ca="1">IF(OFFSET(Matrix!$J$1,$A42 - 1,0)="Yes","Mobile App"," ")</f>
        <v>Mobile App</v>
      </c>
      <c r="C42" s="44" t="str">
        <f ca="1">IF(OFFSET(Matrix!$J$1,$A42 - 1,0)="Yes",OFFSET(Matrix!$G$1,$A42 - 1,0)," ")</f>
        <v>Medium</v>
      </c>
      <c r="D42" s="45" t="str">
        <f ca="1">IF(OFFSET(Matrix!$J$1,$A42 - 1,0)="Yes",OFFSET(Matrix!$I$1,$A42 - 1,0)," ")</f>
        <v>SCP-030 (Protecting Data on Devices) - Vendors will supply documentation detailing what data is and is not protected at rest by cryptography.
Vendors are encouraged to expand the list of categories of data which will be protected on-device.</v>
      </c>
      <c r="E42" s="16"/>
      <c r="F42" s="16"/>
      <c r="G42" s="16"/>
      <c r="H42" s="16"/>
      <c r="I42" s="16"/>
    </row>
    <row r="43" spans="1:9" ht="145.75" x14ac:dyDescent="0.4">
      <c r="A43" s="16">
        <v>53</v>
      </c>
      <c r="B43" s="44" t="str">
        <f ca="1">IF(OFFSET(Matrix!$J$1,$A43 - 1,0)="Yes","Mobile App"," ")</f>
        <v>Mobile App</v>
      </c>
      <c r="C43" s="44" t="str">
        <f ca="1">IF(OFFSET(Matrix!$J$1,$A43 - 1,0)="Yes",OFFSET(Matrix!$G$1,$A43 - 1,0)," ")</f>
        <v>Medium</v>
      </c>
      <c r="D43" s="45" t="str">
        <f ca="1">IF(OFFSET(Matrix!$J$1,$A43 - 1,0)="Yes",OFFSET(Matrix!$I$1,$A43 - 1,0),"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43" s="16"/>
      <c r="F43" s="16"/>
      <c r="G43" s="16"/>
      <c r="H43" s="16"/>
      <c r="I43" s="16"/>
    </row>
    <row r="44" spans="1:9" ht="58.3" x14ac:dyDescent="0.4">
      <c r="A44" s="16">
        <v>52</v>
      </c>
      <c r="B44" s="44" t="str">
        <f ca="1">IF(OFFSET(Matrix!$J$1,$A44 - 1,0)="Yes","Mobile App"," ")</f>
        <v>Mobile App</v>
      </c>
      <c r="C44" s="44" t="str">
        <f ca="1">IF(OFFSET(Matrix!$J$1,$A44 - 1,0)="Yes",OFFSET(Matrix!$G$1,$A44 - 1,0)," ")</f>
        <v>Medium</v>
      </c>
      <c r="D44" s="45" t="str">
        <f ca="1">IF(OFFSET(Matrix!$J$1,$A44 - 1,0)="Yes",OFFSET(Matrix!$I$1,$A44 - 1,0),"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44" s="16"/>
      <c r="F44" s="16"/>
      <c r="G44" s="16"/>
      <c r="H44" s="16"/>
      <c r="I44" s="16"/>
    </row>
    <row r="45" spans="1:9" ht="29.15" x14ac:dyDescent="0.4">
      <c r="A45" s="16">
        <v>59</v>
      </c>
      <c r="B45" s="44" t="str">
        <f ca="1">IF(OFFSET(Matrix!$J$1,$A45 - 1,0)="Yes","Mobile App"," ")</f>
        <v>Mobile App</v>
      </c>
      <c r="C45" s="44" t="str">
        <f ca="1">IF(OFFSET(Matrix!$J$1,$A45 - 1,0)="Yes",OFFSET(Matrix!$G$1,$A45 - 1,0)," ")</f>
        <v>Medium</v>
      </c>
      <c r="D45" s="45" t="str">
        <f ca="1">IF(OFFSET(Matrix!$J$1,$A45 - 1,0)="Yes",OFFSET(Matrix!$I$1,$A45 - 1,0)," ")</f>
        <v>SII-080 (Protecting Firmware on Devices) - The vendor shall design security components that fail-secure to protect integrity of systems and data.</v>
      </c>
      <c r="E45" s="16"/>
      <c r="F45" s="16"/>
      <c r="G45" s="16"/>
      <c r="H45" s="16"/>
      <c r="I45" s="16"/>
    </row>
    <row r="46" spans="1:9" ht="87.45" x14ac:dyDescent="0.4">
      <c r="A46" s="16">
        <v>70</v>
      </c>
      <c r="B46" s="44" t="str">
        <f ca="1">IF(OFFSET(Matrix!$J$1,$A46 - 1,0)="Yes","Mobile App"," ")</f>
        <v>Mobile App</v>
      </c>
      <c r="C46" s="44" t="str">
        <f ca="1">IF(OFFSET(Matrix!$J$1,$A46 - 1,0)="Yes",OFFSET(Matrix!$G$1,$A46 - 1,0)," ")</f>
        <v>Medium</v>
      </c>
      <c r="D46" s="45" t="str">
        <f ca="1">IF(OFFSET(Matrix!$J$1,$A46 - 1,0)="Yes",OFFSET(Matrix!$I$1,$A46 - 1,0)," ")</f>
        <v xml:space="preserve">SII-180 (Secure Software Development Lifecycle (SDLC)) - Remediation SLA or objectives are defined and are adhered to by the security and development teams. Identified vulnerabilities are remediated or mitigated using suitable compensating controls
</v>
      </c>
      <c r="E46" s="16"/>
      <c r="F46" s="16"/>
      <c r="G46" s="16"/>
      <c r="H46" s="16"/>
      <c r="I46" s="16"/>
    </row>
    <row r="47" spans="1:9" ht="29.15" x14ac:dyDescent="0.4">
      <c r="A47" s="16">
        <v>36</v>
      </c>
      <c r="B47" s="44" t="str">
        <f ca="1">IF(OFFSET(Matrix!$J$1,$A47 - 1,0)="Yes","Mobile App"," ")</f>
        <v>Mobile App</v>
      </c>
      <c r="C47" s="44" t="str">
        <f ca="1">IF(OFFSET(Matrix!$J$1,$A47 - 1,0)="Yes",OFFSET(Matrix!$G$1,$A47 - 1,0)," ")</f>
        <v>Low</v>
      </c>
      <c r="D47" s="45" t="str">
        <f ca="1">IF(OFFSET(Matrix!$J$1,$A47 - 1,0)="Yes",OFFSET(Matrix!$I$1,$A47 - 1,0)," ")</f>
        <v>SAA-040 (System and Service Acquisition) - The vendor shall perform due diligence to ensure its suppliers also meet the vendor's security requirements</v>
      </c>
      <c r="E47" s="16"/>
      <c r="F47" s="16"/>
      <c r="G47" s="16"/>
      <c r="H47" s="16"/>
      <c r="I47" s="16"/>
    </row>
    <row r="48" spans="1:9" ht="29.15" x14ac:dyDescent="0.4">
      <c r="A48" s="16">
        <v>64</v>
      </c>
      <c r="B48" s="44" t="str">
        <f ca="1">IF(OFFSET(Matrix!$J$1,$A48 - 1,0)="Yes","Mobile App"," ")</f>
        <v>Mobile App</v>
      </c>
      <c r="C48" s="44" t="str">
        <f ca="1">IF(OFFSET(Matrix!$J$1,$A48 - 1,0)="Yes",OFFSET(Matrix!$G$1,$A48 - 1,0)," ")</f>
        <v>Low</v>
      </c>
      <c r="D48" s="45" t="str">
        <f ca="1">IF(OFFSET(Matrix!$J$1,$A48 - 1,0)="Yes",OFFSET(Matrix!$I$1,$A48 - 1,0)," ")</f>
        <v>SII-120 (Vulnerability Management) - The vendor shall have a vulnerability management process that includes steps to triage any found vulnerabilities and plan remediation.</v>
      </c>
      <c r="E48" s="16"/>
      <c r="F48" s="16"/>
      <c r="G48" s="16"/>
      <c r="H48" s="16"/>
      <c r="I48" s="16"/>
    </row>
    <row r="49" spans="1:9" ht="29.15" x14ac:dyDescent="0.4">
      <c r="A49" s="16">
        <v>60</v>
      </c>
      <c r="B49" s="44" t="str">
        <f ca="1">IF(OFFSET(Matrix!$J$1,$A49 - 1,0)="Yes","Mobile App"," ")</f>
        <v>Mobile App</v>
      </c>
      <c r="C49" s="44" t="str">
        <f ca="1">IF(OFFSET(Matrix!$J$1,$A49 - 1,0)="Yes",OFFSET(Matrix!$G$1,$A49 - 1,0)," ")</f>
        <v>Low</v>
      </c>
      <c r="D49" s="45" t="str">
        <f ca="1">IF(OFFSET(Matrix!$J$1,$A49 - 1,0)="Yes",OFFSET(Matrix!$I$1,$A49 - 1,0)," ")</f>
        <v>SII-081 (Protecting Firmware on Devices) - The vendor shall utilize protective mechanisms to protect components from unauthorized runtime/volatile modification of code.</v>
      </c>
      <c r="E49" s="16"/>
      <c r="F49" s="16"/>
      <c r="G49" s="16"/>
      <c r="H49" s="16"/>
      <c r="I49" s="16"/>
    </row>
    <row r="50" spans="1:9" ht="43.75" x14ac:dyDescent="0.4">
      <c r="A50" s="16">
        <v>71</v>
      </c>
      <c r="B50" s="44" t="str">
        <f ca="1">IF(OFFSET(Matrix!$J$1,$A50 - 1,0)="Yes","Mobile App"," ")</f>
        <v>Mobile App</v>
      </c>
      <c r="C50" s="44" t="str">
        <f ca="1">IF(OFFSET(Matrix!$J$1,$A50 - 1,0)="Yes",OFFSET(Matrix!$G$1,$A50 - 1,0)," ")</f>
        <v>Low</v>
      </c>
      <c r="D50" s="45" t="str">
        <f ca="1">IF(OFFSET(Matrix!$J$1,$A50 - 1,0)="Yes",OFFSET(Matrix!$I$1,$A50 - 1,0)," ")</f>
        <v>SII-190 (Software Resiliency / Code Protections) - The vendor’s software will have software resiliency measures included that will slow the progress of tampering and reverse engineering efforts.</v>
      </c>
      <c r="E50" s="16"/>
      <c r="F50" s="16"/>
      <c r="G50" s="16"/>
      <c r="H50" s="16"/>
      <c r="I50" s="16"/>
    </row>
    <row r="51" spans="1:9" ht="29.15" x14ac:dyDescent="0.4">
      <c r="A51" s="16">
        <v>72</v>
      </c>
      <c r="B51" s="44" t="str">
        <f ca="1">IF(OFFSET(Matrix!$J$1,$A51 - 1,0)="Yes","Mobile App"," ")</f>
        <v>Mobile App</v>
      </c>
      <c r="C51" s="44" t="str">
        <f ca="1">IF(OFFSET(Matrix!$J$1,$A51 - 1,0)="Yes",OFFSET(Matrix!$G$1,$A51 - 1,0)," ")</f>
        <v>Low</v>
      </c>
      <c r="D51" s="45" t="str">
        <f ca="1">IF(OFFSET(Matrix!$J$1,$A51 - 1,0)="Yes",OFFSET(Matrix!$I$1,$A51 - 1,0)," ")</f>
        <v>SII-200 (System and Information Integrity) - The vendor shall participate in a cybersecurity information sharing and analysis group in the heavy vehicle industry</v>
      </c>
      <c r="E51" s="16"/>
      <c r="F51" s="16"/>
      <c r="G51" s="16"/>
      <c r="H51" s="16"/>
      <c r="I51" s="16"/>
    </row>
    <row r="52" spans="1:9" x14ac:dyDescent="0.4">
      <c r="A52" s="16">
        <v>47</v>
      </c>
      <c r="B52" s="44" t="str">
        <f ca="1">IF(OFFSET(Matrix!$J$1,$A52 - 1,0)="Yes","Mobile App"," ")</f>
        <v xml:space="preserve"> </v>
      </c>
      <c r="C52" s="44" t="str">
        <f ca="1">IF(OFFSET(Matrix!$J$1,$A52 - 1,0)="Yes",OFFSET(Matrix!$G$1,$A52 - 1,0)," ")</f>
        <v xml:space="preserve"> </v>
      </c>
      <c r="D52" s="45" t="str">
        <f ca="1">IF(OFFSET(Matrix!$J$1,$A52 - 1,0)="Yes",OFFSET(Matrix!$I$1,$A52 - 1,0)," ")</f>
        <v xml:space="preserve"> </v>
      </c>
      <c r="E52" s="16"/>
      <c r="F52" s="16"/>
      <c r="G52" s="16"/>
      <c r="H52" s="16"/>
      <c r="I52" s="16"/>
    </row>
    <row r="53" spans="1:9" x14ac:dyDescent="0.4">
      <c r="A53" s="16">
        <v>46</v>
      </c>
      <c r="B53" s="44" t="str">
        <f ca="1">IF(OFFSET(Matrix!$J$1,$A53 - 1,0)="Yes","Mobile App"," ")</f>
        <v xml:space="preserve"> </v>
      </c>
      <c r="C53" s="44" t="str">
        <f ca="1">IF(OFFSET(Matrix!$J$1,$A53 - 1,0)="Yes",OFFSET(Matrix!$G$1,$A53 - 1,0)," ")</f>
        <v xml:space="preserve"> </v>
      </c>
      <c r="D53" s="45" t="str">
        <f ca="1">IF(OFFSET(Matrix!$J$1,$A53 - 1,0)="Yes",OFFSET(Matrix!$I$1,$A53 - 1,0)," ")</f>
        <v xml:space="preserve"> </v>
      </c>
      <c r="E53" s="16"/>
      <c r="F53" s="16"/>
      <c r="G53" s="16"/>
      <c r="H53" s="16"/>
      <c r="I53" s="16"/>
    </row>
    <row r="54" spans="1:9" x14ac:dyDescent="0.4">
      <c r="A54" s="16">
        <v>27</v>
      </c>
      <c r="B54" s="44" t="str">
        <f ca="1">IF(OFFSET(Matrix!$J$1,$A54 - 1,0)="Yes","Mobile App"," ")</f>
        <v xml:space="preserve"> </v>
      </c>
      <c r="C54" s="44" t="str">
        <f ca="1">IF(OFFSET(Matrix!$J$1,$A54 - 1,0)="Yes",OFFSET(Matrix!$G$1,$A54 - 1,0)," ")</f>
        <v xml:space="preserve"> </v>
      </c>
      <c r="D54" s="45" t="str">
        <f ca="1">IF(OFFSET(Matrix!$J$1,$A54 - 1,0)="Yes",OFFSET(Matrix!$I$1,$A54 - 1,0)," ")</f>
        <v xml:space="preserve"> </v>
      </c>
      <c r="E54" s="16"/>
      <c r="F54" s="16"/>
      <c r="G54" s="16"/>
      <c r="H54" s="16"/>
      <c r="I54" s="16"/>
    </row>
    <row r="55" spans="1:9" x14ac:dyDescent="0.4">
      <c r="A55" s="16">
        <v>28</v>
      </c>
      <c r="B55" s="44" t="str">
        <f ca="1">IF(OFFSET(Matrix!$J$1,$A55 - 1,0)="Yes","Mobile App"," ")</f>
        <v xml:space="preserve"> </v>
      </c>
      <c r="C55" s="44" t="str">
        <f ca="1">IF(OFFSET(Matrix!$J$1,$A55 - 1,0)="Yes",OFFSET(Matrix!$G$1,$A55 - 1,0)," ")</f>
        <v xml:space="preserve"> </v>
      </c>
      <c r="D55" s="45" t="str">
        <f ca="1">IF(OFFSET(Matrix!$J$1,$A55 - 1,0)="Yes",OFFSET(Matrix!$I$1,$A55 - 1,0)," ")</f>
        <v xml:space="preserve"> </v>
      </c>
      <c r="E55" s="16"/>
      <c r="F55" s="16"/>
      <c r="G55" s="16"/>
      <c r="H55" s="16"/>
      <c r="I55" s="16"/>
    </row>
    <row r="56" spans="1:9" x14ac:dyDescent="0.4">
      <c r="A56" s="16">
        <v>29</v>
      </c>
      <c r="B56" s="44" t="str">
        <f ca="1">IF(OFFSET(Matrix!$J$1,$A56 - 1,0)="Yes","Mobile App"," ")</f>
        <v xml:space="preserve"> </v>
      </c>
      <c r="C56" s="44" t="str">
        <f ca="1">IF(OFFSET(Matrix!$J$1,$A56 - 1,0)="Yes",OFFSET(Matrix!$G$1,$A56 - 1,0)," ")</f>
        <v xml:space="preserve"> </v>
      </c>
      <c r="D56" s="45" t="str">
        <f ca="1">IF(OFFSET(Matrix!$J$1,$A56 - 1,0)="Yes",OFFSET(Matrix!$I$1,$A56 - 1,0)," ")</f>
        <v xml:space="preserve"> </v>
      </c>
      <c r="E56" s="16"/>
      <c r="F56" s="16"/>
      <c r="G56" s="16"/>
      <c r="H56" s="16"/>
      <c r="I56" s="16"/>
    </row>
    <row r="57" spans="1:9" x14ac:dyDescent="0.4">
      <c r="A57" s="16">
        <v>55</v>
      </c>
      <c r="B57" s="44" t="str">
        <f ca="1">IF(OFFSET(Matrix!$J$1,$A57 - 1,0)="Yes","Mobile App"," ")</f>
        <v xml:space="preserve"> </v>
      </c>
      <c r="C57" s="44" t="str">
        <f ca="1">IF(OFFSET(Matrix!$J$1,$A57 - 1,0)="Yes",OFFSET(Matrix!$G$1,$A57 - 1,0)," ")</f>
        <v xml:space="preserve"> </v>
      </c>
      <c r="D57" s="45" t="str">
        <f ca="1">IF(OFFSET(Matrix!$J$1,$A57 - 1,0)="Yes",OFFSET(Matrix!$I$1,$A57 - 1,0)," ")</f>
        <v xml:space="preserve"> </v>
      </c>
      <c r="E57" s="16"/>
      <c r="F57" s="16"/>
      <c r="G57" s="16"/>
      <c r="H57" s="16"/>
      <c r="I57" s="16"/>
    </row>
    <row r="58" spans="1:9" x14ac:dyDescent="0.4">
      <c r="A58" s="16">
        <v>62</v>
      </c>
      <c r="B58" s="44" t="str">
        <f ca="1">IF(OFFSET(Matrix!$J$1,$A58 - 1,0)="Yes","Mobile App"," ")</f>
        <v xml:space="preserve"> </v>
      </c>
      <c r="C58" s="44" t="str">
        <f ca="1">IF(OFFSET(Matrix!$J$1,$A58 - 1,0)="Yes",OFFSET(Matrix!$G$1,$A58 - 1,0)," ")</f>
        <v xml:space="preserve"> </v>
      </c>
      <c r="D58" s="45" t="str">
        <f ca="1">IF(OFFSET(Matrix!$J$1,$A58 - 1,0)="Yes",OFFSET(Matrix!$I$1,$A58 - 1,0)," ")</f>
        <v xml:space="preserve"> </v>
      </c>
      <c r="E58" s="16"/>
      <c r="F58" s="16"/>
      <c r="G58" s="16"/>
      <c r="H58" s="16"/>
      <c r="I58" s="16"/>
    </row>
    <row r="59" spans="1:9" x14ac:dyDescent="0.4">
      <c r="A59" s="16">
        <v>63</v>
      </c>
      <c r="B59" s="44" t="str">
        <f ca="1">IF(OFFSET(Matrix!$J$1,$A59 - 1,0)="Yes","Mobile App"," ")</f>
        <v xml:space="preserve"> </v>
      </c>
      <c r="C59" s="44" t="str">
        <f ca="1">IF(OFFSET(Matrix!$J$1,$A59 - 1,0)="Yes",OFFSET(Matrix!$G$1,$A59 - 1,0)," ")</f>
        <v xml:space="preserve"> </v>
      </c>
      <c r="D59" s="45" t="str">
        <f ca="1">IF(OFFSET(Matrix!$J$1,$A59 - 1,0)="Yes",OFFSET(Matrix!$I$1,$A59 - 1,0)," ")</f>
        <v xml:space="preserve"> </v>
      </c>
      <c r="E59" s="16"/>
      <c r="F59" s="16"/>
      <c r="G59" s="16"/>
      <c r="H59" s="16"/>
      <c r="I59" s="16"/>
    </row>
    <row r="60" spans="1:9" x14ac:dyDescent="0.4">
      <c r="A60" s="16">
        <v>56</v>
      </c>
      <c r="B60" s="44" t="str">
        <f ca="1">IF(OFFSET(Matrix!$J$1,$A60 - 1,0)="Yes","Mobile App"," ")</f>
        <v xml:space="preserve"> </v>
      </c>
      <c r="C60" s="44" t="str">
        <f ca="1">IF(OFFSET(Matrix!$J$1,$A60 - 1,0)="Yes",OFFSET(Matrix!$G$1,$A60 - 1,0)," ")</f>
        <v xml:space="preserve"> </v>
      </c>
      <c r="D60" s="45" t="str">
        <f ca="1">IF(OFFSET(Matrix!$J$1,$A60 - 1,0)="Yes",OFFSET(Matrix!$I$1,$A60 - 1,0)," ")</f>
        <v xml:space="preserve"> </v>
      </c>
      <c r="E60" s="16"/>
      <c r="F60" s="16"/>
      <c r="G60" s="16"/>
      <c r="H60" s="16"/>
      <c r="I60" s="16"/>
    </row>
    <row r="61" spans="1:9" x14ac:dyDescent="0.4">
      <c r="A61" s="16">
        <v>42</v>
      </c>
      <c r="B61" s="44" t="str">
        <f ca="1">IF(OFFSET(Matrix!$J$1,$A61 - 1,0)="Yes","Mobile App"," ")</f>
        <v xml:space="preserve"> </v>
      </c>
      <c r="C61" s="44" t="str">
        <f ca="1">IF(OFFSET(Matrix!$J$1,$A61 - 1,0)="Yes",OFFSET(Matrix!$G$1,$A61 - 1,0)," ")</f>
        <v xml:space="preserve"> </v>
      </c>
      <c r="D61" s="45" t="str">
        <f ca="1">IF(OFFSET(Matrix!$J$1,$A61 - 1,0)="Yes",OFFSET(Matrix!$I$1,$A61 - 1,0)," ")</f>
        <v xml:space="preserve"> </v>
      </c>
      <c r="E61" s="16"/>
      <c r="F61" s="16"/>
      <c r="G61" s="16"/>
      <c r="H61" s="16"/>
      <c r="I61" s="16"/>
    </row>
    <row r="62" spans="1:9" x14ac:dyDescent="0.4">
      <c r="A62" s="16">
        <v>2</v>
      </c>
      <c r="B62" s="16" t="str">
        <f ca="1">IF(OFFSET(Matrix!$J$1,$A62 - 1,0)="Yes","Mobile App"," ")</f>
        <v xml:space="preserve"> </v>
      </c>
      <c r="C62" s="16" t="str">
        <f ca="1">IF(OFFSET(Matrix!$J$1,$A62 - 1,0)="Yes",OFFSET(Matrix!$G$1,$A62 - 1,0)," ")</f>
        <v xml:space="preserve"> </v>
      </c>
      <c r="D62" s="16" t="str">
        <f ca="1">IF(OFFSET(Matrix!$J$1,$A62 - 1,0)="Yes",OFFSET(Matrix!$I$1,$A62 - 1,0)," ")</f>
        <v xml:space="preserve"> </v>
      </c>
      <c r="E62" s="16"/>
      <c r="F62" s="16"/>
      <c r="G62" s="16"/>
      <c r="H62" s="16"/>
      <c r="I62" s="16"/>
    </row>
    <row r="63" spans="1:9" x14ac:dyDescent="0.4">
      <c r="A63" s="16">
        <v>4</v>
      </c>
      <c r="B63" s="44" t="str">
        <f ca="1">IF(OFFSET(Matrix!$J$1,$A63 - 1,0)="Yes","Mobile App"," ")</f>
        <v xml:space="preserve"> </v>
      </c>
      <c r="C63" s="44" t="str">
        <f ca="1">IF(OFFSET(Matrix!$J$1,$A63 - 1,0)="Yes",OFFSET(Matrix!$G$1,$A63 - 1,0)," ")</f>
        <v xml:space="preserve"> </v>
      </c>
      <c r="D63" s="45" t="str">
        <f ca="1">IF(OFFSET(Matrix!$J$1,$A63 - 1,0)="Yes",OFFSET(Matrix!$I$1,$A63 - 1,0)," ")</f>
        <v xml:space="preserve"> </v>
      </c>
      <c r="E63" s="16"/>
      <c r="F63" s="16"/>
      <c r="G63" s="16"/>
      <c r="H63" s="16"/>
      <c r="I63" s="16"/>
    </row>
    <row r="64" spans="1:9" x14ac:dyDescent="0.4">
      <c r="A64" s="16">
        <v>9</v>
      </c>
      <c r="B64" s="44" t="str">
        <f ca="1">IF(OFFSET(Matrix!$J$1,$A64 - 1,0)="Yes","Mobile App"," ")</f>
        <v xml:space="preserve"> </v>
      </c>
      <c r="C64" s="44" t="str">
        <f ca="1">IF(OFFSET(Matrix!$J$1,$A64 - 1,0)="Yes",OFFSET(Matrix!$G$1,$A64 - 1,0)," ")</f>
        <v xml:space="preserve"> </v>
      </c>
      <c r="D64" s="45" t="str">
        <f ca="1">IF(OFFSET(Matrix!$J$1,$A64 - 1,0)="Yes",OFFSET(Matrix!$I$1,$A64 - 1,0)," ")</f>
        <v xml:space="preserve"> </v>
      </c>
      <c r="E64" s="16"/>
      <c r="F64" s="16"/>
      <c r="G64" s="16"/>
      <c r="H64" s="16"/>
      <c r="I64" s="16"/>
    </row>
    <row r="65" spans="1:9" x14ac:dyDescent="0.4">
      <c r="A65" s="16">
        <v>10</v>
      </c>
      <c r="B65" s="44" t="str">
        <f ca="1">IF(OFFSET(Matrix!$J$1,$A65 - 1,0)="Yes","Mobile App"," ")</f>
        <v xml:space="preserve"> </v>
      </c>
      <c r="C65" s="44" t="str">
        <f ca="1">IF(OFFSET(Matrix!$J$1,$A65 - 1,0)="Yes",OFFSET(Matrix!$G$1,$A65 - 1,0)," ")</f>
        <v xml:space="preserve"> </v>
      </c>
      <c r="D65" s="45" t="str">
        <f ca="1">IF(OFFSET(Matrix!$J$1,$A65 - 1,0)="Yes",OFFSET(Matrix!$I$1,$A65 - 1,0)," ")</f>
        <v xml:space="preserve"> </v>
      </c>
      <c r="E65" s="16"/>
      <c r="F65" s="16"/>
      <c r="G65" s="16"/>
      <c r="H65" s="16"/>
      <c r="I65" s="16"/>
    </row>
    <row r="66" spans="1:9" x14ac:dyDescent="0.4">
      <c r="A66" s="16">
        <v>11</v>
      </c>
      <c r="B66" s="44" t="str">
        <f ca="1">IF(OFFSET(Matrix!$J$1,$A66 - 1,0)="Yes","Mobile App"," ")</f>
        <v xml:space="preserve"> </v>
      </c>
      <c r="C66" s="44" t="str">
        <f ca="1">IF(OFFSET(Matrix!$J$1,$A66 - 1,0)="Yes",OFFSET(Matrix!$G$1,$A66 - 1,0)," ")</f>
        <v xml:space="preserve"> </v>
      </c>
      <c r="D66" s="45" t="str">
        <f ca="1">IF(OFFSET(Matrix!$J$1,$A66 - 1,0)="Yes",OFFSET(Matrix!$I$1,$A66 - 1,0)," ")</f>
        <v xml:space="preserve"> </v>
      </c>
      <c r="E66" s="16"/>
      <c r="F66" s="16"/>
      <c r="G66" s="16"/>
      <c r="H66" s="16"/>
      <c r="I66" s="16"/>
    </row>
    <row r="67" spans="1:9" x14ac:dyDescent="0.4">
      <c r="A67" s="16">
        <v>12</v>
      </c>
      <c r="B67" s="44" t="str">
        <f ca="1">IF(OFFSET(Matrix!$J$1,$A67 - 1,0)="Yes","Mobile App"," ")</f>
        <v xml:space="preserve"> </v>
      </c>
      <c r="C67" s="44" t="str">
        <f ca="1">IF(OFFSET(Matrix!$J$1,$A67 - 1,0)="Yes",OFFSET(Matrix!$G$1,$A67 - 1,0)," ")</f>
        <v xml:space="preserve"> </v>
      </c>
      <c r="D67" s="45" t="str">
        <f ca="1">IF(OFFSET(Matrix!$J$1,$A67 - 1,0)="Yes",OFFSET(Matrix!$I$1,$A67 - 1,0)," ")</f>
        <v xml:space="preserve"> </v>
      </c>
      <c r="E67" s="16"/>
      <c r="F67" s="16"/>
      <c r="G67" s="16"/>
      <c r="H67" s="16"/>
      <c r="I67" s="16"/>
    </row>
    <row r="68" spans="1:9" x14ac:dyDescent="0.4">
      <c r="A68" s="16">
        <v>13</v>
      </c>
      <c r="B68" s="44" t="str">
        <f ca="1">IF(OFFSET(Matrix!$J$1,$A68 - 1,0)="Yes","Mobile App"," ")</f>
        <v xml:space="preserve"> </v>
      </c>
      <c r="C68" s="44" t="str">
        <f ca="1">IF(OFFSET(Matrix!$J$1,$A68 - 1,0)="Yes",OFFSET(Matrix!$G$1,$A68 - 1,0)," ")</f>
        <v xml:space="preserve"> </v>
      </c>
      <c r="D68" s="45" t="str">
        <f ca="1">IF(OFFSET(Matrix!$J$1,$A68 - 1,0)="Yes",OFFSET(Matrix!$I$1,$A68 - 1,0)," ")</f>
        <v xml:space="preserve"> </v>
      </c>
      <c r="E68" s="16"/>
      <c r="F68" s="16"/>
      <c r="G68" s="16"/>
      <c r="H68" s="16"/>
      <c r="I68" s="16"/>
    </row>
    <row r="69" spans="1:9" x14ac:dyDescent="0.4">
      <c r="A69" s="16">
        <v>15</v>
      </c>
      <c r="B69" s="44" t="str">
        <f ca="1">IF(OFFSET(Matrix!$J$1,$A69 - 1,0)="Yes","Mobile App"," ")</f>
        <v xml:space="preserve"> </v>
      </c>
      <c r="C69" s="44" t="str">
        <f ca="1">IF(OFFSET(Matrix!$J$1,$A69 - 1,0)="Yes",OFFSET(Matrix!$G$1,$A69 - 1,0)," ")</f>
        <v xml:space="preserve"> </v>
      </c>
      <c r="D69" s="45" t="str">
        <f ca="1">IF(OFFSET(Matrix!$J$1,$A69 - 1,0)="Yes",OFFSET(Matrix!$I$1,$A69 - 1,0)," ")</f>
        <v xml:space="preserve"> </v>
      </c>
      <c r="E69" s="16"/>
      <c r="F69" s="16"/>
      <c r="G69" s="16"/>
      <c r="H69" s="16"/>
      <c r="I69" s="16"/>
    </row>
    <row r="70" spans="1:9" x14ac:dyDescent="0.4">
      <c r="A70" s="16">
        <v>19</v>
      </c>
      <c r="B70" s="44" t="str">
        <f ca="1">IF(OFFSET(Matrix!$J$1,$A70 - 1,0)="Yes","Mobile App"," ")</f>
        <v xml:space="preserve"> </v>
      </c>
      <c r="C70" s="44" t="str">
        <f ca="1">IF(OFFSET(Matrix!$J$1,$A70 - 1,0)="Yes",OFFSET(Matrix!$G$1,$A70 - 1,0)," ")</f>
        <v xml:space="preserve"> </v>
      </c>
      <c r="D70" s="45" t="str">
        <f ca="1">IF(OFFSET(Matrix!$J$1,$A70 - 1,0)="Yes",OFFSET(Matrix!$I$1,$A70 - 1,0)," ")</f>
        <v xml:space="preserve"> </v>
      </c>
      <c r="E70" s="16"/>
      <c r="F70" s="16"/>
      <c r="G70" s="16"/>
      <c r="H70" s="16"/>
      <c r="I70" s="16"/>
    </row>
    <row r="71" spans="1:9" x14ac:dyDescent="0.4">
      <c r="A71" s="16">
        <v>23</v>
      </c>
      <c r="B71" s="44" t="str">
        <f ca="1">IF(OFFSET(Matrix!$J$1,$A71 - 1,0)="Yes","Mobile App"," ")</f>
        <v xml:space="preserve"> </v>
      </c>
      <c r="C71" s="44" t="str">
        <f ca="1">IF(OFFSET(Matrix!$J$1,$A71 - 1,0)="Yes",OFFSET(Matrix!$G$1,$A71 - 1,0)," ")</f>
        <v xml:space="preserve"> </v>
      </c>
      <c r="D71" s="45" t="str">
        <f ca="1">IF(OFFSET(Matrix!$J$1,$A71 - 1,0)="Yes",OFFSET(Matrix!$I$1,$A71 - 1,0)," ")</f>
        <v xml:space="preserve"> </v>
      </c>
      <c r="E71" s="16"/>
      <c r="F71" s="16"/>
      <c r="G71" s="16"/>
      <c r="H71" s="16"/>
      <c r="I71" s="16"/>
    </row>
    <row r="72" spans="1:9" x14ac:dyDescent="0.4">
      <c r="A72" s="16">
        <v>24</v>
      </c>
      <c r="B72" s="44" t="str">
        <f ca="1">IF(OFFSET(Matrix!$J$1,$A72 - 1,0)="Yes","Mobile App"," ")</f>
        <v xml:space="preserve"> </v>
      </c>
      <c r="C72" s="44" t="str">
        <f ca="1">IF(OFFSET(Matrix!$J$1,$A72 - 1,0)="Yes",OFFSET(Matrix!$G$1,$A72 - 1,0)," ")</f>
        <v xml:space="preserve"> </v>
      </c>
      <c r="D72" s="45" t="str">
        <f ca="1">IF(OFFSET(Matrix!$J$1,$A72 - 1,0)="Yes",OFFSET(Matrix!$I$1,$A72 - 1,0)," ")</f>
        <v xml:space="preserve"> </v>
      </c>
      <c r="E72" s="16"/>
      <c r="F72" s="16"/>
      <c r="G72" s="16"/>
      <c r="H72" s="16"/>
      <c r="I72" s="16"/>
    </row>
    <row r="73" spans="1:9" x14ac:dyDescent="0.4">
      <c r="A73" s="16">
        <v>25</v>
      </c>
      <c r="B73" s="44" t="str">
        <f ca="1">IF(OFFSET(Matrix!$J$1,$A73 - 1,0)="Yes","Mobile App"," ")</f>
        <v xml:space="preserve"> </v>
      </c>
      <c r="C73" s="44" t="str">
        <f ca="1">IF(OFFSET(Matrix!$J$1,$A73 - 1,0)="Yes",OFFSET(Matrix!$G$1,$A73 - 1,0)," ")</f>
        <v xml:space="preserve"> </v>
      </c>
      <c r="D73" s="45" t="str">
        <f ca="1">IF(OFFSET(Matrix!$J$1,$A73 - 1,0)="Yes",OFFSET(Matrix!$I$1,$A73 - 1,0)," ")</f>
        <v xml:space="preserve"> </v>
      </c>
      <c r="E73" s="16"/>
      <c r="F73" s="16"/>
      <c r="G73" s="16"/>
      <c r="H73" s="16"/>
      <c r="I73" s="16"/>
    </row>
    <row r="74" spans="1:9" x14ac:dyDescent="0.4">
      <c r="A74" s="16">
        <v>26</v>
      </c>
      <c r="B74" s="44" t="str">
        <f ca="1">IF(OFFSET(Matrix!$J$1,$A74 - 1,0)="Yes","Mobile App"," ")</f>
        <v xml:space="preserve"> </v>
      </c>
      <c r="C74" s="44" t="str">
        <f ca="1">IF(OFFSET(Matrix!$J$1,$A74 - 1,0)="Yes",OFFSET(Matrix!$G$1,$A74 - 1,0)," ")</f>
        <v xml:space="preserve"> </v>
      </c>
      <c r="D74" s="45" t="str">
        <f ca="1">IF(OFFSET(Matrix!$J$1,$A74 - 1,0)="Yes",OFFSET(Matrix!$I$1,$A74 - 1,0)," ")</f>
        <v xml:space="preserve"> </v>
      </c>
      <c r="E74" s="16"/>
      <c r="F74" s="16"/>
      <c r="G74" s="16"/>
      <c r="H74" s="16"/>
      <c r="I74" s="16"/>
    </row>
    <row r="75" spans="1:9" x14ac:dyDescent="0.4">
      <c r="A75" s="16">
        <v>43</v>
      </c>
      <c r="B75" s="44" t="str">
        <f ca="1">IF(OFFSET(Matrix!$J$1,$A75 - 1,0)="Yes","Mobile App"," ")</f>
        <v xml:space="preserve"> </v>
      </c>
      <c r="C75" s="44" t="str">
        <f ca="1">IF(OFFSET(Matrix!$J$1,$A75 - 1,0)="Yes",OFFSET(Matrix!$G$1,$A75 - 1,0)," ")</f>
        <v xml:space="preserve"> </v>
      </c>
      <c r="D75" s="45" t="str">
        <f ca="1">IF(OFFSET(Matrix!$J$1,$A75 - 1,0)="Yes",OFFSET(Matrix!$I$1,$A75 - 1,0)," ")</f>
        <v xml:space="preserve"> </v>
      </c>
      <c r="E75" s="16"/>
      <c r="F75" s="16"/>
      <c r="G75" s="16"/>
      <c r="H75" s="16"/>
      <c r="I75" s="16"/>
    </row>
    <row r="77" spans="1:9" ht="15" customHeight="1" x14ac:dyDescent="0.4">
      <c r="C77" s="105" t="s">
        <v>313</v>
      </c>
      <c r="D77" s="105"/>
      <c r="E77" s="105"/>
      <c r="F77" s="105"/>
      <c r="G77" s="105"/>
      <c r="H77" s="105"/>
      <c r="I77" s="105"/>
    </row>
    <row r="78" spans="1:9" x14ac:dyDescent="0.4">
      <c r="A78" s="46"/>
      <c r="B78" s="47"/>
      <c r="C78" s="102" t="s">
        <v>274</v>
      </c>
      <c r="D78" s="103"/>
      <c r="E78" s="102" t="s">
        <v>233</v>
      </c>
      <c r="F78" s="104"/>
      <c r="G78" s="104"/>
      <c r="H78" s="104"/>
      <c r="I78" s="104"/>
    </row>
    <row r="79" spans="1:9" ht="25.75" x14ac:dyDescent="0.4">
      <c r="A79" s="42" t="s">
        <v>273</v>
      </c>
      <c r="B79" s="33" t="s">
        <v>184</v>
      </c>
      <c r="C79" s="34" t="s">
        <v>178</v>
      </c>
      <c r="D79" s="35" t="s">
        <v>138</v>
      </c>
      <c r="E79" s="41" t="s">
        <v>231</v>
      </c>
      <c r="F79" s="41" t="s">
        <v>235</v>
      </c>
      <c r="G79" s="41" t="s">
        <v>232</v>
      </c>
      <c r="H79" s="41" t="s">
        <v>236</v>
      </c>
      <c r="I79" s="43" t="s">
        <v>234</v>
      </c>
    </row>
    <row r="80" spans="1:9" ht="58.3" x14ac:dyDescent="0.4">
      <c r="A80" s="16">
        <v>4</v>
      </c>
      <c r="B80" s="44" t="str">
        <f ca="1">IF(OFFSET(Matrix!$K$1,$A80 - 1,0)="Yes","Physical In-Cab Device"," ")</f>
        <v>Physical In-Cab Device</v>
      </c>
      <c r="C80" s="44" t="str">
        <f ca="1">IF(OFFSET(Matrix!$K$1,$A80 - 1,0)="Yes",OFFSET(Matrix!$G$1,$A80 - 1,0)," ")</f>
        <v>High</v>
      </c>
      <c r="D80" s="45" t="str">
        <f ca="1">IF(OFFSET(Matrix!$K$1,$A80 - 1,0)="Yes",OFFSET(Matrix!$I$1,$A80 - 1,0),"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80" s="16"/>
      <c r="F80" s="16"/>
      <c r="G80" s="16"/>
      <c r="H80" s="16"/>
      <c r="I80" s="16"/>
    </row>
    <row r="81" spans="1:9" ht="29.15" x14ac:dyDescent="0.4">
      <c r="A81" s="16">
        <v>5</v>
      </c>
      <c r="B81" s="44" t="str">
        <f ca="1">IF(OFFSET(Matrix!$K$1,$A81 - 1,0)="Yes","Physical In-Cab Device"," ")</f>
        <v>Physical In-Cab Device</v>
      </c>
      <c r="C81" s="44" t="str">
        <f ca="1">IF(OFFSET(Matrix!$K$1,$A81 - 1,0)="Yes",OFFSET(Matrix!$G$1,$A81 - 1,0)," ")</f>
        <v>High</v>
      </c>
      <c r="D81" s="45" t="str">
        <f ca="1">IF(OFFSET(Matrix!$K$1,$A81 - 1,0)="Yes",OFFSET(Matrix!$I$1,$A81 - 1,0)," ")</f>
        <v>AC-030 (Access Control) - The vendor's system shall employ authentication to prevent unauthorized access to telematics systems and data.</v>
      </c>
      <c r="E81" s="16"/>
      <c r="F81" s="16"/>
      <c r="G81" s="16"/>
      <c r="H81" s="16"/>
      <c r="I81" s="16"/>
    </row>
    <row r="82" spans="1:9" ht="29.15" x14ac:dyDescent="0.4">
      <c r="A82" s="16">
        <v>16</v>
      </c>
      <c r="B82" s="44" t="str">
        <f ca="1">IF(OFFSET(Matrix!$K$1,$A82 - 1,0)="Yes","Physical In-Cab Device"," ")</f>
        <v>Physical In-Cab Device</v>
      </c>
      <c r="C82" s="44" t="str">
        <f ca="1">IF(OFFSET(Matrix!$K$1,$A82 - 1,0)="Yes",OFFSET(Matrix!$G$1,$A82 - 1,0)," ")</f>
        <v>High</v>
      </c>
      <c r="D82" s="45" t="str">
        <f ca="1">IF(OFFSET(Matrix!$K$1,$A82 - 1,0)="Yes",OFFSET(Matrix!$I$1,$A82 - 1,0)," ")</f>
        <v>CM-020 (Configuration Management) - The vendor’s devices shall have all services used for troubleshooting disabled or properly protected from unauthorized access and use.</v>
      </c>
      <c r="E82" s="16"/>
      <c r="F82" s="16"/>
      <c r="G82" s="16"/>
      <c r="H82" s="16"/>
      <c r="I82" s="16"/>
    </row>
    <row r="83" spans="1:9" ht="29.15" x14ac:dyDescent="0.4">
      <c r="A83" s="16">
        <v>17</v>
      </c>
      <c r="B83" s="44" t="str">
        <f ca="1">IF(OFFSET(Matrix!$K$1,$A83 - 1,0)="Yes","Physical In-Cab Device"," ")</f>
        <v>Physical In-Cab Device</v>
      </c>
      <c r="C83" s="44" t="str">
        <f ca="1">IF(OFFSET(Matrix!$K$1,$A83 - 1,0)="Yes",OFFSET(Matrix!$G$1,$A83 - 1,0)," ")</f>
        <v>High</v>
      </c>
      <c r="D83" s="45" t="str">
        <f ca="1">IF(OFFSET(Matrix!$K$1,$A83 - 1,0)="Yes",OFFSET(Matrix!$I$1,$A83 - 1,0)," ")</f>
        <v>CM-030 (Configuration Management) - Vendor ensures that any and all interfaces used for testing or debug are unavailalbe in production builds of the devices</v>
      </c>
      <c r="E83" s="16"/>
      <c r="F83" s="16"/>
      <c r="G83" s="16"/>
      <c r="H83" s="16"/>
      <c r="I83" s="16"/>
    </row>
    <row r="84" spans="1:9" ht="43.75" x14ac:dyDescent="0.4">
      <c r="A84" s="16">
        <v>21</v>
      </c>
      <c r="B84" s="44" t="str">
        <f ca="1">IF(OFFSET(Matrix!$K$1,$A84 - 1,0)="Yes","Physical In-Cab Device"," ")</f>
        <v>Physical In-Cab Device</v>
      </c>
      <c r="C84" s="44" t="str">
        <f ca="1">IF(OFFSET(Matrix!$K$1,$A84 - 1,0)="Yes",OFFSET(Matrix!$G$1,$A84 - 1,0)," ")</f>
        <v>High</v>
      </c>
      <c r="D84" s="45" t="str">
        <f ca="1">IF(OFFSET(Matrix!$K$1,$A84 - 1,0)="Yes",OFFSET(Matrix!$I$1,$A84 - 1,0)," ")</f>
        <v>IR-010 (Incidence Response) - The vendor shall have a documented incident response plan (IRP) in place which provides the carriers with a point of contact for components used within their telematics system</v>
      </c>
      <c r="E84" s="16"/>
      <c r="F84" s="16"/>
      <c r="G84" s="16"/>
      <c r="H84" s="16"/>
      <c r="I84" s="16"/>
    </row>
    <row r="85" spans="1:9" ht="72.900000000000006" x14ac:dyDescent="0.4">
      <c r="A85" s="16">
        <v>34</v>
      </c>
      <c r="B85" s="44" t="str">
        <f ca="1">IF(OFFSET(Matrix!$K$1,$A85 - 1,0)="Yes","Physical In-Cab Device"," ")</f>
        <v>Physical In-Cab Device</v>
      </c>
      <c r="C85" s="44" t="str">
        <f ca="1">IF(OFFSET(Matrix!$K$1,$A85 - 1,0)="Yes",OFFSET(Matrix!$G$1,$A85 - 1,0)," ")</f>
        <v>High</v>
      </c>
      <c r="D85" s="45" t="str">
        <f ca="1">IF(OFFSET(Matrix!$K$1,$A85 - 1,0)="Yes",OFFSET(Matrix!$I$1,$A85 - 1,0),"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85" s="16"/>
      <c r="F85" s="16"/>
      <c r="G85" s="16"/>
      <c r="H85" s="16"/>
      <c r="I85" s="16"/>
    </row>
    <row r="86" spans="1:9" ht="29.15" x14ac:dyDescent="0.4">
      <c r="A86" s="16">
        <v>37</v>
      </c>
      <c r="B86" s="44" t="str">
        <f ca="1">IF(OFFSET(Matrix!$K$1,$A86 - 1,0)="Yes","Physical In-Cab Device"," ")</f>
        <v>Physical In-Cab Device</v>
      </c>
      <c r="C86" s="44" t="str">
        <f ca="1">IF(OFFSET(Matrix!$K$1,$A86 - 1,0)="Yes",OFFSET(Matrix!$G$1,$A86 - 1,0)," ")</f>
        <v>High</v>
      </c>
      <c r="D86" s="45" t="str">
        <f ca="1">IF(OFFSET(Matrix!$K$1,$A86 - 1,0)="Yes",OFFSET(Matrix!$I$1,$A86 - 1,0)," ")</f>
        <v>SCP-010 (Protecting Communications paths for systems) - Communication paths that traverse outside controlled boundaries must protect confidentiality and integrity of data</v>
      </c>
      <c r="E86" s="16"/>
      <c r="F86" s="16"/>
      <c r="G86" s="16"/>
      <c r="H86" s="16"/>
      <c r="I86" s="16"/>
    </row>
    <row r="87" spans="1:9" ht="72.900000000000006" x14ac:dyDescent="0.4">
      <c r="A87" s="16">
        <v>50</v>
      </c>
      <c r="B87" s="44" t="str">
        <f ca="1">IF(OFFSET(Matrix!$K$1,$A87 - 1,0)="Yes","Physical In-Cab Device"," ")</f>
        <v>Physical In-Cab Device</v>
      </c>
      <c r="C87" s="44" t="str">
        <f ca="1">IF(OFFSET(Matrix!$K$1,$A87 - 1,0)="Yes",OFFSET(Matrix!$G$1,$A87 - 1,0)," ")</f>
        <v>High</v>
      </c>
      <c r="D87" s="45" t="str">
        <f ca="1">IF(OFFSET(Matrix!$K$1,$A87 - 1,0)="Yes",OFFSET(Matrix!$I$1,$A87 - 1,0),"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87" s="16"/>
      <c r="F87" s="16"/>
      <c r="G87" s="16"/>
      <c r="H87" s="16"/>
      <c r="I87" s="16"/>
    </row>
    <row r="88" spans="1:9" ht="58.3" x14ac:dyDescent="0.4">
      <c r="A88" s="16">
        <v>55</v>
      </c>
      <c r="B88" s="44" t="str">
        <f ca="1">IF(OFFSET(Matrix!$K$1,$A88 - 1,0)="Yes","Physical In-Cab Device"," ")</f>
        <v>Physical In-Cab Device</v>
      </c>
      <c r="C88" s="44" t="str">
        <f ca="1">IF(OFFSET(Matrix!$K$1,$A88 - 1,0)="Yes",OFFSET(Matrix!$G$1,$A88 - 1,0)," ")</f>
        <v>High</v>
      </c>
      <c r="D88" s="45" t="str">
        <f ca="1">IF(OFFSET(Matrix!$K$1,$A88 - 1,0)="Yes",OFFSET(Matrix!$I$1,$A88 - 1,0),"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88" s="16"/>
      <c r="F88" s="16"/>
      <c r="G88" s="16"/>
      <c r="H88" s="16"/>
      <c r="I88" s="16"/>
    </row>
    <row r="89" spans="1:9" ht="43.75" x14ac:dyDescent="0.4">
      <c r="A89" s="16">
        <v>43</v>
      </c>
      <c r="B89" s="44" t="str">
        <f ca="1">IF(OFFSET(Matrix!$K$1,$A89 - 1,0)="Yes","Physical In-Cab Device"," ")</f>
        <v>Physical In-Cab Device</v>
      </c>
      <c r="C89" s="44" t="str">
        <f ca="1">IF(OFFSET(Matrix!$K$1,$A89 - 1,0)="Yes",OFFSET(Matrix!$G$1,$A89 - 1,0)," ")</f>
        <v>High</v>
      </c>
      <c r="D89" s="45" t="str">
        <f ca="1">IF(OFFSET(Matrix!$K$1,$A89 - 1,0)="Yes",OFFSET(Matrix!$I$1,$A89 - 1,0)," ")</f>
        <v>SCP-060 (Protecting Vehicle Network Escalation from Devices) - The vendor shall enforce controls integrated into the telematics device to limit the possible commands and data transmitted to the vehicle network.</v>
      </c>
      <c r="E89" s="16"/>
      <c r="F89" s="16"/>
      <c r="G89" s="16"/>
      <c r="H89" s="16"/>
      <c r="I89" s="16"/>
    </row>
    <row r="90" spans="1:9" ht="29.15" x14ac:dyDescent="0.4">
      <c r="A90" s="16">
        <v>33</v>
      </c>
      <c r="B90" s="44" t="str">
        <f ca="1">IF(OFFSET(Matrix!$K$1,$A90 - 1,0)="Yes","Physical In-Cab Device"," ")</f>
        <v>Physical In-Cab Device</v>
      </c>
      <c r="C90" s="44" t="str">
        <f ca="1">IF(OFFSET(Matrix!$K$1,$A90 - 1,0)="Yes",OFFSET(Matrix!$G$1,$A90 - 1,0)," ")</f>
        <v>High</v>
      </c>
      <c r="D90" s="45" t="str">
        <f ca="1">IF(OFFSET(Matrix!$K$1,$A90 - 1,0)="Yes",OFFSET(Matrix!$I$1,$A90 - 1,0)," ")</f>
        <v>SAA-010 (Security Management) - The vendor shall have an Information Security Management Plan (ISMP).</v>
      </c>
      <c r="E90" s="16"/>
      <c r="F90" s="16"/>
      <c r="G90" s="16"/>
      <c r="H90" s="16"/>
      <c r="I90" s="16"/>
    </row>
    <row r="91" spans="1:9" ht="58.3" x14ac:dyDescent="0.4">
      <c r="A91" s="16">
        <v>57</v>
      </c>
      <c r="B91" s="44" t="str">
        <f ca="1">IF(OFFSET(Matrix!$K$1,$A91 - 1,0)="Yes","Physical In-Cab Device"," ")</f>
        <v>Physical In-Cab Device</v>
      </c>
      <c r="C91" s="44" t="str">
        <f ca="1">IF(OFFSET(Matrix!$K$1,$A91 - 1,0)="Yes",OFFSET(Matrix!$G$1,$A91 - 1,0)," ")</f>
        <v>High</v>
      </c>
      <c r="D91" s="45" t="str">
        <f ca="1">IF(OFFSET(Matrix!$K$1,$A91 - 1,0)="Yes",OFFSET(Matrix!$I$1,$A91 - 1,0),"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91" s="16"/>
      <c r="F91" s="16"/>
      <c r="G91" s="16"/>
      <c r="H91" s="16"/>
      <c r="I91" s="16"/>
    </row>
    <row r="92" spans="1:9" ht="72.900000000000006" x14ac:dyDescent="0.4">
      <c r="A92" s="16">
        <v>39</v>
      </c>
      <c r="B92" s="44" t="str">
        <f ca="1">IF(OFFSET(Matrix!$K$1,$A92 - 1,0)="Yes","Physical In-Cab Device"," ")</f>
        <v>Physical In-Cab Device</v>
      </c>
      <c r="C92" s="44" t="str">
        <f ca="1">IF(OFFSET(Matrix!$K$1,$A92 - 1,0)="Yes",OFFSET(Matrix!$G$1,$A92 - 1,0)," ")</f>
        <v>High</v>
      </c>
      <c r="D92" s="45" t="str">
        <f ca="1">IF(OFFSET(Matrix!$K$1,$A92 - 1,0)="Yes",OFFSET(Matrix!$I$1,$A92 - 1,0),"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92" s="16"/>
      <c r="F92" s="16"/>
      <c r="G92" s="16"/>
      <c r="H92" s="16"/>
      <c r="I92" s="16"/>
    </row>
    <row r="93" spans="1:9" ht="43.75" x14ac:dyDescent="0.4">
      <c r="A93" s="16">
        <v>30</v>
      </c>
      <c r="B93" s="44" t="str">
        <f ca="1">IF(OFFSET(Matrix!$K$1,$A93 - 1,0)="Yes","Physical In-Cab Device"," ")</f>
        <v>Physical In-Cab Device</v>
      </c>
      <c r="C93" s="44" t="str">
        <f ca="1">IF(OFFSET(Matrix!$K$1,$A93 - 1,0)="Yes",OFFSET(Matrix!$G$1,$A93 - 1,0)," ")</f>
        <v>Medium</v>
      </c>
      <c r="D93" s="45" t="str">
        <f ca="1">IF(OFFSET(Matrix!$K$1,$A93 - 1,0)="Yes",OFFSET(Matrix!$I$1,$A93 - 1,0)," ")</f>
        <v>PS-010 (Personnel Security) - The vendor shall have personnel security policies &amp; procedures, position risk categorization, personnel screening, personnel termination, personnel transfer, access agreements and third-party personnel security.</v>
      </c>
      <c r="E93" s="16"/>
      <c r="F93" s="16"/>
      <c r="G93" s="16"/>
      <c r="H93" s="16"/>
      <c r="I93" s="16"/>
    </row>
    <row r="94" spans="1:9" ht="58.3" x14ac:dyDescent="0.4">
      <c r="A94" s="16">
        <v>31</v>
      </c>
      <c r="B94" s="44" t="str">
        <f ca="1">IF(OFFSET(Matrix!$K$1,$A94 - 1,0)="Yes","Physical In-Cab Device"," ")</f>
        <v>Physical In-Cab Device</v>
      </c>
      <c r="C94" s="44" t="str">
        <f ca="1">IF(OFFSET(Matrix!$K$1,$A94 - 1,0)="Yes",OFFSET(Matrix!$G$1,$A94 - 1,0)," ")</f>
        <v>Medium</v>
      </c>
      <c r="D94" s="45" t="str">
        <f ca="1">IF(OFFSET(Matrix!$K$1,$A94 - 1,0)="Yes",OFFSET(Matrix!$I$1,$A94 - 1,0),"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94" s="16"/>
      <c r="F94" s="16"/>
      <c r="G94" s="16"/>
      <c r="H94" s="16"/>
      <c r="I94" s="16"/>
    </row>
    <row r="95" spans="1:9" ht="29.15" x14ac:dyDescent="0.4">
      <c r="A95" s="16">
        <v>54</v>
      </c>
      <c r="B95" s="44" t="str">
        <f ca="1">IF(OFFSET(Matrix!$K$1,$A95 - 1,0)="Yes","Physical In-Cab Device"," ")</f>
        <v>Physical In-Cab Device</v>
      </c>
      <c r="C95" s="44" t="str">
        <f ca="1">IF(OFFSET(Matrix!$K$1,$A95 - 1,0)="Yes",OFFSET(Matrix!$G$1,$A95 - 1,0)," ")</f>
        <v>Medium</v>
      </c>
      <c r="D95" s="45" t="str">
        <f ca="1">IF(OFFSET(Matrix!$K$1,$A95 - 1,0)="Yes",OFFSET(Matrix!$I$1,$A95 - 1,0)," ")</f>
        <v>SII-030 (Protecting Firmware on Devices) - The vendor shall use digitally signed software on telematics devices and prohibit execution of unsigned or invalidly signed software.</v>
      </c>
      <c r="E95" s="16"/>
      <c r="F95" s="16"/>
      <c r="G95" s="16"/>
      <c r="H95" s="16"/>
      <c r="I95" s="16"/>
    </row>
    <row r="96" spans="1:9" ht="58.3" x14ac:dyDescent="0.4">
      <c r="A96" s="16">
        <v>52</v>
      </c>
      <c r="B96" s="44" t="str">
        <f ca="1">IF(OFFSET(Matrix!$K$1,$A96 - 1,0)="Yes","Physical In-Cab Device"," ")</f>
        <v>Physical In-Cab Device</v>
      </c>
      <c r="C96" s="44" t="str">
        <f ca="1">IF(OFFSET(Matrix!$K$1,$A96 - 1,0)="Yes",OFFSET(Matrix!$G$1,$A96 - 1,0)," ")</f>
        <v>Medium</v>
      </c>
      <c r="D96" s="45" t="str">
        <f ca="1">IF(OFFSET(Matrix!$K$1,$A96 - 1,0)="Yes",OFFSET(Matrix!$I$1,$A96 - 1,0),"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96" s="16"/>
      <c r="F96" s="16"/>
      <c r="G96" s="16"/>
      <c r="H96" s="16"/>
      <c r="I96" s="16"/>
    </row>
    <row r="97" spans="1:9" ht="72.900000000000006" x14ac:dyDescent="0.4">
      <c r="A97" s="16">
        <v>40</v>
      </c>
      <c r="B97" s="44" t="str">
        <f ca="1">IF(OFFSET(Matrix!$K$1,$A97 - 1,0)="Yes","Physical In-Cab Device"," ")</f>
        <v>Physical In-Cab Device</v>
      </c>
      <c r="C97" s="44" t="str">
        <f ca="1">IF(OFFSET(Matrix!$K$1,$A97 - 1,0)="Yes",OFFSET(Matrix!$G$1,$A97 - 1,0)," ")</f>
        <v>Medium</v>
      </c>
      <c r="D97" s="45" t="str">
        <f ca="1">IF(OFFSET(Matrix!$K$1,$A97 - 1,0)="Yes",OFFSET(Matrix!$I$1,$A97 - 1,0)," ")</f>
        <v>SCP-030 (Protecting Data on Devices) - Vendors will supply documentation detailing what data is and is not protected at rest by cryptography.
Vendors are encouraged to expand the list of categories of data which will be protected on-device.</v>
      </c>
      <c r="E97" s="16"/>
      <c r="F97" s="16"/>
      <c r="G97" s="16"/>
      <c r="H97" s="16"/>
      <c r="I97" s="16"/>
    </row>
    <row r="98" spans="1:9" ht="58.3" x14ac:dyDescent="0.4">
      <c r="A98" s="16">
        <v>35</v>
      </c>
      <c r="B98" s="44" t="str">
        <f ca="1">IF(OFFSET(Matrix!$K$1,$A98 - 1,0)="Yes","Physical In-Cab Device"," ")</f>
        <v>Physical In-Cab Device</v>
      </c>
      <c r="C98" s="44" t="str">
        <f ca="1">IF(OFFSET(Matrix!$K$1,$A98 - 1,0)="Yes",OFFSET(Matrix!$G$1,$A98 - 1,0)," ")</f>
        <v>Medium</v>
      </c>
      <c r="D98" s="45" t="str">
        <f ca="1">IF(OFFSET(Matrix!$K$1,$A98 - 1,0)="Yes",OFFSET(Matrix!$I$1,$A98 - 1,0),"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98" s="16"/>
      <c r="F98" s="16"/>
      <c r="G98" s="16"/>
      <c r="H98" s="16"/>
      <c r="I98" s="16"/>
    </row>
    <row r="99" spans="1:9" ht="43.75" x14ac:dyDescent="0.4">
      <c r="A99" s="16">
        <v>51</v>
      </c>
      <c r="B99" s="44" t="str">
        <f ca="1">IF(OFFSET(Matrix!$K$1,$A99 - 1,0)="Yes","Physical In-Cab Device"," ")</f>
        <v>Physical In-Cab Device</v>
      </c>
      <c r="C99" s="44" t="str">
        <f ca="1">IF(OFFSET(Matrix!$K$1,$A99 - 1,0)="Yes",OFFSET(Matrix!$G$1,$A99 - 1,0)," ")</f>
        <v>Medium</v>
      </c>
      <c r="D99" s="45" t="str">
        <f ca="1">IF(OFFSET(Matrix!$K$1,$A99 - 1,0)="Yes",OFFSET(Matrix!$I$1,$A99 - 1,0)," ")</f>
        <v>SII-011 (Protecting Firmware on Devices) - The vendor shall implement/deploy secure over the air update systems including assurances of integrity&amp;authenticity. Also rollback protections and a means of denying the use of old potentially compromised signing keys.</v>
      </c>
      <c r="E99" s="16"/>
      <c r="F99" s="16"/>
      <c r="G99" s="16"/>
      <c r="H99" s="16"/>
      <c r="I99" s="16"/>
    </row>
    <row r="100" spans="1:9" ht="72.900000000000006" x14ac:dyDescent="0.4">
      <c r="A100" s="16">
        <v>3</v>
      </c>
      <c r="B100" s="44" t="str">
        <f ca="1">IF(OFFSET(Matrix!$K$1,$A100 - 1,0)="Yes","Physical In-Cab Device"," ")</f>
        <v>Physical In-Cab Device</v>
      </c>
      <c r="C100" s="44" t="str">
        <f ca="1">IF(OFFSET(Matrix!$K$1,$A100 - 1,0)="Yes",OFFSET(Matrix!$G$1,$A100 - 1,0)," ")</f>
        <v>Medium</v>
      </c>
      <c r="D100" s="45" t="str">
        <f ca="1">IF(OFFSET(Matrix!$K$1,$A100 - 1,0)="Yes",OFFSET(Matrix!$I$1,$A100 - 1,0),"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00" s="16"/>
      <c r="F100" s="16"/>
      <c r="G100" s="16"/>
      <c r="H100" s="16"/>
      <c r="I100" s="16"/>
    </row>
    <row r="101" spans="1:9" ht="43.75" x14ac:dyDescent="0.4">
      <c r="A101" s="16">
        <v>6</v>
      </c>
      <c r="B101" s="44" t="str">
        <f ca="1">IF(OFFSET(Matrix!$K$1,$A101 - 1,0)="Yes","Physical In-Cab Device"," ")</f>
        <v>Physical In-Cab Device</v>
      </c>
      <c r="C101" s="44" t="str">
        <f ca="1">IF(OFFSET(Matrix!$K$1,$A101 - 1,0)="Yes",OFFSET(Matrix!$G$1,$A101 - 1,0)," ")</f>
        <v>Medium</v>
      </c>
      <c r="D101" s="45" t="str">
        <f ca="1">IF(OFFSET(Matrix!$K$1,$A101 - 1,0)="Yes",OFFSET(Matrix!$I$1,$A101 - 1,0)," ")</f>
        <v>AC-040 (Access Control) - The vendor shall identify all instances where the telematics system includes actions that cannot support access authentication and/or execute with elevated privileges</v>
      </c>
      <c r="E101" s="16"/>
      <c r="F101" s="16"/>
      <c r="G101" s="16"/>
      <c r="H101" s="16"/>
      <c r="I101" s="16"/>
    </row>
    <row r="102" spans="1:9" ht="29.15" x14ac:dyDescent="0.4">
      <c r="A102" s="16">
        <v>7</v>
      </c>
      <c r="B102" s="44" t="str">
        <f ca="1">IF(OFFSET(Matrix!$K$1,$A102 - 1,0)="Yes","Physical In-Cab Device"," ")</f>
        <v>Physical In-Cab Device</v>
      </c>
      <c r="C102" s="44" t="str">
        <f ca="1">IF(OFFSET(Matrix!$K$1,$A102 - 1,0)="Yes",OFFSET(Matrix!$G$1,$A102 - 1,0)," ")</f>
        <v>Medium</v>
      </c>
      <c r="D102" s="45" t="str">
        <f ca="1">IF(OFFSET(Matrix!$K$1,$A102 - 1,0)="Yes",OFFSET(Matrix!$I$1,$A102 - 1,0)," ")</f>
        <v>AC-041 (Access Control) - Identifying information about the connected devices will not be made available without authentication first.</v>
      </c>
      <c r="E102" s="16"/>
      <c r="F102" s="16"/>
      <c r="G102" s="16"/>
      <c r="H102" s="16"/>
      <c r="I102" s="16"/>
    </row>
    <row r="103" spans="1:9" ht="29.15" x14ac:dyDescent="0.4">
      <c r="A103" s="16">
        <v>8</v>
      </c>
      <c r="B103" s="44" t="str">
        <f ca="1">IF(OFFSET(Matrix!$K$1,$A103 - 1,0)="Yes","Physical In-Cab Device"," ")</f>
        <v>Physical In-Cab Device</v>
      </c>
      <c r="C103" s="44" t="str">
        <f ca="1">IF(OFFSET(Matrix!$K$1,$A103 - 1,0)="Yes",OFFSET(Matrix!$G$1,$A103 - 1,0)," ")</f>
        <v>Medium</v>
      </c>
      <c r="D103" s="45" t="str">
        <f ca="1">IF(OFFSET(Matrix!$K$1,$A103 - 1,0)="Yes",OFFSET(Matrix!$I$1,$A103 - 1,0)," ")</f>
        <v>AC-050 (Access Control) - All remote access methods and possible remote actions to/on telematics system shall be documented.</v>
      </c>
      <c r="E103" s="16"/>
      <c r="F103" s="16"/>
      <c r="G103" s="16"/>
      <c r="H103" s="16"/>
      <c r="I103" s="16"/>
    </row>
    <row r="104" spans="1:9" ht="43.75" x14ac:dyDescent="0.4">
      <c r="A104" s="16">
        <v>9</v>
      </c>
      <c r="B104" s="44" t="str">
        <f ca="1">IF(OFFSET(Matrix!$K$1,$A104 - 1,0)="Yes","Physical In-Cab Device"," ")</f>
        <v>Physical In-Cab Device</v>
      </c>
      <c r="C104" s="44" t="str">
        <f ca="1">IF(OFFSET(Matrix!$K$1,$A104 - 1,0)="Yes",OFFSET(Matrix!$G$1,$A104 - 1,0)," ")</f>
        <v>Medium</v>
      </c>
      <c r="D104" s="45" t="str">
        <f ca="1">IF(OFFSET(Matrix!$K$1,$A104 - 1,0)="Yes",OFFSET(Matrix!$I$1,$A104 - 1,0)," ")</f>
        <v>AC-060 (Access Control) - For all components of the system, the vendor shall provide a listing of all wireless communication interfaces to the system and specify how the interfaces can be configured and/or disabled.</v>
      </c>
      <c r="E104" s="16"/>
      <c r="F104" s="16"/>
      <c r="G104" s="16"/>
      <c r="H104" s="16"/>
      <c r="I104" s="16"/>
    </row>
    <row r="105" spans="1:9" ht="43.75" x14ac:dyDescent="0.4">
      <c r="A105" s="16">
        <v>10</v>
      </c>
      <c r="B105" s="44" t="str">
        <f ca="1">IF(OFFSET(Matrix!$K$1,$A105 - 1,0)="Yes","Physical In-Cab Device"," ")</f>
        <v>Physical In-Cab Device</v>
      </c>
      <c r="C105" s="44" t="str">
        <f ca="1">IF(OFFSET(Matrix!$K$1,$A105 - 1,0)="Yes",OFFSET(Matrix!$G$1,$A105 - 1,0)," ")</f>
        <v>Medium</v>
      </c>
      <c r="D105" s="45" t="str">
        <f ca="1">IF(OFFSET(Matrix!$K$1,$A105 - 1,0)="Yes",OFFSET(Matrix!$I$1,$A105 - 1,0)," ")</f>
        <v>AC-061 (Access Control) - The vendor shall not use any deprecated encryption+authentication on any WiFi interface of the device. At the time of drafting this includes WEP, WPS or open/none.</v>
      </c>
      <c r="E105" s="16"/>
      <c r="F105" s="16"/>
      <c r="G105" s="16"/>
      <c r="H105" s="16"/>
      <c r="I105" s="16"/>
    </row>
    <row r="106" spans="1:9" ht="43.75" x14ac:dyDescent="0.4">
      <c r="A106" s="16">
        <v>11</v>
      </c>
      <c r="B106" s="44" t="str">
        <f ca="1">IF(OFFSET(Matrix!$K$1,$A106 - 1,0)="Yes","Physical In-Cab Device"," ")</f>
        <v>Physical In-Cab Device</v>
      </c>
      <c r="C106" s="44" t="str">
        <f ca="1">IF(OFFSET(Matrix!$K$1,$A106 - 1,0)="Yes",OFFSET(Matrix!$G$1,$A106 - 1,0)," ")</f>
        <v>Medium</v>
      </c>
      <c r="D106" s="45" t="str">
        <f ca="1">IF(OFFSET(Matrix!$K$1,$A106 - 1,0)="Yes",OFFSET(Matrix!$I$1,$A106 - 1,0)," ")</f>
        <v>AC-062 (Access Control) - The vendor shall implement, for all bluetooth interfaces,  pairing that must be specifically allowed by physical controls on the device and be time-limited. Furthermore, pairing will not use legacy pairing or passkey entry.</v>
      </c>
      <c r="E106" s="16"/>
      <c r="F106" s="16"/>
      <c r="G106" s="16"/>
      <c r="H106" s="16"/>
      <c r="I106" s="16"/>
    </row>
    <row r="107" spans="1:9" ht="43.75" x14ac:dyDescent="0.4">
      <c r="A107" s="16">
        <v>12</v>
      </c>
      <c r="B107" s="44" t="str">
        <f ca="1">IF(OFFSET(Matrix!$K$1,$A107 - 1,0)="Yes","Physical In-Cab Device"," ")</f>
        <v>Physical In-Cab Device</v>
      </c>
      <c r="C107" s="44" t="str">
        <f ca="1">IF(OFFSET(Matrix!$K$1,$A107 - 1,0)="Yes",OFFSET(Matrix!$G$1,$A107 - 1,0)," ")</f>
        <v>Medium</v>
      </c>
      <c r="D107" s="45" t="str">
        <f ca="1">IF(OFFSET(Matrix!$K$1,$A107 - 1,0)="Yes",OFFSET(Matrix!$I$1,$A107 - 1,0)," ")</f>
        <v>AC-063 (Access Control) - Any and all software or firmware implementing wirelss interface encrytion+authentication (those satisfying AC-061 and AC-062 above) will be prepared for future deprecation of methods. i.e. That software/firmware is upgradable.</v>
      </c>
      <c r="E107" s="16"/>
      <c r="F107" s="16"/>
      <c r="G107" s="16"/>
      <c r="H107" s="16"/>
      <c r="I107" s="16"/>
    </row>
    <row r="108" spans="1:9" ht="43.75" x14ac:dyDescent="0.4">
      <c r="A108" s="16">
        <v>14</v>
      </c>
      <c r="B108" s="44" t="str">
        <f ca="1">IF(OFFSET(Matrix!$K$1,$A108 - 1,0)="Yes","Physical In-Cab Device"," ")</f>
        <v>Physical In-Cab Device</v>
      </c>
      <c r="C108" s="44" t="str">
        <f ca="1">IF(OFFSET(Matrix!$K$1,$A108 - 1,0)="Yes",OFFSET(Matrix!$G$1,$A108 - 1,0)," ")</f>
        <v>Medium</v>
      </c>
      <c r="D108" s="45" t="str">
        <f ca="1">IF(OFFSET(Matrix!$K$1,$A108 - 1,0)="Yes",OFFSET(Matrix!$I$1,$A108 - 1,0)," ")</f>
        <v>AC-080 (Device-Local Authentication) - All authentication offered on device-local interfaces shall expect credentials which are unique to each device instance and uncorrelated to any and all public information about the device.</v>
      </c>
      <c r="E108" s="16"/>
      <c r="F108" s="16"/>
      <c r="G108" s="16"/>
      <c r="H108" s="16"/>
      <c r="I108" s="16"/>
    </row>
    <row r="109" spans="1:9" ht="72.900000000000006" x14ac:dyDescent="0.4">
      <c r="A109" s="16">
        <v>15</v>
      </c>
      <c r="B109" s="44" t="str">
        <f ca="1">IF(OFFSET(Matrix!$K$1,$A109 - 1,0)="Yes","Physical In-Cab Device"," ")</f>
        <v>Physical In-Cab Device</v>
      </c>
      <c r="C109" s="44" t="str">
        <f ca="1">IF(OFFSET(Matrix!$K$1,$A109 - 1,0)="Yes",OFFSET(Matrix!$G$1,$A109 - 1,0)," ")</f>
        <v>Medium</v>
      </c>
      <c r="D109" s="45" t="str">
        <f ca="1">IF(OFFSET(Matrix!$K$1,$A109 - 1,0)="Yes",OFFSET(Matrix!$I$1,$A109 - 1,0),"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09" s="16"/>
      <c r="F109" s="16"/>
      <c r="G109" s="16"/>
      <c r="H109" s="16"/>
      <c r="I109" s="16"/>
    </row>
    <row r="110" spans="1:9" ht="43.75" x14ac:dyDescent="0.4">
      <c r="A110" s="16">
        <v>18</v>
      </c>
      <c r="B110" s="44" t="str">
        <f ca="1">IF(OFFSET(Matrix!$K$1,$A110 - 1,0)="Yes","Physical In-Cab Device"," ")</f>
        <v>Physical In-Cab Device</v>
      </c>
      <c r="C110" s="44" t="str">
        <f ca="1">IF(OFFSET(Matrix!$K$1,$A110 - 1,0)="Yes",OFFSET(Matrix!$G$1,$A110 - 1,0)," ")</f>
        <v>Medium</v>
      </c>
      <c r="D110" s="45" t="str">
        <f ca="1">IF(OFFSET(Matrix!$K$1,$A110 - 1,0)="Yes",OFFSET(Matrix!$I$1,$A110 - 1,0)," ")</f>
        <v>IA-010 (Identification and Authentication) - All remote hosts of the vendor's system shall be configured to uniquely identify and authenticate all other remote hosts of the system and/or any other interfacing systems.</v>
      </c>
      <c r="E110" s="16"/>
      <c r="F110" s="16"/>
      <c r="G110" s="16"/>
      <c r="H110" s="16"/>
      <c r="I110" s="16"/>
    </row>
    <row r="111" spans="1:9" ht="102" x14ac:dyDescent="0.4">
      <c r="A111" s="16">
        <v>19</v>
      </c>
      <c r="B111" s="44" t="str">
        <f ca="1">IF(OFFSET(Matrix!$K$1,$A111 - 1,0)="Yes","Physical In-Cab Device"," ")</f>
        <v>Physical In-Cab Device</v>
      </c>
      <c r="C111" s="44" t="str">
        <f ca="1">IF(OFFSET(Matrix!$K$1,$A111 - 1,0)="Yes",OFFSET(Matrix!$G$1,$A111 - 1,0)," ")</f>
        <v>Medium</v>
      </c>
      <c r="D111" s="45" t="str">
        <f ca="1">IF(OFFSET(Matrix!$K$1,$A111 - 1,0)="Yes",OFFSET(Matrix!$I$1,$A111 - 1,0),"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11" s="16"/>
      <c r="F111" s="16"/>
      <c r="G111" s="16"/>
      <c r="H111" s="16"/>
      <c r="I111" s="16"/>
    </row>
    <row r="112" spans="1:9" ht="43.75" x14ac:dyDescent="0.4">
      <c r="A112" s="16">
        <v>20</v>
      </c>
      <c r="B112" s="44" t="str">
        <f ca="1">IF(OFFSET(Matrix!$K$1,$A112 - 1,0)="Yes","Physical In-Cab Device"," ")</f>
        <v>Physical In-Cab Device</v>
      </c>
      <c r="C112" s="44" t="str">
        <f ca="1">IF(OFFSET(Matrix!$K$1,$A112 - 1,0)="Yes",OFFSET(Matrix!$G$1,$A112 - 1,0)," ")</f>
        <v>Medium</v>
      </c>
      <c r="D112" s="45" t="str">
        <f ca="1">IF(OFFSET(Matrix!$K$1,$A112 - 1,0)="Yes",OFFSET(Matrix!$I$1,$A112 - 1,0)," ")</f>
        <v>IA-030 (Identification and Authentication) - Cryptographic modules used in the vendors system shall be compliant with Federal Information Processing Standards (FIPS) 140-2: Level 1.</v>
      </c>
      <c r="E112" s="16"/>
      <c r="F112" s="16"/>
      <c r="G112" s="16"/>
      <c r="H112" s="16"/>
      <c r="I112" s="16"/>
    </row>
    <row r="113" spans="1:9" ht="43.75" x14ac:dyDescent="0.4">
      <c r="A113" s="16">
        <v>22</v>
      </c>
      <c r="B113" s="44" t="str">
        <f ca="1">IF(OFFSET(Matrix!$K$1,$A113 - 1,0)="Yes","Physical In-Cab Device"," ")</f>
        <v>Physical In-Cab Device</v>
      </c>
      <c r="C113" s="44" t="str">
        <f ca="1">IF(OFFSET(Matrix!$K$1,$A113 - 1,0)="Yes",OFFSET(Matrix!$G$1,$A113 - 1,0)," ")</f>
        <v>Medium</v>
      </c>
      <c r="D113" s="45" t="str">
        <f ca="1">IF(OFFSET(Matrix!$K$1,$A113 - 1,0)="Yes",OFFSET(Matrix!$I$1,$A113 - 1,0)," ")</f>
        <v>M-010 (Maintenance) - The vendor shall have procedures in place to ensure that components outside of the carrier’s direct control are not updated or modified without prior coordination and approval by an organization-defined individual or role</v>
      </c>
      <c r="E113" s="16"/>
      <c r="F113" s="16"/>
      <c r="G113" s="16"/>
      <c r="H113" s="16"/>
      <c r="I113" s="16"/>
    </row>
    <row r="114" spans="1:9" ht="29.15" x14ac:dyDescent="0.4">
      <c r="A114" s="16">
        <v>32</v>
      </c>
      <c r="B114" s="44" t="str">
        <f ca="1">IF(OFFSET(Matrix!$K$1,$A114 - 1,0)="Yes","Physical In-Cab Device"," ")</f>
        <v>Physical In-Cab Device</v>
      </c>
      <c r="C114" s="44" t="str">
        <f ca="1">IF(OFFSET(Matrix!$K$1,$A114 - 1,0)="Yes",OFFSET(Matrix!$G$1,$A114 - 1,0)," ")</f>
        <v>Medium</v>
      </c>
      <c r="D114" s="45" t="str">
        <f ca="1">IF(OFFSET(Matrix!$K$1,$A114 - 1,0)="Yes",OFFSET(Matrix!$I$1,$A114 - 1,0)," ")</f>
        <v>RA-020 (Risk Assessment) - The vendor shall use the results of risk assessments to influence systems development and processes.</v>
      </c>
      <c r="E114" s="16"/>
      <c r="F114" s="16"/>
      <c r="G114" s="16"/>
      <c r="H114" s="16"/>
      <c r="I114" s="16"/>
    </row>
    <row r="115" spans="1:9" ht="131.15" x14ac:dyDescent="0.4">
      <c r="A115" s="16">
        <v>65</v>
      </c>
      <c r="B115" s="44" t="str">
        <f ca="1">IF(OFFSET(Matrix!$K$1,$A115 - 1,0)="Yes","Physical In-Cab Device"," ")</f>
        <v>Physical In-Cab Device</v>
      </c>
      <c r="C115" s="44" t="str">
        <f ca="1">IF(OFFSET(Matrix!$K$1,$A115 - 1,0)="Yes",OFFSET(Matrix!$G$1,$A115 - 1,0)," ")</f>
        <v>Medium</v>
      </c>
      <c r="D115" s="45" t="str">
        <f ca="1">IF(OFFSET(Matrix!$K$1,$A115 - 1,0)="Yes",OFFSET(Matrix!$I$1,$A115 - 1,0),"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15" s="16"/>
      <c r="F115" s="16"/>
      <c r="G115" s="16"/>
      <c r="H115" s="16"/>
      <c r="I115" s="16"/>
    </row>
    <row r="116" spans="1:9" ht="43.75" x14ac:dyDescent="0.4">
      <c r="A116" s="16">
        <v>66</v>
      </c>
      <c r="B116" s="44" t="str">
        <f ca="1">IF(OFFSET(Matrix!$K$1,$A116 - 1,0)="Yes","Physical In-Cab Device"," ")</f>
        <v>Physical In-Cab Device</v>
      </c>
      <c r="C116" s="44" t="str">
        <f ca="1">IF(OFFSET(Matrix!$K$1,$A116 - 1,0)="Yes",OFFSET(Matrix!$G$1,$A116 - 1,0)," ")</f>
        <v>Medium</v>
      </c>
      <c r="D116" s="45" t="str">
        <f ca="1">IF(OFFSET(Matrix!$K$1,$A116 - 1,0)="Yes",OFFSET(Matrix!$I$1,$A116 - 1,0)," ")</f>
        <v>SII-140 (Vulnerability Management) - The vendor shall implement ongoing monitoring and protection against malicious code in production using a well governed process that addresses all entry and exit points in the system.</v>
      </c>
      <c r="E116" s="16"/>
      <c r="F116" s="16"/>
      <c r="G116" s="16"/>
      <c r="H116" s="16"/>
      <c r="I116" s="16"/>
    </row>
    <row r="117" spans="1:9" ht="43.75" x14ac:dyDescent="0.4">
      <c r="A117" s="16">
        <v>38</v>
      </c>
      <c r="B117" s="44" t="str">
        <f ca="1">IF(OFFSET(Matrix!$K$1,$A117 - 1,0)="Yes","Physical In-Cab Device"," ")</f>
        <v>Physical In-Cab Device</v>
      </c>
      <c r="C117" s="44" t="str">
        <f ca="1">IF(OFFSET(Matrix!$K$1,$A117 - 1,0)="Yes",OFFSET(Matrix!$G$1,$A117 - 1,0)," ")</f>
        <v>Medium</v>
      </c>
      <c r="D117" s="45" t="str">
        <f ca="1">IF(OFFSET(Matrix!$K$1,$A117 - 1,0)="Yes",OFFSET(Matrix!$I$1,$A117 - 1,0)," ")</f>
        <v>SCP-011 (Protecting Communication paths for systems) - Communication path cryptographic protections must not use identities, keys or shared secrets which are common across multiple deployed devices</v>
      </c>
      <c r="E117" s="16"/>
      <c r="F117" s="16"/>
      <c r="G117" s="16"/>
      <c r="H117" s="16"/>
      <c r="I117" s="16"/>
    </row>
    <row r="118" spans="1:9" ht="43.75" x14ac:dyDescent="0.4">
      <c r="A118" s="16">
        <v>58</v>
      </c>
      <c r="B118" s="44" t="str">
        <f ca="1">IF(OFFSET(Matrix!$K$1,$A118 - 1,0)="Yes","Physical In-Cab Device"," ")</f>
        <v>Physical In-Cab Device</v>
      </c>
      <c r="C118" s="44" t="str">
        <f ca="1">IF(OFFSET(Matrix!$K$1,$A118 - 1,0)="Yes",OFFSET(Matrix!$G$1,$A118 - 1,0)," ")</f>
        <v>Medium</v>
      </c>
      <c r="D118" s="45" t="str">
        <f ca="1">IF(OFFSET(Matrix!$K$1,$A118 - 1,0)="Yes",OFFSET(Matrix!$I$1,$A118 - 1,0)," ")</f>
        <v>SII-071 (Protecting Firmware on Devices) - The vendor shall use the techniques of sanitizing/filtering inputs, segmenting memory spaces of input parsers from other execution and/or using provably correct or memory safe languages for input processing.</v>
      </c>
      <c r="E118" s="16"/>
      <c r="F118" s="16"/>
      <c r="G118" s="16"/>
      <c r="H118" s="16"/>
      <c r="I118" s="16"/>
    </row>
    <row r="119" spans="1:9" ht="29.15" x14ac:dyDescent="0.4">
      <c r="A119" s="16">
        <v>67</v>
      </c>
      <c r="B119" s="44" t="str">
        <f ca="1">IF(OFFSET(Matrix!$K$1,$A119 - 1,0)="Yes","Physical In-Cab Device"," ")</f>
        <v>Physical In-Cab Device</v>
      </c>
      <c r="C119" s="44" t="str">
        <f ca="1">IF(OFFSET(Matrix!$K$1,$A119 - 1,0)="Yes",OFFSET(Matrix!$G$1,$A119 - 1,0)," ")</f>
        <v>Medium</v>
      </c>
      <c r="D119" s="45" t="str">
        <f ca="1">IF(OFFSET(Matrix!$K$1,$A119 - 1,0)="Yes",OFFSET(Matrix!$I$1,$A119 - 1,0)," ")</f>
        <v>SII-150 (Vulnerability Management) - The vendor shall verify code according to best-practice coding standards</v>
      </c>
      <c r="E119" s="16"/>
      <c r="F119" s="16"/>
      <c r="G119" s="16"/>
      <c r="H119" s="16"/>
      <c r="I119" s="16"/>
    </row>
    <row r="120" spans="1:9" ht="145.75" x14ac:dyDescent="0.4">
      <c r="A120" s="16">
        <v>53</v>
      </c>
      <c r="B120" s="44" t="str">
        <f ca="1">IF(OFFSET(Matrix!$K$1,$A120 - 1,0)="Yes","Physical In-Cab Device"," ")</f>
        <v>Physical In-Cab Device</v>
      </c>
      <c r="C120" s="44" t="str">
        <f ca="1">IF(OFFSET(Matrix!$K$1,$A120 - 1,0)="Yes",OFFSET(Matrix!$G$1,$A120 - 1,0)," ")</f>
        <v>Medium</v>
      </c>
      <c r="D120" s="45" t="str">
        <f ca="1">IF(OFFSET(Matrix!$K$1,$A120 - 1,0)="Yes",OFFSET(Matrix!$I$1,$A120 - 1,0),"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20" s="16"/>
      <c r="F120" s="16"/>
      <c r="G120" s="16"/>
      <c r="H120" s="16"/>
      <c r="I120" s="16"/>
    </row>
    <row r="121" spans="1:9" ht="87.45" x14ac:dyDescent="0.4">
      <c r="A121" s="16">
        <v>61</v>
      </c>
      <c r="B121" s="44" t="str">
        <f ca="1">IF(OFFSET(Matrix!$K$1,$A121 - 1,0)="Yes","Physical In-Cab Device"," ")</f>
        <v>Physical In-Cab Device</v>
      </c>
      <c r="C121" s="44" t="str">
        <f ca="1">IF(OFFSET(Matrix!$K$1,$A121 - 1,0)="Yes",OFFSET(Matrix!$G$1,$A121 - 1,0)," ")</f>
        <v>Medium</v>
      </c>
      <c r="D121" s="45" t="str">
        <f ca="1">IF(OFFSET(Matrix!$K$1,$A121 - 1,0)="Yes",OFFSET(Matrix!$I$1,$A121 - 1,0),"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21" s="16"/>
      <c r="F121" s="16"/>
      <c r="G121" s="16"/>
      <c r="H121" s="16"/>
      <c r="I121" s="16"/>
    </row>
    <row r="122" spans="1:9" ht="58.3" x14ac:dyDescent="0.4">
      <c r="A122" s="48">
        <v>69</v>
      </c>
      <c r="B122" s="49" t="str">
        <f ca="1">IF(OFFSET(Matrix!$K$1,$A122 - 1,0)="Yes","Physical In-Cab Device"," ")</f>
        <v>Physical In-Cab Device</v>
      </c>
      <c r="C122" s="49" t="str">
        <f ca="1">IF(OFFSET(Matrix!$K$1,$A122 - 1,0)="Yes",OFFSET(Matrix!$G$1,$A122 - 1,0)," ")</f>
        <v>Medium</v>
      </c>
      <c r="D122" s="50" t="str">
        <f ca="1">IF(OFFSET(Matrix!$K$1,$A122 - 1,0)="Yes",OFFSET(Matrix!$I$1,$A122 - 1,0),"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122" s="48"/>
      <c r="F122" s="48"/>
      <c r="G122" s="48"/>
      <c r="H122" s="48"/>
      <c r="I122" s="48"/>
    </row>
    <row r="123" spans="1:9" ht="58.3" x14ac:dyDescent="0.4">
      <c r="A123" s="16">
        <v>46</v>
      </c>
      <c r="B123" s="44" t="str">
        <f ca="1">IF(OFFSET(Matrix!$K$1,$A123 - 1,0)="Yes","Physical In-Cab Device"," ")</f>
        <v>Physical In-Cab Device</v>
      </c>
      <c r="C123" s="44" t="str">
        <f ca="1">IF(OFFSET(Matrix!$K$1,$A123 - 1,0)="Yes",OFFSET(Matrix!$G$1,$A123 - 1,0)," ")</f>
        <v>Medium</v>
      </c>
      <c r="D123" s="45" t="str">
        <f ca="1">IF(OFFSET(Matrix!$K$1,$A123 - 1,0)="Yes",OFFSET(Matrix!$I$1,$A123 - 1,0),"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E123" s="16"/>
      <c r="F123" s="16"/>
      <c r="G123" s="16"/>
      <c r="H123" s="16"/>
      <c r="I123" s="16"/>
    </row>
    <row r="124" spans="1:9" ht="43.75" x14ac:dyDescent="0.4">
      <c r="A124" s="16">
        <v>68</v>
      </c>
      <c r="B124" s="44" t="str">
        <f ca="1">IF(OFFSET(Matrix!$K$1,$A124 - 1,0)="Yes","Physical In-Cab Device"," ")</f>
        <v>Physical In-Cab Device</v>
      </c>
      <c r="C124" s="44" t="str">
        <f ca="1">IF(OFFSET(Matrix!$K$1,$A124 - 1,0)="Yes",OFFSET(Matrix!$G$1,$A124 - 1,0)," ")</f>
        <v>Medium</v>
      </c>
      <c r="D124" s="45" t="str">
        <f ca="1">IF(OFFSET(Matrix!$K$1,$A124 - 1,0)="Yes",OFFSET(Matrix!$I$1,$A124 - 1,0)," ")</f>
        <v>SII-170 (System and Information Integrity) - The vendor shall actively monitor resources such as NIST Common Vulnerabilities and Exposures (CVE), Bugtraq, for security alerts and advisories related to the telematics system’s components</v>
      </c>
      <c r="E124" s="16"/>
      <c r="F124" s="16"/>
      <c r="G124" s="16"/>
      <c r="H124" s="16"/>
      <c r="I124" s="16"/>
    </row>
    <row r="125" spans="1:9" ht="160.30000000000001" x14ac:dyDescent="0.4">
      <c r="A125" s="16">
        <v>41</v>
      </c>
      <c r="B125" s="44" t="str">
        <f ca="1">IF(OFFSET(Matrix!$K$1,$A125 - 1,0)="Yes","Physical In-Cab Device"," ")</f>
        <v>Physical In-Cab Device</v>
      </c>
      <c r="C125" s="44" t="str">
        <f ca="1">IF(OFFSET(Matrix!$K$1,$A125 - 1,0)="Yes",OFFSET(Matrix!$G$1,$A125 - 1,0)," ")</f>
        <v>Medium</v>
      </c>
      <c r="D125" s="45" t="str">
        <f ca="1">IF(OFFSET(Matrix!$K$1,$A125 - 1,0)="Yes",OFFSET(Matrix!$I$1,$A125 - 1,0),"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25" s="16"/>
      <c r="F125" s="16"/>
      <c r="G125" s="16"/>
      <c r="H125" s="16"/>
      <c r="I125" s="16"/>
    </row>
    <row r="126" spans="1:9" ht="87.45" x14ac:dyDescent="0.4">
      <c r="A126" s="48">
        <v>70</v>
      </c>
      <c r="B126" s="49" t="str">
        <f ca="1">IF(OFFSET(Matrix!$K$1,$A126 - 1,0)="Yes","Physical In-Cab Device"," ")</f>
        <v>Physical In-Cab Device</v>
      </c>
      <c r="C126" s="49" t="str">
        <f ca="1">IF(OFFSET(Matrix!$K$1,$A126 - 1,0)="Yes",OFFSET(Matrix!$G$1,$A126 - 1,0)," ")</f>
        <v>Medium</v>
      </c>
      <c r="D126" s="50" t="str">
        <f ca="1">IF(OFFSET(Matrix!$K$1,$A126 - 1,0)="Yes",OFFSET(Matrix!$I$1,$A126 - 1,0)," ")</f>
        <v xml:space="preserve">SII-180 (Secure Software Development Lifecycle (SDLC)) - Remediation SLA or objectives are defined and are adhered to by the security and development teams. Identified vulnerabilities are remediated or mitigated using suitable compensating controls
</v>
      </c>
      <c r="E126" s="48"/>
      <c r="F126" s="48"/>
      <c r="G126" s="48"/>
      <c r="H126" s="48"/>
      <c r="I126" s="48"/>
    </row>
    <row r="127" spans="1:9" ht="29.15" x14ac:dyDescent="0.4">
      <c r="A127" s="16">
        <v>59</v>
      </c>
      <c r="B127" s="44" t="str">
        <f ca="1">IF(OFFSET(Matrix!$K$1,$A127 - 1,0)="Yes","Physical In-Cab Device"," ")</f>
        <v>Physical In-Cab Device</v>
      </c>
      <c r="C127" s="44" t="str">
        <f ca="1">IF(OFFSET(Matrix!$K$1,$A127 - 1,0)="Yes",OFFSET(Matrix!$G$1,$A127 - 1,0)," ")</f>
        <v>Medium</v>
      </c>
      <c r="D127" s="45" t="str">
        <f ca="1">IF(OFFSET(Matrix!$K$1,$A127 - 1,0)="Yes",OFFSET(Matrix!$I$1,$A127 - 1,0)," ")</f>
        <v>SII-080 (Protecting Firmware on Devices) - The vendor shall design security components that fail-secure to protect integrity of systems and data.</v>
      </c>
      <c r="E127" s="16"/>
      <c r="F127" s="16"/>
      <c r="G127" s="16"/>
      <c r="H127" s="16"/>
      <c r="I127" s="16"/>
    </row>
    <row r="128" spans="1:9" ht="29.15" x14ac:dyDescent="0.4">
      <c r="A128" s="16">
        <v>36</v>
      </c>
      <c r="B128" s="44" t="str">
        <f ca="1">IF(OFFSET(Matrix!$K$1,$A128 - 1,0)="Yes","Physical In-Cab Device"," ")</f>
        <v>Physical In-Cab Device</v>
      </c>
      <c r="C128" s="44" t="str">
        <f ca="1">IF(OFFSET(Matrix!$K$1,$A128 - 1,0)="Yes",OFFSET(Matrix!$G$1,$A128 - 1,0)," ")</f>
        <v>Low</v>
      </c>
      <c r="D128" s="45" t="str">
        <f ca="1">IF(OFFSET(Matrix!$K$1,$A128 - 1,0)="Yes",OFFSET(Matrix!$I$1,$A128 - 1,0)," ")</f>
        <v>SAA-040 (System and Service Acquisition) - The vendor shall perform due diligence to ensure its suppliers also meet the vendor's security requirements</v>
      </c>
      <c r="E128" s="16"/>
      <c r="F128" s="16"/>
      <c r="G128" s="16"/>
      <c r="H128" s="16"/>
      <c r="I128" s="16"/>
    </row>
    <row r="129" spans="1:9" ht="29.15" x14ac:dyDescent="0.4">
      <c r="A129" s="16">
        <v>64</v>
      </c>
      <c r="B129" s="44" t="str">
        <f ca="1">IF(OFFSET(Matrix!$K$1,$A129 - 1,0)="Yes","Physical In-Cab Device"," ")</f>
        <v>Physical In-Cab Device</v>
      </c>
      <c r="C129" s="44" t="str">
        <f ca="1">IF(OFFSET(Matrix!$K$1,$A129 - 1,0)="Yes",OFFSET(Matrix!$G$1,$A129 - 1,0)," ")</f>
        <v>Low</v>
      </c>
      <c r="D129" s="45" t="str">
        <f ca="1">IF(OFFSET(Matrix!$K$1,$A129 - 1,0)="Yes",OFFSET(Matrix!$I$1,$A129 - 1,0)," ")</f>
        <v>SII-120 (Vulnerability Management) - The vendor shall have a vulnerability management process that includes steps to triage any found vulnerabilities and plan remediation.</v>
      </c>
      <c r="E129" s="16"/>
      <c r="F129" s="16"/>
      <c r="G129" s="16"/>
      <c r="H129" s="16"/>
      <c r="I129" s="16"/>
    </row>
    <row r="130" spans="1:9" ht="29.15" x14ac:dyDescent="0.4">
      <c r="A130" s="16">
        <v>56</v>
      </c>
      <c r="B130" s="44" t="str">
        <f ca="1">IF(OFFSET(Matrix!$K$1,$A130 - 1,0)="Yes","Physical In-Cab Device"," ")</f>
        <v>Physical In-Cab Device</v>
      </c>
      <c r="C130" s="44" t="str">
        <f ca="1">IF(OFFSET(Matrix!$K$1,$A130 - 1,0)="Yes",OFFSET(Matrix!$G$1,$A130 - 1,0)," ")</f>
        <v>Low</v>
      </c>
      <c r="D130" s="45" t="str">
        <f ca="1">IF(OFFSET(Matrix!$K$1,$A130 - 1,0)="Yes",OFFSET(Matrix!$I$1,$A130 - 1,0)," ")</f>
        <v>SII-060 (Protecting Firmware on Devices) - The vendor shall provide a means (and document the process) for customers to verify the firmware in their devices.</v>
      </c>
      <c r="E130" s="16"/>
      <c r="F130" s="16"/>
      <c r="G130" s="16"/>
      <c r="H130" s="16"/>
      <c r="I130" s="16"/>
    </row>
    <row r="131" spans="1:9" ht="29.15" x14ac:dyDescent="0.4">
      <c r="A131" s="16">
        <v>60</v>
      </c>
      <c r="B131" s="44" t="str">
        <f ca="1">IF(OFFSET(Matrix!$K$1,$A131 - 1,0)="Yes","Physical In-Cab Device"," ")</f>
        <v>Physical In-Cab Device</v>
      </c>
      <c r="C131" s="44" t="str">
        <f ca="1">IF(OFFSET(Matrix!$K$1,$A131 - 1,0)="Yes",OFFSET(Matrix!$G$1,$A131 - 1,0)," ")</f>
        <v>Low</v>
      </c>
      <c r="D131" s="45" t="str">
        <f ca="1">IF(OFFSET(Matrix!$K$1,$A131 - 1,0)="Yes",OFFSET(Matrix!$I$1,$A131 - 1,0)," ")</f>
        <v>SII-081 (Protecting Firmware on Devices) - The vendor shall utilize protective mechanisms to protect components from unauthorized runtime/volatile modification of code.</v>
      </c>
      <c r="E131" s="16"/>
      <c r="F131" s="16"/>
      <c r="G131" s="16"/>
      <c r="H131" s="16"/>
      <c r="I131" s="16"/>
    </row>
    <row r="132" spans="1:9" ht="29.15" x14ac:dyDescent="0.4">
      <c r="A132" s="48">
        <v>72</v>
      </c>
      <c r="B132" s="49" t="str">
        <f ca="1">IF(OFFSET(Matrix!$K$1,$A132 - 1,0)="Yes","Physical In-Cab Device"," ")</f>
        <v>Physical In-Cab Device</v>
      </c>
      <c r="C132" s="49" t="str">
        <f ca="1">IF(OFFSET(Matrix!$K$1,$A132 - 1,0)="Yes",OFFSET(Matrix!$G$1,$A132 - 1,0)," ")</f>
        <v>Low</v>
      </c>
      <c r="D132" s="50" t="str">
        <f ca="1">IF(OFFSET(Matrix!$K$1,$A132 - 1,0)="Yes",OFFSET(Matrix!$I$1,$A132 - 1,0)," ")</f>
        <v>SII-200 (System and Information Integrity) - The vendor shall participate in a cybersecurity information sharing and analysis group in the heavy vehicle industry</v>
      </c>
      <c r="E132" s="48"/>
      <c r="F132" s="48"/>
      <c r="G132" s="48"/>
      <c r="H132" s="48"/>
      <c r="I132" s="48"/>
    </row>
    <row r="133" spans="1:9" x14ac:dyDescent="0.4">
      <c r="A133" s="16">
        <v>47</v>
      </c>
      <c r="B133" s="44" t="str">
        <f ca="1">IF(OFFSET(Matrix!$K$1,$A133 - 1,0)="Yes","Physical In-Cab Device"," ")</f>
        <v xml:space="preserve"> </v>
      </c>
      <c r="C133" s="44" t="str">
        <f ca="1">IF(OFFSET(Matrix!$K$1,$A133 - 1,0)="Yes",OFFSET(Matrix!$G$1,$A133 - 1,0)," ")</f>
        <v xml:space="preserve"> </v>
      </c>
      <c r="D133" s="45" t="str">
        <f ca="1">IF(OFFSET(Matrix!$K$1,$A133 - 1,0)="Yes",OFFSET(Matrix!$I$1,$A133 - 1,0)," ")</f>
        <v xml:space="preserve"> </v>
      </c>
      <c r="E133" s="16"/>
      <c r="F133" s="16"/>
      <c r="G133" s="16"/>
      <c r="H133" s="16"/>
      <c r="I133" s="16"/>
    </row>
    <row r="134" spans="1:9" x14ac:dyDescent="0.4">
      <c r="A134" s="16">
        <v>27</v>
      </c>
      <c r="B134" s="44" t="str">
        <f ca="1">IF(OFFSET(Matrix!$K$1,$A134 - 1,0)="Yes","Physical In-Cab Device"," ")</f>
        <v xml:space="preserve"> </v>
      </c>
      <c r="C134" s="44" t="str">
        <f ca="1">IF(OFFSET(Matrix!$K$1,$A134 - 1,0)="Yes",OFFSET(Matrix!$G$1,$A134 - 1,0)," ")</f>
        <v xml:space="preserve"> </v>
      </c>
      <c r="D134" s="45" t="str">
        <f ca="1">IF(OFFSET(Matrix!$K$1,$A134 - 1,0)="Yes",OFFSET(Matrix!$I$1,$A134 - 1,0)," ")</f>
        <v xml:space="preserve"> </v>
      </c>
      <c r="E134" s="16"/>
      <c r="F134" s="16"/>
      <c r="G134" s="16"/>
      <c r="H134" s="16"/>
      <c r="I134" s="16"/>
    </row>
    <row r="135" spans="1:9" x14ac:dyDescent="0.4">
      <c r="A135" s="16">
        <v>28</v>
      </c>
      <c r="B135" s="44" t="str">
        <f ca="1">IF(OFFSET(Matrix!$K$1,$A135 - 1,0)="Yes","Physical In-Cab Device"," ")</f>
        <v xml:space="preserve"> </v>
      </c>
      <c r="C135" s="44" t="str">
        <f ca="1">IF(OFFSET(Matrix!$K$1,$A135 - 1,0)="Yes",OFFSET(Matrix!$G$1,$A135 - 1,0)," ")</f>
        <v xml:space="preserve"> </v>
      </c>
      <c r="D135" s="45" t="str">
        <f ca="1">IF(OFFSET(Matrix!$K$1,$A135 - 1,0)="Yes",OFFSET(Matrix!$I$1,$A135 - 1,0)," ")</f>
        <v xml:space="preserve"> </v>
      </c>
      <c r="E135" s="16"/>
      <c r="F135" s="16"/>
      <c r="G135" s="16"/>
      <c r="H135" s="16"/>
      <c r="I135" s="16"/>
    </row>
    <row r="136" spans="1:9" x14ac:dyDescent="0.4">
      <c r="A136" s="16">
        <v>29</v>
      </c>
      <c r="B136" s="44" t="str">
        <f ca="1">IF(OFFSET(Matrix!$K$1,$A136 - 1,0)="Yes","Physical In-Cab Device"," ")</f>
        <v xml:space="preserve"> </v>
      </c>
      <c r="C136" s="44" t="str">
        <f ca="1">IF(OFFSET(Matrix!$K$1,$A136 - 1,0)="Yes",OFFSET(Matrix!$G$1,$A136 - 1,0)," ")</f>
        <v xml:space="preserve"> </v>
      </c>
      <c r="D136" s="45" t="str">
        <f ca="1">IF(OFFSET(Matrix!$K$1,$A136 - 1,0)="Yes",OFFSET(Matrix!$I$1,$A136 - 1,0)," ")</f>
        <v xml:space="preserve"> </v>
      </c>
      <c r="E136" s="16"/>
      <c r="F136" s="16"/>
      <c r="G136" s="16"/>
      <c r="H136" s="16"/>
      <c r="I136" s="16"/>
    </row>
    <row r="137" spans="1:9" x14ac:dyDescent="0.4">
      <c r="A137" s="16">
        <v>48</v>
      </c>
      <c r="B137" s="44" t="str">
        <f ca="1">IF(OFFSET(Matrix!$K$1,$A137 - 1,0)="Yes","Physical In-Cab Device"," ")</f>
        <v xml:space="preserve"> </v>
      </c>
      <c r="C137" s="44" t="str">
        <f ca="1">IF(OFFSET(Matrix!$K$1,$A137 - 1,0)="Yes",OFFSET(Matrix!$G$1,$A137 - 1,0)," ")</f>
        <v xml:space="preserve"> </v>
      </c>
      <c r="D137" s="45" t="str">
        <f ca="1">IF(OFFSET(Matrix!$K$1,$A137 - 1,0)="Yes",OFFSET(Matrix!$I$1,$A137 - 1,0)," ")</f>
        <v xml:space="preserve"> </v>
      </c>
      <c r="E137" s="16"/>
      <c r="F137" s="16"/>
      <c r="G137" s="16"/>
      <c r="H137" s="16"/>
      <c r="I137" s="16"/>
    </row>
    <row r="138" spans="1:9" x14ac:dyDescent="0.4">
      <c r="A138" s="16">
        <v>49</v>
      </c>
      <c r="B138" s="44" t="str">
        <f ca="1">IF(OFFSET(Matrix!$K$1,$A138 - 1,0)="Yes","Physical In-Cab Device"," ")</f>
        <v xml:space="preserve"> </v>
      </c>
      <c r="C138" s="44" t="str">
        <f ca="1">IF(OFFSET(Matrix!$K$1,$A138 - 1,0)="Yes",OFFSET(Matrix!$G$1,$A138 - 1,0)," ")</f>
        <v xml:space="preserve"> </v>
      </c>
      <c r="D138" s="45" t="str">
        <f ca="1">IF(OFFSET(Matrix!$K$1,$A138 - 1,0)="Yes",OFFSET(Matrix!$I$1,$A138 - 1,0)," ")</f>
        <v xml:space="preserve"> </v>
      </c>
      <c r="E138" s="16"/>
      <c r="F138" s="16"/>
      <c r="G138" s="16"/>
      <c r="H138" s="16"/>
      <c r="I138" s="16"/>
    </row>
    <row r="139" spans="1:9" x14ac:dyDescent="0.4">
      <c r="A139" s="16">
        <v>62</v>
      </c>
      <c r="B139" s="44" t="str">
        <f ca="1">IF(OFFSET(Matrix!$K$1,$A139 - 1,0)="Yes","Physical In-Cab Device"," ")</f>
        <v xml:space="preserve"> </v>
      </c>
      <c r="C139" s="44" t="str">
        <f ca="1">IF(OFFSET(Matrix!$K$1,$A139 - 1,0)="Yes",OFFSET(Matrix!$G$1,$A139 - 1,0)," ")</f>
        <v xml:space="preserve"> </v>
      </c>
      <c r="D139" s="45" t="str">
        <f ca="1">IF(OFFSET(Matrix!$K$1,$A139 - 1,0)="Yes",OFFSET(Matrix!$I$1,$A139 - 1,0)," ")</f>
        <v xml:space="preserve"> </v>
      </c>
      <c r="E139" s="16"/>
      <c r="F139" s="16"/>
      <c r="G139" s="16"/>
      <c r="H139" s="16"/>
      <c r="I139" s="16"/>
    </row>
    <row r="140" spans="1:9" ht="15" customHeight="1" x14ac:dyDescent="0.4">
      <c r="A140" s="16">
        <v>63</v>
      </c>
      <c r="B140" s="44" t="str">
        <f ca="1">IF(OFFSET(Matrix!$K$1,$A140 - 1,0)="Yes","Physical In-Cab Device"," ")</f>
        <v xml:space="preserve"> </v>
      </c>
      <c r="C140" s="44" t="str">
        <f ca="1">IF(OFFSET(Matrix!$K$1,$A140 - 1,0)="Yes",OFFSET(Matrix!$G$1,$A140 - 1,0)," ")</f>
        <v xml:space="preserve"> </v>
      </c>
      <c r="D140" s="45" t="str">
        <f ca="1">IF(OFFSET(Matrix!$K$1,$A140 - 1,0)="Yes",OFFSET(Matrix!$I$1,$A140 - 1,0)," ")</f>
        <v xml:space="preserve"> </v>
      </c>
      <c r="E140" s="16"/>
      <c r="F140" s="16"/>
      <c r="G140" s="16"/>
      <c r="H140" s="16"/>
      <c r="I140" s="16"/>
    </row>
    <row r="141" spans="1:9" x14ac:dyDescent="0.4">
      <c r="A141" s="16">
        <v>42</v>
      </c>
      <c r="B141" s="44" t="str">
        <f ca="1">IF(OFFSET(Matrix!$K$1,$A141 - 1,0)="Yes","Physical In-Cab Device"," ")</f>
        <v xml:space="preserve"> </v>
      </c>
      <c r="C141" s="44" t="str">
        <f ca="1">IF(OFFSET(Matrix!$K$1,$A141 - 1,0)="Yes",OFFSET(Matrix!$G$1,$A141 - 1,0)," ")</f>
        <v xml:space="preserve"> </v>
      </c>
      <c r="D141" s="45" t="str">
        <f ca="1">IF(OFFSET(Matrix!$K$1,$A141 - 1,0)="Yes",OFFSET(Matrix!$I$1,$A141 - 1,0)," ")</f>
        <v xml:space="preserve"> </v>
      </c>
      <c r="E141" s="16"/>
      <c r="F141" s="16"/>
      <c r="G141" s="16"/>
      <c r="H141" s="16"/>
      <c r="I141" s="16"/>
    </row>
    <row r="142" spans="1:9" x14ac:dyDescent="0.4">
      <c r="A142" s="16">
        <v>2</v>
      </c>
      <c r="B142" s="16" t="str">
        <f ca="1">IF(OFFSET(Matrix!$K$1,$A142 - 1,0)="Yes","Physical In-Cab Device"," ")</f>
        <v xml:space="preserve"> </v>
      </c>
      <c r="C142" s="16" t="str">
        <f ca="1">IF(OFFSET(Matrix!$K$1,$A142 - 1,0)="Yes",OFFSET(Matrix!$G$1,$A142 - 1,0)," ")</f>
        <v xml:space="preserve"> </v>
      </c>
      <c r="D142" s="16" t="str">
        <f ca="1">IF(OFFSET(Matrix!$K$1,$A142 - 1,0)="Yes",OFFSET(Matrix!$I$1,$A142 - 1,0)," ")</f>
        <v xml:space="preserve"> </v>
      </c>
      <c r="E142" s="16"/>
      <c r="F142" s="16"/>
      <c r="G142" s="16"/>
      <c r="H142" s="16"/>
      <c r="I142" s="16"/>
    </row>
    <row r="143" spans="1:9" x14ac:dyDescent="0.4">
      <c r="A143" s="16">
        <v>13</v>
      </c>
      <c r="B143" s="44" t="str">
        <f ca="1">IF(OFFSET(Matrix!$K$1,$A143 - 1,0)="Yes","Physical In-Cab Device"," ")</f>
        <v xml:space="preserve"> </v>
      </c>
      <c r="C143" s="44" t="str">
        <f ca="1">IF(OFFSET(Matrix!$K$1,$A143 - 1,0)="Yes",OFFSET(Matrix!$G$1,$A143 - 1,0)," ")</f>
        <v xml:space="preserve"> </v>
      </c>
      <c r="D143" s="45" t="str">
        <f ca="1">IF(OFFSET(Matrix!$K$1,$A143 - 1,0)="Yes",OFFSET(Matrix!$I$1,$A143 - 1,0)," ")</f>
        <v xml:space="preserve"> </v>
      </c>
      <c r="E143" s="16"/>
      <c r="F143" s="16"/>
      <c r="G143" s="16"/>
      <c r="H143" s="16"/>
      <c r="I143" s="16"/>
    </row>
    <row r="144" spans="1:9" x14ac:dyDescent="0.4">
      <c r="A144" s="16">
        <v>23</v>
      </c>
      <c r="B144" s="44" t="str">
        <f ca="1">IF(OFFSET(Matrix!$K$1,$A144 - 1,0)="Yes","Physical In-Cab Device"," ")</f>
        <v xml:space="preserve"> </v>
      </c>
      <c r="C144" s="44" t="str">
        <f ca="1">IF(OFFSET(Matrix!$K$1,$A144 - 1,0)="Yes",OFFSET(Matrix!$G$1,$A144 - 1,0)," ")</f>
        <v xml:space="preserve"> </v>
      </c>
      <c r="D144" s="45" t="str">
        <f ca="1">IF(OFFSET(Matrix!$K$1,$A144 - 1,0)="Yes",OFFSET(Matrix!$I$1,$A144 - 1,0)," ")</f>
        <v xml:space="preserve"> </v>
      </c>
      <c r="E144" s="16"/>
      <c r="F144" s="16"/>
      <c r="G144" s="16"/>
      <c r="H144" s="16"/>
      <c r="I144" s="16"/>
    </row>
    <row r="145" spans="1:9" x14ac:dyDescent="0.4">
      <c r="A145" s="16">
        <v>24</v>
      </c>
      <c r="B145" s="44" t="str">
        <f ca="1">IF(OFFSET(Matrix!$K$1,$A145 - 1,0)="Yes","Physical In-Cab Device"," ")</f>
        <v xml:space="preserve"> </v>
      </c>
      <c r="C145" s="44" t="str">
        <f ca="1">IF(OFFSET(Matrix!$K$1,$A145 - 1,0)="Yes",OFFSET(Matrix!$G$1,$A145 - 1,0)," ")</f>
        <v xml:space="preserve"> </v>
      </c>
      <c r="D145" s="45" t="str">
        <f ca="1">IF(OFFSET(Matrix!$K$1,$A145 - 1,0)="Yes",OFFSET(Matrix!$I$1,$A145 - 1,0)," ")</f>
        <v xml:space="preserve"> </v>
      </c>
      <c r="E145" s="16"/>
      <c r="F145" s="16"/>
      <c r="G145" s="16"/>
      <c r="H145" s="16"/>
      <c r="I145" s="16"/>
    </row>
    <row r="146" spans="1:9" x14ac:dyDescent="0.4">
      <c r="A146" s="16">
        <v>25</v>
      </c>
      <c r="B146" s="44" t="str">
        <f ca="1">IF(OFFSET(Matrix!$K$1,$A146 - 1,0)="Yes","Physical In-Cab Device"," ")</f>
        <v xml:space="preserve"> </v>
      </c>
      <c r="C146" s="44" t="str">
        <f ca="1">IF(OFFSET(Matrix!$K$1,$A146 - 1,0)="Yes",OFFSET(Matrix!$G$1,$A146 - 1,0)," ")</f>
        <v xml:space="preserve"> </v>
      </c>
      <c r="D146" s="45" t="str">
        <f ca="1">IF(OFFSET(Matrix!$K$1,$A146 - 1,0)="Yes",OFFSET(Matrix!$I$1,$A146 - 1,0)," ")</f>
        <v xml:space="preserve"> </v>
      </c>
      <c r="E146" s="16"/>
      <c r="F146" s="16"/>
      <c r="G146" s="16"/>
      <c r="H146" s="16"/>
      <c r="I146" s="16"/>
    </row>
    <row r="147" spans="1:9" x14ac:dyDescent="0.4">
      <c r="A147" s="16">
        <v>26</v>
      </c>
      <c r="B147" s="44" t="str">
        <f ca="1">IF(OFFSET(Matrix!$K$1,$A147 - 1,0)="Yes","Physical In-Cab Device"," ")</f>
        <v xml:space="preserve"> </v>
      </c>
      <c r="C147" s="44" t="str">
        <f ca="1">IF(OFFSET(Matrix!$K$1,$A147 - 1,0)="Yes",OFFSET(Matrix!$G$1,$A147 - 1,0)," ")</f>
        <v xml:space="preserve"> </v>
      </c>
      <c r="D147" s="45" t="str">
        <f ca="1">IF(OFFSET(Matrix!$K$1,$A147 - 1,0)="Yes",OFFSET(Matrix!$I$1,$A147 - 1,0)," ")</f>
        <v xml:space="preserve"> </v>
      </c>
      <c r="E147" s="16"/>
      <c r="F147" s="16"/>
      <c r="G147" s="16"/>
      <c r="H147" s="16"/>
      <c r="I147" s="16"/>
    </row>
    <row r="148" spans="1:9" x14ac:dyDescent="0.4">
      <c r="A148" s="48">
        <v>71</v>
      </c>
      <c r="B148" s="49" t="str">
        <f ca="1">IF(OFFSET(Matrix!$K$1,$A148 - 1,0)="Yes","Physical In-Cab Device"," ")</f>
        <v xml:space="preserve"> </v>
      </c>
      <c r="C148" s="49" t="str">
        <f ca="1">IF(OFFSET(Matrix!$K$1,$A148 - 1,0)="Yes",OFFSET(Matrix!$G$1,$A148 - 1,0)," ")</f>
        <v xml:space="preserve"> </v>
      </c>
      <c r="D148" s="50" t="str">
        <f ca="1">IF(OFFSET(Matrix!$K$1,$A148 - 1,0)="Yes",OFFSET(Matrix!$I$1,$A148 - 1,0)," ")</f>
        <v xml:space="preserve"> </v>
      </c>
      <c r="E148" s="48"/>
      <c r="F148" s="48"/>
      <c r="G148" s="48"/>
      <c r="H148" s="48"/>
      <c r="I148" s="48"/>
    </row>
    <row r="149" spans="1:9" x14ac:dyDescent="0.4">
      <c r="A149" s="16">
        <v>44</v>
      </c>
      <c r="B149" s="44" t="str">
        <f ca="1">IF(OFFSET(Matrix!$K$1,$A149 - 1,0)="Yes","Physical In-Cab Device"," ")</f>
        <v xml:space="preserve"> </v>
      </c>
      <c r="C149" s="44" t="str">
        <f ca="1">IF(OFFSET(Matrix!$K$1,$A149 - 1,0)="Yes",OFFSET(Matrix!$G$1,$A149 - 1,0)," ")</f>
        <v xml:space="preserve"> </v>
      </c>
      <c r="D149" s="45" t="str">
        <f ca="1">IF(OFFSET(Matrix!$K$1,$A149 - 1,0)="Yes",OFFSET(Matrix!$I$1,$A149 - 1,0)," ")</f>
        <v xml:space="preserve"> </v>
      </c>
      <c r="E149" s="16"/>
      <c r="F149" s="16"/>
      <c r="G149" s="16"/>
      <c r="H149" s="16"/>
      <c r="I149" s="16"/>
    </row>
    <row r="150" spans="1:9" x14ac:dyDescent="0.4">
      <c r="A150" s="16">
        <v>45</v>
      </c>
      <c r="B150" s="44" t="str">
        <f ca="1">IF(OFFSET(Matrix!$K$1,$A150 - 1,0)="Yes","Physical In-Cab Device"," ")</f>
        <v xml:space="preserve"> </v>
      </c>
      <c r="C150" s="44" t="str">
        <f ca="1">IF(OFFSET(Matrix!$K$1,$A150 - 1,0)="Yes",OFFSET(Matrix!$G$1,$A150 - 1,0)," ")</f>
        <v xml:space="preserve"> </v>
      </c>
      <c r="D150" s="45" t="str">
        <f ca="1">IF(OFFSET(Matrix!$K$1,$A150 - 1,0)="Yes",OFFSET(Matrix!$I$1,$A150 - 1,0)," ")</f>
        <v xml:space="preserve"> </v>
      </c>
      <c r="E150" s="16"/>
      <c r="F150" s="16"/>
      <c r="G150" s="16"/>
      <c r="H150" s="16"/>
      <c r="I150" s="16"/>
    </row>
    <row r="151" spans="1:9" x14ac:dyDescent="0.4">
      <c r="E151"/>
      <c r="F151"/>
      <c r="G151"/>
      <c r="H151"/>
      <c r="I151"/>
    </row>
    <row r="152" spans="1:9" ht="20.6" x14ac:dyDescent="0.4">
      <c r="C152" s="105" t="s">
        <v>183</v>
      </c>
      <c r="D152" s="105"/>
      <c r="E152" s="105"/>
      <c r="F152" s="105"/>
      <c r="G152" s="105"/>
      <c r="H152" s="105"/>
      <c r="I152" s="105"/>
    </row>
    <row r="153" spans="1:9" x14ac:dyDescent="0.4">
      <c r="A153" s="46"/>
      <c r="B153" s="47"/>
      <c r="C153" s="102" t="s">
        <v>274</v>
      </c>
      <c r="D153" s="103"/>
      <c r="E153" s="102" t="s">
        <v>233</v>
      </c>
      <c r="F153" s="104"/>
      <c r="G153" s="104"/>
      <c r="H153" s="104"/>
      <c r="I153" s="104"/>
    </row>
    <row r="154" spans="1:9" ht="25.75" x14ac:dyDescent="0.4">
      <c r="A154" s="42" t="s">
        <v>273</v>
      </c>
      <c r="B154" s="33" t="s">
        <v>184</v>
      </c>
      <c r="C154" s="34" t="s">
        <v>178</v>
      </c>
      <c r="D154" s="35" t="s">
        <v>138</v>
      </c>
      <c r="E154" s="41" t="s">
        <v>231</v>
      </c>
      <c r="F154" s="41" t="s">
        <v>235</v>
      </c>
      <c r="G154" s="41" t="s">
        <v>232</v>
      </c>
      <c r="H154" s="41" t="s">
        <v>236</v>
      </c>
      <c r="I154" s="43" t="s">
        <v>234</v>
      </c>
    </row>
    <row r="155" spans="1:9" ht="58.3" x14ac:dyDescent="0.4">
      <c r="A155" s="16">
        <v>4</v>
      </c>
      <c r="B155" s="44" t="str">
        <f ca="1">IF(OFFSET(Matrix!$L$1,$A155 - 1,0)="Yes","Connectivity/Communications"," ")</f>
        <v>Connectivity/Communications</v>
      </c>
      <c r="C155" s="44" t="str">
        <f ca="1">IF(OFFSET(Matrix!$L$1,$A155 - 1,0)="Yes",OFFSET(Matrix!$G$1,$A155 - 1,0)," ")</f>
        <v>High</v>
      </c>
      <c r="D155" s="45" t="str">
        <f ca="1">IF(OFFSET(Matrix!$L$1,$A155 - 1,0)="Yes",OFFSET(Matrix!$I$1,$A155 - 1,0),"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155" s="16"/>
      <c r="F155" s="16"/>
      <c r="G155" s="16"/>
      <c r="H155" s="16"/>
      <c r="I155" s="16"/>
    </row>
    <row r="156" spans="1:9" ht="29.15" x14ac:dyDescent="0.4">
      <c r="A156" s="16">
        <v>5</v>
      </c>
      <c r="B156" s="44" t="str">
        <f ca="1">IF(OFFSET(Matrix!$L$1,$A156 - 1,0)="Yes","Connectivity/Communications"," ")</f>
        <v>Connectivity/Communications</v>
      </c>
      <c r="C156" s="44" t="str">
        <f ca="1">IF(OFFSET(Matrix!$L$1,$A156 - 1,0)="Yes",OFFSET(Matrix!$G$1,$A156 - 1,0)," ")</f>
        <v>High</v>
      </c>
      <c r="D156" s="45" t="str">
        <f ca="1">IF(OFFSET(Matrix!$L$1,$A156 - 1,0)="Yes",OFFSET(Matrix!$I$1,$A156 - 1,0)," ")</f>
        <v>AC-030 (Access Control) - The vendor's system shall employ authentication to prevent unauthorized access to telematics systems and data.</v>
      </c>
      <c r="E156" s="16"/>
      <c r="F156" s="16"/>
      <c r="G156" s="16"/>
      <c r="H156" s="16"/>
      <c r="I156" s="16"/>
    </row>
    <row r="157" spans="1:9" ht="29.15" x14ac:dyDescent="0.4">
      <c r="A157" s="16">
        <v>16</v>
      </c>
      <c r="B157" s="44" t="str">
        <f ca="1">IF(OFFSET(Matrix!$L$1,$A157 - 1,0)="Yes","Connectivity/Communications"," ")</f>
        <v>Connectivity/Communications</v>
      </c>
      <c r="C157" s="44" t="str">
        <f ca="1">IF(OFFSET(Matrix!$L$1,$A157 - 1,0)="Yes",OFFSET(Matrix!$G$1,$A157 - 1,0)," ")</f>
        <v>High</v>
      </c>
      <c r="D157" s="45" t="str">
        <f ca="1">IF(OFFSET(Matrix!$L$1,$A157 - 1,0)="Yes",OFFSET(Matrix!$I$1,$A157 - 1,0)," ")</f>
        <v>CM-020 (Configuration Management) - The vendor’s devices shall have all services used for troubleshooting disabled or properly protected from unauthorized access and use.</v>
      </c>
      <c r="E157" s="16"/>
      <c r="F157" s="16"/>
      <c r="G157" s="16"/>
      <c r="H157" s="16"/>
      <c r="I157" s="16"/>
    </row>
    <row r="158" spans="1:9" ht="29.15" x14ac:dyDescent="0.4">
      <c r="A158" s="16">
        <v>17</v>
      </c>
      <c r="B158" s="44" t="str">
        <f ca="1">IF(OFFSET(Matrix!$L$1,$A158 - 1,0)="Yes","Connectivity/Communications"," ")</f>
        <v>Connectivity/Communications</v>
      </c>
      <c r="C158" s="44" t="str">
        <f ca="1">IF(OFFSET(Matrix!$L$1,$A158 - 1,0)="Yes",OFFSET(Matrix!$G$1,$A158 - 1,0)," ")</f>
        <v>High</v>
      </c>
      <c r="D158" s="45" t="str">
        <f ca="1">IF(OFFSET(Matrix!$L$1,$A158 - 1,0)="Yes",OFFSET(Matrix!$I$1,$A158 - 1,0)," ")</f>
        <v>CM-030 (Configuration Management) - Vendor ensures that any and all interfaces used for testing or debug are unavailalbe in production builds of the devices</v>
      </c>
      <c r="E158" s="16"/>
      <c r="F158" s="16"/>
      <c r="G158" s="16"/>
      <c r="H158" s="16"/>
      <c r="I158" s="16"/>
    </row>
    <row r="159" spans="1:9" ht="43.75" x14ac:dyDescent="0.4">
      <c r="A159" s="16">
        <v>21</v>
      </c>
      <c r="B159" s="44" t="str">
        <f ca="1">IF(OFFSET(Matrix!$L$1,$A159 - 1,0)="Yes","Connectivity/Communications"," ")</f>
        <v>Connectivity/Communications</v>
      </c>
      <c r="C159" s="44" t="str">
        <f ca="1">IF(OFFSET(Matrix!$L$1,$A159 - 1,0)="Yes",OFFSET(Matrix!$G$1,$A159 - 1,0)," ")</f>
        <v>High</v>
      </c>
      <c r="D159" s="45" t="str">
        <f ca="1">IF(OFFSET(Matrix!$L$1,$A159 - 1,0)="Yes",OFFSET(Matrix!$I$1,$A159 - 1,0)," ")</f>
        <v>IR-010 (Incidence Response) - The vendor shall have a documented incident response plan (IRP) in place which provides the carriers with a point of contact for components used within their telematics system</v>
      </c>
      <c r="E159" s="16"/>
      <c r="F159" s="16"/>
      <c r="G159" s="16"/>
      <c r="H159" s="16"/>
      <c r="I159" s="16"/>
    </row>
    <row r="160" spans="1:9" ht="72.900000000000006" x14ac:dyDescent="0.4">
      <c r="A160" s="16">
        <v>34</v>
      </c>
      <c r="B160" s="44" t="str">
        <f ca="1">IF(OFFSET(Matrix!$L$1,$A160 - 1,0)="Yes","Connectivity/Communications"," ")</f>
        <v>Connectivity/Communications</v>
      </c>
      <c r="C160" s="44" t="str">
        <f ca="1">IF(OFFSET(Matrix!$L$1,$A160 - 1,0)="Yes",OFFSET(Matrix!$G$1,$A160 - 1,0)," ")</f>
        <v>High</v>
      </c>
      <c r="D160" s="45" t="str">
        <f ca="1">IF(OFFSET(Matrix!$L$1,$A160 - 1,0)="Yes",OFFSET(Matrix!$I$1,$A160 - 1,0),"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60" s="16"/>
      <c r="F160" s="16"/>
      <c r="G160" s="16"/>
      <c r="H160" s="16"/>
      <c r="I160" s="16"/>
    </row>
    <row r="161" spans="1:9" ht="29.15" x14ac:dyDescent="0.4">
      <c r="A161" s="16">
        <v>37</v>
      </c>
      <c r="B161" s="44" t="str">
        <f ca="1">IF(OFFSET(Matrix!$L$1,$A161 - 1,0)="Yes","Connectivity/Communications"," ")</f>
        <v>Connectivity/Communications</v>
      </c>
      <c r="C161" s="44" t="str">
        <f ca="1">IF(OFFSET(Matrix!$L$1,$A161 - 1,0)="Yes",OFFSET(Matrix!$G$1,$A161 - 1,0)," ")</f>
        <v>High</v>
      </c>
      <c r="D161" s="45" t="str">
        <f ca="1">IF(OFFSET(Matrix!$L$1,$A161 - 1,0)="Yes",OFFSET(Matrix!$I$1,$A161 - 1,0)," ")</f>
        <v>SCP-010 (Protecting Communications paths for systems) - Communication paths that traverse outside controlled boundaries must protect confidentiality and integrity of data</v>
      </c>
      <c r="E161" s="16"/>
      <c r="F161" s="16"/>
      <c r="G161" s="16"/>
      <c r="H161" s="16"/>
      <c r="I161" s="16"/>
    </row>
    <row r="162" spans="1:9" ht="72.900000000000006" x14ac:dyDescent="0.4">
      <c r="A162" s="16">
        <v>50</v>
      </c>
      <c r="B162" s="44" t="str">
        <f ca="1">IF(OFFSET(Matrix!$L$1,$A162 - 1,0)="Yes","Connectivity/Communications"," ")</f>
        <v>Connectivity/Communications</v>
      </c>
      <c r="C162" s="44" t="str">
        <f ca="1">IF(OFFSET(Matrix!$L$1,$A162 - 1,0)="Yes",OFFSET(Matrix!$G$1,$A162 - 1,0)," ")</f>
        <v>High</v>
      </c>
      <c r="D162" s="45" t="str">
        <f ca="1">IF(OFFSET(Matrix!$L$1,$A162 - 1,0)="Yes",OFFSET(Matrix!$I$1,$A162 - 1,0),"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62" s="16"/>
      <c r="F162" s="16"/>
      <c r="G162" s="16"/>
      <c r="H162" s="16"/>
      <c r="I162" s="16"/>
    </row>
    <row r="163" spans="1:9" ht="58.3" x14ac:dyDescent="0.4">
      <c r="A163" s="16">
        <v>55</v>
      </c>
      <c r="B163" s="44" t="str">
        <f ca="1">IF(OFFSET(Matrix!$L$1,$A163 - 1,0)="Yes","Connectivity/Communications"," ")</f>
        <v>Connectivity/Communications</v>
      </c>
      <c r="C163" s="44" t="str">
        <f ca="1">IF(OFFSET(Matrix!$L$1,$A163 - 1,0)="Yes",OFFSET(Matrix!$G$1,$A163 - 1,0)," ")</f>
        <v>High</v>
      </c>
      <c r="D163" s="45" t="str">
        <f ca="1">IF(OFFSET(Matrix!$L$1,$A163 - 1,0)="Yes",OFFSET(Matrix!$I$1,$A163 - 1,0),"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163" s="16"/>
      <c r="F163" s="16"/>
      <c r="G163" s="16"/>
      <c r="H163" s="16"/>
      <c r="I163" s="16"/>
    </row>
    <row r="164" spans="1:9" ht="29.15" x14ac:dyDescent="0.4">
      <c r="A164" s="16">
        <v>33</v>
      </c>
      <c r="B164" s="44" t="str">
        <f ca="1">IF(OFFSET(Matrix!$L$1,$A164 - 1,0)="Yes","Connectivity/Communications"," ")</f>
        <v>Connectivity/Communications</v>
      </c>
      <c r="C164" s="44" t="str">
        <f ca="1">IF(OFFSET(Matrix!$L$1,$A164 - 1,0)="Yes",OFFSET(Matrix!$G$1,$A164 - 1,0)," ")</f>
        <v>High</v>
      </c>
      <c r="D164" s="45" t="str">
        <f ca="1">IF(OFFSET(Matrix!$L$1,$A164 - 1,0)="Yes",OFFSET(Matrix!$I$1,$A164 - 1,0)," ")</f>
        <v>SAA-010 (Security Management) - The vendor shall have an Information Security Management Plan (ISMP).</v>
      </c>
      <c r="E164" s="16"/>
      <c r="F164" s="16"/>
      <c r="G164" s="16"/>
      <c r="H164" s="16"/>
      <c r="I164" s="16"/>
    </row>
    <row r="165" spans="1:9" ht="58.3" x14ac:dyDescent="0.4">
      <c r="A165" s="16">
        <v>57</v>
      </c>
      <c r="B165" s="44" t="str">
        <f ca="1">IF(OFFSET(Matrix!$L$1,$A165 - 1,0)="Yes","Connectivity/Communications"," ")</f>
        <v>Connectivity/Communications</v>
      </c>
      <c r="C165" s="44" t="str">
        <f ca="1">IF(OFFSET(Matrix!$L$1,$A165 - 1,0)="Yes",OFFSET(Matrix!$G$1,$A165 - 1,0)," ")</f>
        <v>High</v>
      </c>
      <c r="D165" s="45" t="str">
        <f ca="1">IF(OFFSET(Matrix!$L$1,$A165 - 1,0)="Yes",OFFSET(Matrix!$I$1,$A165 - 1,0),"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65" s="16"/>
      <c r="F165" s="16"/>
      <c r="G165" s="16"/>
      <c r="H165" s="16"/>
      <c r="I165" s="16"/>
    </row>
    <row r="166" spans="1:9" ht="72.900000000000006" x14ac:dyDescent="0.4">
      <c r="A166" s="16">
        <v>39</v>
      </c>
      <c r="B166" s="44" t="str">
        <f ca="1">IF(OFFSET(Matrix!$L$1,$A166 - 1,0)="Yes","Connectivity/Communications"," ")</f>
        <v>Connectivity/Communications</v>
      </c>
      <c r="C166" s="44" t="str">
        <f ca="1">IF(OFFSET(Matrix!$L$1,$A166 - 1,0)="Yes",OFFSET(Matrix!$G$1,$A166 - 1,0)," ")</f>
        <v>High</v>
      </c>
      <c r="D166" s="45" t="str">
        <f ca="1">IF(OFFSET(Matrix!$L$1,$A166 - 1,0)="Yes",OFFSET(Matrix!$I$1,$A166 - 1,0),"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66" s="16"/>
      <c r="F166" s="16"/>
      <c r="G166" s="16"/>
      <c r="H166" s="16"/>
      <c r="I166" s="16"/>
    </row>
    <row r="167" spans="1:9" ht="233.15" x14ac:dyDescent="0.4">
      <c r="A167" s="16">
        <v>44</v>
      </c>
      <c r="B167" s="44" t="str">
        <f ca="1">IF(OFFSET(Matrix!$L$1,$A167 - 1,0)="Yes","Connectivity/Communications"," ")</f>
        <v>Connectivity/Communications</v>
      </c>
      <c r="C167" s="44" t="str">
        <f ca="1">IF(OFFSET(Matrix!$L$1,$A167 - 1,0)="Yes",OFFSET(Matrix!$G$1,$A167 - 1,0)," ")</f>
        <v>High</v>
      </c>
      <c r="D167" s="45" t="str">
        <f ca="1">IF(OFFSET(Matrix!$L$1,$A167 - 1,0)="Yes",OFFSET(Matrix!$I$1,$A167 - 1,0),"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67" s="16"/>
      <c r="F167" s="16"/>
      <c r="G167" s="16"/>
      <c r="H167" s="16"/>
      <c r="I167" s="16"/>
    </row>
    <row r="168" spans="1:9" ht="43.75" x14ac:dyDescent="0.4">
      <c r="A168" s="16">
        <v>43</v>
      </c>
      <c r="B168" s="44" t="str">
        <f ca="1">IF(OFFSET(Matrix!$L$1,$A168 - 1,0)="Yes","Connectivity/Communications"," ")</f>
        <v>Connectivity/Communications</v>
      </c>
      <c r="C168" s="44" t="str">
        <f ca="1">IF(OFFSET(Matrix!$L$1,$A168 - 1,0)="Yes",OFFSET(Matrix!$G$1,$A168 - 1,0)," ")</f>
        <v>High</v>
      </c>
      <c r="D168" s="45" t="str">
        <f ca="1">IF(OFFSET(Matrix!$L$1,$A168 - 1,0)="Yes",OFFSET(Matrix!$I$1,$A168 - 1,0)," ")</f>
        <v>SCP-060 (Protecting Vehicle Network Escalation from Devices) - The vendor shall enforce controls integrated into the telematics device to limit the possible commands and data transmitted to the vehicle network.</v>
      </c>
      <c r="E168" s="16"/>
      <c r="F168" s="16"/>
      <c r="G168" s="16"/>
      <c r="H168" s="16"/>
      <c r="I168" s="16"/>
    </row>
    <row r="169" spans="1:9" ht="43.75" x14ac:dyDescent="0.4">
      <c r="A169" s="16">
        <v>30</v>
      </c>
      <c r="B169" s="44" t="str">
        <f ca="1">IF(OFFSET(Matrix!$L$1,$A169 - 1,0)="Yes","Connectivity/Communications"," ")</f>
        <v>Connectivity/Communications</v>
      </c>
      <c r="C169" s="44" t="str">
        <f ca="1">IF(OFFSET(Matrix!$L$1,$A169 - 1,0)="Yes",OFFSET(Matrix!$G$1,$A169 - 1,0)," ")</f>
        <v>Medium</v>
      </c>
      <c r="D169" s="45" t="str">
        <f ca="1">IF(OFFSET(Matrix!$L$1,$A169 - 1,0)="Yes",OFFSET(Matrix!$I$1,$A169 - 1,0)," ")</f>
        <v>PS-010 (Personnel Security) - The vendor shall have personnel security policies &amp; procedures, position risk categorization, personnel screening, personnel termination, personnel transfer, access agreements and third-party personnel security.</v>
      </c>
      <c r="E169" s="16"/>
      <c r="F169" s="16"/>
      <c r="G169" s="16"/>
      <c r="H169" s="16"/>
      <c r="I169" s="16"/>
    </row>
    <row r="170" spans="1:9" ht="58.3" x14ac:dyDescent="0.4">
      <c r="A170" s="16">
        <v>31</v>
      </c>
      <c r="B170" s="44" t="str">
        <f ca="1">IF(OFFSET(Matrix!$L$1,$A170 - 1,0)="Yes","Connectivity/Communications"," ")</f>
        <v>Connectivity/Communications</v>
      </c>
      <c r="C170" s="44" t="str">
        <f ca="1">IF(OFFSET(Matrix!$L$1,$A170 - 1,0)="Yes",OFFSET(Matrix!$G$1,$A170 - 1,0)," ")</f>
        <v>Medium</v>
      </c>
      <c r="D170" s="45" t="str">
        <f ca="1">IF(OFFSET(Matrix!$L$1,$A170 - 1,0)="Yes",OFFSET(Matrix!$I$1,$A170 - 1,0),"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0" s="16"/>
      <c r="F170" s="16"/>
      <c r="G170" s="16"/>
      <c r="H170" s="16"/>
      <c r="I170" s="16"/>
    </row>
    <row r="171" spans="1:9" ht="72.900000000000006" x14ac:dyDescent="0.4">
      <c r="A171" s="16">
        <v>40</v>
      </c>
      <c r="B171" s="44" t="str">
        <f ca="1">IF(OFFSET(Matrix!$L$1,$A171 - 1,0)="Yes","Connectivity/Communications"," ")</f>
        <v>Connectivity/Communications</v>
      </c>
      <c r="C171" s="44" t="str">
        <f ca="1">IF(OFFSET(Matrix!$L$1,$A171 - 1,0)="Yes",OFFSET(Matrix!$G$1,$A171 - 1,0)," ")</f>
        <v>Medium</v>
      </c>
      <c r="D171" s="45" t="str">
        <f ca="1">IF(OFFSET(Matrix!$L$1,$A171 - 1,0)="Yes",OFFSET(Matrix!$I$1,$A171 - 1,0)," ")</f>
        <v>SCP-030 (Protecting Data on Devices) - Vendors will supply documentation detailing what data is and is not protected at rest by cryptography.
Vendors are encouraged to expand the list of categories of data which will be protected on-device.</v>
      </c>
      <c r="E171" s="16"/>
      <c r="F171" s="16"/>
      <c r="G171" s="16"/>
      <c r="H171" s="16"/>
      <c r="I171" s="16"/>
    </row>
    <row r="172" spans="1:9" ht="160.30000000000001" x14ac:dyDescent="0.4">
      <c r="A172" s="16">
        <v>41</v>
      </c>
      <c r="B172" s="44" t="str">
        <f ca="1">IF(OFFSET(Matrix!$L$1,$A172 - 1,0)="Yes","Connectivity/Communications"," ")</f>
        <v>Connectivity/Communications</v>
      </c>
      <c r="C172" s="44" t="str">
        <f ca="1">IF(OFFSET(Matrix!$L$1,$A172 - 1,0)="Yes",OFFSET(Matrix!$G$1,$A172 - 1,0)," ")</f>
        <v>Medium</v>
      </c>
      <c r="D172" s="45" t="str">
        <f ca="1">IF(OFFSET(Matrix!$L$1,$A172 - 1,0)="Yes",OFFSET(Matrix!$I$1,$A172 - 1,0),"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72" s="16"/>
      <c r="F172" s="16"/>
      <c r="G172" s="16"/>
      <c r="H172" s="16"/>
      <c r="I172" s="16"/>
    </row>
    <row r="173" spans="1:9" ht="29.15" x14ac:dyDescent="0.4">
      <c r="A173" s="16">
        <v>54</v>
      </c>
      <c r="B173" s="44" t="str">
        <f ca="1">IF(OFFSET(Matrix!$L$1,$A173 - 1,0)="Yes","Connectivity/Communications"," ")</f>
        <v>Connectivity/Communications</v>
      </c>
      <c r="C173" s="44" t="str">
        <f ca="1">IF(OFFSET(Matrix!$L$1,$A173 - 1,0)="Yes",OFFSET(Matrix!$G$1,$A173 - 1,0)," ")</f>
        <v>Medium</v>
      </c>
      <c r="D173" s="45" t="str">
        <f ca="1">IF(OFFSET(Matrix!$L$1,$A173 - 1,0)="Yes",OFFSET(Matrix!$I$1,$A173 - 1,0)," ")</f>
        <v>SII-030 (Protecting Firmware on Devices) - The vendor shall use digitally signed software on telematics devices and prohibit execution of unsigned or invalidly signed software.</v>
      </c>
      <c r="E173" s="16"/>
      <c r="F173" s="16"/>
      <c r="G173" s="16"/>
      <c r="H173" s="16"/>
      <c r="I173" s="16"/>
    </row>
    <row r="174" spans="1:9" ht="58.3" x14ac:dyDescent="0.4">
      <c r="A174" s="16">
        <v>52</v>
      </c>
      <c r="B174" s="44" t="str">
        <f ca="1">IF(OFFSET(Matrix!$L$1,$A174 - 1,0)="Yes","Connectivity/Communications"," ")</f>
        <v>Connectivity/Communications</v>
      </c>
      <c r="C174" s="44" t="str">
        <f ca="1">IF(OFFSET(Matrix!$L$1,$A174 - 1,0)="Yes",OFFSET(Matrix!$G$1,$A174 - 1,0)," ")</f>
        <v>Medium</v>
      </c>
      <c r="D174" s="45" t="str">
        <f ca="1">IF(OFFSET(Matrix!$L$1,$A174 - 1,0)="Yes",OFFSET(Matrix!$I$1,$A174 - 1,0),"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74" s="16"/>
      <c r="F174" s="16"/>
      <c r="G174" s="16"/>
      <c r="H174" s="16"/>
      <c r="I174" s="16"/>
    </row>
    <row r="175" spans="1:9" ht="58.3" x14ac:dyDescent="0.4">
      <c r="A175" s="16">
        <v>35</v>
      </c>
      <c r="B175" s="44" t="str">
        <f ca="1">IF(OFFSET(Matrix!$L$1,$A175 - 1,0)="Yes","Connectivity/Communications"," ")</f>
        <v>Connectivity/Communications</v>
      </c>
      <c r="C175" s="44" t="str">
        <f ca="1">IF(OFFSET(Matrix!$L$1,$A175 - 1,0)="Yes",OFFSET(Matrix!$G$1,$A175 - 1,0)," ")</f>
        <v>Medium</v>
      </c>
      <c r="D175" s="45" t="str">
        <f ca="1">IF(OFFSET(Matrix!$L$1,$A175 - 1,0)="Yes",OFFSET(Matrix!$I$1,$A175 - 1,0),"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175" s="16"/>
      <c r="F175" s="16"/>
      <c r="G175" s="16"/>
      <c r="H175" s="16"/>
      <c r="I175" s="16"/>
    </row>
    <row r="176" spans="1:9" ht="43.75" x14ac:dyDescent="0.4">
      <c r="A176" s="16">
        <v>51</v>
      </c>
      <c r="B176" s="44" t="str">
        <f ca="1">IF(OFFSET(Matrix!$L$1,$A176 - 1,0)="Yes","Connectivity/Communications"," ")</f>
        <v>Connectivity/Communications</v>
      </c>
      <c r="C176" s="44" t="str">
        <f ca="1">IF(OFFSET(Matrix!$L$1,$A176 - 1,0)="Yes",OFFSET(Matrix!$G$1,$A176 - 1,0)," ")</f>
        <v>Medium</v>
      </c>
      <c r="D176" s="45" t="str">
        <f ca="1">IF(OFFSET(Matrix!$L$1,$A176 - 1,0)="Yes",OFFSET(Matrix!$I$1,$A176 - 1,0)," ")</f>
        <v>SII-011 (Protecting Firmware on Devices) - The vendor shall implement/deploy secure over the air update systems including assurances of integrity&amp;authenticity. Also rollback protections and a means of denying the use of old potentially compromised signing keys.</v>
      </c>
      <c r="E176" s="16"/>
      <c r="F176" s="16"/>
      <c r="G176" s="16"/>
      <c r="H176" s="16"/>
      <c r="I176" s="16"/>
    </row>
    <row r="177" spans="1:9" ht="72.900000000000006" x14ac:dyDescent="0.4">
      <c r="A177" s="16">
        <v>3</v>
      </c>
      <c r="B177" s="44" t="str">
        <f ca="1">IF(OFFSET(Matrix!$L$1,$A177 - 1,0)="Yes","Connectivity/Communications"," ")</f>
        <v>Connectivity/Communications</v>
      </c>
      <c r="C177" s="44" t="str">
        <f ca="1">IF(OFFSET(Matrix!$L$1,$A177 - 1,0)="Yes",OFFSET(Matrix!$G$1,$A177 - 1,0)," ")</f>
        <v>Medium</v>
      </c>
      <c r="D177" s="45" t="str">
        <f ca="1">IF(OFFSET(Matrix!$L$1,$A177 - 1,0)="Yes",OFFSET(Matrix!$I$1,$A177 - 1,0),"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77" s="16"/>
      <c r="F177" s="16"/>
      <c r="G177" s="16"/>
      <c r="H177" s="16"/>
      <c r="I177" s="16"/>
    </row>
    <row r="178" spans="1:9" ht="43.75" x14ac:dyDescent="0.4">
      <c r="A178" s="16">
        <v>6</v>
      </c>
      <c r="B178" s="44" t="str">
        <f ca="1">IF(OFFSET(Matrix!$L$1,$A178 - 1,0)="Yes","Connectivity/Communications"," ")</f>
        <v>Connectivity/Communications</v>
      </c>
      <c r="C178" s="44" t="str">
        <f ca="1">IF(OFFSET(Matrix!$L$1,$A178 - 1,0)="Yes",OFFSET(Matrix!$G$1,$A178 - 1,0)," ")</f>
        <v>Medium</v>
      </c>
      <c r="D178" s="45" t="str">
        <f ca="1">IF(OFFSET(Matrix!$L$1,$A178 - 1,0)="Yes",OFFSET(Matrix!$I$1,$A178 - 1,0)," ")</f>
        <v>AC-040 (Access Control) - The vendor shall identify all instances where the telematics system includes actions that cannot support access authentication and/or execute with elevated privileges</v>
      </c>
      <c r="E178" s="16"/>
      <c r="F178" s="16"/>
      <c r="G178" s="16"/>
      <c r="H178" s="16"/>
      <c r="I178" s="16"/>
    </row>
    <row r="179" spans="1:9" ht="29.15" x14ac:dyDescent="0.4">
      <c r="A179" s="16">
        <v>7</v>
      </c>
      <c r="B179" s="44" t="str">
        <f ca="1">IF(OFFSET(Matrix!$L$1,$A179 - 1,0)="Yes","Connectivity/Communications"," ")</f>
        <v>Connectivity/Communications</v>
      </c>
      <c r="C179" s="44" t="str">
        <f ca="1">IF(OFFSET(Matrix!$L$1,$A179 - 1,0)="Yes",OFFSET(Matrix!$G$1,$A179 - 1,0)," ")</f>
        <v>Medium</v>
      </c>
      <c r="D179" s="45" t="str">
        <f ca="1">IF(OFFSET(Matrix!$L$1,$A179 - 1,0)="Yes",OFFSET(Matrix!$I$1,$A179 - 1,0)," ")</f>
        <v>AC-041 (Access Control) - Identifying information about the connected devices will not be made available without authentication first.</v>
      </c>
      <c r="E179" s="16"/>
      <c r="F179" s="16"/>
      <c r="G179" s="16"/>
      <c r="H179" s="16"/>
      <c r="I179" s="16"/>
    </row>
    <row r="180" spans="1:9" ht="29.15" x14ac:dyDescent="0.4">
      <c r="A180" s="16">
        <v>8</v>
      </c>
      <c r="B180" s="44" t="str">
        <f ca="1">IF(OFFSET(Matrix!$L$1,$A180 - 1,0)="Yes","Connectivity/Communications"," ")</f>
        <v>Connectivity/Communications</v>
      </c>
      <c r="C180" s="44" t="str">
        <f ca="1">IF(OFFSET(Matrix!$L$1,$A180 - 1,0)="Yes",OFFSET(Matrix!$G$1,$A180 - 1,0)," ")</f>
        <v>Medium</v>
      </c>
      <c r="D180" s="45" t="str">
        <f ca="1">IF(OFFSET(Matrix!$L$1,$A180 - 1,0)="Yes",OFFSET(Matrix!$I$1,$A180 - 1,0)," ")</f>
        <v>AC-050 (Access Control) - All remote access methods and possible remote actions to/on telematics system shall be documented.</v>
      </c>
      <c r="E180" s="16"/>
      <c r="F180" s="16"/>
      <c r="G180" s="16"/>
      <c r="H180" s="16"/>
      <c r="I180" s="16"/>
    </row>
    <row r="181" spans="1:9" ht="43.75" x14ac:dyDescent="0.4">
      <c r="A181" s="16">
        <v>9</v>
      </c>
      <c r="B181" s="44" t="str">
        <f ca="1">IF(OFFSET(Matrix!$L$1,$A181 - 1,0)="Yes","Connectivity/Communications"," ")</f>
        <v>Connectivity/Communications</v>
      </c>
      <c r="C181" s="44" t="str">
        <f ca="1">IF(OFFSET(Matrix!$L$1,$A181 - 1,0)="Yes",OFFSET(Matrix!$G$1,$A181 - 1,0)," ")</f>
        <v>Medium</v>
      </c>
      <c r="D181" s="45" t="str">
        <f ca="1">IF(OFFSET(Matrix!$L$1,$A181 - 1,0)="Yes",OFFSET(Matrix!$I$1,$A181 - 1,0)," ")</f>
        <v>AC-060 (Access Control) - For all components of the system, the vendor shall provide a listing of all wireless communication interfaces to the system and specify how the interfaces can be configured and/or disabled.</v>
      </c>
      <c r="E181" s="16"/>
      <c r="F181" s="16"/>
      <c r="G181" s="16"/>
      <c r="H181" s="16"/>
      <c r="I181" s="16"/>
    </row>
    <row r="182" spans="1:9" ht="43.75" x14ac:dyDescent="0.4">
      <c r="A182" s="16">
        <v>10</v>
      </c>
      <c r="B182" s="44" t="str">
        <f ca="1">IF(OFFSET(Matrix!$L$1,$A182 - 1,0)="Yes","Connectivity/Communications"," ")</f>
        <v>Connectivity/Communications</v>
      </c>
      <c r="C182" s="44" t="str">
        <f ca="1">IF(OFFSET(Matrix!$L$1,$A182 - 1,0)="Yes",OFFSET(Matrix!$G$1,$A182 - 1,0)," ")</f>
        <v>Medium</v>
      </c>
      <c r="D182" s="45" t="str">
        <f ca="1">IF(OFFSET(Matrix!$L$1,$A182 - 1,0)="Yes",OFFSET(Matrix!$I$1,$A182 - 1,0)," ")</f>
        <v>AC-061 (Access Control) - The vendor shall not use any deprecated encryption+authentication on any WiFi interface of the device. At the time of drafting this includes WEP, WPS or open/none.</v>
      </c>
      <c r="E182" s="16"/>
      <c r="F182" s="16"/>
      <c r="G182" s="16"/>
      <c r="H182" s="16"/>
      <c r="I182" s="16"/>
    </row>
    <row r="183" spans="1:9" ht="43.75" x14ac:dyDescent="0.4">
      <c r="A183" s="16">
        <v>11</v>
      </c>
      <c r="B183" s="44" t="str">
        <f ca="1">IF(OFFSET(Matrix!$L$1,$A183 - 1,0)="Yes","Connectivity/Communications"," ")</f>
        <v>Connectivity/Communications</v>
      </c>
      <c r="C183" s="44" t="str">
        <f ca="1">IF(OFFSET(Matrix!$L$1,$A183 - 1,0)="Yes",OFFSET(Matrix!$G$1,$A183 - 1,0)," ")</f>
        <v>Medium</v>
      </c>
      <c r="D183" s="45" t="str">
        <f ca="1">IF(OFFSET(Matrix!$L$1,$A183 - 1,0)="Yes",OFFSET(Matrix!$I$1,$A183 - 1,0)," ")</f>
        <v>AC-062 (Access Control) - The vendor shall implement, for all bluetooth interfaces,  pairing that must be specifically allowed by physical controls on the device and be time-limited. Furthermore, pairing will not use legacy pairing or passkey entry.</v>
      </c>
      <c r="E183" s="16"/>
      <c r="F183" s="16"/>
      <c r="G183" s="16"/>
      <c r="H183" s="16"/>
      <c r="I183" s="16"/>
    </row>
    <row r="184" spans="1:9" ht="43.75" x14ac:dyDescent="0.4">
      <c r="A184" s="16">
        <v>12</v>
      </c>
      <c r="B184" s="44" t="str">
        <f ca="1">IF(OFFSET(Matrix!$L$1,$A184 - 1,0)="Yes","Connectivity/Communications"," ")</f>
        <v>Connectivity/Communications</v>
      </c>
      <c r="C184" s="44" t="str">
        <f ca="1">IF(OFFSET(Matrix!$L$1,$A184 - 1,0)="Yes",OFFSET(Matrix!$G$1,$A184 - 1,0)," ")</f>
        <v>Medium</v>
      </c>
      <c r="D184" s="45" t="str">
        <f ca="1">IF(OFFSET(Matrix!$L$1,$A184 - 1,0)="Yes",OFFSET(Matrix!$I$1,$A184 - 1,0)," ")</f>
        <v>AC-063 (Access Control) - Any and all software or firmware implementing wirelss interface encrytion+authentication (those satisfying AC-061 and AC-062 above) will be prepared for future deprecation of methods. i.e. That software/firmware is upgradable.</v>
      </c>
      <c r="E184" s="16"/>
      <c r="F184" s="16"/>
      <c r="G184" s="16"/>
      <c r="H184" s="16"/>
      <c r="I184" s="16"/>
    </row>
    <row r="185" spans="1:9" ht="43.75" x14ac:dyDescent="0.4">
      <c r="A185" s="16">
        <v>14</v>
      </c>
      <c r="B185" s="44" t="str">
        <f ca="1">IF(OFFSET(Matrix!$L$1,$A185 - 1,0)="Yes","Connectivity/Communications"," ")</f>
        <v>Connectivity/Communications</v>
      </c>
      <c r="C185" s="44" t="str">
        <f ca="1">IF(OFFSET(Matrix!$L$1,$A185 - 1,0)="Yes",OFFSET(Matrix!$G$1,$A185 - 1,0)," ")</f>
        <v>Medium</v>
      </c>
      <c r="D185" s="45" t="str">
        <f ca="1">IF(OFFSET(Matrix!$L$1,$A185 - 1,0)="Yes",OFFSET(Matrix!$I$1,$A185 - 1,0)," ")</f>
        <v>AC-080 (Device-Local Authentication) - All authentication offered on device-local interfaces shall expect credentials which are unique to each device instance and uncorrelated to any and all public information about the device.</v>
      </c>
      <c r="E185" s="16"/>
      <c r="F185" s="16"/>
      <c r="G185" s="16"/>
      <c r="H185" s="16"/>
      <c r="I185" s="16"/>
    </row>
    <row r="186" spans="1:9" ht="72.900000000000006" x14ac:dyDescent="0.4">
      <c r="A186" s="16">
        <v>15</v>
      </c>
      <c r="B186" s="44" t="str">
        <f ca="1">IF(OFFSET(Matrix!$L$1,$A186 - 1,0)="Yes","Connectivity/Communications"," ")</f>
        <v>Connectivity/Communications</v>
      </c>
      <c r="C186" s="44" t="str">
        <f ca="1">IF(OFFSET(Matrix!$L$1,$A186 - 1,0)="Yes",OFFSET(Matrix!$G$1,$A186 - 1,0)," ")</f>
        <v>Medium</v>
      </c>
      <c r="D186" s="45" t="str">
        <f ca="1">IF(OFFSET(Matrix!$L$1,$A186 - 1,0)="Yes",OFFSET(Matrix!$I$1,$A186 - 1,0),"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86" s="16"/>
      <c r="F186" s="16"/>
      <c r="G186" s="16"/>
      <c r="H186" s="16"/>
      <c r="I186" s="16"/>
    </row>
    <row r="187" spans="1:9" ht="43.75" x14ac:dyDescent="0.4">
      <c r="A187" s="16">
        <v>18</v>
      </c>
      <c r="B187" s="44" t="str">
        <f ca="1">IF(OFFSET(Matrix!$L$1,$A187 - 1,0)="Yes","Connectivity/Communications"," ")</f>
        <v>Connectivity/Communications</v>
      </c>
      <c r="C187" s="44" t="str">
        <f ca="1">IF(OFFSET(Matrix!$L$1,$A187 - 1,0)="Yes",OFFSET(Matrix!$G$1,$A187 - 1,0)," ")</f>
        <v>Medium</v>
      </c>
      <c r="D187" s="45" t="str">
        <f ca="1">IF(OFFSET(Matrix!$L$1,$A187 - 1,0)="Yes",OFFSET(Matrix!$I$1,$A187 - 1,0)," ")</f>
        <v>IA-010 (Identification and Authentication) - All remote hosts of the vendor's system shall be configured to uniquely identify and authenticate all other remote hosts of the system and/or any other interfacing systems.</v>
      </c>
      <c r="E187" s="16"/>
      <c r="F187" s="16"/>
      <c r="G187" s="16"/>
      <c r="H187" s="16"/>
      <c r="I187" s="16"/>
    </row>
    <row r="188" spans="1:9" ht="102" x14ac:dyDescent="0.4">
      <c r="A188" s="16">
        <v>19</v>
      </c>
      <c r="B188" s="44" t="str">
        <f ca="1">IF(OFFSET(Matrix!$L$1,$A188 - 1,0)="Yes","Connectivity/Communications"," ")</f>
        <v>Connectivity/Communications</v>
      </c>
      <c r="C188" s="44" t="str">
        <f ca="1">IF(OFFSET(Matrix!$L$1,$A188 - 1,0)="Yes",OFFSET(Matrix!$G$1,$A188 - 1,0)," ")</f>
        <v>Medium</v>
      </c>
      <c r="D188" s="45" t="str">
        <f ca="1">IF(OFFSET(Matrix!$L$1,$A188 - 1,0)="Yes",OFFSET(Matrix!$I$1,$A188 - 1,0),"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88" s="16"/>
      <c r="F188" s="16"/>
      <c r="G188" s="16"/>
      <c r="H188" s="16"/>
      <c r="I188" s="16"/>
    </row>
    <row r="189" spans="1:9" ht="43.75" x14ac:dyDescent="0.4">
      <c r="A189" s="16">
        <v>20</v>
      </c>
      <c r="B189" s="44" t="str">
        <f ca="1">IF(OFFSET(Matrix!$L$1,$A189 - 1,0)="Yes","Connectivity/Communications"," ")</f>
        <v>Connectivity/Communications</v>
      </c>
      <c r="C189" s="44" t="str">
        <f ca="1">IF(OFFSET(Matrix!$L$1,$A189 - 1,0)="Yes",OFFSET(Matrix!$G$1,$A189 - 1,0)," ")</f>
        <v>Medium</v>
      </c>
      <c r="D189" s="45" t="str">
        <f ca="1">IF(OFFSET(Matrix!$L$1,$A189 - 1,0)="Yes",OFFSET(Matrix!$I$1,$A189 - 1,0)," ")</f>
        <v>IA-030 (Identification and Authentication) - Cryptographic modules used in the vendors system shall be compliant with Federal Information Processing Standards (FIPS) 140-2: Level 1.</v>
      </c>
      <c r="E189" s="16"/>
      <c r="F189" s="16"/>
      <c r="G189" s="16"/>
      <c r="H189" s="16"/>
      <c r="I189" s="16"/>
    </row>
    <row r="190" spans="1:9" ht="43.75" x14ac:dyDescent="0.4">
      <c r="A190" s="16">
        <v>22</v>
      </c>
      <c r="B190" s="44" t="str">
        <f ca="1">IF(OFFSET(Matrix!$L$1,$A190 - 1,0)="Yes","Connectivity/Communications"," ")</f>
        <v>Connectivity/Communications</v>
      </c>
      <c r="C190" s="44" t="str">
        <f ca="1">IF(OFFSET(Matrix!$L$1,$A190 - 1,0)="Yes",OFFSET(Matrix!$G$1,$A190 - 1,0)," ")</f>
        <v>Medium</v>
      </c>
      <c r="D190" s="45" t="str">
        <f ca="1">IF(OFFSET(Matrix!$L$1,$A190 - 1,0)="Yes",OFFSET(Matrix!$I$1,$A190 - 1,0)," ")</f>
        <v>M-010 (Maintenance) - The vendor shall have procedures in place to ensure that components outside of the carrier’s direct control are not updated or modified without prior coordination and approval by an organization-defined individual or role</v>
      </c>
      <c r="E190" s="16"/>
      <c r="F190" s="16"/>
      <c r="G190" s="16"/>
      <c r="H190" s="16"/>
      <c r="I190" s="16"/>
    </row>
    <row r="191" spans="1:9" ht="29.15" x14ac:dyDescent="0.4">
      <c r="A191" s="16">
        <v>32</v>
      </c>
      <c r="B191" s="44" t="str">
        <f ca="1">IF(OFFSET(Matrix!$L$1,$A191 - 1,0)="Yes","Connectivity/Communications"," ")</f>
        <v>Connectivity/Communications</v>
      </c>
      <c r="C191" s="44" t="str">
        <f ca="1">IF(OFFSET(Matrix!$L$1,$A191 - 1,0)="Yes",OFFSET(Matrix!$G$1,$A191 - 1,0)," ")</f>
        <v>Medium</v>
      </c>
      <c r="D191" s="45" t="str">
        <f ca="1">IF(OFFSET(Matrix!$L$1,$A191 - 1,0)="Yes",OFFSET(Matrix!$I$1,$A191 - 1,0)," ")</f>
        <v>RA-020 (Risk Assessment) - The vendor shall use the results of risk assessments to influence systems development and processes.</v>
      </c>
      <c r="E191" s="16"/>
      <c r="F191" s="16"/>
      <c r="G191" s="16"/>
      <c r="H191" s="16"/>
      <c r="I191" s="16"/>
    </row>
    <row r="192" spans="1:9" ht="43.75" x14ac:dyDescent="0.4">
      <c r="A192" s="16">
        <v>45</v>
      </c>
      <c r="B192" s="44" t="str">
        <f ca="1">IF(OFFSET(Matrix!$L$1,$A192 - 1,0)="Yes","Connectivity/Communications"," ")</f>
        <v>Connectivity/Communications</v>
      </c>
      <c r="C192" s="44" t="str">
        <f ca="1">IF(OFFSET(Matrix!$L$1,$A192 - 1,0)="Yes",OFFSET(Matrix!$G$1,$A192 - 1,0)," ")</f>
        <v>Medium</v>
      </c>
      <c r="D192" s="45" t="str">
        <f ca="1">IF(OFFSET(Matrix!$L$1,$A192 - 1,0)="Yes",OFFSET(Matrix!$I$1,$A192 - 1,0)," ")</f>
        <v>SCP-091 (System and Communication Protocols) - The vendor shall implement checks for expired certificates and ensure the ability to remove trust in any given root certificate authority from their systems and devices PKI implementations.</v>
      </c>
      <c r="E192" s="16"/>
      <c r="F192" s="16"/>
      <c r="G192" s="16"/>
      <c r="H192" s="16"/>
      <c r="I192" s="16"/>
    </row>
    <row r="193" spans="1:9" ht="43.75" x14ac:dyDescent="0.4">
      <c r="A193" s="16">
        <v>48</v>
      </c>
      <c r="B193" s="44" t="str">
        <f ca="1">IF(OFFSET(Matrix!$L$1,$A193 - 1,0)="Yes","Connectivity/Communications"," ")</f>
        <v>Connectivity/Communications</v>
      </c>
      <c r="C193" s="44" t="str">
        <f ca="1">IF(OFFSET(Matrix!$L$1,$A193 - 1,0)="Yes",OFFSET(Matrix!$G$1,$A193 - 1,0)," ")</f>
        <v>Medium</v>
      </c>
      <c r="D193" s="45" t="str">
        <f ca="1">IF(OFFSET(Matrix!$L$1,$A193 - 1,0)="Yes",OFFSET(Matrix!$I$1,$A193 - 1,0)," ")</f>
        <v>SCP-120 (Unique API Keys and API Passwords) - The vendor’s software shall not contain any credentials that are shared among other copies of software; e.g. the software cannot contain hardcoded API keys or API passwords</v>
      </c>
      <c r="E193" s="16"/>
      <c r="F193" s="16"/>
      <c r="G193" s="16"/>
      <c r="H193" s="16"/>
      <c r="I193" s="16"/>
    </row>
    <row r="194" spans="1:9" ht="43.75" x14ac:dyDescent="0.4">
      <c r="A194" s="16">
        <v>49</v>
      </c>
      <c r="B194" s="44" t="str">
        <f ca="1">IF(OFFSET(Matrix!$L$1,$A194 - 1,0)="Yes","Connectivity/Communications"," ")</f>
        <v>Connectivity/Communications</v>
      </c>
      <c r="C194" s="44" t="str">
        <f ca="1">IF(OFFSET(Matrix!$L$1,$A194 - 1,0)="Yes",OFFSET(Matrix!$G$1,$A194 - 1,0)," ")</f>
        <v>Medium</v>
      </c>
      <c r="D194" s="45" t="str">
        <f ca="1">IF(OFFSET(Matrix!$L$1,$A194 - 1,0)="Yes",OFFSET(Matrix!$I$1,$A194 - 1,0)," ")</f>
        <v>SCP-130 (System and Communication Protocols) - Vendors shall limit hardware support for deprecated or insecure communcations protocols. This includes those with known vulnerabilities.</v>
      </c>
      <c r="E194" s="16"/>
      <c r="F194" s="16"/>
      <c r="G194" s="16"/>
      <c r="H194" s="16"/>
      <c r="I194" s="16"/>
    </row>
    <row r="195" spans="1:9" ht="87.45" x14ac:dyDescent="0.4">
      <c r="A195" s="16">
        <v>63</v>
      </c>
      <c r="B195" s="44" t="str">
        <f ca="1">IF(OFFSET(Matrix!$L$1,$A195 - 1,0)="Yes","Connectivity/Communications"," ")</f>
        <v>Connectivity/Communications</v>
      </c>
      <c r="C195" s="44" t="str">
        <f ca="1">IF(OFFSET(Matrix!$L$1,$A195 - 1,0)="Yes",OFFSET(Matrix!$G$1,$A195 - 1,0)," ")</f>
        <v>Medium</v>
      </c>
      <c r="D195" s="45" t="str">
        <f ca="1">IF(OFFSET(Matrix!$L$1,$A195 - 1,0)="Yes",OFFSET(Matrix!$I$1,$A195 - 1,0)," ")</f>
        <v xml:space="preserve">SII-110 (Vulnerability Management) - The vendor conducts regular vulnerability scans of operating environment to verify software components in use have been patched according to remediation SLAs. 
</v>
      </c>
      <c r="E195" s="16"/>
      <c r="F195" s="16"/>
      <c r="G195" s="16"/>
      <c r="H195" s="16"/>
      <c r="I195" s="16"/>
    </row>
    <row r="196" spans="1:9" ht="131.15" x14ac:dyDescent="0.4">
      <c r="A196" s="16">
        <v>65</v>
      </c>
      <c r="B196" s="44" t="str">
        <f ca="1">IF(OFFSET(Matrix!$L$1,$A196 - 1,0)="Yes","Connectivity/Communications"," ")</f>
        <v>Connectivity/Communications</v>
      </c>
      <c r="C196" s="44" t="str">
        <f ca="1">IF(OFFSET(Matrix!$L$1,$A196 - 1,0)="Yes",OFFSET(Matrix!$G$1,$A196 - 1,0)," ")</f>
        <v>Medium</v>
      </c>
      <c r="D196" s="45" t="str">
        <f ca="1">IF(OFFSET(Matrix!$L$1,$A196 - 1,0)="Yes",OFFSET(Matrix!$I$1,$A196 - 1,0),"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96" s="16"/>
      <c r="F196" s="16"/>
      <c r="G196" s="16"/>
      <c r="H196" s="16"/>
      <c r="I196" s="16"/>
    </row>
    <row r="197" spans="1:9" ht="43.75" x14ac:dyDescent="0.4">
      <c r="A197" s="16">
        <v>66</v>
      </c>
      <c r="B197" s="44" t="str">
        <f ca="1">IF(OFFSET(Matrix!$L$1,$A197 - 1,0)="Yes","Connectivity/Communications"," ")</f>
        <v>Connectivity/Communications</v>
      </c>
      <c r="C197" s="44" t="str">
        <f ca="1">IF(OFFSET(Matrix!$L$1,$A197 - 1,0)="Yes",OFFSET(Matrix!$G$1,$A197 - 1,0)," ")</f>
        <v>Medium</v>
      </c>
      <c r="D197" s="45" t="str">
        <f ca="1">IF(OFFSET(Matrix!$L$1,$A197 - 1,0)="Yes",OFFSET(Matrix!$I$1,$A197 - 1,0)," ")</f>
        <v>SII-140 (Vulnerability Management) - The vendor shall implement ongoing monitoring and protection against malicious code in production using a well governed process that addresses all entry and exit points in the system.</v>
      </c>
      <c r="E197" s="16"/>
      <c r="F197" s="16"/>
      <c r="G197" s="16"/>
      <c r="H197" s="16"/>
      <c r="I197" s="16"/>
    </row>
    <row r="198" spans="1:9" ht="43.75" x14ac:dyDescent="0.4">
      <c r="A198" s="16">
        <v>38</v>
      </c>
      <c r="B198" s="44" t="str">
        <f ca="1">IF(OFFSET(Matrix!$L$1,$A198 - 1,0)="Yes","Connectivity/Communications"," ")</f>
        <v>Connectivity/Communications</v>
      </c>
      <c r="C198" s="44" t="str">
        <f ca="1">IF(OFFSET(Matrix!$L$1,$A198 - 1,0)="Yes",OFFSET(Matrix!$G$1,$A198 - 1,0)," ")</f>
        <v>Medium</v>
      </c>
      <c r="D198" s="45" t="str">
        <f ca="1">IF(OFFSET(Matrix!$L$1,$A198 - 1,0)="Yes",OFFSET(Matrix!$I$1,$A198 - 1,0)," ")</f>
        <v>SCP-011 (Protecting Communication paths for systems) - Communication path cryptographic protections must not use identities, keys or shared secrets which are common across multiple deployed devices</v>
      </c>
      <c r="E198" s="16"/>
      <c r="F198" s="16"/>
      <c r="G198" s="16"/>
      <c r="H198" s="16"/>
      <c r="I198" s="16"/>
    </row>
    <row r="199" spans="1:9" ht="43.75" x14ac:dyDescent="0.4">
      <c r="A199" s="16">
        <v>58</v>
      </c>
      <c r="B199" s="44" t="str">
        <f ca="1">IF(OFFSET(Matrix!$L$1,$A199 - 1,0)="Yes","Connectivity/Communications"," ")</f>
        <v>Connectivity/Communications</v>
      </c>
      <c r="C199" s="44" t="str">
        <f ca="1">IF(OFFSET(Matrix!$L$1,$A199 - 1,0)="Yes",OFFSET(Matrix!$G$1,$A199 - 1,0)," ")</f>
        <v>Medium</v>
      </c>
      <c r="D199" s="45" t="str">
        <f ca="1">IF(OFFSET(Matrix!$L$1,$A199 - 1,0)="Yes",OFFSET(Matrix!$I$1,$A199 - 1,0)," ")</f>
        <v>SII-071 (Protecting Firmware on Devices) - The vendor shall use the techniques of sanitizing/filtering inputs, segmenting memory spaces of input parsers from other execution and/or using provably correct or memory safe languages for input processing.</v>
      </c>
      <c r="E199" s="16"/>
      <c r="F199" s="16"/>
      <c r="G199" s="16"/>
      <c r="H199" s="16"/>
      <c r="I199" s="16"/>
    </row>
    <row r="200" spans="1:9" ht="29.15" x14ac:dyDescent="0.4">
      <c r="A200" s="16">
        <v>67</v>
      </c>
      <c r="B200" s="44" t="str">
        <f ca="1">IF(OFFSET(Matrix!$L$1,$A200 - 1,0)="Yes","Connectivity/Communications"," ")</f>
        <v>Connectivity/Communications</v>
      </c>
      <c r="C200" s="44" t="str">
        <f ca="1">IF(OFFSET(Matrix!$L$1,$A200 - 1,0)="Yes",OFFSET(Matrix!$G$1,$A200 - 1,0)," ")</f>
        <v>Medium</v>
      </c>
      <c r="D200" s="45" t="str">
        <f ca="1">IF(OFFSET(Matrix!$L$1,$A200 - 1,0)="Yes",OFFSET(Matrix!$I$1,$A200 - 1,0)," ")</f>
        <v>SII-150 (Vulnerability Management) - The vendor shall verify code according to best-practice coding standards</v>
      </c>
      <c r="E200" s="16"/>
      <c r="F200" s="16"/>
      <c r="G200" s="16"/>
      <c r="H200" s="16"/>
      <c r="I200" s="16"/>
    </row>
    <row r="201" spans="1:9" ht="145.75" x14ac:dyDescent="0.4">
      <c r="A201" s="16">
        <v>53</v>
      </c>
      <c r="B201" s="44" t="str">
        <f ca="1">IF(OFFSET(Matrix!$L$1,$A201 - 1,0)="Yes","Connectivity/Communications"," ")</f>
        <v>Connectivity/Communications</v>
      </c>
      <c r="C201" s="44" t="str">
        <f ca="1">IF(OFFSET(Matrix!$L$1,$A201 - 1,0)="Yes",OFFSET(Matrix!$G$1,$A201 - 1,0)," ")</f>
        <v>Medium</v>
      </c>
      <c r="D201" s="45" t="str">
        <f ca="1">IF(OFFSET(Matrix!$L$1,$A201 - 1,0)="Yes",OFFSET(Matrix!$I$1,$A201 - 1,0),"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01" s="16"/>
      <c r="F201" s="16"/>
      <c r="G201" s="16"/>
      <c r="H201" s="16"/>
      <c r="I201" s="16"/>
    </row>
    <row r="202" spans="1:9" ht="87.45" x14ac:dyDescent="0.4">
      <c r="A202" s="16">
        <v>61</v>
      </c>
      <c r="B202" s="44" t="str">
        <f ca="1">IF(OFFSET(Matrix!$L$1,$A202 - 1,0)="Yes","Connectivity/Communications"," ")</f>
        <v>Connectivity/Communications</v>
      </c>
      <c r="C202" s="44" t="str">
        <f ca="1">IF(OFFSET(Matrix!$L$1,$A202 - 1,0)="Yes",OFFSET(Matrix!$G$1,$A202 - 1,0)," ")</f>
        <v>Medium</v>
      </c>
      <c r="D202" s="45" t="str">
        <f ca="1">IF(OFFSET(Matrix!$L$1,$A202 - 1,0)="Yes",OFFSET(Matrix!$I$1,$A202 - 1,0),"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02" s="16"/>
      <c r="F202" s="16"/>
      <c r="G202" s="16"/>
      <c r="H202" s="16"/>
      <c r="I202" s="16"/>
    </row>
    <row r="203" spans="1:9" ht="58.3" x14ac:dyDescent="0.4">
      <c r="A203" s="48">
        <v>69</v>
      </c>
      <c r="B203" s="49" t="str">
        <f ca="1">IF(OFFSET(Matrix!$L$1,$A203 - 1,0)="Yes","Connectivity/Communications"," ")</f>
        <v>Connectivity/Communications</v>
      </c>
      <c r="C203" s="49" t="str">
        <f ca="1">IF(OFFSET(Matrix!$L$1,$A203 - 1,0)="Yes",OFFSET(Matrix!$G$1,$A203 - 1,0)," ")</f>
        <v>Medium</v>
      </c>
      <c r="D203" s="50" t="str">
        <f ca="1">IF(OFFSET(Matrix!$L$1,$A203 - 1,0)="Yes",OFFSET(Matrix!$I$1,$A203 - 1,0),"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03" s="48"/>
      <c r="F203" s="48"/>
      <c r="G203" s="48"/>
      <c r="H203" s="48"/>
      <c r="I203" s="48"/>
    </row>
    <row r="204" spans="1:9" ht="29.15" x14ac:dyDescent="0.4">
      <c r="A204" s="16">
        <v>59</v>
      </c>
      <c r="B204" s="44" t="str">
        <f ca="1">IF(OFFSET(Matrix!$L$1,$A204 - 1,0)="Yes","Connectivity/Communications"," ")</f>
        <v>Connectivity/Communications</v>
      </c>
      <c r="C204" s="44" t="str">
        <f ca="1">IF(OFFSET(Matrix!$L$1,$A204 - 1,0)="Yes",OFFSET(Matrix!$G$1,$A204 - 1,0)," ")</f>
        <v>Medium</v>
      </c>
      <c r="D204" s="45" t="str">
        <f ca="1">IF(OFFSET(Matrix!$L$1,$A204 - 1,0)="Yes",OFFSET(Matrix!$I$1,$A204 - 1,0)," ")</f>
        <v>SII-080 (Protecting Firmware on Devices) - The vendor shall design security components that fail-secure to protect integrity of systems and data.</v>
      </c>
      <c r="E204" s="16"/>
      <c r="F204" s="16"/>
      <c r="G204" s="16"/>
      <c r="H204" s="16"/>
      <c r="I204" s="16"/>
    </row>
    <row r="205" spans="1:9" ht="43.75" x14ac:dyDescent="0.4">
      <c r="A205" s="16">
        <v>68</v>
      </c>
      <c r="B205" s="44" t="str">
        <f ca="1">IF(OFFSET(Matrix!$L$1,$A205 - 1,0)="Yes","Connectivity/Communications"," ")</f>
        <v>Connectivity/Communications</v>
      </c>
      <c r="C205" s="44" t="str">
        <f ca="1">IF(OFFSET(Matrix!$L$1,$A205 - 1,0)="Yes",OFFSET(Matrix!$G$1,$A205 - 1,0)," ")</f>
        <v>Medium</v>
      </c>
      <c r="D205" s="45" t="str">
        <f ca="1">IF(OFFSET(Matrix!$L$1,$A205 - 1,0)="Yes",OFFSET(Matrix!$I$1,$A205 - 1,0)," ")</f>
        <v>SII-170 (System and Information Integrity) - The vendor shall actively monitor resources such as NIST Common Vulnerabilities and Exposures (CVE), Bugtraq, for security alerts and advisories related to the telematics system’s components</v>
      </c>
      <c r="E205" s="16"/>
      <c r="F205" s="16"/>
      <c r="G205" s="16"/>
      <c r="H205" s="16"/>
      <c r="I205" s="16"/>
    </row>
    <row r="206" spans="1:9" ht="15" customHeight="1" x14ac:dyDescent="0.4">
      <c r="A206" s="48">
        <v>70</v>
      </c>
      <c r="B206" s="49" t="str">
        <f ca="1">IF(OFFSET(Matrix!$L$1,$A206 - 1,0)="Yes","Connectivity/Communications"," ")</f>
        <v>Connectivity/Communications</v>
      </c>
      <c r="C206" s="49" t="str">
        <f ca="1">IF(OFFSET(Matrix!$L$1,$A206 - 1,0)="Yes",OFFSET(Matrix!$G$1,$A206 - 1,0)," ")</f>
        <v>Medium</v>
      </c>
      <c r="D206" s="50" t="str">
        <f ca="1">IF(OFFSET(Matrix!$L$1,$A206 - 1,0)="Yes",OFFSET(Matrix!$I$1,$A206 - 1,0)," ")</f>
        <v xml:space="preserve">SII-180 (Secure Software Development Lifecycle (SDLC)) - Remediation SLA or objectives are defined and are adhered to by the security and development teams. Identified vulnerabilities are remediated or mitigated using suitable compensating controls
</v>
      </c>
      <c r="E206" s="48"/>
      <c r="F206" s="48"/>
      <c r="G206" s="48"/>
      <c r="H206" s="48"/>
      <c r="I206" s="48"/>
    </row>
    <row r="207" spans="1:9" ht="29.15" x14ac:dyDescent="0.4">
      <c r="A207" s="16">
        <v>36</v>
      </c>
      <c r="B207" s="44" t="str">
        <f ca="1">IF(OFFSET(Matrix!$L$1,$A207 - 1,0)="Yes","Connectivity/Communications"," ")</f>
        <v>Connectivity/Communications</v>
      </c>
      <c r="C207" s="44" t="str">
        <f ca="1">IF(OFFSET(Matrix!$L$1,$A207 - 1,0)="Yes",OFFSET(Matrix!$G$1,$A207 - 1,0)," ")</f>
        <v>Low</v>
      </c>
      <c r="D207" s="45" t="str">
        <f ca="1">IF(OFFSET(Matrix!$L$1,$A207 - 1,0)="Yes",OFFSET(Matrix!$I$1,$A207 - 1,0)," ")</f>
        <v>SAA-040 (System and Service Acquisition) - The vendor shall perform due diligence to ensure its suppliers also meet the vendor's security requirements</v>
      </c>
      <c r="E207" s="16"/>
      <c r="F207" s="16"/>
      <c r="G207" s="16"/>
      <c r="H207" s="16"/>
      <c r="I207" s="16"/>
    </row>
    <row r="208" spans="1:9" ht="29.15" x14ac:dyDescent="0.4">
      <c r="A208" s="16">
        <v>64</v>
      </c>
      <c r="B208" s="44" t="str">
        <f ca="1">IF(OFFSET(Matrix!$L$1,$A208 - 1,0)="Yes","Connectivity/Communications"," ")</f>
        <v>Connectivity/Communications</v>
      </c>
      <c r="C208" s="44" t="str">
        <f ca="1">IF(OFFSET(Matrix!$L$1,$A208 - 1,0)="Yes",OFFSET(Matrix!$G$1,$A208 - 1,0)," ")</f>
        <v>Low</v>
      </c>
      <c r="D208" s="45" t="str">
        <f ca="1">IF(OFFSET(Matrix!$L$1,$A208 - 1,0)="Yes",OFFSET(Matrix!$I$1,$A208 - 1,0)," ")</f>
        <v>SII-120 (Vulnerability Management) - The vendor shall have a vulnerability management process that includes steps to triage any found vulnerabilities and plan remediation.</v>
      </c>
      <c r="E208" s="16"/>
      <c r="F208" s="16"/>
      <c r="G208" s="16"/>
      <c r="H208" s="16"/>
      <c r="I208" s="16"/>
    </row>
    <row r="209" spans="1:9" ht="29.15" x14ac:dyDescent="0.4">
      <c r="A209" s="16">
        <v>56</v>
      </c>
      <c r="B209" s="44" t="str">
        <f ca="1">IF(OFFSET(Matrix!$L$1,$A209 - 1,0)="Yes","Connectivity/Communications"," ")</f>
        <v>Connectivity/Communications</v>
      </c>
      <c r="C209" s="44" t="str">
        <f ca="1">IF(OFFSET(Matrix!$L$1,$A209 - 1,0)="Yes",OFFSET(Matrix!$G$1,$A209 - 1,0)," ")</f>
        <v>Low</v>
      </c>
      <c r="D209" s="45" t="str">
        <f ca="1">IF(OFFSET(Matrix!$L$1,$A209 - 1,0)="Yes",OFFSET(Matrix!$I$1,$A209 - 1,0)," ")</f>
        <v>SII-060 (Protecting Firmware on Devices) - The vendor shall provide a means (and document the process) for customers to verify the firmware in their devices.</v>
      </c>
      <c r="E209" s="16"/>
      <c r="F209" s="16"/>
      <c r="G209" s="16"/>
      <c r="H209" s="16"/>
      <c r="I209" s="16"/>
    </row>
    <row r="210" spans="1:9" ht="29.15" x14ac:dyDescent="0.4">
      <c r="A210" s="16">
        <v>60</v>
      </c>
      <c r="B210" s="44" t="str">
        <f ca="1">IF(OFFSET(Matrix!$L$1,$A210 - 1,0)="Yes","Connectivity/Communications"," ")</f>
        <v>Connectivity/Communications</v>
      </c>
      <c r="C210" s="44" t="str">
        <f ca="1">IF(OFFSET(Matrix!$L$1,$A210 - 1,0)="Yes",OFFSET(Matrix!$G$1,$A210 - 1,0)," ")</f>
        <v>Low</v>
      </c>
      <c r="D210" s="45" t="str">
        <f ca="1">IF(OFFSET(Matrix!$L$1,$A210 - 1,0)="Yes",OFFSET(Matrix!$I$1,$A210 - 1,0)," ")</f>
        <v>SII-081 (Protecting Firmware on Devices) - The vendor shall utilize protective mechanisms to protect components from unauthorized runtime/volatile modification of code.</v>
      </c>
      <c r="E210" s="16"/>
      <c r="F210" s="16"/>
      <c r="G210" s="16"/>
      <c r="H210" s="16"/>
      <c r="I210" s="16"/>
    </row>
    <row r="211" spans="1:9" ht="29.15" x14ac:dyDescent="0.4">
      <c r="A211" s="48">
        <v>72</v>
      </c>
      <c r="B211" s="49" t="str">
        <f ca="1">IF(OFFSET(Matrix!$L$1,$A211 - 1,0)="Yes","Connectivity/Communications"," ")</f>
        <v>Connectivity/Communications</v>
      </c>
      <c r="C211" s="49" t="str">
        <f ca="1">IF(OFFSET(Matrix!$L$1,$A211 - 1,0)="Yes",OFFSET(Matrix!$G$1,$A211 - 1,0)," ")</f>
        <v>Low</v>
      </c>
      <c r="D211" s="50" t="str">
        <f ca="1">IF(OFFSET(Matrix!$L$1,$A211 - 1,0)="Yes",OFFSET(Matrix!$I$1,$A211 - 1,0)," ")</f>
        <v>SII-200 (System and Information Integrity) - The vendor shall participate in a cybersecurity information sharing and analysis group in the heavy vehicle industry</v>
      </c>
      <c r="E211" s="48"/>
      <c r="F211" s="48"/>
      <c r="G211" s="48"/>
      <c r="H211" s="48"/>
      <c r="I211" s="48"/>
    </row>
    <row r="212" spans="1:9" x14ac:dyDescent="0.4">
      <c r="A212" s="16">
        <v>47</v>
      </c>
      <c r="B212" s="44" t="str">
        <f ca="1">IF(OFFSET(Matrix!$L$1,$A212 - 1,0)="Yes","Connectivity/Communications"," ")</f>
        <v xml:space="preserve"> </v>
      </c>
      <c r="C212" s="44" t="str">
        <f ca="1">IF(OFFSET(Matrix!$L$1,$A212 - 1,0)="Yes",OFFSET(Matrix!$G$1,$A212 - 1,0)," ")</f>
        <v xml:space="preserve"> </v>
      </c>
      <c r="D212" s="45" t="str">
        <f ca="1">IF(OFFSET(Matrix!$L$1,$A212 - 1,0)="Yes",OFFSET(Matrix!$I$1,$A212 - 1,0)," ")</f>
        <v xml:space="preserve"> </v>
      </c>
      <c r="E212" s="16"/>
      <c r="F212" s="16"/>
      <c r="G212" s="16"/>
      <c r="H212" s="16"/>
      <c r="I212" s="16"/>
    </row>
    <row r="213" spans="1:9" x14ac:dyDescent="0.4">
      <c r="A213" s="16">
        <v>46</v>
      </c>
      <c r="B213" s="44" t="str">
        <f ca="1">IF(OFFSET(Matrix!$L$1,$A213 - 1,0)="Yes","Connectivity/Communications"," ")</f>
        <v xml:space="preserve"> </v>
      </c>
      <c r="C213" s="44" t="str">
        <f ca="1">IF(OFFSET(Matrix!$L$1,$A213 - 1,0)="Yes",OFFSET(Matrix!$G$1,$A213 - 1,0)," ")</f>
        <v xml:space="preserve"> </v>
      </c>
      <c r="D213" s="45" t="str">
        <f ca="1">IF(OFFSET(Matrix!$L$1,$A213 - 1,0)="Yes",OFFSET(Matrix!$I$1,$A213 - 1,0)," ")</f>
        <v xml:space="preserve"> </v>
      </c>
      <c r="E213" s="16"/>
      <c r="F213" s="16"/>
      <c r="G213" s="16"/>
      <c r="H213" s="16"/>
      <c r="I213" s="16"/>
    </row>
    <row r="214" spans="1:9" x14ac:dyDescent="0.4">
      <c r="A214" s="16">
        <v>27</v>
      </c>
      <c r="B214" s="44" t="str">
        <f ca="1">IF(OFFSET(Matrix!$L$1,$A214 - 1,0)="Yes","Connectivity/Communications"," ")</f>
        <v xml:space="preserve"> </v>
      </c>
      <c r="C214" s="44" t="str">
        <f ca="1">IF(OFFSET(Matrix!$L$1,$A214 - 1,0)="Yes",OFFSET(Matrix!$G$1,$A214 - 1,0)," ")</f>
        <v xml:space="preserve"> </v>
      </c>
      <c r="D214" s="45" t="str">
        <f ca="1">IF(OFFSET(Matrix!$L$1,$A214 - 1,0)="Yes",OFFSET(Matrix!$I$1,$A214 - 1,0)," ")</f>
        <v xml:space="preserve"> </v>
      </c>
      <c r="E214" s="16"/>
      <c r="F214" s="16"/>
      <c r="G214" s="16"/>
      <c r="H214" s="16"/>
      <c r="I214" s="16"/>
    </row>
    <row r="215" spans="1:9" x14ac:dyDescent="0.4">
      <c r="A215" s="16">
        <v>28</v>
      </c>
      <c r="B215" s="44" t="str">
        <f ca="1">IF(OFFSET(Matrix!$L$1,$A215 - 1,0)="Yes","Connectivity/Communications"," ")</f>
        <v xml:space="preserve"> </v>
      </c>
      <c r="C215" s="44" t="str">
        <f ca="1">IF(OFFSET(Matrix!$L$1,$A215 - 1,0)="Yes",OFFSET(Matrix!$G$1,$A215 - 1,0)," ")</f>
        <v xml:space="preserve"> </v>
      </c>
      <c r="D215" s="45" t="str">
        <f ca="1">IF(OFFSET(Matrix!$L$1,$A215 - 1,0)="Yes",OFFSET(Matrix!$I$1,$A215 - 1,0)," ")</f>
        <v xml:space="preserve"> </v>
      </c>
      <c r="E215" s="16"/>
      <c r="F215" s="16"/>
      <c r="G215" s="16"/>
      <c r="H215" s="16"/>
      <c r="I215" s="16"/>
    </row>
    <row r="216" spans="1:9" x14ac:dyDescent="0.4">
      <c r="A216" s="16">
        <v>29</v>
      </c>
      <c r="B216" s="44" t="str">
        <f ca="1">IF(OFFSET(Matrix!$L$1,$A216 - 1,0)="Yes","Connectivity/Communications"," ")</f>
        <v xml:space="preserve"> </v>
      </c>
      <c r="C216" s="44" t="str">
        <f ca="1">IF(OFFSET(Matrix!$L$1,$A216 - 1,0)="Yes",OFFSET(Matrix!$G$1,$A216 - 1,0)," ")</f>
        <v xml:space="preserve"> </v>
      </c>
      <c r="D216" s="45" t="str">
        <f ca="1">IF(OFFSET(Matrix!$L$1,$A216 - 1,0)="Yes",OFFSET(Matrix!$I$1,$A216 - 1,0)," ")</f>
        <v xml:space="preserve"> </v>
      </c>
      <c r="E216" s="16"/>
      <c r="F216" s="16"/>
      <c r="G216" s="16"/>
      <c r="H216" s="16"/>
      <c r="I216" s="16"/>
    </row>
    <row r="217" spans="1:9" x14ac:dyDescent="0.4">
      <c r="A217" s="16">
        <v>62</v>
      </c>
      <c r="B217" s="44" t="str">
        <f ca="1">IF(OFFSET(Matrix!$L$1,$A217 - 1,0)="Yes","Connectivity/Communications"," ")</f>
        <v xml:space="preserve"> </v>
      </c>
      <c r="C217" s="44" t="str">
        <f ca="1">IF(OFFSET(Matrix!$L$1,$A217 - 1,0)="Yes",OFFSET(Matrix!$G$1,$A217 - 1,0)," ")</f>
        <v xml:space="preserve"> </v>
      </c>
      <c r="D217" s="45" t="str">
        <f ca="1">IF(OFFSET(Matrix!$L$1,$A217 - 1,0)="Yes",OFFSET(Matrix!$I$1,$A217 - 1,0)," ")</f>
        <v xml:space="preserve"> </v>
      </c>
      <c r="E217" s="16"/>
      <c r="F217" s="16"/>
      <c r="G217" s="16"/>
      <c r="H217" s="16"/>
      <c r="I217" s="16"/>
    </row>
    <row r="218" spans="1:9" x14ac:dyDescent="0.4">
      <c r="A218" s="16">
        <v>42</v>
      </c>
      <c r="B218" s="44" t="str">
        <f ca="1">IF(OFFSET(Matrix!$L$1,$A218 - 1,0)="Yes","Connectivity/Communications"," ")</f>
        <v xml:space="preserve"> </v>
      </c>
      <c r="C218" s="44" t="str">
        <f ca="1">IF(OFFSET(Matrix!$L$1,$A218 - 1,0)="Yes",OFFSET(Matrix!$G$1,$A218 - 1,0)," ")</f>
        <v xml:space="preserve"> </v>
      </c>
      <c r="D218" s="45" t="str">
        <f ca="1">IF(OFFSET(Matrix!$L$1,$A218 - 1,0)="Yes",OFFSET(Matrix!$I$1,$A218 - 1,0)," ")</f>
        <v xml:space="preserve"> </v>
      </c>
      <c r="E218" s="16"/>
      <c r="F218" s="16"/>
      <c r="G218" s="16"/>
      <c r="H218" s="16"/>
      <c r="I218" s="16"/>
    </row>
    <row r="219" spans="1:9" x14ac:dyDescent="0.4">
      <c r="A219" s="16">
        <v>2</v>
      </c>
      <c r="B219" s="16" t="str">
        <f ca="1">IF(OFFSET(Matrix!$L$1,$A219 - 1,0)="Yes","Connectivity/Communications"," ")</f>
        <v xml:space="preserve"> </v>
      </c>
      <c r="C219" s="16" t="str">
        <f ca="1">IF(OFFSET(Matrix!$L$1,$A219 - 1,0)="Yes",OFFSET(Matrix!$G$1,$A219 - 1,0)," ")</f>
        <v xml:space="preserve"> </v>
      </c>
      <c r="D219" s="16" t="str">
        <f ca="1">IF(OFFSET(Matrix!$L$1,$A219 - 1,0)="Yes",OFFSET(Matrix!$I$1,$A219 - 1,0)," ")</f>
        <v xml:space="preserve"> </v>
      </c>
      <c r="E219" s="16"/>
      <c r="F219" s="16"/>
      <c r="G219" s="16"/>
      <c r="H219" s="16"/>
      <c r="I219" s="16"/>
    </row>
    <row r="220" spans="1:9" x14ac:dyDescent="0.4">
      <c r="A220" s="16">
        <v>13</v>
      </c>
      <c r="B220" s="44" t="str">
        <f ca="1">IF(OFFSET(Matrix!$L$1,$A220 - 1,0)="Yes","Connectivity/Communications"," ")</f>
        <v xml:space="preserve"> </v>
      </c>
      <c r="C220" s="44" t="str">
        <f ca="1">IF(OFFSET(Matrix!$L$1,$A220 - 1,0)="Yes",OFFSET(Matrix!$G$1,$A220 - 1,0)," ")</f>
        <v xml:space="preserve"> </v>
      </c>
      <c r="D220" s="45" t="str">
        <f ca="1">IF(OFFSET(Matrix!$L$1,$A220 - 1,0)="Yes",OFFSET(Matrix!$I$1,$A220 - 1,0)," ")</f>
        <v xml:space="preserve"> </v>
      </c>
      <c r="E220" s="16"/>
      <c r="F220" s="16"/>
      <c r="G220" s="16"/>
      <c r="H220" s="16"/>
      <c r="I220" s="16"/>
    </row>
    <row r="221" spans="1:9" x14ac:dyDescent="0.4">
      <c r="A221" s="16">
        <v>23</v>
      </c>
      <c r="B221" s="44" t="str">
        <f ca="1">IF(OFFSET(Matrix!$L$1,$A221 - 1,0)="Yes","Connectivity/Communications"," ")</f>
        <v xml:space="preserve"> </v>
      </c>
      <c r="C221" s="44" t="str">
        <f ca="1">IF(OFFSET(Matrix!$L$1,$A221 - 1,0)="Yes",OFFSET(Matrix!$G$1,$A221 - 1,0)," ")</f>
        <v xml:space="preserve"> </v>
      </c>
      <c r="D221" s="45" t="str">
        <f ca="1">IF(OFFSET(Matrix!$L$1,$A221 - 1,0)="Yes",OFFSET(Matrix!$I$1,$A221 - 1,0)," ")</f>
        <v xml:space="preserve"> </v>
      </c>
      <c r="E221" s="16"/>
      <c r="F221" s="16"/>
      <c r="G221" s="16"/>
      <c r="H221" s="16"/>
      <c r="I221" s="16"/>
    </row>
    <row r="222" spans="1:9" x14ac:dyDescent="0.4">
      <c r="A222" s="16">
        <v>24</v>
      </c>
      <c r="B222" s="44" t="str">
        <f ca="1">IF(OFFSET(Matrix!$L$1,$A222 - 1,0)="Yes","Connectivity/Communications"," ")</f>
        <v xml:space="preserve"> </v>
      </c>
      <c r="C222" s="44" t="str">
        <f ca="1">IF(OFFSET(Matrix!$L$1,$A222 - 1,0)="Yes",OFFSET(Matrix!$G$1,$A222 - 1,0)," ")</f>
        <v xml:space="preserve"> </v>
      </c>
      <c r="D222" s="45" t="str">
        <f ca="1">IF(OFFSET(Matrix!$L$1,$A222 - 1,0)="Yes",OFFSET(Matrix!$I$1,$A222 - 1,0)," ")</f>
        <v xml:space="preserve"> </v>
      </c>
      <c r="E222" s="16"/>
      <c r="F222" s="16"/>
      <c r="G222" s="16"/>
      <c r="H222" s="16"/>
      <c r="I222" s="16"/>
    </row>
    <row r="223" spans="1:9" x14ac:dyDescent="0.4">
      <c r="A223" s="48">
        <v>71</v>
      </c>
      <c r="B223" s="49" t="str">
        <f ca="1">IF(OFFSET(Matrix!$L$1,$A223 - 1,0)="Yes","Connectivity/Communications"," ")</f>
        <v xml:space="preserve"> </v>
      </c>
      <c r="C223" s="49" t="str">
        <f ca="1">IF(OFFSET(Matrix!$L$1,$A223 - 1,0)="Yes",OFFSET(Matrix!$G$1,$A223 - 1,0)," ")</f>
        <v xml:space="preserve"> </v>
      </c>
      <c r="D223" s="50" t="str">
        <f ca="1">IF(OFFSET(Matrix!$L$1,$A223 - 1,0)="Yes",OFFSET(Matrix!$I$1,$A223 - 1,0)," ")</f>
        <v xml:space="preserve"> </v>
      </c>
      <c r="E223" s="48"/>
      <c r="F223" s="48"/>
      <c r="G223" s="48"/>
      <c r="H223" s="48"/>
      <c r="I223" s="48"/>
    </row>
    <row r="224" spans="1:9" x14ac:dyDescent="0.4">
      <c r="A224" s="16">
        <v>25</v>
      </c>
      <c r="B224" s="44" t="str">
        <f ca="1">IF(OFFSET(Matrix!$L$1,$A224 - 1,0)="Yes","Connectivity/Communications"," ")</f>
        <v xml:space="preserve"> </v>
      </c>
      <c r="C224" s="44" t="str">
        <f ca="1">IF(OFFSET(Matrix!$L$1,$A224 - 1,0)="Yes",OFFSET(Matrix!$G$1,$A224 - 1,0)," ")</f>
        <v xml:space="preserve"> </v>
      </c>
      <c r="D224" s="45" t="str">
        <f ca="1">IF(OFFSET(Matrix!$L$1,$A224 - 1,0)="Yes",OFFSET(Matrix!$I$1,$A224 - 1,0)," ")</f>
        <v xml:space="preserve"> </v>
      </c>
      <c r="E224" s="16"/>
      <c r="F224" s="16"/>
      <c r="G224" s="16"/>
      <c r="H224" s="16"/>
      <c r="I224" s="16"/>
    </row>
    <row r="225" spans="1:9" x14ac:dyDescent="0.4">
      <c r="A225" s="16">
        <v>26</v>
      </c>
      <c r="B225" s="44" t="str">
        <f ca="1">IF(OFFSET(Matrix!$L$1,$A225 - 1,0)="Yes","Connectivity/Communications"," ")</f>
        <v xml:space="preserve"> </v>
      </c>
      <c r="C225" s="44" t="str">
        <f ca="1">IF(OFFSET(Matrix!$L$1,$A225 - 1,0)="Yes",OFFSET(Matrix!$G$1,$A225 - 1,0)," ")</f>
        <v xml:space="preserve"> </v>
      </c>
      <c r="D225" s="45" t="str">
        <f ca="1">IF(OFFSET(Matrix!$L$1,$A225 - 1,0)="Yes",OFFSET(Matrix!$I$1,$A225 - 1,0)," ")</f>
        <v xml:space="preserve"> </v>
      </c>
      <c r="E225" s="16"/>
      <c r="F225" s="16"/>
      <c r="G225" s="16"/>
      <c r="H225" s="16"/>
      <c r="I225" s="16"/>
    </row>
    <row r="226" spans="1:9" x14ac:dyDescent="0.4">
      <c r="E226"/>
      <c r="F226"/>
      <c r="G226"/>
      <c r="H226"/>
      <c r="I226"/>
    </row>
    <row r="227" spans="1:9" ht="20.6" x14ac:dyDescent="0.4">
      <c r="C227" s="105" t="s">
        <v>208</v>
      </c>
      <c r="D227" s="105"/>
      <c r="E227" s="105"/>
      <c r="F227" s="105"/>
      <c r="G227" s="105"/>
      <c r="H227" s="105"/>
      <c r="I227" s="105"/>
    </row>
    <row r="228" spans="1:9" x14ac:dyDescent="0.4">
      <c r="A228" s="46"/>
      <c r="B228" s="47"/>
      <c r="C228" s="102" t="s">
        <v>274</v>
      </c>
      <c r="D228" s="103"/>
      <c r="E228" s="102" t="s">
        <v>233</v>
      </c>
      <c r="F228" s="104"/>
      <c r="G228" s="104"/>
      <c r="H228" s="104"/>
      <c r="I228" s="104"/>
    </row>
    <row r="229" spans="1:9" ht="25.75" x14ac:dyDescent="0.4">
      <c r="A229" s="42" t="s">
        <v>273</v>
      </c>
      <c r="B229" s="33" t="s">
        <v>184</v>
      </c>
      <c r="C229" s="34" t="s">
        <v>178</v>
      </c>
      <c r="D229" s="35" t="s">
        <v>138</v>
      </c>
      <c r="E229" s="41" t="s">
        <v>231</v>
      </c>
      <c r="F229" s="41" t="s">
        <v>235</v>
      </c>
      <c r="G229" s="41" t="s">
        <v>232</v>
      </c>
      <c r="H229" s="41" t="s">
        <v>236</v>
      </c>
      <c r="I229" s="43" t="s">
        <v>234</v>
      </c>
    </row>
    <row r="230" spans="1:9" ht="29.15" x14ac:dyDescent="0.4">
      <c r="A230" s="16">
        <v>5</v>
      </c>
      <c r="B230" s="44" t="str">
        <f ca="1">IF(OFFSET(Matrix!$M$1,$A230 - 1,0)="Yes","Cloud or Back-end"," ")</f>
        <v>Cloud or Back-end</v>
      </c>
      <c r="C230" s="44" t="str">
        <f ca="1">IF(OFFSET(Matrix!$M$1,$A230 - 1,0)="Yes",OFFSET(Matrix!$G$1,$A230 - 1,0)," ")</f>
        <v>High</v>
      </c>
      <c r="D230" s="45" t="str">
        <f ca="1">IF(OFFSET(Matrix!$M$1,$A230 - 1,0)="Yes",OFFSET(Matrix!$I$1,$A230 - 1,0)," ")</f>
        <v>AC-030 (Access Control) - The vendor's system shall employ authentication to prevent unauthorized access to telematics systems and data.</v>
      </c>
      <c r="E230" s="16"/>
      <c r="F230" s="16"/>
      <c r="G230" s="16"/>
      <c r="H230" s="16"/>
      <c r="I230" s="16"/>
    </row>
    <row r="231" spans="1:9" ht="29.15" x14ac:dyDescent="0.4">
      <c r="A231" s="16">
        <v>16</v>
      </c>
      <c r="B231" s="44" t="str">
        <f ca="1">IF(OFFSET(Matrix!$M$1,$A231 - 1,0)="Yes","Cloud or Back-end"," ")</f>
        <v>Cloud or Back-end</v>
      </c>
      <c r="C231" s="44" t="str">
        <f ca="1">IF(OFFSET(Matrix!$M$1,$A231 - 1,0)="Yes",OFFSET(Matrix!$G$1,$A231 - 1,0)," ")</f>
        <v>High</v>
      </c>
      <c r="D231" s="45" t="str">
        <f ca="1">IF(OFFSET(Matrix!$M$1,$A231 - 1,0)="Yes",OFFSET(Matrix!$I$1,$A231 - 1,0)," ")</f>
        <v>CM-020 (Configuration Management) - The vendor’s devices shall have all services used for troubleshooting disabled or properly protected from unauthorized access and use.</v>
      </c>
      <c r="E231" s="16"/>
      <c r="F231" s="16"/>
      <c r="G231" s="16"/>
      <c r="H231" s="16"/>
      <c r="I231" s="16"/>
    </row>
    <row r="232" spans="1:9" ht="29.15" x14ac:dyDescent="0.4">
      <c r="A232" s="16">
        <v>17</v>
      </c>
      <c r="B232" s="44" t="str">
        <f ca="1">IF(OFFSET(Matrix!$M$1,$A232 - 1,0)="Yes","Cloud or Back-end"," ")</f>
        <v>Cloud or Back-end</v>
      </c>
      <c r="C232" s="44" t="str">
        <f ca="1">IF(OFFSET(Matrix!$M$1,$A232 - 1,0)="Yes",OFFSET(Matrix!$G$1,$A232 - 1,0)," ")</f>
        <v>High</v>
      </c>
      <c r="D232" s="45" t="str">
        <f ca="1">IF(OFFSET(Matrix!$M$1,$A232 - 1,0)="Yes",OFFSET(Matrix!$I$1,$A232 - 1,0)," ")</f>
        <v>CM-030 (Configuration Management) - Vendor ensures that any and all interfaces used for testing or debug are unavailalbe in production builds of the devices</v>
      </c>
      <c r="E232" s="16"/>
      <c r="F232" s="16"/>
      <c r="G232" s="16"/>
      <c r="H232" s="16"/>
      <c r="I232" s="16"/>
    </row>
    <row r="233" spans="1:9" ht="43.75" x14ac:dyDescent="0.4">
      <c r="A233" s="16">
        <v>21</v>
      </c>
      <c r="B233" s="44" t="str">
        <f ca="1">IF(OFFSET(Matrix!$M$1,$A233 - 1,0)="Yes","Cloud or Back-end"," ")</f>
        <v>Cloud or Back-end</v>
      </c>
      <c r="C233" s="44" t="str">
        <f ca="1">IF(OFFSET(Matrix!$M$1,$A233 - 1,0)="Yes",OFFSET(Matrix!$G$1,$A233 - 1,0)," ")</f>
        <v>High</v>
      </c>
      <c r="D233" s="45" t="str">
        <f ca="1">IF(OFFSET(Matrix!$M$1,$A233 - 1,0)="Yes",OFFSET(Matrix!$I$1,$A233 - 1,0)," ")</f>
        <v>IR-010 (Incidence Response) - The vendor shall have a documented incident response plan (IRP) in place which provides the carriers with a point of contact for components used within their telematics system</v>
      </c>
      <c r="E233" s="16"/>
      <c r="F233" s="16"/>
      <c r="G233" s="16"/>
      <c r="H233" s="16"/>
      <c r="I233" s="16"/>
    </row>
    <row r="234" spans="1:9" ht="43.75" x14ac:dyDescent="0.4">
      <c r="A234" s="16">
        <v>23</v>
      </c>
      <c r="B234" s="44" t="str">
        <f ca="1">IF(OFFSET(Matrix!$M$1,$A234 - 1,0)="Yes","Cloud or Back-end"," ")</f>
        <v>Cloud or Back-end</v>
      </c>
      <c r="C234" s="44" t="str">
        <f ca="1">IF(OFFSET(Matrix!$M$1,$A234 - 1,0)="Yes",OFFSET(Matrix!$G$1,$A234 - 1,0)," ")</f>
        <v>High</v>
      </c>
      <c r="D234" s="45" t="str">
        <f ca="1">IF(OFFSET(Matrix!$M$1,$A234 - 1,0)="Yes",OFFSET(Matrix!$I$1,$A234 - 1,0)," ")</f>
        <v>M-020 (Maintenance) - The vendor shall have procedures in place to test backup restoration processes of their own systems and their own facilities on at least an annual basis.</v>
      </c>
      <c r="E234" s="16"/>
      <c r="F234" s="16"/>
      <c r="G234" s="16"/>
      <c r="H234" s="16"/>
      <c r="I234" s="16"/>
    </row>
    <row r="235" spans="1:9" ht="72.900000000000006" x14ac:dyDescent="0.4">
      <c r="A235" s="16">
        <v>34</v>
      </c>
      <c r="B235" s="44" t="str">
        <f ca="1">IF(OFFSET(Matrix!$M$1,$A235 - 1,0)="Yes","Cloud or Back-end"," ")</f>
        <v>Cloud or Back-end</v>
      </c>
      <c r="C235" s="44" t="str">
        <f ca="1">IF(OFFSET(Matrix!$M$1,$A235 - 1,0)="Yes",OFFSET(Matrix!$G$1,$A235 - 1,0)," ")</f>
        <v>High</v>
      </c>
      <c r="D235" s="45" t="str">
        <f ca="1">IF(OFFSET(Matrix!$M$1,$A235 - 1,0)="Yes",OFFSET(Matrix!$I$1,$A235 - 1,0),"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35" s="16"/>
      <c r="F235" s="16"/>
      <c r="G235" s="16"/>
      <c r="H235" s="16"/>
      <c r="I235" s="16"/>
    </row>
    <row r="236" spans="1:9" ht="233.15" x14ac:dyDescent="0.4">
      <c r="A236" s="16">
        <v>44</v>
      </c>
      <c r="B236" s="44" t="str">
        <f ca="1">IF(OFFSET(Matrix!$M$1,$A236 - 1,0)="Yes","Cloud or Back-end"," ")</f>
        <v>Cloud or Back-end</v>
      </c>
      <c r="C236" s="44" t="str">
        <f ca="1">IF(OFFSET(Matrix!$M$1,$A236 - 1,0)="Yes",OFFSET(Matrix!$G$1,$A236 - 1,0)," ")</f>
        <v>High</v>
      </c>
      <c r="D236" s="45" t="str">
        <f ca="1">IF(OFFSET(Matrix!$M$1,$A236 - 1,0)="Yes",OFFSET(Matrix!$I$1,$A236 - 1,0),"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36" s="16"/>
      <c r="F236" s="16"/>
      <c r="G236" s="16"/>
      <c r="H236" s="16"/>
      <c r="I236" s="16"/>
    </row>
    <row r="237" spans="1:9" ht="43.75" x14ac:dyDescent="0.4">
      <c r="A237" s="16">
        <v>47</v>
      </c>
      <c r="B237" s="44" t="str">
        <f ca="1">IF(OFFSET(Matrix!$M$1,$A237 - 1,0)="Yes","Cloud or Back-end"," ")</f>
        <v>Cloud or Back-end</v>
      </c>
      <c r="C237" s="44" t="str">
        <f ca="1">IF(OFFSET(Matrix!$M$1,$A237 - 1,0)="Yes",OFFSET(Matrix!$G$1,$A237 - 1,0)," ")</f>
        <v>High</v>
      </c>
      <c r="D237" s="45" t="str">
        <f ca="1">IF(OFFSET(Matrix!$M$1,$A237 - 1,0)="Yes",OFFSET(Matrix!$I$1,$A237 - 1,0)," ")</f>
        <v>SCP-110 (System and Communication Protocols) - The vendor’s system shall provide a means to download unstructured customer data in an industry-standard format (Open Telematics API). This download will occur over secured communication protocols.</v>
      </c>
      <c r="E237" s="16"/>
      <c r="F237" s="16"/>
      <c r="G237" s="16"/>
      <c r="H237" s="16"/>
      <c r="I237" s="16"/>
    </row>
    <row r="238" spans="1:9" ht="72.900000000000006" x14ac:dyDescent="0.4">
      <c r="A238" s="16">
        <v>39</v>
      </c>
      <c r="B238" s="44" t="str">
        <f ca="1">IF(OFFSET(Matrix!$M$1,$A238 - 1,0)="Yes","Cloud or Back-end"," ")</f>
        <v>Cloud or Back-end</v>
      </c>
      <c r="C238" s="44" t="str">
        <f ca="1">IF(OFFSET(Matrix!$M$1,$A238 - 1,0)="Yes",OFFSET(Matrix!$G$1,$A238 - 1,0)," ")</f>
        <v>High</v>
      </c>
      <c r="D238" s="45" t="str">
        <f ca="1">IF(OFFSET(Matrix!$M$1,$A238 - 1,0)="Yes",OFFSET(Matrix!$I$1,$A238 - 1,0),"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38" s="16"/>
      <c r="F238" s="16"/>
      <c r="G238" s="16"/>
      <c r="H238" s="16"/>
      <c r="I238" s="16"/>
    </row>
    <row r="239" spans="1:9" ht="43.75" x14ac:dyDescent="0.4">
      <c r="A239" s="16">
        <v>24</v>
      </c>
      <c r="B239" s="44" t="str">
        <f ca="1">IF(OFFSET(Matrix!$M$1,$A239 - 1,0)="Yes","Cloud or Back-end"," ")</f>
        <v>Cloud or Back-end</v>
      </c>
      <c r="C239" s="44" t="str">
        <f ca="1">IF(OFFSET(Matrix!$M$1,$A239 - 1,0)="Yes",OFFSET(Matrix!$G$1,$A239 - 1,0)," ")</f>
        <v>High</v>
      </c>
      <c r="D239" s="45" t="str">
        <f ca="1">IF(OFFSET(Matrix!$M$1,$A239 - 1,0)="Yes",OFFSET(Matrix!$I$1,$A239 - 1,0)," ")</f>
        <v>M-030 (Disposal of Goods) - The vendor must have a disposal of goods policy which covers the management of all computer equipment and storage media dealing with customer information including but not limited to PII and customer business operations data.</v>
      </c>
      <c r="E239" s="16"/>
      <c r="F239" s="16"/>
      <c r="G239" s="16"/>
      <c r="H239" s="16"/>
      <c r="I239" s="16"/>
    </row>
    <row r="240" spans="1:9" ht="43.75" x14ac:dyDescent="0.4">
      <c r="A240" s="16">
        <v>29</v>
      </c>
      <c r="B240" s="44" t="str">
        <f ca="1">IF(OFFSET(Matrix!$M$1,$A240 - 1,0)="Yes","Cloud or Back-end"," ")</f>
        <v>Cloud or Back-end</v>
      </c>
      <c r="C240" s="44" t="str">
        <f ca="1">IF(OFFSET(Matrix!$M$1,$A240 - 1,0)="Yes",OFFSET(Matrix!$G$1,$A240 - 1,0)," ")</f>
        <v>High</v>
      </c>
      <c r="D240" s="45" t="str">
        <f ca="1">IF(OFFSET(Matrix!$M$1,$A240 - 1,0)="Yes",OFFSET(Matrix!$I$1,$A240 - 1,0)," ")</f>
        <v>P-030 (Planning) - The vendor shall provide interfaces to their backend using the Open Telematics API -- enabling carriers to have failover to other providers to avoid interruptions due to single point of failure in provider telematics services.</v>
      </c>
      <c r="E240" s="16"/>
      <c r="F240" s="16"/>
      <c r="G240" s="16"/>
      <c r="H240" s="16"/>
      <c r="I240" s="16"/>
    </row>
    <row r="241" spans="1:9" ht="29.15" x14ac:dyDescent="0.4">
      <c r="A241" s="16">
        <v>37</v>
      </c>
      <c r="B241" s="44" t="str">
        <f ca="1">IF(OFFSET(Matrix!$M$1,$A241 - 1,0)="Yes","Cloud or Back-end"," ")</f>
        <v>Cloud or Back-end</v>
      </c>
      <c r="C241" s="44" t="str">
        <f ca="1">IF(OFFSET(Matrix!$M$1,$A241 - 1,0)="Yes",OFFSET(Matrix!$G$1,$A241 - 1,0)," ")</f>
        <v>High</v>
      </c>
      <c r="D241" s="45" t="str">
        <f ca="1">IF(OFFSET(Matrix!$M$1,$A241 - 1,0)="Yes",OFFSET(Matrix!$I$1,$A241 - 1,0)," ")</f>
        <v>SCP-010 (Protecting Communications paths for systems) - Communication paths that traverse outside controlled boundaries must protect confidentiality and integrity of data</v>
      </c>
      <c r="E241" s="16"/>
      <c r="F241" s="16"/>
      <c r="G241" s="16"/>
      <c r="H241" s="16"/>
      <c r="I241" s="16"/>
    </row>
    <row r="242" spans="1:9" ht="29.15" x14ac:dyDescent="0.4">
      <c r="A242" s="16">
        <v>62</v>
      </c>
      <c r="B242" s="44" t="str">
        <f ca="1">IF(OFFSET(Matrix!$M$1,$A242 - 1,0)="Yes","Cloud or Back-end"," ")</f>
        <v>Cloud or Back-end</v>
      </c>
      <c r="C242" s="44" t="str">
        <f ca="1">IF(OFFSET(Matrix!$M$1,$A242 - 1,0)="Yes",OFFSET(Matrix!$G$1,$A242 - 1,0)," ")</f>
        <v>High</v>
      </c>
      <c r="D242" s="45" t="str">
        <f ca="1">IF(OFFSET(Matrix!$M$1,$A242 - 1,0)="Yes",OFFSET(Matrix!$I$1,$A242 - 1,0)," ")</f>
        <v>SII-100 (Incident Response) - The vendor must monitor information systems for attack and unauthorized access including employing automated analysis tools</v>
      </c>
      <c r="E242" s="16"/>
      <c r="F242" s="16"/>
      <c r="G242" s="16"/>
      <c r="H242" s="16"/>
      <c r="I242" s="16"/>
    </row>
    <row r="243" spans="1:9" ht="43.75" x14ac:dyDescent="0.4">
      <c r="A243" s="16">
        <v>42</v>
      </c>
      <c r="B243" s="44" t="str">
        <f ca="1">IF(OFFSET(Matrix!$M$1,$A243 - 1,0)="Yes","Cloud or Back-end"," ")</f>
        <v>Cloud or Back-end</v>
      </c>
      <c r="C243" s="44" t="str">
        <f ca="1">IF(OFFSET(Matrix!$M$1,$A243 - 1,0)="Yes",OFFSET(Matrix!$G$1,$A243 - 1,0)," ")</f>
        <v>High</v>
      </c>
      <c r="D243" s="45" t="str">
        <f ca="1">IF(OFFSET(Matrix!$M$1,$A243 - 1,0)="Yes",OFFSET(Matrix!$I$1,$A243 - 1,0)," ")</f>
        <v>SCP-050 (Protecting Data in the Backend) - All customer-related data will be logically segmented (e.g. encrypted with segmented keys) such that it is possible to produce all data related to one customer without inadvertently exposing any data of any others.</v>
      </c>
      <c r="E243" s="16"/>
      <c r="F243" s="16"/>
      <c r="G243" s="16"/>
      <c r="H243" s="16"/>
      <c r="I243" s="16"/>
    </row>
    <row r="244" spans="1:9" ht="72.900000000000006" x14ac:dyDescent="0.4">
      <c r="A244" s="16">
        <v>50</v>
      </c>
      <c r="B244" s="44" t="str">
        <f ca="1">IF(OFFSET(Matrix!$M$1,$A244 - 1,0)="Yes","Cloud or Back-end"," ")</f>
        <v>Cloud or Back-end</v>
      </c>
      <c r="C244" s="44" t="str">
        <f ca="1">IF(OFFSET(Matrix!$M$1,$A244 - 1,0)="Yes",OFFSET(Matrix!$G$1,$A244 - 1,0)," ")</f>
        <v>High</v>
      </c>
      <c r="D244" s="45" t="str">
        <f ca="1">IF(OFFSET(Matrix!$M$1,$A244 - 1,0)="Yes",OFFSET(Matrix!$I$1,$A244 - 1,0),"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244" s="16"/>
      <c r="F244" s="16"/>
      <c r="G244" s="16"/>
      <c r="H244" s="16"/>
      <c r="I244" s="16"/>
    </row>
    <row r="245" spans="1:9" ht="29.15" x14ac:dyDescent="0.4">
      <c r="A245" s="16">
        <v>33</v>
      </c>
      <c r="B245" s="44" t="str">
        <f ca="1">IF(OFFSET(Matrix!$M$1,$A245 - 1,0)="Yes","Cloud or Back-end"," ")</f>
        <v>Cloud or Back-end</v>
      </c>
      <c r="C245" s="44" t="str">
        <f ca="1">IF(OFFSET(Matrix!$M$1,$A245 - 1,0)="Yes",OFFSET(Matrix!$G$1,$A245 - 1,0)," ")</f>
        <v>High</v>
      </c>
      <c r="D245" s="45" t="str">
        <f ca="1">IF(OFFSET(Matrix!$M$1,$A245 - 1,0)="Yes",OFFSET(Matrix!$I$1,$A245 - 1,0)," ")</f>
        <v>SAA-010 (Security Management) - The vendor shall have an Information Security Management Plan (ISMP).</v>
      </c>
      <c r="E245" s="16"/>
      <c r="F245" s="16"/>
      <c r="G245" s="16"/>
      <c r="H245" s="16"/>
      <c r="I245" s="16"/>
    </row>
    <row r="246" spans="1:9" ht="58.3" x14ac:dyDescent="0.4">
      <c r="A246" s="16">
        <v>57</v>
      </c>
      <c r="B246" s="44" t="str">
        <f ca="1">IF(OFFSET(Matrix!$M$1,$A246 - 1,0)="Yes","Cloud or Back-end"," ")</f>
        <v>Cloud or Back-end</v>
      </c>
      <c r="C246" s="44" t="str">
        <f ca="1">IF(OFFSET(Matrix!$M$1,$A246 - 1,0)="Yes",OFFSET(Matrix!$G$1,$A246 - 1,0)," ")</f>
        <v>High</v>
      </c>
      <c r="D246" s="45" t="str">
        <f ca="1">IF(OFFSET(Matrix!$M$1,$A246 - 1,0)="Yes",OFFSET(Matrix!$I$1,$A246 - 1,0),"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246" s="16"/>
      <c r="F246" s="16"/>
      <c r="G246" s="16"/>
      <c r="H246" s="16"/>
      <c r="I246" s="16"/>
    </row>
    <row r="247" spans="1:9" ht="43.75" x14ac:dyDescent="0.4">
      <c r="A247" s="16">
        <v>30</v>
      </c>
      <c r="B247" s="44" t="str">
        <f ca="1">IF(OFFSET(Matrix!$M$1,$A247 - 1,0)="Yes","Cloud or Back-end"," ")</f>
        <v>Cloud or Back-end</v>
      </c>
      <c r="C247" s="44" t="str">
        <f ca="1">IF(OFFSET(Matrix!$M$1,$A247 - 1,0)="Yes",OFFSET(Matrix!$G$1,$A247 - 1,0)," ")</f>
        <v>Medium</v>
      </c>
      <c r="D247" s="45" t="str">
        <f ca="1">IF(OFFSET(Matrix!$M$1,$A247 - 1,0)="Yes",OFFSET(Matrix!$I$1,$A247 - 1,0)," ")</f>
        <v>PS-010 (Personnel Security) - The vendor shall have personnel security policies &amp; procedures, position risk categorization, personnel screening, personnel termination, personnel transfer, access agreements and third-party personnel security.</v>
      </c>
      <c r="E247" s="16"/>
      <c r="F247" s="16"/>
      <c r="G247" s="16"/>
      <c r="H247" s="16"/>
      <c r="I247" s="16"/>
    </row>
    <row r="248" spans="1:9" ht="58.3" x14ac:dyDescent="0.4">
      <c r="A248" s="16">
        <v>31</v>
      </c>
      <c r="B248" s="44" t="str">
        <f ca="1">IF(OFFSET(Matrix!$M$1,$A248 - 1,0)="Yes","Cloud or Back-end"," ")</f>
        <v>Cloud or Back-end</v>
      </c>
      <c r="C248" s="44" t="str">
        <f ca="1">IF(OFFSET(Matrix!$M$1,$A248 - 1,0)="Yes",OFFSET(Matrix!$G$1,$A248 - 1,0)," ")</f>
        <v>Medium</v>
      </c>
      <c r="D248" s="45" t="str">
        <f ca="1">IF(OFFSET(Matrix!$M$1,$A248 - 1,0)="Yes",OFFSET(Matrix!$I$1,$A248 - 1,0),"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48" s="16"/>
      <c r="F248" s="16"/>
      <c r="G248" s="16"/>
      <c r="H248" s="16"/>
      <c r="I248" s="16"/>
    </row>
    <row r="249" spans="1:9" ht="160.30000000000001" x14ac:dyDescent="0.4">
      <c r="A249" s="16">
        <v>41</v>
      </c>
      <c r="B249" s="44" t="str">
        <f ca="1">IF(OFFSET(Matrix!$M$1,$A249 - 1,0)="Yes","Cloud or Back-end"," ")</f>
        <v>Cloud or Back-end</v>
      </c>
      <c r="C249" s="44" t="str">
        <f ca="1">IF(OFFSET(Matrix!$M$1,$A249 - 1,0)="Yes",OFFSET(Matrix!$G$1,$A249 - 1,0)," ")</f>
        <v>Medium</v>
      </c>
      <c r="D249" s="45" t="str">
        <f ca="1">IF(OFFSET(Matrix!$M$1,$A249 - 1,0)="Yes",OFFSET(Matrix!$I$1,$A249 - 1,0),"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249" s="16"/>
      <c r="F249" s="16"/>
      <c r="G249" s="16"/>
      <c r="H249" s="16"/>
      <c r="I249" s="16"/>
    </row>
    <row r="250" spans="1:9" ht="29.15" x14ac:dyDescent="0.4">
      <c r="A250" s="16">
        <v>59</v>
      </c>
      <c r="B250" s="44" t="str">
        <f ca="1">IF(OFFSET(Matrix!$M$1,$A250 - 1,0)="Yes","Cloud or Back-end"," ")</f>
        <v>Cloud or Back-end</v>
      </c>
      <c r="C250" s="44" t="str">
        <f ca="1">IF(OFFSET(Matrix!$M$1,$A250 - 1,0)="Yes",OFFSET(Matrix!$G$1,$A250 - 1,0)," ")</f>
        <v>Medium</v>
      </c>
      <c r="D250" s="45" t="str">
        <f ca="1">IF(OFFSET(Matrix!$M$1,$A250 - 1,0)="Yes",OFFSET(Matrix!$I$1,$A250 - 1,0)," ")</f>
        <v>SII-080 (Protecting Firmware on Devices) - The vendor shall design security components that fail-secure to protect integrity of systems and data.</v>
      </c>
      <c r="E250" s="16"/>
      <c r="F250" s="16"/>
      <c r="G250" s="16"/>
      <c r="H250" s="16"/>
      <c r="I250" s="16"/>
    </row>
    <row r="251" spans="1:9" ht="58.3" x14ac:dyDescent="0.4">
      <c r="A251" s="16">
        <v>35</v>
      </c>
      <c r="B251" s="44" t="str">
        <f ca="1">IF(OFFSET(Matrix!$M$1,$A251 - 1,0)="Yes","Cloud or Back-end"," ")</f>
        <v>Cloud or Back-end</v>
      </c>
      <c r="C251" s="44" t="str">
        <f ca="1">IF(OFFSET(Matrix!$M$1,$A251 - 1,0)="Yes",OFFSET(Matrix!$G$1,$A251 - 1,0)," ")</f>
        <v>Medium</v>
      </c>
      <c r="D251" s="45" t="str">
        <f ca="1">IF(OFFSET(Matrix!$M$1,$A251 - 1,0)="Yes",OFFSET(Matrix!$I$1,$A251 - 1,0),"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51" s="16"/>
      <c r="F251" s="16"/>
      <c r="G251" s="16"/>
      <c r="H251" s="16"/>
      <c r="I251" s="16"/>
    </row>
    <row r="252" spans="1:9" ht="43.75" x14ac:dyDescent="0.4">
      <c r="A252" s="16">
        <v>38</v>
      </c>
      <c r="B252" s="44" t="str">
        <f ca="1">IF(OFFSET(Matrix!$M$1,$A252 - 1,0)="Yes","Cloud or Back-end"," ")</f>
        <v>Cloud or Back-end</v>
      </c>
      <c r="C252" s="44" t="str">
        <f ca="1">IF(OFFSET(Matrix!$M$1,$A252 - 1,0)="Yes",OFFSET(Matrix!$G$1,$A252 - 1,0)," ")</f>
        <v>Medium</v>
      </c>
      <c r="D252" s="45" t="str">
        <f ca="1">IF(OFFSET(Matrix!$M$1,$A252 - 1,0)="Yes",OFFSET(Matrix!$I$1,$A252 - 1,0)," ")</f>
        <v>SCP-011 (Protecting Communication paths for systems) - Communication path cryptographic protections must not use identities, keys or shared secrets which are common across multiple deployed devices</v>
      </c>
      <c r="E252" s="16"/>
      <c r="F252" s="16"/>
      <c r="G252" s="16"/>
      <c r="H252" s="16"/>
      <c r="I252" s="16"/>
    </row>
    <row r="253" spans="1:9" ht="43.75" x14ac:dyDescent="0.4">
      <c r="A253" s="16">
        <v>58</v>
      </c>
      <c r="B253" s="44" t="str">
        <f ca="1">IF(OFFSET(Matrix!$M$1,$A253 - 1,0)="Yes","Cloud or Back-end"," ")</f>
        <v>Cloud or Back-end</v>
      </c>
      <c r="C253" s="44" t="str">
        <f ca="1">IF(OFFSET(Matrix!$M$1,$A253 - 1,0)="Yes",OFFSET(Matrix!$G$1,$A253 - 1,0)," ")</f>
        <v>Medium</v>
      </c>
      <c r="D253" s="45" t="str">
        <f ca="1">IF(OFFSET(Matrix!$M$1,$A253 - 1,0)="Yes",OFFSET(Matrix!$I$1,$A253 - 1,0)," ")</f>
        <v>SII-071 (Protecting Firmware on Devices) - The vendor shall use the techniques of sanitizing/filtering inputs, segmenting memory spaces of input parsers from other execution and/or using provably correct or memory safe languages for input processing.</v>
      </c>
      <c r="E253" s="16"/>
      <c r="F253" s="16"/>
      <c r="G253" s="16"/>
      <c r="H253" s="16"/>
      <c r="I253" s="16"/>
    </row>
    <row r="254" spans="1:9" ht="43.75" x14ac:dyDescent="0.4">
      <c r="A254" s="16">
        <v>2</v>
      </c>
      <c r="B254" s="16" t="str">
        <f ca="1">IF(OFFSET(Matrix!$M$1,$A254 - 1,0)="Yes","Cloud or Back-end"," ")</f>
        <v>Cloud or Back-end</v>
      </c>
      <c r="C254" s="16" t="str">
        <f ca="1">IF(OFFSET(Matrix!$M$1,$A254 - 1,0)="Yes",OFFSET(Matrix!$G$1,$A254 - 1,0)," ")</f>
        <v>Medium</v>
      </c>
      <c r="D254" s="16" t="str">
        <f ca="1">IF(OFFSET(Matrix!$M$1,$A254 - 1,0)="Yes",OFFSET(Matrix!$I$1,$A254 - 1,0)," ")</f>
        <v>AA-010 (Audit and Accountability) - The vendor's system shall record event and system logs</v>
      </c>
      <c r="E254" s="16"/>
      <c r="F254" s="16"/>
      <c r="G254" s="16"/>
      <c r="H254" s="16"/>
      <c r="I254" s="16"/>
    </row>
    <row r="255" spans="1:9" ht="72.900000000000006" x14ac:dyDescent="0.4">
      <c r="A255" s="16">
        <v>3</v>
      </c>
      <c r="B255" s="44" t="str">
        <f ca="1">IF(OFFSET(Matrix!$M$1,$A255 - 1,0)="Yes","Cloud or Back-end"," ")</f>
        <v>Cloud or Back-end</v>
      </c>
      <c r="C255" s="44" t="str">
        <f ca="1">IF(OFFSET(Matrix!$M$1,$A255 - 1,0)="Yes",OFFSET(Matrix!$G$1,$A255 - 1,0)," ")</f>
        <v>Medium</v>
      </c>
      <c r="D255" s="45" t="str">
        <f ca="1">IF(OFFSET(Matrix!$M$1,$A255 - 1,0)="Yes",OFFSET(Matrix!$I$1,$A255 - 1,0),"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55" s="16"/>
      <c r="F255" s="16"/>
      <c r="G255" s="16"/>
      <c r="H255" s="16"/>
      <c r="I255" s="16"/>
    </row>
    <row r="256" spans="1:9" ht="43.75" x14ac:dyDescent="0.4">
      <c r="A256" s="16">
        <v>6</v>
      </c>
      <c r="B256" s="44" t="str">
        <f ca="1">IF(OFFSET(Matrix!$M$1,$A256 - 1,0)="Yes","Cloud or Back-end"," ")</f>
        <v>Cloud or Back-end</v>
      </c>
      <c r="C256" s="44" t="str">
        <f ca="1">IF(OFFSET(Matrix!$M$1,$A256 - 1,0)="Yes",OFFSET(Matrix!$G$1,$A256 - 1,0)," ")</f>
        <v>Medium</v>
      </c>
      <c r="D256" s="45" t="str">
        <f ca="1">IF(OFFSET(Matrix!$M$1,$A256 - 1,0)="Yes",OFFSET(Matrix!$I$1,$A256 - 1,0)," ")</f>
        <v>AC-040 (Access Control) - The vendor shall identify all instances where the telematics system includes actions that cannot support access authentication and/or execute with elevated privileges</v>
      </c>
      <c r="E256" s="16"/>
      <c r="F256" s="16"/>
      <c r="G256" s="16"/>
      <c r="H256" s="16"/>
      <c r="I256" s="16"/>
    </row>
    <row r="257" spans="1:9" ht="29.15" x14ac:dyDescent="0.4">
      <c r="A257" s="16">
        <v>7</v>
      </c>
      <c r="B257" s="44" t="str">
        <f ca="1">IF(OFFSET(Matrix!$M$1,$A257 - 1,0)="Yes","Cloud or Back-end"," ")</f>
        <v>Cloud or Back-end</v>
      </c>
      <c r="C257" s="44" t="str">
        <f ca="1">IF(OFFSET(Matrix!$M$1,$A257 - 1,0)="Yes",OFFSET(Matrix!$G$1,$A257 - 1,0)," ")</f>
        <v>Medium</v>
      </c>
      <c r="D257" s="45" t="str">
        <f ca="1">IF(OFFSET(Matrix!$M$1,$A257 - 1,0)="Yes",OFFSET(Matrix!$I$1,$A257 - 1,0)," ")</f>
        <v>AC-041 (Access Control) - Identifying information about the connected devices will not be made available without authentication first.</v>
      </c>
      <c r="E257" s="16"/>
      <c r="F257" s="16"/>
      <c r="G257" s="16"/>
      <c r="H257" s="16"/>
      <c r="I257" s="16"/>
    </row>
    <row r="258" spans="1:9" ht="29.15" x14ac:dyDescent="0.4">
      <c r="A258" s="16">
        <v>8</v>
      </c>
      <c r="B258" s="44" t="str">
        <f ca="1">IF(OFFSET(Matrix!$M$1,$A258 - 1,0)="Yes","Cloud or Back-end"," ")</f>
        <v>Cloud or Back-end</v>
      </c>
      <c r="C258" s="44" t="str">
        <f ca="1">IF(OFFSET(Matrix!$M$1,$A258 - 1,0)="Yes",OFFSET(Matrix!$G$1,$A258 - 1,0)," ")</f>
        <v>Medium</v>
      </c>
      <c r="D258" s="45" t="str">
        <f ca="1">IF(OFFSET(Matrix!$M$1,$A258 - 1,0)="Yes",OFFSET(Matrix!$I$1,$A258 - 1,0)," ")</f>
        <v>AC-050 (Access Control) - All remote access methods and possible remote actions to/on telematics system shall be documented.</v>
      </c>
      <c r="E258" s="16"/>
      <c r="F258" s="16"/>
      <c r="G258" s="16"/>
      <c r="H258" s="16"/>
      <c r="I258" s="16"/>
    </row>
    <row r="259" spans="1:9" ht="29.15" x14ac:dyDescent="0.4">
      <c r="A259" s="16">
        <v>13</v>
      </c>
      <c r="B259" s="44" t="str">
        <f ca="1">IF(OFFSET(Matrix!$M$1,$A259 - 1,0)="Yes","Cloud or Back-end"," ")</f>
        <v>Cloud or Back-end</v>
      </c>
      <c r="C259" s="44" t="str">
        <f ca="1">IF(OFFSET(Matrix!$M$1,$A259 - 1,0)="Yes",OFFSET(Matrix!$G$1,$A259 - 1,0)," ")</f>
        <v>Medium</v>
      </c>
      <c r="D259" s="45" t="str">
        <f ca="1">IF(OFFSET(Matrix!$M$1,$A259 - 1,0)="Yes",OFFSET(Matrix!$I$1,$A259 - 1,0)," ")</f>
        <v>AC-070 (Identification and Authentication) - Authentication attempts to the vendor’s devices and backends shall be rate-limited to an industry accepted rate.</v>
      </c>
      <c r="E259" s="16"/>
      <c r="F259" s="16"/>
      <c r="G259" s="16"/>
      <c r="H259" s="16"/>
      <c r="I259" s="16"/>
    </row>
    <row r="260" spans="1:9" ht="43.75" x14ac:dyDescent="0.4">
      <c r="A260" s="16">
        <v>18</v>
      </c>
      <c r="B260" s="44" t="str">
        <f ca="1">IF(OFFSET(Matrix!$M$1,$A260 - 1,0)="Yes","Cloud or Back-end"," ")</f>
        <v>Cloud or Back-end</v>
      </c>
      <c r="C260" s="44" t="str">
        <f ca="1">IF(OFFSET(Matrix!$M$1,$A260 - 1,0)="Yes",OFFSET(Matrix!$G$1,$A260 - 1,0)," ")</f>
        <v>Medium</v>
      </c>
      <c r="D260" s="45" t="str">
        <f ca="1">IF(OFFSET(Matrix!$M$1,$A260 - 1,0)="Yes",OFFSET(Matrix!$I$1,$A260 - 1,0)," ")</f>
        <v>IA-010 (Identification and Authentication) - All remote hosts of the vendor's system shall be configured to uniquely identify and authenticate all other remote hosts of the system and/or any other interfacing systems.</v>
      </c>
      <c r="E260" s="16"/>
      <c r="F260" s="16"/>
      <c r="G260" s="16"/>
      <c r="H260" s="16"/>
      <c r="I260" s="16"/>
    </row>
    <row r="261" spans="1:9" ht="43.75" x14ac:dyDescent="0.4">
      <c r="A261" s="16">
        <v>20</v>
      </c>
      <c r="B261" s="44" t="str">
        <f ca="1">IF(OFFSET(Matrix!$M$1,$A261 - 1,0)="Yes","Cloud or Back-end"," ")</f>
        <v>Cloud or Back-end</v>
      </c>
      <c r="C261" s="44" t="str">
        <f ca="1">IF(OFFSET(Matrix!$M$1,$A261 - 1,0)="Yes",OFFSET(Matrix!$G$1,$A261 - 1,0)," ")</f>
        <v>Medium</v>
      </c>
      <c r="D261" s="45" t="str">
        <f ca="1">IF(OFFSET(Matrix!$M$1,$A261 - 1,0)="Yes",OFFSET(Matrix!$I$1,$A261 - 1,0)," ")</f>
        <v>IA-030 (Identification and Authentication) - Cryptographic modules used in the vendors system shall be compliant with Federal Information Processing Standards (FIPS) 140-2: Level 1.</v>
      </c>
      <c r="E261" s="16"/>
      <c r="F261" s="16"/>
      <c r="G261" s="16"/>
      <c r="H261" s="16"/>
      <c r="I261" s="16"/>
    </row>
    <row r="262" spans="1:9" ht="43.75" x14ac:dyDescent="0.4">
      <c r="A262" s="16">
        <v>22</v>
      </c>
      <c r="B262" s="44" t="str">
        <f ca="1">IF(OFFSET(Matrix!$M$1,$A262 - 1,0)="Yes","Cloud or Back-end"," ")</f>
        <v>Cloud or Back-end</v>
      </c>
      <c r="C262" s="44" t="str">
        <f ca="1">IF(OFFSET(Matrix!$M$1,$A262 - 1,0)="Yes",OFFSET(Matrix!$G$1,$A262 - 1,0)," ")</f>
        <v>Medium</v>
      </c>
      <c r="D262" s="45" t="str">
        <f ca="1">IF(OFFSET(Matrix!$M$1,$A262 - 1,0)="Yes",OFFSET(Matrix!$I$1,$A262 - 1,0)," ")</f>
        <v>M-010 (Maintenance) - The vendor shall have procedures in place to ensure that components outside of the carrier’s direct control are not updated or modified without prior coordination and approval by an organization-defined individual or role</v>
      </c>
      <c r="E262" s="16"/>
      <c r="F262" s="16"/>
      <c r="G262" s="16"/>
      <c r="H262" s="16"/>
      <c r="I262" s="16"/>
    </row>
    <row r="263" spans="1:9" ht="43.75" x14ac:dyDescent="0.4">
      <c r="A263" s="16">
        <v>25</v>
      </c>
      <c r="B263" s="44" t="str">
        <f ca="1">IF(OFFSET(Matrix!$M$1,$A263 - 1,0)="Yes","Cloud or Back-end"," ")</f>
        <v>Cloud or Back-end</v>
      </c>
      <c r="C263" s="44" t="str">
        <f ca="1">IF(OFFSET(Matrix!$M$1,$A263 - 1,0)="Yes",OFFSET(Matrix!$G$1,$A263 - 1,0)," ")</f>
        <v>Medium</v>
      </c>
      <c r="D263" s="45" t="str">
        <f ca="1">IF(OFFSET(Matrix!$M$1,$A263 - 1,0)="Yes",OFFSET(Matrix!$I$1,$A263 - 1,0)," ")</f>
        <v>M-031 (Disposal of Goods) - The vendor's disposal of goods policy must forbid disposal in skips, dumps or landfills until it has been processed to purge or clear previously stored information.</v>
      </c>
      <c r="E263" s="16"/>
      <c r="F263" s="16"/>
      <c r="G263" s="16"/>
      <c r="H263" s="16"/>
      <c r="I263" s="16"/>
    </row>
    <row r="264" spans="1:9" ht="29.15" x14ac:dyDescent="0.4">
      <c r="A264" s="16">
        <v>27</v>
      </c>
      <c r="B264" s="44" t="str">
        <f ca="1">IF(OFFSET(Matrix!$M$1,$A264 - 1,0)="Yes","Cloud or Back-end"," ")</f>
        <v>Cloud or Back-end</v>
      </c>
      <c r="C264" s="44" t="str">
        <f ca="1">IF(OFFSET(Matrix!$M$1,$A264 - 1,0)="Yes",OFFSET(Matrix!$G$1,$A264 - 1,0)," ")</f>
        <v>Medium</v>
      </c>
      <c r="D264" s="45" t="str">
        <f ca="1">IF(OFFSET(Matrix!$M$1,$A264 - 1,0)="Yes",OFFSET(Matrix!$I$1,$A264 - 1,0)," ")</f>
        <v>P-010 (Planning) - The vendor shall have a System Security Plan (SSP) which details a clear and concise understanding of authorization boundaries of the telematics system.</v>
      </c>
      <c r="E264" s="16"/>
      <c r="F264" s="16"/>
      <c r="G264" s="16"/>
      <c r="H264" s="16"/>
      <c r="I264" s="16"/>
    </row>
    <row r="265" spans="1:9" ht="29.15" x14ac:dyDescent="0.4">
      <c r="A265" s="16">
        <v>28</v>
      </c>
      <c r="B265" s="44" t="str">
        <f ca="1">IF(OFFSET(Matrix!$M$1,$A265 - 1,0)="Yes","Cloud or Back-end"," ")</f>
        <v>Cloud or Back-end</v>
      </c>
      <c r="C265" s="44" t="str">
        <f ca="1">IF(OFFSET(Matrix!$M$1,$A265 - 1,0)="Yes",OFFSET(Matrix!$G$1,$A265 - 1,0)," ")</f>
        <v>Medium</v>
      </c>
      <c r="D265" s="45" t="str">
        <f ca="1">IF(OFFSET(Matrix!$M$1,$A265 - 1,0)="Yes",OFFSET(Matrix!$I$1,$A265 - 1,0)," ")</f>
        <v xml:space="preserve">P-020 (Planning) - The vendor shall have a documented Information Security Architecture (ISA) for the telematics system.  </v>
      </c>
      <c r="E265" s="16"/>
      <c r="F265" s="16"/>
      <c r="G265" s="16"/>
      <c r="H265" s="16"/>
      <c r="I265" s="16"/>
    </row>
    <row r="266" spans="1:9" ht="29.15" x14ac:dyDescent="0.4">
      <c r="A266" s="16">
        <v>32</v>
      </c>
      <c r="B266" s="44" t="str">
        <f ca="1">IF(OFFSET(Matrix!$M$1,$A266 - 1,0)="Yes","Cloud or Back-end"," ")</f>
        <v>Cloud or Back-end</v>
      </c>
      <c r="C266" s="44" t="str">
        <f ca="1">IF(OFFSET(Matrix!$M$1,$A266 - 1,0)="Yes",OFFSET(Matrix!$G$1,$A266 - 1,0)," ")</f>
        <v>Medium</v>
      </c>
      <c r="D266" s="45" t="str">
        <f ca="1">IF(OFFSET(Matrix!$M$1,$A266 - 1,0)="Yes",OFFSET(Matrix!$I$1,$A266 - 1,0)," ")</f>
        <v>RA-020 (Risk Assessment) - The vendor shall use the results of risk assessments to influence systems development and processes.</v>
      </c>
      <c r="E266" s="16"/>
      <c r="F266" s="16"/>
      <c r="G266" s="16"/>
      <c r="H266" s="16"/>
      <c r="I266" s="16"/>
    </row>
    <row r="267" spans="1:9" ht="43.75" x14ac:dyDescent="0.4">
      <c r="A267" s="16">
        <v>45</v>
      </c>
      <c r="B267" s="44" t="str">
        <f ca="1">IF(OFFSET(Matrix!$M$1,$A267 - 1,0)="Yes","Cloud or Back-end"," ")</f>
        <v>Cloud or Back-end</v>
      </c>
      <c r="C267" s="44" t="str">
        <f ca="1">IF(OFFSET(Matrix!$M$1,$A267 - 1,0)="Yes",OFFSET(Matrix!$G$1,$A267 - 1,0)," ")</f>
        <v>Medium</v>
      </c>
      <c r="D267" s="45" t="str">
        <f ca="1">IF(OFFSET(Matrix!$M$1,$A267 - 1,0)="Yes",OFFSET(Matrix!$I$1,$A267 - 1,0)," ")</f>
        <v>SCP-091 (System and Communication Protocols) - The vendor shall implement checks for expired certificates and ensure the ability to remove trust in any given root certificate authority from their systems and devices PKI implementations.</v>
      </c>
      <c r="E267" s="16"/>
      <c r="F267" s="16"/>
      <c r="G267" s="16"/>
      <c r="H267" s="16"/>
      <c r="I267" s="16"/>
    </row>
    <row r="268" spans="1:9" ht="43.75" x14ac:dyDescent="0.4">
      <c r="A268" s="16">
        <v>48</v>
      </c>
      <c r="B268" s="44" t="str">
        <f ca="1">IF(OFFSET(Matrix!$M$1,$A268 - 1,0)="Yes","Cloud or Back-end"," ")</f>
        <v>Cloud or Back-end</v>
      </c>
      <c r="C268" s="44" t="str">
        <f ca="1">IF(OFFSET(Matrix!$M$1,$A268 - 1,0)="Yes",OFFSET(Matrix!$G$1,$A268 - 1,0)," ")</f>
        <v>Medium</v>
      </c>
      <c r="D268" s="45" t="str">
        <f ca="1">IF(OFFSET(Matrix!$M$1,$A268 - 1,0)="Yes",OFFSET(Matrix!$I$1,$A268 - 1,0)," ")</f>
        <v>SCP-120 (Unique API Keys and API Passwords) - The vendor’s software shall not contain any credentials that are shared among other copies of software; e.g. the software cannot contain hardcoded API keys or API passwords</v>
      </c>
      <c r="E268" s="16"/>
      <c r="F268" s="16"/>
      <c r="G268" s="16"/>
      <c r="H268" s="16"/>
      <c r="I268" s="16"/>
    </row>
    <row r="269" spans="1:9" ht="43.75" x14ac:dyDescent="0.4">
      <c r="A269" s="16">
        <v>49</v>
      </c>
      <c r="B269" s="44" t="str">
        <f ca="1">IF(OFFSET(Matrix!$M$1,$A269 - 1,0)="Yes","Cloud or Back-end"," ")</f>
        <v>Cloud or Back-end</v>
      </c>
      <c r="C269" s="44" t="str">
        <f ca="1">IF(OFFSET(Matrix!$M$1,$A269 - 1,0)="Yes",OFFSET(Matrix!$G$1,$A269 - 1,0)," ")</f>
        <v>Medium</v>
      </c>
      <c r="D269" s="45" t="str">
        <f ca="1">IF(OFFSET(Matrix!$M$1,$A269 - 1,0)="Yes",OFFSET(Matrix!$I$1,$A269 - 1,0)," ")</f>
        <v>SCP-130 (System and Communication Protocols) - Vendors shall limit hardware support for deprecated or insecure communcations protocols. This includes those with known vulnerabilities.</v>
      </c>
      <c r="E269" s="16"/>
      <c r="F269" s="16"/>
      <c r="G269" s="16"/>
      <c r="H269" s="16"/>
      <c r="I269" s="16"/>
    </row>
    <row r="270" spans="1:9" ht="87.45" x14ac:dyDescent="0.4">
      <c r="A270" s="16">
        <v>63</v>
      </c>
      <c r="B270" s="44" t="str">
        <f ca="1">IF(OFFSET(Matrix!$M$1,$A270 - 1,0)="Yes","Cloud or Back-end"," ")</f>
        <v>Cloud or Back-end</v>
      </c>
      <c r="C270" s="44" t="str">
        <f ca="1">IF(OFFSET(Matrix!$M$1,$A270 - 1,0)="Yes",OFFSET(Matrix!$G$1,$A270 - 1,0)," ")</f>
        <v>Medium</v>
      </c>
      <c r="D270" s="45" t="str">
        <f ca="1">IF(OFFSET(Matrix!$M$1,$A270 - 1,0)="Yes",OFFSET(Matrix!$I$1,$A270 - 1,0)," ")</f>
        <v xml:space="preserve">SII-110 (Vulnerability Management) - The vendor conducts regular vulnerability scans of operating environment to verify software components in use have been patched according to remediation SLAs. 
</v>
      </c>
      <c r="E270" s="16"/>
      <c r="F270" s="16"/>
      <c r="G270" s="16"/>
      <c r="H270" s="16"/>
      <c r="I270" s="16"/>
    </row>
    <row r="271" spans="1:9" ht="131.15" x14ac:dyDescent="0.4">
      <c r="A271" s="16">
        <v>65</v>
      </c>
      <c r="B271" s="44" t="str">
        <f ca="1">IF(OFFSET(Matrix!$M$1,$A271 - 1,0)="Yes","Cloud or Back-end"," ")</f>
        <v>Cloud or Back-end</v>
      </c>
      <c r="C271" s="44" t="str">
        <f ca="1">IF(OFFSET(Matrix!$M$1,$A271 - 1,0)="Yes",OFFSET(Matrix!$G$1,$A271 - 1,0)," ")</f>
        <v>Medium</v>
      </c>
      <c r="D271" s="45" t="str">
        <f ca="1">IF(OFFSET(Matrix!$M$1,$A271 - 1,0)="Yes",OFFSET(Matrix!$I$1,$A271 - 1,0),"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71" s="16"/>
      <c r="F271" s="16"/>
      <c r="G271" s="16"/>
      <c r="H271" s="16"/>
      <c r="I271" s="16"/>
    </row>
    <row r="272" spans="1:9" ht="43.75" x14ac:dyDescent="0.4">
      <c r="A272" s="16">
        <v>66</v>
      </c>
      <c r="B272" s="44" t="str">
        <f ca="1">IF(OFFSET(Matrix!$M$1,$A272 - 1,0)="Yes","Cloud or Back-end"," ")</f>
        <v>Cloud or Back-end</v>
      </c>
      <c r="C272" s="44" t="str">
        <f ca="1">IF(OFFSET(Matrix!$M$1,$A272 - 1,0)="Yes",OFFSET(Matrix!$G$1,$A272 - 1,0)," ")</f>
        <v>Medium</v>
      </c>
      <c r="D272" s="45" t="str">
        <f ca="1">IF(OFFSET(Matrix!$M$1,$A272 - 1,0)="Yes",OFFSET(Matrix!$I$1,$A272 - 1,0)," ")</f>
        <v>SII-140 (Vulnerability Management) - The vendor shall implement ongoing monitoring and protection against malicious code in production using a well governed process that addresses all entry and exit points in the system.</v>
      </c>
      <c r="E272" s="16"/>
      <c r="F272" s="16"/>
      <c r="G272" s="16"/>
      <c r="H272" s="16"/>
      <c r="I272" s="16"/>
    </row>
    <row r="273" spans="1:9" ht="29.15" x14ac:dyDescent="0.4">
      <c r="A273" s="16">
        <v>67</v>
      </c>
      <c r="B273" s="44" t="str">
        <f ca="1">IF(OFFSET(Matrix!$M$1,$A273 - 1,0)="Yes","Cloud or Back-end"," ")</f>
        <v>Cloud or Back-end</v>
      </c>
      <c r="C273" s="44" t="str">
        <f ca="1">IF(OFFSET(Matrix!$M$1,$A273 - 1,0)="Yes",OFFSET(Matrix!$G$1,$A273 - 1,0)," ")</f>
        <v>Medium</v>
      </c>
      <c r="D273" s="45" t="str">
        <f ca="1">IF(OFFSET(Matrix!$M$1,$A273 - 1,0)="Yes",OFFSET(Matrix!$I$1,$A273 - 1,0)," ")</f>
        <v>SII-150 (Vulnerability Management) - The vendor shall verify code according to best-practice coding standards</v>
      </c>
      <c r="E273" s="16"/>
      <c r="F273" s="16"/>
      <c r="G273" s="16"/>
      <c r="H273" s="16"/>
      <c r="I273" s="16"/>
    </row>
    <row r="274" spans="1:9" ht="87.45" x14ac:dyDescent="0.4">
      <c r="A274" s="16">
        <v>61</v>
      </c>
      <c r="B274" s="44" t="str">
        <f ca="1">IF(OFFSET(Matrix!$M$1,$A274 - 1,0)="Yes","Cloud or Back-end"," ")</f>
        <v>Cloud or Back-end</v>
      </c>
      <c r="C274" s="44" t="str">
        <f ca="1">IF(OFFSET(Matrix!$M$1,$A274 - 1,0)="Yes",OFFSET(Matrix!$G$1,$A274 - 1,0)," ")</f>
        <v>Medium</v>
      </c>
      <c r="D274" s="45" t="str">
        <f ca="1">IF(OFFSET(Matrix!$M$1,$A274 - 1,0)="Yes",OFFSET(Matrix!$I$1,$A274 - 1,0),"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74" s="16"/>
      <c r="F274" s="16"/>
      <c r="G274" s="16"/>
      <c r="H274" s="16"/>
      <c r="I274" s="16"/>
    </row>
    <row r="275" spans="1:9" ht="58.3" x14ac:dyDescent="0.4">
      <c r="A275" s="48">
        <v>69</v>
      </c>
      <c r="B275" s="49" t="str">
        <f ca="1">IF(OFFSET(Matrix!$M$1,$A275 - 1,0)="Yes","Cloud or Back-end"," ")</f>
        <v>Cloud or Back-end</v>
      </c>
      <c r="C275" s="49" t="str">
        <f ca="1">IF(OFFSET(Matrix!$M$1,$A275 - 1,0)="Yes",OFFSET(Matrix!$G$1,$A275 - 1,0)," ")</f>
        <v>Medium</v>
      </c>
      <c r="D275" s="50" t="str">
        <f ca="1">IF(OFFSET(Matrix!$M$1,$A275 - 1,0)="Yes",OFFSET(Matrix!$I$1,$A275 - 1,0),"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75" s="48"/>
      <c r="F275" s="48"/>
      <c r="G275" s="48"/>
      <c r="H275" s="48"/>
      <c r="I275" s="48"/>
    </row>
    <row r="276" spans="1:9" ht="72.900000000000006" x14ac:dyDescent="0.4">
      <c r="A276" s="16">
        <v>40</v>
      </c>
      <c r="B276" s="44" t="str">
        <f ca="1">IF(OFFSET(Matrix!$M$1,$A276 - 1,0)="Yes","Cloud or Back-end"," ")</f>
        <v>Cloud or Back-end</v>
      </c>
      <c r="C276" s="44" t="str">
        <f ca="1">IF(OFFSET(Matrix!$M$1,$A276 - 1,0)="Yes",OFFSET(Matrix!$G$1,$A276 - 1,0)," ")</f>
        <v>Medium</v>
      </c>
      <c r="D276" s="45" t="str">
        <f ca="1">IF(OFFSET(Matrix!$M$1,$A276 - 1,0)="Yes",OFFSET(Matrix!$I$1,$A276 - 1,0)," ")</f>
        <v>SCP-030 (Protecting Data on Devices) - Vendors will supply documentation detailing what data is and is not protected at rest by cryptography.
Vendors are encouraged to expand the list of categories of data which will be protected on-device.</v>
      </c>
      <c r="E276" s="16"/>
      <c r="F276" s="16"/>
      <c r="G276" s="16"/>
      <c r="H276" s="16"/>
      <c r="I276" s="16"/>
    </row>
    <row r="277" spans="1:9" ht="145.75" x14ac:dyDescent="0.4">
      <c r="A277" s="16">
        <v>53</v>
      </c>
      <c r="B277" s="44" t="str">
        <f ca="1">IF(OFFSET(Matrix!$M$1,$A277 - 1,0)="Yes","Cloud or Back-end"," ")</f>
        <v>Cloud or Back-end</v>
      </c>
      <c r="C277" s="44" t="str">
        <f ca="1">IF(OFFSET(Matrix!$M$1,$A277 - 1,0)="Yes",OFFSET(Matrix!$G$1,$A277 - 1,0)," ")</f>
        <v>Medium</v>
      </c>
      <c r="D277" s="45" t="str">
        <f ca="1">IF(OFFSET(Matrix!$M$1,$A277 - 1,0)="Yes",OFFSET(Matrix!$I$1,$A277 - 1,0),"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77" s="16"/>
      <c r="F277" s="16"/>
      <c r="G277" s="16"/>
      <c r="H277" s="16"/>
      <c r="I277" s="16"/>
    </row>
    <row r="278" spans="1:9" ht="43.75" x14ac:dyDescent="0.4">
      <c r="A278" s="16">
        <v>68</v>
      </c>
      <c r="B278" s="44" t="str">
        <f ca="1">IF(OFFSET(Matrix!$M$1,$A278 - 1,0)="Yes","Cloud or Back-end"," ")</f>
        <v>Cloud or Back-end</v>
      </c>
      <c r="C278" s="44" t="str">
        <f ca="1">IF(OFFSET(Matrix!$M$1,$A278 - 1,0)="Yes",OFFSET(Matrix!$G$1,$A278 - 1,0)," ")</f>
        <v>Medium</v>
      </c>
      <c r="D278" s="45" t="str">
        <f ca="1">IF(OFFSET(Matrix!$M$1,$A278 - 1,0)="Yes",OFFSET(Matrix!$I$1,$A278 - 1,0)," ")</f>
        <v>SII-170 (System and Information Integrity) - The vendor shall actively monitor resources such as NIST Common Vulnerabilities and Exposures (CVE), Bugtraq, for security alerts and advisories related to the telematics system’s components</v>
      </c>
      <c r="E278" s="16"/>
      <c r="F278" s="16"/>
      <c r="G278" s="16"/>
      <c r="H278" s="16"/>
      <c r="I278" s="16"/>
    </row>
    <row r="279" spans="1:9" ht="87.45" x14ac:dyDescent="0.4">
      <c r="A279" s="48">
        <v>70</v>
      </c>
      <c r="B279" s="49" t="str">
        <f ca="1">IF(OFFSET(Matrix!$M$1,$A279 - 1,0)="Yes","Cloud or Back-end"," ")</f>
        <v>Cloud or Back-end</v>
      </c>
      <c r="C279" s="49" t="str">
        <f ca="1">IF(OFFSET(Matrix!$M$1,$A279 - 1,0)="Yes",OFFSET(Matrix!$G$1,$A279 - 1,0)," ")</f>
        <v>Medium</v>
      </c>
      <c r="D279" s="50" t="str">
        <f ca="1">IF(OFFSET(Matrix!$M$1,$A279 - 1,0)="Yes",OFFSET(Matrix!$I$1,$A279 - 1,0)," ")</f>
        <v xml:space="preserve">SII-180 (Secure Software Development Lifecycle (SDLC)) - Remediation SLA or objectives are defined and are adhered to by the security and development teams. Identified vulnerabilities are remediated or mitigated using suitable compensating controls
</v>
      </c>
      <c r="E279" s="48"/>
      <c r="F279" s="48"/>
      <c r="G279" s="48"/>
      <c r="H279" s="48"/>
      <c r="I279" s="48"/>
    </row>
    <row r="280" spans="1:9" ht="43.75" x14ac:dyDescent="0.4">
      <c r="A280" s="16">
        <v>51</v>
      </c>
      <c r="B280" s="44" t="str">
        <f ca="1">IF(OFFSET(Matrix!$M$1,$A280 - 1,0)="Yes","Cloud or Back-end"," ")</f>
        <v>Cloud or Back-end</v>
      </c>
      <c r="C280" s="44" t="str">
        <f ca="1">IF(OFFSET(Matrix!$M$1,$A280 - 1,0)="Yes",OFFSET(Matrix!$G$1,$A280 - 1,0)," ")</f>
        <v>Medium</v>
      </c>
      <c r="D280" s="45" t="str">
        <f ca="1">IF(OFFSET(Matrix!$M$1,$A280 - 1,0)="Yes",OFFSET(Matrix!$I$1,$A280 - 1,0)," ")</f>
        <v>SII-011 (Protecting Firmware on Devices) - The vendor shall implement/deploy secure over the air update systems including assurances of integrity&amp;authenticity. Also rollback protections and a means of denying the use of old potentially compromised signing keys.</v>
      </c>
      <c r="E280" s="16"/>
      <c r="F280" s="16"/>
      <c r="G280" s="16"/>
      <c r="H280" s="16"/>
      <c r="I280" s="16"/>
    </row>
    <row r="281" spans="1:9" ht="58.3" x14ac:dyDescent="0.4">
      <c r="A281" s="16">
        <v>52</v>
      </c>
      <c r="B281" s="44" t="str">
        <f ca="1">IF(OFFSET(Matrix!$M$1,$A281 - 1,0)="Yes","Cloud or Back-end"," ")</f>
        <v>Cloud or Back-end</v>
      </c>
      <c r="C281" s="44" t="str">
        <f ca="1">IF(OFFSET(Matrix!$M$1,$A281 - 1,0)="Yes",OFFSET(Matrix!$G$1,$A281 - 1,0)," ")</f>
        <v>Medium</v>
      </c>
      <c r="D281" s="45" t="str">
        <f ca="1">IF(OFFSET(Matrix!$M$1,$A281 - 1,0)="Yes",OFFSET(Matrix!$I$1,$A281 - 1,0),"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281" s="16"/>
      <c r="F281" s="16"/>
      <c r="G281" s="16"/>
      <c r="H281" s="16"/>
      <c r="I281" s="16"/>
    </row>
    <row r="282" spans="1:9" ht="43.75" x14ac:dyDescent="0.4">
      <c r="A282" s="16">
        <v>26</v>
      </c>
      <c r="B282" s="44" t="str">
        <f ca="1">IF(OFFSET(Matrix!$M$1,$A282 - 1,0)="Yes","Cloud or Back-end"," ")</f>
        <v>Cloud or Back-end</v>
      </c>
      <c r="C282" s="44" t="str">
        <f ca="1">IF(OFFSET(Matrix!$M$1,$A282 - 1,0)="Yes",OFFSET(Matrix!$G$1,$A282 - 1,0)," ")</f>
        <v>Low</v>
      </c>
      <c r="D282" s="45" t="str">
        <f ca="1">IF(OFFSET(Matrix!$M$1,$A282 - 1,0)="Yes",OFFSET(Matrix!$I$1,$A282 - 1,0)," ")</f>
        <v>M-032 (Disposal of Goods) - The vendor's processes to remove previously stored information must include acceptable processes for magnetic media, solid-state media, printers, scanners, laptops, smartphones, server and deskstop computers.</v>
      </c>
      <c r="E282" s="16"/>
      <c r="F282" s="16"/>
      <c r="G282" s="16"/>
      <c r="H282" s="16"/>
      <c r="I282" s="16"/>
    </row>
    <row r="283" spans="1:9" ht="29.15" x14ac:dyDescent="0.4">
      <c r="A283" s="16">
        <v>36</v>
      </c>
      <c r="B283" s="44" t="str">
        <f ca="1">IF(OFFSET(Matrix!$M$1,$A283 - 1,0)="Yes","Cloud or Back-end"," ")</f>
        <v>Cloud or Back-end</v>
      </c>
      <c r="C283" s="44" t="str">
        <f ca="1">IF(OFFSET(Matrix!$M$1,$A283 - 1,0)="Yes",OFFSET(Matrix!$G$1,$A283 - 1,0)," ")</f>
        <v>Low</v>
      </c>
      <c r="D283" s="45" t="str">
        <f ca="1">IF(OFFSET(Matrix!$M$1,$A283 - 1,0)="Yes",OFFSET(Matrix!$I$1,$A283 - 1,0)," ")</f>
        <v>SAA-040 (System and Service Acquisition) - The vendor shall perform due diligence to ensure its suppliers also meet the vendor's security requirements</v>
      </c>
      <c r="E283" s="16"/>
      <c r="F283" s="16"/>
      <c r="G283" s="16"/>
      <c r="H283" s="16"/>
      <c r="I283" s="16"/>
    </row>
    <row r="284" spans="1:9" ht="29.15" x14ac:dyDescent="0.4">
      <c r="A284" s="16">
        <v>64</v>
      </c>
      <c r="B284" s="44" t="str">
        <f ca="1">IF(OFFSET(Matrix!$M$1,$A284 - 1,0)="Yes","Cloud or Back-end"," ")</f>
        <v>Cloud or Back-end</v>
      </c>
      <c r="C284" s="44" t="str">
        <f ca="1">IF(OFFSET(Matrix!$M$1,$A284 - 1,0)="Yes",OFFSET(Matrix!$G$1,$A284 - 1,0)," ")</f>
        <v>Low</v>
      </c>
      <c r="D284" s="45" t="str">
        <f ca="1">IF(OFFSET(Matrix!$M$1,$A284 - 1,0)="Yes",OFFSET(Matrix!$I$1,$A284 - 1,0)," ")</f>
        <v>SII-120 (Vulnerability Management) - The vendor shall have a vulnerability management process that includes steps to triage any found vulnerabilities and plan remediation.</v>
      </c>
      <c r="E284" s="16"/>
      <c r="F284" s="16"/>
      <c r="G284" s="16"/>
      <c r="H284" s="16"/>
      <c r="I284" s="16"/>
    </row>
    <row r="285" spans="1:9" ht="29.15" x14ac:dyDescent="0.4">
      <c r="A285" s="16">
        <v>60</v>
      </c>
      <c r="B285" s="44" t="str">
        <f ca="1">IF(OFFSET(Matrix!$M$1,$A285 - 1,0)="Yes","Cloud or Back-end"," ")</f>
        <v>Cloud or Back-end</v>
      </c>
      <c r="C285" s="44" t="str">
        <f ca="1">IF(OFFSET(Matrix!$M$1,$A285 - 1,0)="Yes",OFFSET(Matrix!$G$1,$A285 - 1,0)," ")</f>
        <v>Low</v>
      </c>
      <c r="D285" s="45" t="str">
        <f ca="1">IF(OFFSET(Matrix!$M$1,$A285 - 1,0)="Yes",OFFSET(Matrix!$I$1,$A285 - 1,0)," ")</f>
        <v>SII-081 (Protecting Firmware on Devices) - The vendor shall utilize protective mechanisms to protect components from unauthorized runtime/volatile modification of code.</v>
      </c>
      <c r="E285" s="16"/>
      <c r="F285" s="16"/>
      <c r="G285" s="16"/>
      <c r="H285" s="16"/>
      <c r="I285" s="16"/>
    </row>
    <row r="286" spans="1:9" ht="29.15" x14ac:dyDescent="0.4">
      <c r="A286" s="48">
        <v>72</v>
      </c>
      <c r="B286" s="49" t="str">
        <f ca="1">IF(OFFSET(Matrix!$M$1,$A286 - 1,0)="Yes","Cloud or Back-end"," ")</f>
        <v>Cloud or Back-end</v>
      </c>
      <c r="C286" s="49" t="str">
        <f ca="1">IF(OFFSET(Matrix!$M$1,$A286 - 1,0)="Yes",OFFSET(Matrix!$G$1,$A286 - 1,0)," ")</f>
        <v>Low</v>
      </c>
      <c r="D286" s="50" t="str">
        <f ca="1">IF(OFFSET(Matrix!$M$1,$A286 - 1,0)="Yes",OFFSET(Matrix!$I$1,$A286 - 1,0)," ")</f>
        <v>SII-200 (System and Information Integrity) - The vendor shall participate in a cybersecurity information sharing and analysis group in the heavy vehicle industry</v>
      </c>
      <c r="E286" s="48"/>
      <c r="F286" s="48"/>
      <c r="G286" s="48"/>
      <c r="H286" s="48"/>
      <c r="I286" s="48"/>
    </row>
    <row r="287" spans="1:9" x14ac:dyDescent="0.4">
      <c r="A287" s="16">
        <v>54</v>
      </c>
      <c r="B287" s="44" t="str">
        <f ca="1">IF(OFFSET(Matrix!$M$1,$A287 - 1,0)="Yes","Cloud or Back-end"," ")</f>
        <v xml:space="preserve"> </v>
      </c>
      <c r="C287" s="44" t="str">
        <f ca="1">IF(OFFSET(Matrix!$M$1,$A287 - 1,0)="Yes",OFFSET(Matrix!$G$1,$A287 - 1,0)," ")</f>
        <v xml:space="preserve"> </v>
      </c>
      <c r="D287" s="45" t="str">
        <f ca="1">IF(OFFSET(Matrix!$M$1,$A287 - 1,0)="Yes",OFFSET(Matrix!$I$1,$A287 - 1,0)," ")</f>
        <v xml:space="preserve"> </v>
      </c>
      <c r="E287" s="16"/>
      <c r="F287" s="16"/>
      <c r="G287" s="16"/>
      <c r="H287" s="16"/>
      <c r="I287" s="16"/>
    </row>
    <row r="288" spans="1:9" x14ac:dyDescent="0.4">
      <c r="A288" s="16">
        <v>46</v>
      </c>
      <c r="B288" s="44" t="str">
        <f ca="1">IF(OFFSET(Matrix!$M$1,$A288 - 1,0)="Yes","Cloud or Back-end"," ")</f>
        <v xml:space="preserve"> </v>
      </c>
      <c r="C288" s="44" t="str">
        <f ca="1">IF(OFFSET(Matrix!$M$1,$A288 - 1,0)="Yes",OFFSET(Matrix!$G$1,$A288 - 1,0)," ")</f>
        <v xml:space="preserve"> </v>
      </c>
      <c r="D288" s="45" t="str">
        <f ca="1">IF(OFFSET(Matrix!$M$1,$A288 - 1,0)="Yes",OFFSET(Matrix!$I$1,$A288 - 1,0)," ")</f>
        <v xml:space="preserve"> </v>
      </c>
      <c r="E288" s="16"/>
      <c r="F288" s="16"/>
      <c r="G288" s="16"/>
      <c r="H288" s="16"/>
      <c r="I288" s="16"/>
    </row>
    <row r="289" spans="1:9" x14ac:dyDescent="0.4">
      <c r="A289" s="16">
        <v>55</v>
      </c>
      <c r="B289" s="44" t="str">
        <f ca="1">IF(OFFSET(Matrix!$M$1,$A289 - 1,0)="Yes","Cloud or Back-end"," ")</f>
        <v xml:space="preserve"> </v>
      </c>
      <c r="C289" s="44" t="str">
        <f ca="1">IF(OFFSET(Matrix!$M$1,$A289 - 1,0)="Yes",OFFSET(Matrix!$G$1,$A289 - 1,0)," ")</f>
        <v xml:space="preserve"> </v>
      </c>
      <c r="D289" s="45" t="str">
        <f ca="1">IF(OFFSET(Matrix!$M$1,$A289 - 1,0)="Yes",OFFSET(Matrix!$I$1,$A289 - 1,0)," ")</f>
        <v xml:space="preserve"> </v>
      </c>
      <c r="E289" s="16"/>
      <c r="F289" s="16"/>
      <c r="G289" s="16"/>
      <c r="H289" s="16"/>
      <c r="I289" s="16"/>
    </row>
    <row r="290" spans="1:9" x14ac:dyDescent="0.4">
      <c r="A290" s="16">
        <v>56</v>
      </c>
      <c r="B290" s="44" t="str">
        <f ca="1">IF(OFFSET(Matrix!$M$1,$A290 - 1,0)="Yes","Cloud or Back-end"," ")</f>
        <v xml:space="preserve"> </v>
      </c>
      <c r="C290" s="44" t="str">
        <f ca="1">IF(OFFSET(Matrix!$M$1,$A290 - 1,0)="Yes",OFFSET(Matrix!$G$1,$A290 - 1,0)," ")</f>
        <v xml:space="preserve"> </v>
      </c>
      <c r="D290" s="45" t="str">
        <f ca="1">IF(OFFSET(Matrix!$M$1,$A290 - 1,0)="Yes",OFFSET(Matrix!$I$1,$A290 - 1,0)," ")</f>
        <v xml:space="preserve"> </v>
      </c>
      <c r="E290" s="16"/>
      <c r="F290" s="16"/>
      <c r="G290" s="16"/>
      <c r="H290" s="16"/>
      <c r="I290" s="16"/>
    </row>
    <row r="291" spans="1:9" x14ac:dyDescent="0.4">
      <c r="A291" s="16">
        <v>43</v>
      </c>
      <c r="B291" s="44" t="str">
        <f ca="1">IF(OFFSET(Matrix!$M$1,$A291 - 1,0)="Yes","Cloud or Back-end"," ")</f>
        <v xml:space="preserve"> </v>
      </c>
      <c r="C291" s="44" t="str">
        <f ca="1">IF(OFFSET(Matrix!$M$1,$A291 - 1,0)="Yes",OFFSET(Matrix!$G$1,$A291 - 1,0)," ")</f>
        <v xml:space="preserve"> </v>
      </c>
      <c r="D291" s="45" t="str">
        <f ca="1">IF(OFFSET(Matrix!$M$1,$A291 - 1,0)="Yes",OFFSET(Matrix!$I$1,$A291 - 1,0)," ")</f>
        <v xml:space="preserve"> </v>
      </c>
      <c r="E291" s="16"/>
      <c r="F291" s="16"/>
      <c r="G291" s="16"/>
      <c r="H291" s="16"/>
      <c r="I291" s="16"/>
    </row>
    <row r="292" spans="1:9" x14ac:dyDescent="0.4">
      <c r="A292" s="16">
        <v>4</v>
      </c>
      <c r="B292" s="44" t="str">
        <f ca="1">IF(OFFSET(Matrix!$M$1,$A292 - 1,0)="Yes","Cloud or Back-end"," ")</f>
        <v xml:space="preserve"> </v>
      </c>
      <c r="C292" s="44" t="str">
        <f ca="1">IF(OFFSET(Matrix!$M$1,$A292 - 1,0)="Yes",OFFSET(Matrix!$G$1,$A292 - 1,0)," ")</f>
        <v xml:space="preserve"> </v>
      </c>
      <c r="D292" s="45" t="str">
        <f ca="1">IF(OFFSET(Matrix!$M$1,$A292 - 1,0)="Yes",OFFSET(Matrix!$I$1,$A292 - 1,0)," ")</f>
        <v xml:space="preserve"> </v>
      </c>
      <c r="E292" s="16"/>
      <c r="F292" s="16"/>
      <c r="G292" s="16"/>
      <c r="H292" s="16"/>
      <c r="I292" s="16"/>
    </row>
    <row r="293" spans="1:9" x14ac:dyDescent="0.4">
      <c r="A293" s="16">
        <v>9</v>
      </c>
      <c r="B293" s="44" t="str">
        <f ca="1">IF(OFFSET(Matrix!$M$1,$A293 - 1,0)="Yes","Cloud or Back-end"," ")</f>
        <v xml:space="preserve"> </v>
      </c>
      <c r="C293" s="44" t="str">
        <f ca="1">IF(OFFSET(Matrix!$M$1,$A293 - 1,0)="Yes",OFFSET(Matrix!$G$1,$A293 - 1,0)," ")</f>
        <v xml:space="preserve"> </v>
      </c>
      <c r="D293" s="45" t="str">
        <f ca="1">IF(OFFSET(Matrix!$M$1,$A293 - 1,0)="Yes",OFFSET(Matrix!$I$1,$A293 - 1,0)," ")</f>
        <v xml:space="preserve"> </v>
      </c>
      <c r="E293" s="16"/>
      <c r="F293" s="16"/>
      <c r="G293" s="16"/>
      <c r="H293" s="16"/>
      <c r="I293" s="16"/>
    </row>
    <row r="294" spans="1:9" x14ac:dyDescent="0.4">
      <c r="A294" s="16">
        <v>10</v>
      </c>
      <c r="B294" s="44" t="str">
        <f ca="1">IF(OFFSET(Matrix!$M$1,$A294 - 1,0)="Yes","Cloud or Back-end"," ")</f>
        <v xml:space="preserve"> </v>
      </c>
      <c r="C294" s="44" t="str">
        <f ca="1">IF(OFFSET(Matrix!$M$1,$A294 - 1,0)="Yes",OFFSET(Matrix!$G$1,$A294 - 1,0)," ")</f>
        <v xml:space="preserve"> </v>
      </c>
      <c r="D294" s="45" t="str">
        <f ca="1">IF(OFFSET(Matrix!$M$1,$A294 - 1,0)="Yes",OFFSET(Matrix!$I$1,$A294 - 1,0)," ")</f>
        <v xml:space="preserve"> </v>
      </c>
      <c r="E294" s="16"/>
      <c r="F294" s="16"/>
      <c r="G294" s="16"/>
      <c r="H294" s="16"/>
      <c r="I294" s="16"/>
    </row>
    <row r="295" spans="1:9" x14ac:dyDescent="0.4">
      <c r="A295" s="16">
        <v>11</v>
      </c>
      <c r="B295" s="44" t="str">
        <f ca="1">IF(OFFSET(Matrix!$M$1,$A295 - 1,0)="Yes","Cloud or Back-end"," ")</f>
        <v xml:space="preserve"> </v>
      </c>
      <c r="C295" s="44" t="str">
        <f ca="1">IF(OFFSET(Matrix!$M$1,$A295 - 1,0)="Yes",OFFSET(Matrix!$G$1,$A295 - 1,0)," ")</f>
        <v xml:space="preserve"> </v>
      </c>
      <c r="D295" s="45" t="str">
        <f ca="1">IF(OFFSET(Matrix!$M$1,$A295 - 1,0)="Yes",OFFSET(Matrix!$I$1,$A295 - 1,0)," ")</f>
        <v xml:space="preserve"> </v>
      </c>
      <c r="E295" s="16"/>
      <c r="F295" s="16"/>
      <c r="G295" s="16"/>
      <c r="H295" s="16"/>
      <c r="I295" s="16"/>
    </row>
    <row r="296" spans="1:9" x14ac:dyDescent="0.4">
      <c r="A296" s="16">
        <v>12</v>
      </c>
      <c r="B296" s="44" t="str">
        <f ca="1">IF(OFFSET(Matrix!$M$1,$A296 - 1,0)="Yes","Cloud or Back-end"," ")</f>
        <v xml:space="preserve"> </v>
      </c>
      <c r="C296" s="44" t="str">
        <f ca="1">IF(OFFSET(Matrix!$M$1,$A296 - 1,0)="Yes",OFFSET(Matrix!$G$1,$A296 - 1,0)," ")</f>
        <v xml:space="preserve"> </v>
      </c>
      <c r="D296" s="45" t="str">
        <f ca="1">IF(OFFSET(Matrix!$M$1,$A296 - 1,0)="Yes",OFFSET(Matrix!$I$1,$A296 - 1,0)," ")</f>
        <v xml:space="preserve"> </v>
      </c>
      <c r="E296" s="16"/>
      <c r="F296" s="16"/>
      <c r="G296" s="16"/>
      <c r="H296" s="16"/>
      <c r="I296" s="16"/>
    </row>
    <row r="297" spans="1:9" x14ac:dyDescent="0.4">
      <c r="A297" s="16">
        <v>14</v>
      </c>
      <c r="B297" s="44" t="str">
        <f ca="1">IF(OFFSET(Matrix!$M$1,$A297 - 1,0)="Yes","Cloud or Back-end"," ")</f>
        <v xml:space="preserve"> </v>
      </c>
      <c r="C297" s="44" t="str">
        <f ca="1">IF(OFFSET(Matrix!$M$1,$A297 - 1,0)="Yes",OFFSET(Matrix!$G$1,$A297 - 1,0)," ")</f>
        <v xml:space="preserve"> </v>
      </c>
      <c r="D297" s="45" t="str">
        <f ca="1">IF(OFFSET(Matrix!$M$1,$A297 - 1,0)="Yes",OFFSET(Matrix!$I$1,$A297 - 1,0)," ")</f>
        <v xml:space="preserve"> </v>
      </c>
      <c r="E297" s="16"/>
      <c r="F297" s="16"/>
      <c r="G297" s="16"/>
      <c r="H297" s="16"/>
      <c r="I297" s="16"/>
    </row>
    <row r="298" spans="1:9" x14ac:dyDescent="0.4">
      <c r="A298" s="16">
        <v>15</v>
      </c>
      <c r="B298" s="44" t="str">
        <f ca="1">IF(OFFSET(Matrix!$M$1,$A298 - 1,0)="Yes","Cloud or Back-end"," ")</f>
        <v xml:space="preserve"> </v>
      </c>
      <c r="C298" s="44" t="str">
        <f ca="1">IF(OFFSET(Matrix!$M$1,$A298 - 1,0)="Yes",OFFSET(Matrix!$G$1,$A298 - 1,0)," ")</f>
        <v xml:space="preserve"> </v>
      </c>
      <c r="D298" s="45" t="str">
        <f ca="1">IF(OFFSET(Matrix!$M$1,$A298 - 1,0)="Yes",OFFSET(Matrix!$I$1,$A298 - 1,0)," ")</f>
        <v xml:space="preserve"> </v>
      </c>
      <c r="E298" s="16"/>
      <c r="F298" s="16"/>
      <c r="G298" s="16"/>
      <c r="H298" s="16"/>
      <c r="I298" s="16"/>
    </row>
    <row r="299" spans="1:9" x14ac:dyDescent="0.4">
      <c r="A299" s="48">
        <v>71</v>
      </c>
      <c r="B299" s="49" t="str">
        <f ca="1">IF(OFFSET(Matrix!$M$1,$A299 - 1,0)="Yes","Cloud or Back-end"," ")</f>
        <v xml:space="preserve"> </v>
      </c>
      <c r="C299" s="49" t="str">
        <f ca="1">IF(OFFSET(Matrix!$M$1,$A299 - 1,0)="Yes",OFFSET(Matrix!$G$1,$A299 - 1,0)," ")</f>
        <v xml:space="preserve"> </v>
      </c>
      <c r="D299" s="50" t="str">
        <f ca="1">IF(OFFSET(Matrix!$M$1,$A299 - 1,0)="Yes",OFFSET(Matrix!$I$1,$A299 - 1,0)," ")</f>
        <v xml:space="preserve"> </v>
      </c>
      <c r="E299" s="48"/>
      <c r="F299" s="48"/>
      <c r="G299" s="48"/>
      <c r="H299" s="48"/>
      <c r="I299" s="48"/>
    </row>
    <row r="300" spans="1:9" x14ac:dyDescent="0.4">
      <c r="A300" s="16">
        <v>19</v>
      </c>
      <c r="B300" s="44" t="str">
        <f ca="1">IF(OFFSET(Matrix!$M$1,$A300 - 1,0)="Yes","Cloud or Back-end"," ")</f>
        <v xml:space="preserve"> </v>
      </c>
      <c r="C300" s="44" t="str">
        <f ca="1">IF(OFFSET(Matrix!$M$1,$A300 - 1,0)="Yes",OFFSET(Matrix!$G$1,$A300 - 1,0)," ")</f>
        <v xml:space="preserve"> </v>
      </c>
      <c r="D300" s="45" t="str">
        <f ca="1">IF(OFFSET(Matrix!$M$1,$A300 - 1,0)="Yes",OFFSET(Matrix!$I$1,$A300 - 1,0)," ")</f>
        <v xml:space="preserve"> </v>
      </c>
      <c r="E300" s="16"/>
      <c r="F300" s="16"/>
      <c r="G300" s="16"/>
      <c r="H300" s="16"/>
      <c r="I300" s="16"/>
    </row>
  </sheetData>
  <mergeCells count="13">
    <mergeCell ref="C1:I1"/>
    <mergeCell ref="C228:D228"/>
    <mergeCell ref="E228:I228"/>
    <mergeCell ref="C2:I2"/>
    <mergeCell ref="C77:I77"/>
    <mergeCell ref="C152:I152"/>
    <mergeCell ref="C227:I227"/>
    <mergeCell ref="C78:D78"/>
    <mergeCell ref="E78:I78"/>
    <mergeCell ref="C153:D153"/>
    <mergeCell ref="E153:I153"/>
    <mergeCell ref="C3:D3"/>
    <mergeCell ref="E3:I3"/>
  </mergeCells>
  <pageMargins left="0.7" right="0.7" top="0.75" bottom="0.75" header="0.3" footer="0.3"/>
  <pageSetup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ColWidth="9.07421875" defaultRowHeight="14.6" x14ac:dyDescent="0.4"/>
  <cols>
    <col min="1" max="1" width="11.3046875" style="14" bestFit="1" customWidth="1"/>
    <col min="2" max="2" width="70.3046875" style="14" customWidth="1"/>
    <col min="3" max="3" width="7" style="14" customWidth="1"/>
    <col min="4" max="6" width="7.69140625" style="18" customWidth="1"/>
    <col min="7" max="7" width="31.84375" style="18" customWidth="1"/>
    <col min="8" max="8" width="28.3046875" style="14" bestFit="1" customWidth="1"/>
    <col min="9" max="9" width="9.07421875" style="14"/>
    <col min="10" max="10" width="23.84375" style="14" customWidth="1"/>
    <col min="11" max="11" width="11.3046875" style="14" bestFit="1" customWidth="1"/>
    <col min="12" max="12" width="70.3046875" style="14" customWidth="1"/>
    <col min="13" max="13" width="7" style="14" customWidth="1"/>
    <col min="14" max="16" width="7.69140625" style="18" customWidth="1"/>
    <col min="17" max="17" width="31.84375" style="18" customWidth="1"/>
    <col min="18" max="16384" width="9.07421875" style="14"/>
  </cols>
  <sheetData>
    <row r="1" spans="1:8" s="13" customFormat="1" ht="30.75" customHeight="1" x14ac:dyDescent="0.4">
      <c r="A1" s="112" t="s">
        <v>237</v>
      </c>
      <c r="B1" s="113"/>
      <c r="C1" s="113"/>
      <c r="D1" s="113"/>
      <c r="E1" s="113"/>
      <c r="F1" s="113"/>
      <c r="G1" s="113"/>
      <c r="H1" s="21"/>
    </row>
    <row r="2" spans="1:8" s="13" customFormat="1" ht="20.6" x14ac:dyDescent="0.4">
      <c r="A2" s="107" t="s">
        <v>181</v>
      </c>
      <c r="B2" s="108"/>
      <c r="C2" s="108"/>
      <c r="D2" s="108"/>
      <c r="E2" s="108"/>
      <c r="F2" s="108"/>
      <c r="G2" s="108"/>
      <c r="H2" s="20"/>
    </row>
    <row r="3" spans="1:8" s="13" customFormat="1" ht="54.75" customHeight="1" x14ac:dyDescent="0.4">
      <c r="A3" s="109" t="s">
        <v>238</v>
      </c>
      <c r="B3" s="111"/>
      <c r="C3" s="111"/>
      <c r="D3" s="111"/>
      <c r="E3" s="111"/>
      <c r="F3" s="111"/>
      <c r="G3" s="111"/>
      <c r="H3" s="19"/>
    </row>
    <row r="4" spans="1:8" x14ac:dyDescent="0.4">
      <c r="A4" s="106" t="s">
        <v>178</v>
      </c>
      <c r="B4" s="106" t="s">
        <v>138</v>
      </c>
      <c r="C4" s="106" t="s">
        <v>233</v>
      </c>
      <c r="D4" s="106"/>
      <c r="E4" s="106"/>
      <c r="F4" s="106"/>
      <c r="G4" s="106" t="s">
        <v>234</v>
      </c>
      <c r="H4" s="106" t="s">
        <v>184</v>
      </c>
    </row>
    <row r="5" spans="1:8" x14ac:dyDescent="0.4">
      <c r="A5" s="106"/>
      <c r="B5" s="106"/>
      <c r="C5" s="15" t="s">
        <v>231</v>
      </c>
      <c r="D5" s="15" t="s">
        <v>235</v>
      </c>
      <c r="E5" s="15" t="s">
        <v>232</v>
      </c>
      <c r="F5" s="15" t="s">
        <v>236</v>
      </c>
      <c r="G5" s="106"/>
      <c r="H5" s="106"/>
    </row>
    <row r="6" spans="1:8" s="17" customFormat="1" x14ac:dyDescent="0.4">
      <c r="A6" s="16" t="str">
        <f>IF(Matrix!$J2="Yes",Matrix!$G2," ")</f>
        <v xml:space="preserve"> </v>
      </c>
      <c r="B6" s="16" t="str">
        <f>IF(Matrix!$J2="Yes",Matrix!$I2," ")</f>
        <v xml:space="preserve"> </v>
      </c>
      <c r="C6" s="16"/>
      <c r="D6" s="16"/>
      <c r="E6" s="16"/>
      <c r="F6" s="16"/>
      <c r="G6" s="16"/>
      <c r="H6" s="16" t="str">
        <f>IF(Matrix!$J2="Yes","Mobile App"," ")</f>
        <v xml:space="preserve"> </v>
      </c>
    </row>
    <row r="7" spans="1:8" s="17" customFormat="1" ht="87.45" x14ac:dyDescent="0.4">
      <c r="A7" s="16" t="str">
        <f>IF(Matrix!$J3="Yes",Matrix!$G3," ")</f>
        <v>Medium</v>
      </c>
      <c r="B7" s="16" t="str">
        <f>IF(Matrix!$J3="Yes",Matrix!$I3,"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 s="16"/>
      <c r="D7" s="16"/>
      <c r="E7" s="16"/>
      <c r="F7" s="16"/>
      <c r="G7" s="16"/>
      <c r="H7" s="16" t="str">
        <f>IF(Matrix!$J3="Yes","Mobile App"," ")</f>
        <v>Mobile App</v>
      </c>
    </row>
    <row r="8" spans="1:8" s="17" customFormat="1" x14ac:dyDescent="0.4">
      <c r="A8" s="16" t="str">
        <f>IF(Matrix!$J4="Yes",Matrix!$G4," ")</f>
        <v xml:space="preserve"> </v>
      </c>
      <c r="B8" s="16" t="str">
        <f>IF(Matrix!$J4="Yes",Matrix!$I4," ")</f>
        <v xml:space="preserve"> </v>
      </c>
      <c r="C8" s="16"/>
      <c r="D8" s="16"/>
      <c r="E8" s="16"/>
      <c r="F8" s="16"/>
      <c r="G8" s="16"/>
      <c r="H8" s="16" t="str">
        <f>IF(Matrix!$J4="Yes","Mobile App"," ")</f>
        <v xml:space="preserve"> </v>
      </c>
    </row>
    <row r="9" spans="1:8" s="17" customFormat="1" ht="29.15" x14ac:dyDescent="0.4">
      <c r="A9" s="16" t="str">
        <f>IF(Matrix!$J5="Yes",Matrix!$G5," ")</f>
        <v>High</v>
      </c>
      <c r="B9" s="16" t="str">
        <f>IF(Matrix!$J5="Yes",Matrix!$I5," ")</f>
        <v>AC-030 (Access Control) - The vendor's system shall employ authentication to prevent unauthorized access to telematics systems and data.</v>
      </c>
      <c r="C9" s="16"/>
      <c r="D9" s="16"/>
      <c r="E9" s="16"/>
      <c r="F9" s="16"/>
      <c r="G9" s="16"/>
      <c r="H9" s="16" t="str">
        <f>IF(Matrix!$J5="Yes","Mobile App"," ")</f>
        <v>Mobile App</v>
      </c>
    </row>
    <row r="10" spans="1:8" s="17" customFormat="1" ht="43.75" x14ac:dyDescent="0.4">
      <c r="A10" s="16" t="str">
        <f>IF(Matrix!$J6="Yes",Matrix!$G6," ")</f>
        <v>Medium</v>
      </c>
      <c r="B10" s="16" t="str">
        <f>IF(Matrix!$J6="Yes",Matrix!$I6," ")</f>
        <v>AC-040 (Access Control) - The vendor shall identify all instances where the telematics system includes actions that cannot support access authentication and/or execute with elevated privileges</v>
      </c>
      <c r="C10" s="16"/>
      <c r="D10" s="16"/>
      <c r="E10" s="16"/>
      <c r="F10" s="16"/>
      <c r="G10" s="16"/>
      <c r="H10" s="16" t="str">
        <f>IF(Matrix!$J6="Yes","Mobile App"," ")</f>
        <v>Mobile App</v>
      </c>
    </row>
    <row r="11" spans="1:8" s="17" customFormat="1" ht="29.15" x14ac:dyDescent="0.4">
      <c r="A11" s="16" t="str">
        <f>IF(Matrix!$J7="Yes",Matrix!$G7," ")</f>
        <v>Medium</v>
      </c>
      <c r="B11" s="16" t="str">
        <f>IF(Matrix!$J7="Yes",Matrix!$I7," ")</f>
        <v>AC-041 (Access Control) - Identifying information about the connected devices will not be made available without authentication first.</v>
      </c>
      <c r="C11" s="16"/>
      <c r="D11" s="16"/>
      <c r="E11" s="16"/>
      <c r="F11" s="16"/>
      <c r="G11" s="16"/>
      <c r="H11" s="16" t="str">
        <f>IF(Matrix!$J7="Yes","Mobile App"," ")</f>
        <v>Mobile App</v>
      </c>
    </row>
    <row r="12" spans="1:8" s="17" customFormat="1" ht="29.15" x14ac:dyDescent="0.4">
      <c r="A12" s="16" t="str">
        <f>IF(Matrix!$J8="Yes",Matrix!$G8," ")</f>
        <v>Medium</v>
      </c>
      <c r="B12" s="16" t="str">
        <f>IF(Matrix!$J8="Yes",Matrix!$I8," ")</f>
        <v>AC-050 (Access Control) - All remote access methods and possible remote actions to/on telematics system shall be documented.</v>
      </c>
      <c r="C12" s="16"/>
      <c r="D12" s="16"/>
      <c r="E12" s="16"/>
      <c r="F12" s="16"/>
      <c r="G12" s="16"/>
      <c r="H12" s="16" t="str">
        <f>IF(Matrix!$J8="Yes","Mobile App"," ")</f>
        <v>Mobile App</v>
      </c>
    </row>
    <row r="13" spans="1:8" s="17" customFormat="1" x14ac:dyDescent="0.4">
      <c r="A13" s="16" t="str">
        <f>IF(Matrix!$J9="Yes",Matrix!$G9," ")</f>
        <v xml:space="preserve"> </v>
      </c>
      <c r="B13" s="16" t="str">
        <f>IF(Matrix!$J9="Yes",Matrix!$I9," ")</f>
        <v xml:space="preserve"> </v>
      </c>
      <c r="C13" s="16"/>
      <c r="D13" s="16"/>
      <c r="E13" s="16"/>
      <c r="F13" s="16"/>
      <c r="G13" s="16"/>
      <c r="H13" s="16" t="str">
        <f>IF(Matrix!$J9="Yes","Mobile App"," ")</f>
        <v xml:space="preserve"> </v>
      </c>
    </row>
    <row r="14" spans="1:8" s="17" customFormat="1" x14ac:dyDescent="0.4">
      <c r="A14" s="16" t="str">
        <f>IF(Matrix!$J13="Yes",Matrix!$G13," ")</f>
        <v xml:space="preserve"> </v>
      </c>
      <c r="B14" s="16" t="str">
        <f>IF(Matrix!$J13="Yes",Matrix!$I13," ")</f>
        <v xml:space="preserve"> </v>
      </c>
      <c r="C14" s="16"/>
      <c r="D14" s="16"/>
      <c r="E14" s="16"/>
      <c r="F14" s="16"/>
      <c r="G14" s="16"/>
      <c r="H14" s="16" t="str">
        <f>IF(Matrix!$J13="Yes","Mobile App"," ")</f>
        <v xml:space="preserve"> </v>
      </c>
    </row>
    <row r="15" spans="1:8" s="17" customFormat="1" ht="43.75" x14ac:dyDescent="0.4">
      <c r="A15" s="16" t="str">
        <f>IF(Matrix!$J14="Yes",Matrix!$G14," ")</f>
        <v>Medium</v>
      </c>
      <c r="B15" s="16" t="str">
        <f>IF(Matrix!$J14="Yes",Matrix!$I14," ")</f>
        <v>AC-080 (Device-Local Authentication) - All authentication offered on device-local interfaces shall expect credentials which are unique to each device instance and uncorrelated to any and all public information about the device.</v>
      </c>
      <c r="C15" s="16"/>
      <c r="D15" s="16"/>
      <c r="E15" s="16"/>
      <c r="F15" s="16"/>
      <c r="G15" s="16"/>
      <c r="H15" s="16" t="str">
        <f>IF(Matrix!$J14="Yes","Mobile App"," ")</f>
        <v>Mobile App</v>
      </c>
    </row>
    <row r="16" spans="1:8" s="17" customFormat="1" x14ac:dyDescent="0.4">
      <c r="A16" s="16" t="str">
        <f>IF(Matrix!$J15="Yes",Matrix!$G15," ")</f>
        <v xml:space="preserve"> </v>
      </c>
      <c r="B16" s="16" t="str">
        <f>IF(Matrix!$J15="Yes",Matrix!$I15," ")</f>
        <v xml:space="preserve"> </v>
      </c>
      <c r="C16" s="16"/>
      <c r="D16" s="16"/>
      <c r="E16" s="16"/>
      <c r="F16" s="16"/>
      <c r="G16" s="16"/>
      <c r="H16" s="16" t="str">
        <f>IF(Matrix!$J15="Yes","Mobile App"," ")</f>
        <v xml:space="preserve"> </v>
      </c>
    </row>
    <row r="17" spans="1:8" s="17" customFormat="1" ht="43.75" x14ac:dyDescent="0.4">
      <c r="A17" s="16" t="str">
        <f>IF(Matrix!$J16="Yes",Matrix!$G16," ")</f>
        <v>High</v>
      </c>
      <c r="B17" s="16" t="str">
        <f>IF(Matrix!$J16="Yes",Matrix!$I16," ")</f>
        <v>CM-020 (Configuration Management) - The vendor’s devices shall have all services used for troubleshooting disabled or properly protected from unauthorized access and use.</v>
      </c>
      <c r="C17" s="16"/>
      <c r="D17" s="16"/>
      <c r="E17" s="16"/>
      <c r="F17" s="16"/>
      <c r="G17" s="16"/>
      <c r="H17" s="16" t="str">
        <f>IF(Matrix!$J16="Yes","Mobile App"," ")</f>
        <v>Mobile App</v>
      </c>
    </row>
    <row r="18" spans="1:8" s="17" customFormat="1" ht="29.15" x14ac:dyDescent="0.4">
      <c r="A18" s="16" t="str">
        <f>IF(Matrix!$J17="Yes",Matrix!$G17," ")</f>
        <v>High</v>
      </c>
      <c r="B18" s="16" t="str">
        <f>IF(Matrix!$J17="Yes",Matrix!$I17," ")</f>
        <v>CM-030 (Configuration Management) - Vendor ensures that any and all interfaces used for testing or debug are unavailalbe in production builds of the devices</v>
      </c>
      <c r="C18" s="16"/>
      <c r="D18" s="16"/>
      <c r="E18" s="16"/>
      <c r="F18" s="16"/>
      <c r="G18" s="16"/>
      <c r="H18" s="16" t="str">
        <f>IF(Matrix!$J17="Yes","Mobile App"," ")</f>
        <v>Mobile App</v>
      </c>
    </row>
    <row r="19" spans="1:8" s="17" customFormat="1" ht="43.75" x14ac:dyDescent="0.4">
      <c r="A19" s="16" t="str">
        <f>IF(Matrix!$J18="Yes",Matrix!$G18," ")</f>
        <v>Medium</v>
      </c>
      <c r="B19" s="16" t="str">
        <f>IF(Matrix!$J18="Yes",Matrix!$I18," ")</f>
        <v>IA-010 (Identification and Authentication) - All remote hosts of the vendor's system shall be configured to uniquely identify and authenticate all other remote hosts of the system and/or any other interfacing systems.</v>
      </c>
      <c r="C19" s="16"/>
      <c r="D19" s="16"/>
      <c r="E19" s="16"/>
      <c r="F19" s="16"/>
      <c r="G19" s="16"/>
      <c r="H19" s="16" t="str">
        <f>IF(Matrix!$J18="Yes","Mobile App"," ")</f>
        <v>Mobile App</v>
      </c>
    </row>
    <row r="20" spans="1:8" s="17" customFormat="1" x14ac:dyDescent="0.4">
      <c r="A20" s="16" t="str">
        <f>IF(Matrix!$J19="Yes",Matrix!$G19," ")</f>
        <v xml:space="preserve"> </v>
      </c>
      <c r="B20" s="16" t="str">
        <f>IF(Matrix!$J19="Yes",Matrix!$I19," ")</f>
        <v xml:space="preserve"> </v>
      </c>
      <c r="C20" s="16"/>
      <c r="D20" s="16"/>
      <c r="E20" s="16"/>
      <c r="F20" s="16"/>
      <c r="G20" s="16"/>
      <c r="H20" s="16" t="str">
        <f>IF(Matrix!$J19="Yes","Mobile App"," ")</f>
        <v xml:space="preserve"> </v>
      </c>
    </row>
    <row r="21" spans="1:8" s="17" customFormat="1" ht="43.75" x14ac:dyDescent="0.4">
      <c r="A21" s="16" t="str">
        <f>IF(Matrix!$J20="Yes",Matrix!$G20," ")</f>
        <v>Medium</v>
      </c>
      <c r="B21" s="16" t="str">
        <f>IF(Matrix!$J20="Yes",Matrix!$I20," ")</f>
        <v>IA-030 (Identification and Authentication) - Cryptographic modules used in the vendors system shall be compliant with Federal Information Processing Standards (FIPS) 140-2: Level 1.</v>
      </c>
      <c r="C21" s="16"/>
      <c r="D21" s="16"/>
      <c r="E21" s="16"/>
      <c r="F21" s="16"/>
      <c r="G21" s="16"/>
      <c r="H21" s="16" t="str">
        <f>IF(Matrix!$J20="Yes","Mobile App"," ")</f>
        <v>Mobile App</v>
      </c>
    </row>
    <row r="22" spans="1:8" s="17" customFormat="1" ht="43.75" x14ac:dyDescent="0.4">
      <c r="A22" s="16" t="str">
        <f>IF(Matrix!$J21="Yes",Matrix!$G21," ")</f>
        <v>High</v>
      </c>
      <c r="B22" s="16" t="str">
        <f>IF(Matrix!$J21="Yes",Matrix!$I21," ")</f>
        <v>IR-010 (Incidence Response) - The vendor shall have a documented incident response plan (IRP) in place which provides the carriers with a point of contact for components used within their telematics system</v>
      </c>
      <c r="C22" s="16"/>
      <c r="D22" s="16"/>
      <c r="E22" s="16"/>
      <c r="F22" s="16"/>
      <c r="G22" s="16"/>
      <c r="H22" s="16" t="str">
        <f>IF(Matrix!$J21="Yes","Mobile App"," ")</f>
        <v>Mobile App</v>
      </c>
    </row>
    <row r="23" spans="1:8" s="17" customFormat="1" ht="58.3" x14ac:dyDescent="0.4">
      <c r="A23" s="16" t="str">
        <f>IF(Matrix!$J22="Yes",Matrix!$G22," ")</f>
        <v>Medium</v>
      </c>
      <c r="B23" s="16" t="str">
        <f>IF(Matrix!$J22="Yes",Matrix!$I22," ")</f>
        <v>M-010 (Maintenance) - The vendor shall have procedures in place to ensure that components outside of the carrier’s direct control are not updated or modified without prior coordination and approval by an organization-defined individual or role</v>
      </c>
      <c r="C23" s="16"/>
      <c r="D23" s="16"/>
      <c r="E23" s="16"/>
      <c r="F23" s="16"/>
      <c r="G23" s="16"/>
      <c r="H23" s="16" t="str">
        <f>IF(Matrix!$J22="Yes","Mobile App"," ")</f>
        <v>Mobile App</v>
      </c>
    </row>
    <row r="24" spans="1:8" s="17" customFormat="1" x14ac:dyDescent="0.4">
      <c r="A24" s="16" t="str">
        <f>IF(Matrix!$J23="Yes",Matrix!$G23," ")</f>
        <v xml:space="preserve"> </v>
      </c>
      <c r="B24" s="16" t="str">
        <f>IF(Matrix!$J23="Yes",Matrix!$I23," ")</f>
        <v xml:space="preserve"> </v>
      </c>
      <c r="C24" s="16"/>
      <c r="D24" s="16"/>
      <c r="E24" s="16"/>
      <c r="F24" s="16"/>
      <c r="G24" s="16"/>
      <c r="H24" s="16" t="str">
        <f>IF(Matrix!$J23="Yes","Mobile App"," ")</f>
        <v xml:space="preserve"> </v>
      </c>
    </row>
    <row r="25" spans="1:8" s="17" customFormat="1" x14ac:dyDescent="0.4">
      <c r="A25" s="16" t="str">
        <f>IF(Matrix!$J27="Yes",Matrix!$G27," ")</f>
        <v xml:space="preserve"> </v>
      </c>
      <c r="B25" s="16" t="str">
        <f>IF(Matrix!$J27="Yes",Matrix!$I27," ")</f>
        <v xml:space="preserve"> </v>
      </c>
      <c r="C25" s="16"/>
      <c r="D25" s="16"/>
      <c r="E25" s="16"/>
      <c r="F25" s="16"/>
      <c r="G25" s="16"/>
      <c r="H25" s="16" t="str">
        <f>IF(Matrix!$J27="Yes","Mobile App"," ")</f>
        <v xml:space="preserve"> </v>
      </c>
    </row>
    <row r="26" spans="1:8" s="17" customFormat="1" x14ac:dyDescent="0.4">
      <c r="A26" s="16" t="str">
        <f>IF(Matrix!$J28="Yes",Matrix!$G28," ")</f>
        <v xml:space="preserve"> </v>
      </c>
      <c r="B26" s="16" t="str">
        <f>IF(Matrix!$J28="Yes",Matrix!$I28," ")</f>
        <v xml:space="preserve"> </v>
      </c>
      <c r="C26" s="16"/>
      <c r="D26" s="16"/>
      <c r="E26" s="16"/>
      <c r="F26" s="16"/>
      <c r="G26" s="16"/>
      <c r="H26" s="16" t="str">
        <f>IF(Matrix!$J28="Yes","Mobile App"," ")</f>
        <v xml:space="preserve"> </v>
      </c>
    </row>
    <row r="27" spans="1:8" s="17" customFormat="1" x14ac:dyDescent="0.4">
      <c r="A27" s="16" t="str">
        <f>IF(Matrix!$J29="Yes",Matrix!$G29," ")</f>
        <v xml:space="preserve"> </v>
      </c>
      <c r="B27" s="16" t="str">
        <f>IF(Matrix!$J29="Yes",Matrix!$I29," ")</f>
        <v xml:space="preserve"> </v>
      </c>
      <c r="C27" s="16"/>
      <c r="D27" s="16"/>
      <c r="E27" s="16"/>
      <c r="F27" s="16"/>
      <c r="G27" s="16"/>
      <c r="H27" s="16" t="str">
        <f>IF(Matrix!$J29="Yes","Mobile App"," ")</f>
        <v xml:space="preserve"> </v>
      </c>
    </row>
    <row r="28" spans="1:8" s="17" customFormat="1" ht="58.3" x14ac:dyDescent="0.4">
      <c r="A28" s="16" t="str">
        <f>IF(Matrix!$J30="Yes",Matrix!$G30," ")</f>
        <v>Medium</v>
      </c>
      <c r="B28" s="16" t="str">
        <f>IF(Matrix!$J30="Yes",Matrix!$I30," ")</f>
        <v>PS-010 (Personnel Security) - The vendor shall have personnel security policies &amp; procedures, position risk categorization, personnel screening, personnel termination, personnel transfer, access agreements and third-party personnel security.</v>
      </c>
      <c r="C28" s="16"/>
      <c r="D28" s="16"/>
      <c r="E28" s="16"/>
      <c r="F28" s="16"/>
      <c r="G28" s="16"/>
      <c r="H28" s="16" t="str">
        <f>IF(Matrix!$J30="Yes","Mobile App"," ")</f>
        <v>Mobile App</v>
      </c>
    </row>
    <row r="29" spans="1:8" s="17" customFormat="1" ht="72.900000000000006" x14ac:dyDescent="0.4">
      <c r="A29" s="16" t="str">
        <f>IF(Matrix!$J31="Yes",Matrix!$G31," ")</f>
        <v>Medium</v>
      </c>
      <c r="B29" s="16" t="str">
        <f>IF(Matrix!$J31="Yes",Matrix!$I31,"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16"/>
      <c r="D29" s="16"/>
      <c r="E29" s="16"/>
      <c r="F29" s="16"/>
      <c r="G29" s="16"/>
      <c r="H29" s="16" t="str">
        <f>IF(Matrix!$J31="Yes","Mobile App"," ")</f>
        <v>Mobile App</v>
      </c>
    </row>
    <row r="30" spans="1:8" s="17" customFormat="1" ht="29.15" x14ac:dyDescent="0.4">
      <c r="A30" s="16" t="str">
        <f>IF(Matrix!$J32="Yes",Matrix!$G32," ")</f>
        <v>Medium</v>
      </c>
      <c r="B30" s="16" t="str">
        <f>IF(Matrix!$J32="Yes",Matrix!$I32," ")</f>
        <v>RA-020 (Risk Assessment) - The vendor shall use the results of risk assessments to influence systems development and processes.</v>
      </c>
      <c r="C30" s="16"/>
      <c r="D30" s="16"/>
      <c r="E30" s="16"/>
      <c r="F30" s="16"/>
      <c r="G30" s="16"/>
      <c r="H30" s="16" t="str">
        <f>IF(Matrix!$J32="Yes","Mobile App"," ")</f>
        <v>Mobile App</v>
      </c>
    </row>
    <row r="31" spans="1:8" s="17" customFormat="1" ht="29.15" x14ac:dyDescent="0.4">
      <c r="A31" s="16" t="str">
        <f>IF(Matrix!$J33="Yes",Matrix!$G33," ")</f>
        <v>High</v>
      </c>
      <c r="B31" s="16" t="str">
        <f>IF(Matrix!$J33="Yes",Matrix!$I33," ")</f>
        <v>SAA-010 (Security Management) - The vendor shall have an Information Security Management Plan (ISMP).</v>
      </c>
      <c r="C31" s="16"/>
      <c r="D31" s="16"/>
      <c r="E31" s="16"/>
      <c r="F31" s="16"/>
      <c r="G31" s="16"/>
      <c r="H31" s="16" t="str">
        <f>IF(Matrix!$J33="Yes","Mobile App"," ")</f>
        <v>Mobile App</v>
      </c>
    </row>
    <row r="32" spans="1:8" s="17" customFormat="1" ht="87.45" x14ac:dyDescent="0.4">
      <c r="A32" s="16" t="str">
        <f>IF(Matrix!$J34="Yes",Matrix!$G34," ")</f>
        <v>High</v>
      </c>
      <c r="B32" s="16" t="str">
        <f>IF(Matrix!$J34="Yes",Matrix!$I34,"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16"/>
      <c r="D32" s="16"/>
      <c r="E32" s="16"/>
      <c r="F32" s="16"/>
      <c r="G32" s="16"/>
      <c r="H32" s="16" t="str">
        <f>IF(Matrix!$J34="Yes","Mobile App"," ")</f>
        <v>Mobile App</v>
      </c>
    </row>
    <row r="33" spans="1:8" s="17" customFormat="1" ht="58.3" x14ac:dyDescent="0.4">
      <c r="A33" s="16" t="str">
        <f>IF(Matrix!$J35="Yes",Matrix!$G35," ")</f>
        <v>Medium</v>
      </c>
      <c r="B33" s="16" t="str">
        <f>IF(Matrix!$J35="Yes",Matrix!$I35,"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33" s="16"/>
      <c r="D33" s="16"/>
      <c r="E33" s="16"/>
      <c r="F33" s="16"/>
      <c r="G33" s="16"/>
      <c r="H33" s="16" t="str">
        <f>IF(Matrix!$J35="Yes","Mobile App"," ")</f>
        <v>Mobile App</v>
      </c>
    </row>
    <row r="34" spans="1:8" s="17" customFormat="1" ht="43.75" x14ac:dyDescent="0.4">
      <c r="A34" s="16" t="str">
        <f>IF(Matrix!$J37="Yes",Matrix!$G37," ")</f>
        <v>High</v>
      </c>
      <c r="B34" s="16" t="str">
        <f>IF(Matrix!$J37="Yes",Matrix!$I37," ")</f>
        <v>SCP-010 (Protecting Communications paths for systems) - Communication paths that traverse outside controlled boundaries must protect confidentiality and integrity of data</v>
      </c>
      <c r="C34" s="16"/>
      <c r="D34" s="16"/>
      <c r="E34" s="16"/>
      <c r="F34" s="16"/>
      <c r="G34" s="16"/>
      <c r="H34" s="16" t="str">
        <f>IF(Matrix!$J37="Yes","Mobile App"," ")</f>
        <v>Mobile App</v>
      </c>
    </row>
    <row r="35" spans="1:8" s="17" customFormat="1" ht="43.75" x14ac:dyDescent="0.4">
      <c r="A35" s="16" t="str">
        <f>IF(Matrix!$J38="Yes",Matrix!$G38," ")</f>
        <v>Medium</v>
      </c>
      <c r="B35" s="16" t="str">
        <f>IF(Matrix!$J38="Yes",Matrix!$I38," ")</f>
        <v>SCP-011 (Protecting Communication paths for systems) - Communication path cryptographic protections must not use identities, keys or shared secrets which are common across multiple deployed devices</v>
      </c>
      <c r="C35" s="16"/>
      <c r="D35" s="16"/>
      <c r="E35" s="16"/>
      <c r="F35" s="16"/>
      <c r="G35" s="16"/>
      <c r="H35" s="16" t="str">
        <f>IF(Matrix!$J38="Yes","Mobile App"," ")</f>
        <v>Mobile App</v>
      </c>
    </row>
    <row r="36" spans="1:8" s="17" customFormat="1" ht="72.900000000000006" x14ac:dyDescent="0.4">
      <c r="A36" s="16" t="str">
        <f>IF(Matrix!$J39="Yes",Matrix!$G39," ")</f>
        <v>High</v>
      </c>
      <c r="B36" s="16" t="str">
        <f>IF(Matrix!$J39="Yes",Matrix!$I39,"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16"/>
      <c r="D36" s="16"/>
      <c r="E36" s="16"/>
      <c r="F36" s="16"/>
      <c r="G36" s="16"/>
      <c r="H36" s="16" t="str">
        <f>IF(Matrix!$J39="Yes","Mobile App"," ")</f>
        <v>Mobile App</v>
      </c>
    </row>
    <row r="37" spans="1:8" s="17" customFormat="1" ht="72.900000000000006" x14ac:dyDescent="0.4">
      <c r="A37" s="16" t="str">
        <f>IF(Matrix!$J40="Yes",Matrix!$G40," ")</f>
        <v>Medium</v>
      </c>
      <c r="B37" s="16" t="str">
        <f>IF(Matrix!$J40="Yes",Matrix!$I40," ")</f>
        <v>SCP-030 (Protecting Data on Devices) - Vendors will supply documentation detailing what data is and is not protected at rest by cryptography.
Vendors are encouraged to expand the list of categories of data which will be protected on-device.</v>
      </c>
      <c r="C37" s="16"/>
      <c r="D37" s="16"/>
      <c r="E37" s="16"/>
      <c r="F37" s="16"/>
      <c r="G37" s="16"/>
      <c r="H37" s="16" t="str">
        <f>IF(Matrix!$J40="Yes","Mobile App"," ")</f>
        <v>Mobile App</v>
      </c>
    </row>
    <row r="38" spans="1:8" s="17" customFormat="1" ht="174.9" x14ac:dyDescent="0.4">
      <c r="A38" s="16" t="str">
        <f>IF(Matrix!$J41="Yes",Matrix!$G41," ")</f>
        <v>Medium</v>
      </c>
      <c r="B38" s="16" t="str">
        <f>IF(Matrix!$J41="Yes",Matrix!$I41,"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38" s="16"/>
      <c r="D38" s="16"/>
      <c r="E38" s="16"/>
      <c r="F38" s="16"/>
      <c r="G38" s="16"/>
      <c r="H38" s="16" t="str">
        <f>IF(Matrix!$J41="Yes","Mobile App"," ")</f>
        <v>Mobile App</v>
      </c>
    </row>
    <row r="39" spans="1:8" s="17" customFormat="1" x14ac:dyDescent="0.4">
      <c r="A39" s="16" t="str">
        <f>IF(Matrix!$J42="Yes",Matrix!$G42," ")</f>
        <v xml:space="preserve"> </v>
      </c>
      <c r="B39" s="16" t="str">
        <f>IF(Matrix!$J42="Yes",Matrix!$I42," ")</f>
        <v xml:space="preserve"> </v>
      </c>
      <c r="C39" s="16"/>
      <c r="D39" s="16"/>
      <c r="E39" s="16"/>
      <c r="F39" s="16"/>
      <c r="G39" s="16"/>
      <c r="H39" s="16" t="str">
        <f>IF(Matrix!$J42="Yes","Mobile App"," ")</f>
        <v xml:space="preserve"> </v>
      </c>
    </row>
    <row r="40" spans="1:8" s="17" customFormat="1" x14ac:dyDescent="0.4">
      <c r="A40" s="16" t="str">
        <f>IF(Matrix!$J43="Yes",Matrix!$G43," ")</f>
        <v xml:space="preserve"> </v>
      </c>
      <c r="B40" s="16" t="str">
        <f>IF(Matrix!$J43="Yes",Matrix!$I43," ")</f>
        <v xml:space="preserve"> </v>
      </c>
      <c r="C40" s="16"/>
      <c r="D40" s="16"/>
      <c r="E40" s="16"/>
      <c r="F40" s="16"/>
      <c r="G40" s="16"/>
      <c r="H40" s="16" t="str">
        <f>IF(Matrix!$J43="Yes","Mobile App"," ")</f>
        <v xml:space="preserve"> </v>
      </c>
    </row>
    <row r="41" spans="1:8" s="17" customFormat="1" ht="247.75" x14ac:dyDescent="0.4">
      <c r="A41" s="16" t="str">
        <f>IF(Matrix!$J44="Yes",Matrix!$G44," ")</f>
        <v>High</v>
      </c>
      <c r="B41" s="16" t="str">
        <f>IF(Matrix!$J44="Yes",Matrix!$I44,"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16"/>
      <c r="D41" s="16"/>
      <c r="E41" s="16"/>
      <c r="F41" s="16"/>
      <c r="G41" s="16"/>
      <c r="H41" s="16" t="str">
        <f>IF(Matrix!$J44="Yes","Mobile App"," ")</f>
        <v>Mobile App</v>
      </c>
    </row>
    <row r="42" spans="1:8" s="17" customFormat="1" x14ac:dyDescent="0.4">
      <c r="A42" s="16" t="str">
        <f>IF(Matrix!$J46="Yes",Matrix!$G46," ")</f>
        <v xml:space="preserve"> </v>
      </c>
      <c r="B42" s="16" t="str">
        <f>IF(Matrix!$J46="Yes",Matrix!$I46," ")</f>
        <v xml:space="preserve"> </v>
      </c>
      <c r="C42" s="16"/>
      <c r="D42" s="16"/>
      <c r="E42" s="16"/>
      <c r="F42" s="16"/>
      <c r="G42" s="16"/>
      <c r="H42" s="16" t="str">
        <f>IF(Matrix!$J46="Yes","Mobile App"," ")</f>
        <v xml:space="preserve"> </v>
      </c>
    </row>
    <row r="43" spans="1:8" s="17" customFormat="1" x14ac:dyDescent="0.4">
      <c r="A43" s="16" t="str">
        <f>IF(Matrix!$J47="Yes",Matrix!$G47," ")</f>
        <v xml:space="preserve"> </v>
      </c>
      <c r="B43" s="16" t="str">
        <f>IF(Matrix!$J47="Yes",Matrix!$I47," ")</f>
        <v xml:space="preserve"> </v>
      </c>
      <c r="C43" s="16"/>
      <c r="D43" s="16"/>
      <c r="E43" s="16"/>
      <c r="F43" s="16"/>
      <c r="G43" s="16"/>
      <c r="H43" s="16" t="str">
        <f>IF(Matrix!$J47="Yes","Mobile App"," ")</f>
        <v xml:space="preserve"> </v>
      </c>
    </row>
    <row r="44" spans="1:8" s="17" customFormat="1" ht="72.900000000000006" x14ac:dyDescent="0.4">
      <c r="A44" s="16" t="str">
        <f>IF(Matrix!$J50="Yes",Matrix!$G50," ")</f>
        <v>High</v>
      </c>
      <c r="B44" s="16" t="str">
        <f>IF(Matrix!$J50="Yes",Matrix!$I50,"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16"/>
      <c r="D44" s="16"/>
      <c r="E44" s="16"/>
      <c r="F44" s="16"/>
      <c r="G44" s="16"/>
      <c r="H44" s="16" t="str">
        <f>IF(Matrix!$J50="Yes","Mobile App"," ")</f>
        <v>Mobile App</v>
      </c>
    </row>
    <row r="45" spans="1:8" s="17" customFormat="1" ht="72.900000000000006" x14ac:dyDescent="0.4">
      <c r="A45" s="16" t="str">
        <f>IF(Matrix!$J52="Yes",Matrix!$G52," ")</f>
        <v>Medium</v>
      </c>
      <c r="B45" s="16" t="str">
        <f>IF(Matrix!$J52="Yes",Matrix!$I52,"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16"/>
      <c r="D45" s="16"/>
      <c r="E45" s="16"/>
      <c r="F45" s="16"/>
      <c r="G45" s="16"/>
      <c r="H45" s="16" t="str">
        <f>IF(Matrix!$J52="Yes","Mobile App"," ")</f>
        <v>Mobile App</v>
      </c>
    </row>
    <row r="46" spans="1:8" s="17" customFormat="1" ht="160.30000000000001" x14ac:dyDescent="0.4">
      <c r="A46" s="16" t="str">
        <f>IF(Matrix!$J53="Yes",Matrix!$G53," ")</f>
        <v>Medium</v>
      </c>
      <c r="B46" s="16" t="str">
        <f>IF(Matrix!$J53="Yes",Matrix!$I53,"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16"/>
      <c r="D46" s="16"/>
      <c r="E46" s="16"/>
      <c r="F46" s="16"/>
      <c r="G46" s="16"/>
      <c r="H46" s="16" t="str">
        <f>IF(Matrix!$J53="Yes","Mobile App"," ")</f>
        <v>Mobile App</v>
      </c>
    </row>
    <row r="47" spans="1:8" s="17" customFormat="1" ht="43.75" x14ac:dyDescent="0.4">
      <c r="A47" s="16" t="str">
        <f>IF(Matrix!$J54="Yes",Matrix!$G54," ")</f>
        <v>Medium</v>
      </c>
      <c r="B47" s="16" t="str">
        <f>IF(Matrix!$J54="Yes",Matrix!$I54," ")</f>
        <v>SII-030 (Protecting Firmware on Devices) - The vendor shall use digitally signed software on telematics devices and prohibit execution of unsigned or invalidly signed software.</v>
      </c>
      <c r="C47" s="16"/>
      <c r="D47" s="16"/>
      <c r="E47" s="16"/>
      <c r="F47" s="16"/>
      <c r="G47" s="16"/>
      <c r="H47" s="16" t="str">
        <f>IF(Matrix!$J54="Yes","Mobile App"," ")</f>
        <v>Mobile App</v>
      </c>
    </row>
    <row r="48" spans="1:8" s="17" customFormat="1" x14ac:dyDescent="0.4">
      <c r="A48" s="16" t="str">
        <f>IF(Matrix!$J55="Yes",Matrix!$G55," ")</f>
        <v xml:space="preserve"> </v>
      </c>
      <c r="B48" s="16" t="str">
        <f>IF(Matrix!$J55="Yes",Matrix!$I55," ")</f>
        <v xml:space="preserve"> </v>
      </c>
      <c r="C48" s="16"/>
      <c r="D48" s="16"/>
      <c r="E48" s="16"/>
      <c r="F48" s="16"/>
      <c r="G48" s="16"/>
      <c r="H48" s="16" t="str">
        <f>IF(Matrix!$J55="Yes","Mobile App"," ")</f>
        <v xml:space="preserve"> </v>
      </c>
    </row>
    <row r="49" spans="1:8" s="17" customFormat="1" x14ac:dyDescent="0.4">
      <c r="A49" s="16" t="str">
        <f>IF(Matrix!$J56="Yes",Matrix!$G56," ")</f>
        <v xml:space="preserve"> </v>
      </c>
      <c r="B49" s="16" t="str">
        <f>IF(Matrix!$J56="Yes",Matrix!$I56," ")</f>
        <v xml:space="preserve"> </v>
      </c>
      <c r="C49" s="16"/>
      <c r="D49" s="16"/>
      <c r="E49" s="16"/>
      <c r="F49" s="16"/>
      <c r="G49" s="16"/>
      <c r="H49" s="16" t="str">
        <f>IF(Matrix!$J56="Yes","Mobile App"," ")</f>
        <v xml:space="preserve"> </v>
      </c>
    </row>
    <row r="50" spans="1:8" s="17" customFormat="1" ht="58.3" x14ac:dyDescent="0.4">
      <c r="A50" s="16" t="str">
        <f>IF(Matrix!$J57="Yes",Matrix!$G57," ")</f>
        <v>High</v>
      </c>
      <c r="B50" s="16" t="str">
        <f>IF(Matrix!$J57="Yes",Matrix!$I57,"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16"/>
      <c r="D50" s="16"/>
      <c r="E50" s="16"/>
      <c r="F50" s="16"/>
      <c r="G50" s="16"/>
      <c r="H50" s="16" t="str">
        <f>IF(Matrix!$J57="Yes","Mobile App"," ")</f>
        <v>Mobile App</v>
      </c>
    </row>
    <row r="51" spans="1:8" s="17" customFormat="1" ht="29.15" x14ac:dyDescent="0.4">
      <c r="A51" s="16" t="str">
        <f>IF(Matrix!$J59="Yes",Matrix!$G59," ")</f>
        <v>Medium</v>
      </c>
      <c r="B51" s="16" t="str">
        <f>IF(Matrix!$J59="Yes",Matrix!$I59," ")</f>
        <v>SII-080 (Protecting Firmware on Devices) - The vendor shall design security components that fail-secure to protect integrity of systems and data.</v>
      </c>
      <c r="C51" s="16"/>
      <c r="D51" s="16"/>
      <c r="E51" s="16"/>
      <c r="F51" s="16"/>
      <c r="G51" s="16"/>
      <c r="H51" s="16" t="str">
        <f>IF(Matrix!$J59="Yes","Mobile App"," ")</f>
        <v>Mobile App</v>
      </c>
    </row>
    <row r="52" spans="1:8" s="17" customFormat="1" ht="43.75" x14ac:dyDescent="0.4">
      <c r="A52" s="16" t="str">
        <f>IF(Matrix!$J60="Yes",Matrix!$G60," ")</f>
        <v>Low</v>
      </c>
      <c r="B52" s="16" t="str">
        <f>IF(Matrix!$J60="Yes",Matrix!$I60," ")</f>
        <v>SII-081 (Protecting Firmware on Devices) - The vendor shall utilize protective mechanisms to protect components from unauthorized runtime/volatile modification of code.</v>
      </c>
      <c r="C52" s="16"/>
      <c r="D52" s="16"/>
      <c r="E52" s="16"/>
      <c r="F52" s="16"/>
      <c r="G52" s="16"/>
      <c r="H52" s="16" t="str">
        <f>IF(Matrix!$J60="Yes","Mobile App"," ")</f>
        <v>Mobile App</v>
      </c>
    </row>
    <row r="53" spans="1:8" s="17" customFormat="1" ht="102" x14ac:dyDescent="0.4">
      <c r="A53" s="16" t="str">
        <f>IF(Matrix!$J61="Yes",Matrix!$G61," ")</f>
        <v>Medium</v>
      </c>
      <c r="B53" s="16" t="str">
        <f>IF(Matrix!$J61="Yes",Matrix!$I61,"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16"/>
      <c r="D53" s="16"/>
      <c r="E53" s="16"/>
      <c r="F53" s="16"/>
      <c r="G53" s="16"/>
      <c r="H53" s="16" t="str">
        <f>IF(Matrix!$J61="Yes","Mobile App"," ")</f>
        <v>Mobile App</v>
      </c>
    </row>
    <row r="54" spans="1:8" s="17" customFormat="1" x14ac:dyDescent="0.4">
      <c r="A54" s="16" t="str">
        <f>IF(Matrix!$J62="Yes",Matrix!$G62," ")</f>
        <v xml:space="preserve"> </v>
      </c>
      <c r="B54" s="16" t="str">
        <f>IF(Matrix!$J62="Yes",Matrix!$I62," ")</f>
        <v xml:space="preserve"> </v>
      </c>
      <c r="C54" s="16"/>
      <c r="D54" s="16"/>
      <c r="E54" s="16"/>
      <c r="F54" s="16"/>
      <c r="G54" s="16"/>
      <c r="H54" s="16" t="str">
        <f>IF(Matrix!$J62="Yes","Mobile App"," ")</f>
        <v xml:space="preserve"> </v>
      </c>
    </row>
    <row r="55" spans="1:8" s="17" customFormat="1" x14ac:dyDescent="0.4">
      <c r="A55" s="16" t="str">
        <f>IF(Matrix!$J63="Yes",Matrix!$G63," ")</f>
        <v xml:space="preserve"> </v>
      </c>
      <c r="B55" s="16" t="str">
        <f>IF(Matrix!$J63="Yes",Matrix!$I63," ")</f>
        <v xml:space="preserve"> </v>
      </c>
      <c r="C55" s="16"/>
      <c r="D55" s="16"/>
      <c r="E55" s="16"/>
      <c r="F55" s="16"/>
      <c r="G55" s="16"/>
      <c r="H55" s="16" t="str">
        <f>IF(Matrix!$J63="Yes","Mobile App"," ")</f>
        <v xml:space="preserve"> </v>
      </c>
    </row>
    <row r="56" spans="1:8" s="17" customFormat="1" ht="43.75" x14ac:dyDescent="0.4">
      <c r="A56" s="16" t="str">
        <f>IF(Matrix!$J64="Yes",Matrix!$G64," ")</f>
        <v>Low</v>
      </c>
      <c r="B56" s="16" t="str">
        <f>IF(Matrix!$J64="Yes",Matrix!$I64," ")</f>
        <v>SII-120 (Vulnerability Management) - The vendor shall have a vulnerability management process that includes steps to triage any found vulnerabilities and plan remediation.</v>
      </c>
      <c r="C56" s="16"/>
      <c r="D56" s="16"/>
      <c r="E56" s="16"/>
      <c r="F56" s="16"/>
      <c r="G56" s="16"/>
      <c r="H56" s="16" t="str">
        <f>IF(Matrix!$J64="Yes","Mobile App"," ")</f>
        <v>Mobile App</v>
      </c>
    </row>
    <row r="57" spans="1:8" s="17" customFormat="1" ht="131.15" x14ac:dyDescent="0.4">
      <c r="A57" s="16" t="str">
        <f>IF(Matrix!$J65="Yes",Matrix!$G65," ")</f>
        <v>Medium</v>
      </c>
      <c r="B57" s="16" t="str">
        <f>IF(Matrix!$J65="Yes",Matrix!$I65,"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16"/>
      <c r="D57" s="16"/>
      <c r="E57" s="16"/>
      <c r="F57" s="16"/>
      <c r="G57" s="16"/>
      <c r="H57" s="16" t="str">
        <f>IF(Matrix!$J65="Yes","Mobile App"," ")</f>
        <v>Mobile App</v>
      </c>
    </row>
    <row r="58" spans="1:8" s="17" customFormat="1" ht="43.75" x14ac:dyDescent="0.4">
      <c r="A58" s="16" t="str">
        <f>IF(Matrix!$J66="Yes",Matrix!$G66," ")</f>
        <v>Medium</v>
      </c>
      <c r="B58" s="16" t="str">
        <f>IF(Matrix!$J66="Yes",Matrix!$I66," ")</f>
        <v>SII-140 (Vulnerability Management) - The vendor shall implement ongoing monitoring and protection against malicious code in production using a well governed process that addresses all entry and exit points in the system.</v>
      </c>
      <c r="C58" s="16"/>
      <c r="D58" s="16"/>
      <c r="E58" s="16"/>
      <c r="F58" s="16"/>
      <c r="G58" s="16"/>
      <c r="H58" s="16" t="str">
        <f>IF(Matrix!$J66="Yes","Mobile App"," ")</f>
        <v>Mobile App</v>
      </c>
    </row>
    <row r="59" spans="1:8" s="17" customFormat="1" ht="29.15" x14ac:dyDescent="0.4">
      <c r="A59" s="16" t="str">
        <f>IF(Matrix!$J67="Yes",Matrix!$G67," ")</f>
        <v>Medium</v>
      </c>
      <c r="B59" s="16" t="str">
        <f>IF(Matrix!$J67="Yes",Matrix!$I67," ")</f>
        <v>SII-150 (Vulnerability Management) - The vendor shall verify code according to best-practice coding standards</v>
      </c>
      <c r="C59" s="16"/>
      <c r="D59" s="16"/>
      <c r="E59" s="16"/>
      <c r="F59" s="16"/>
      <c r="G59" s="16"/>
      <c r="H59" s="16" t="str">
        <f>IF(Matrix!$J67="Yes","Mobile App"," ")</f>
        <v>Mobile App</v>
      </c>
    </row>
    <row r="60" spans="1:8" s="17" customFormat="1" ht="43.75" x14ac:dyDescent="0.4">
      <c r="A60" s="16" t="str">
        <f>IF(Matrix!$J68="Yes",Matrix!$G68," ")</f>
        <v>Medium</v>
      </c>
      <c r="B60" s="16" t="str">
        <f>IF(Matrix!$J68="Yes",Matrix!$I68," ")</f>
        <v>SII-170 (System and Information Integrity) - The vendor shall actively monitor resources such as NIST Common Vulnerabilities and Exposures (CVE), Bugtraq, for security alerts and advisories related to the telematics system’s components</v>
      </c>
      <c r="C60" s="16"/>
      <c r="D60" s="16"/>
      <c r="E60" s="16"/>
      <c r="F60" s="16"/>
      <c r="G60" s="16"/>
      <c r="H60" s="16" t="str">
        <f>IF(Matrix!$J68="Yes","Mobile App"," ")</f>
        <v>Mobile App</v>
      </c>
    </row>
    <row r="61" spans="1:8" s="17" customFormat="1" ht="58.3" x14ac:dyDescent="0.4">
      <c r="A61" s="16" t="str">
        <f>IF(Matrix!$J69="Yes",Matrix!$G69," ")</f>
        <v>Medium</v>
      </c>
      <c r="B61" s="16" t="str">
        <f>IF(Matrix!$J69="Yes",Matrix!$I69,"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16"/>
      <c r="D61" s="16"/>
      <c r="E61" s="16"/>
      <c r="F61" s="16"/>
      <c r="G61" s="16"/>
      <c r="H61" s="16" t="str">
        <f>IF(Matrix!$J69="Yes","Mobile App"," ")</f>
        <v>Mobile App</v>
      </c>
    </row>
    <row r="62" spans="1:8" s="17" customFormat="1" ht="43.75" x14ac:dyDescent="0.4">
      <c r="A62" s="16" t="str">
        <f>IF(Matrix!$J71="Yes",Matrix!$G71," ")</f>
        <v>Low</v>
      </c>
      <c r="B62" s="16" t="str">
        <f>IF(Matrix!$J71="Yes",Matrix!$I71," ")</f>
        <v>SII-190 (Software Resiliency / Code Protections) - The vendor’s software will have software resiliency measures included that will slow the progress of tampering and reverse engineering efforts.</v>
      </c>
      <c r="C62" s="16"/>
      <c r="D62" s="16"/>
      <c r="E62" s="16"/>
      <c r="F62" s="16"/>
      <c r="G62" s="16"/>
      <c r="H62" s="16" t="str">
        <f>IF(Matrix!$J71="Yes","Mobile App"," ")</f>
        <v>Mobile App</v>
      </c>
    </row>
    <row r="65" spans="1:17" ht="20.6" x14ac:dyDescent="0.4">
      <c r="A65" s="20"/>
      <c r="B65" s="107" t="s">
        <v>182</v>
      </c>
      <c r="C65" s="108"/>
      <c r="D65" s="108"/>
      <c r="E65" s="108"/>
      <c r="F65" s="108"/>
      <c r="G65" s="108"/>
      <c r="H65" s="108"/>
    </row>
    <row r="66" spans="1:17" ht="61.5" customHeight="1" x14ac:dyDescent="0.4">
      <c r="A66" s="19"/>
      <c r="B66" s="109" t="s">
        <v>241</v>
      </c>
      <c r="C66" s="111"/>
      <c r="D66" s="111"/>
      <c r="E66" s="111"/>
      <c r="F66" s="111"/>
      <c r="G66" s="111"/>
      <c r="H66" s="111"/>
    </row>
    <row r="67" spans="1:17" x14ac:dyDescent="0.4">
      <c r="A67" s="106" t="s">
        <v>178</v>
      </c>
      <c r="B67" s="106" t="s">
        <v>138</v>
      </c>
      <c r="C67" s="106" t="s">
        <v>233</v>
      </c>
      <c r="D67" s="106"/>
      <c r="E67" s="106"/>
      <c r="F67" s="106"/>
      <c r="G67" s="106" t="s">
        <v>234</v>
      </c>
      <c r="H67" s="106" t="s">
        <v>184</v>
      </c>
      <c r="M67" s="18"/>
      <c r="Q67" s="14"/>
    </row>
    <row r="68" spans="1:17" x14ac:dyDescent="0.4">
      <c r="A68" s="106"/>
      <c r="B68" s="106"/>
      <c r="C68" s="15" t="s">
        <v>231</v>
      </c>
      <c r="D68" s="15" t="s">
        <v>235</v>
      </c>
      <c r="E68" s="15" t="s">
        <v>232</v>
      </c>
      <c r="F68" s="15" t="s">
        <v>236</v>
      </c>
      <c r="G68" s="106"/>
      <c r="H68" s="106"/>
      <c r="M68" s="18"/>
      <c r="Q68" s="14"/>
    </row>
    <row r="69" spans="1:17" x14ac:dyDescent="0.4">
      <c r="A69" s="16" t="str">
        <f>IF(Matrix!$K2="Yes",Matrix!$G2," ")</f>
        <v xml:space="preserve"> </v>
      </c>
      <c r="B69" s="16" t="str">
        <f>IF(Matrix!$K2="Yes",Matrix!$I2," ")</f>
        <v xml:space="preserve"> </v>
      </c>
      <c r="C69" s="16"/>
      <c r="D69" s="16"/>
      <c r="E69" s="16"/>
      <c r="F69" s="16"/>
      <c r="G69" s="16"/>
      <c r="H69" s="16" t="str">
        <f>IF(Matrix!$K2="Yes","Physical In-Cab Device"," ")</f>
        <v xml:space="preserve"> </v>
      </c>
      <c r="M69" s="18"/>
      <c r="Q69" s="14"/>
    </row>
    <row r="70" spans="1:17" ht="87.45" x14ac:dyDescent="0.4">
      <c r="A70" s="16" t="str">
        <f>IF(Matrix!$K3="Yes",Matrix!$G3," ")</f>
        <v>Medium</v>
      </c>
      <c r="B70" s="16" t="str">
        <f>IF(Matrix!$K3="Yes",Matrix!$I3,"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0" s="16"/>
      <c r="D70" s="16"/>
      <c r="E70" s="16"/>
      <c r="F70" s="16"/>
      <c r="G70" s="16"/>
      <c r="H70" s="16" t="str">
        <f>IF(Matrix!$K3="Yes","Physical In-Cab Device"," ")</f>
        <v>Physical In-Cab Device</v>
      </c>
      <c r="M70" s="18"/>
      <c r="Q70" s="14"/>
    </row>
    <row r="71" spans="1:17" ht="72.900000000000006" x14ac:dyDescent="0.4">
      <c r="A71" s="16" t="str">
        <f>IF(Matrix!$K4="Yes",Matrix!$G4," ")</f>
        <v>High</v>
      </c>
      <c r="B71" s="16" t="str">
        <f>IF(Matrix!$K4="Yes",Matrix!$I4,"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71" s="16"/>
      <c r="D71" s="16"/>
      <c r="E71" s="16"/>
      <c r="F71" s="16"/>
      <c r="G71" s="16"/>
      <c r="H71" s="16" t="str">
        <f>IF(Matrix!$K4="Yes","Physical In-Cab Device"," ")</f>
        <v>Physical In-Cab Device</v>
      </c>
      <c r="M71" s="18"/>
      <c r="Q71" s="14"/>
    </row>
    <row r="72" spans="1:17" ht="29.15" x14ac:dyDescent="0.4">
      <c r="A72" s="16" t="str">
        <f>IF(Matrix!$K5="Yes",Matrix!$G5," ")</f>
        <v>High</v>
      </c>
      <c r="B72" s="16" t="str">
        <f>IF(Matrix!$K5="Yes",Matrix!$I5," ")</f>
        <v>AC-030 (Access Control) - The vendor's system shall employ authentication to prevent unauthorized access to telematics systems and data.</v>
      </c>
      <c r="C72" s="16"/>
      <c r="D72" s="16"/>
      <c r="E72" s="16"/>
      <c r="F72" s="16"/>
      <c r="G72" s="16"/>
      <c r="H72" s="16" t="str">
        <f>IF(Matrix!$K5="Yes","Physical In-Cab Device"," ")</f>
        <v>Physical In-Cab Device</v>
      </c>
      <c r="M72" s="18"/>
      <c r="Q72" s="14"/>
    </row>
    <row r="73" spans="1:17" ht="43.75" x14ac:dyDescent="0.4">
      <c r="A73" s="16" t="str">
        <f>IF(Matrix!$K6="Yes",Matrix!$G6," ")</f>
        <v>Medium</v>
      </c>
      <c r="B73" s="16" t="str">
        <f>IF(Matrix!$K6="Yes",Matrix!$I6," ")</f>
        <v>AC-040 (Access Control) - The vendor shall identify all instances where the telematics system includes actions that cannot support access authentication and/or execute with elevated privileges</v>
      </c>
      <c r="C73" s="16"/>
      <c r="D73" s="16"/>
      <c r="E73" s="16"/>
      <c r="F73" s="16"/>
      <c r="G73" s="16"/>
      <c r="H73" s="16" t="str">
        <f>IF(Matrix!$K6="Yes","Physical In-Cab Device"," ")</f>
        <v>Physical In-Cab Device</v>
      </c>
      <c r="M73" s="18"/>
      <c r="Q73" s="14"/>
    </row>
    <row r="74" spans="1:17" ht="29.15" x14ac:dyDescent="0.4">
      <c r="A74" s="16" t="str">
        <f>IF(Matrix!$K7="Yes",Matrix!$G7," ")</f>
        <v>Medium</v>
      </c>
      <c r="B74" s="16" t="str">
        <f>IF(Matrix!$K7="Yes",Matrix!$I7," ")</f>
        <v>AC-041 (Access Control) - Identifying information about the connected devices will not be made available without authentication first.</v>
      </c>
      <c r="C74" s="16"/>
      <c r="D74" s="16"/>
      <c r="E74" s="16"/>
      <c r="F74" s="16"/>
      <c r="G74" s="16"/>
      <c r="H74" s="16" t="str">
        <f>IF(Matrix!$K7="Yes","Physical In-Cab Device"," ")</f>
        <v>Physical In-Cab Device</v>
      </c>
      <c r="M74" s="18"/>
      <c r="Q74" s="14"/>
    </row>
    <row r="75" spans="1:17" ht="29.15" x14ac:dyDescent="0.4">
      <c r="A75" s="16" t="str">
        <f>IF(Matrix!$K8="Yes",Matrix!$G8," ")</f>
        <v>Medium</v>
      </c>
      <c r="B75" s="16" t="str">
        <f>IF(Matrix!$K8="Yes",Matrix!$I8," ")</f>
        <v>AC-050 (Access Control) - All remote access methods and possible remote actions to/on telematics system shall be documented.</v>
      </c>
      <c r="C75" s="16"/>
      <c r="D75" s="16"/>
      <c r="E75" s="16"/>
      <c r="F75" s="16"/>
      <c r="G75" s="16"/>
      <c r="H75" s="16" t="str">
        <f>IF(Matrix!$K8="Yes","Physical In-Cab Device"," ")</f>
        <v>Physical In-Cab Device</v>
      </c>
      <c r="M75" s="18"/>
      <c r="Q75" s="14"/>
    </row>
    <row r="76" spans="1:17" ht="43.75" x14ac:dyDescent="0.4">
      <c r="A76" s="16" t="str">
        <f>IF(Matrix!$K9="Yes",Matrix!$G9," ")</f>
        <v>Medium</v>
      </c>
      <c r="B76" s="16" t="str">
        <f>IF(Matrix!$K9="Yes",Matrix!$I9," ")</f>
        <v>AC-060 (Access Control) - For all components of the system, the vendor shall provide a listing of all wireless communication interfaces to the system and specify how the interfaces can be configured and/or disabled.</v>
      </c>
      <c r="C76" s="16"/>
      <c r="D76" s="16"/>
      <c r="E76" s="16"/>
      <c r="F76" s="16"/>
      <c r="G76" s="16"/>
      <c r="H76" s="16" t="str">
        <f>IF(Matrix!$K9="Yes","Physical In-Cab Device"," ")</f>
        <v>Physical In-Cab Device</v>
      </c>
      <c r="M76" s="18"/>
      <c r="Q76" s="14"/>
    </row>
    <row r="77" spans="1:17" x14ac:dyDescent="0.4">
      <c r="A77" s="16" t="str">
        <f>IF(Matrix!$K13="Yes",Matrix!$G13," ")</f>
        <v xml:space="preserve"> </v>
      </c>
      <c r="B77" s="16" t="str">
        <f>IF(Matrix!$K13="Yes",Matrix!$I13," ")</f>
        <v xml:space="preserve"> </v>
      </c>
      <c r="C77" s="16"/>
      <c r="D77" s="16"/>
      <c r="E77" s="16"/>
      <c r="F77" s="16"/>
      <c r="G77" s="16"/>
      <c r="H77" s="16" t="str">
        <f>IF(Matrix!$K13="Yes","Physical In-Cab Device"," ")</f>
        <v xml:space="preserve"> </v>
      </c>
      <c r="M77" s="18"/>
      <c r="Q77" s="14"/>
    </row>
    <row r="78" spans="1:17" ht="43.75" x14ac:dyDescent="0.4">
      <c r="A78" s="16" t="str">
        <f>IF(Matrix!$K14="Yes",Matrix!$G14," ")</f>
        <v>Medium</v>
      </c>
      <c r="B78" s="16" t="str">
        <f>IF(Matrix!$K14="Yes",Matrix!$I14," ")</f>
        <v>AC-080 (Device-Local Authentication) - All authentication offered on device-local interfaces shall expect credentials which are unique to each device instance and uncorrelated to any and all public information about the device.</v>
      </c>
      <c r="C78" s="16"/>
      <c r="D78" s="16"/>
      <c r="E78" s="16"/>
      <c r="F78" s="16"/>
      <c r="G78" s="16"/>
      <c r="H78" s="16" t="str">
        <f>IF(Matrix!$K14="Yes","Physical In-Cab Device"," ")</f>
        <v>Physical In-Cab Device</v>
      </c>
      <c r="M78" s="18"/>
      <c r="Q78" s="14"/>
    </row>
    <row r="79" spans="1:17" ht="72.900000000000006" x14ac:dyDescent="0.4">
      <c r="A79" s="16" t="str">
        <f>IF(Matrix!$K15="Yes",Matrix!$G15," ")</f>
        <v>Medium</v>
      </c>
      <c r="B79" s="16" t="str">
        <f>IF(Matrix!$K15="Yes",Matrix!$I15,"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79" s="16"/>
      <c r="D79" s="16"/>
      <c r="E79" s="16"/>
      <c r="F79" s="16"/>
      <c r="G79" s="16"/>
      <c r="H79" s="16" t="str">
        <f>IF(Matrix!$K15="Yes","Physical In-Cab Device"," ")</f>
        <v>Physical In-Cab Device</v>
      </c>
      <c r="M79" s="18"/>
      <c r="Q79" s="14"/>
    </row>
    <row r="80" spans="1:17" ht="43.75" x14ac:dyDescent="0.4">
      <c r="A80" s="16" t="str">
        <f>IF(Matrix!$K16="Yes",Matrix!$G16," ")</f>
        <v>High</v>
      </c>
      <c r="B80" s="16" t="str">
        <f>IF(Matrix!$K16="Yes",Matrix!$I16," ")</f>
        <v>CM-020 (Configuration Management) - The vendor’s devices shall have all services used for troubleshooting disabled or properly protected from unauthorized access and use.</v>
      </c>
      <c r="C80" s="16"/>
      <c r="D80" s="16"/>
      <c r="E80" s="16"/>
      <c r="F80" s="16"/>
      <c r="G80" s="16"/>
      <c r="H80" s="16" t="str">
        <f>IF(Matrix!$K16="Yes","Physical In-Cab Device"," ")</f>
        <v>Physical In-Cab Device</v>
      </c>
      <c r="M80" s="18"/>
      <c r="Q80" s="14"/>
    </row>
    <row r="81" spans="1:17" ht="29.15" x14ac:dyDescent="0.4">
      <c r="A81" s="16" t="str">
        <f>IF(Matrix!$K17="Yes",Matrix!$G17," ")</f>
        <v>High</v>
      </c>
      <c r="B81" s="16" t="str">
        <f>IF(Matrix!$K17="Yes",Matrix!$I17," ")</f>
        <v>CM-030 (Configuration Management) - Vendor ensures that any and all interfaces used for testing or debug are unavailalbe in production builds of the devices</v>
      </c>
      <c r="C81" s="16"/>
      <c r="D81" s="16"/>
      <c r="E81" s="16"/>
      <c r="F81" s="16"/>
      <c r="G81" s="16"/>
      <c r="H81" s="16" t="str">
        <f>IF(Matrix!$K17="Yes","Physical In-Cab Device"," ")</f>
        <v>Physical In-Cab Device</v>
      </c>
      <c r="M81" s="18"/>
      <c r="Q81" s="14"/>
    </row>
    <row r="82" spans="1:17" ht="43.75" x14ac:dyDescent="0.4">
      <c r="A82" s="16" t="str">
        <f>IF(Matrix!$K18="Yes",Matrix!$G18," ")</f>
        <v>Medium</v>
      </c>
      <c r="B82" s="16" t="str">
        <f>IF(Matrix!$K18="Yes",Matrix!$I18," ")</f>
        <v>IA-010 (Identification and Authentication) - All remote hosts of the vendor's system shall be configured to uniquely identify and authenticate all other remote hosts of the system and/or any other interfacing systems.</v>
      </c>
      <c r="C82" s="16"/>
      <c r="D82" s="16"/>
      <c r="E82" s="16"/>
      <c r="F82" s="16"/>
      <c r="G82" s="16"/>
      <c r="H82" s="16" t="str">
        <f>IF(Matrix!$K18="Yes","Physical In-Cab Device"," ")</f>
        <v>Physical In-Cab Device</v>
      </c>
      <c r="M82" s="18"/>
      <c r="Q82" s="14"/>
    </row>
    <row r="83" spans="1:17" ht="102" x14ac:dyDescent="0.4">
      <c r="A83" s="16" t="str">
        <f>IF(Matrix!$K19="Yes",Matrix!$G19," ")</f>
        <v>Medium</v>
      </c>
      <c r="B83" s="16" t="str">
        <f>IF(Matrix!$K19="Yes",Matrix!$I19,"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16"/>
      <c r="D83" s="16"/>
      <c r="E83" s="16"/>
      <c r="F83" s="16"/>
      <c r="G83" s="16"/>
      <c r="H83" s="16" t="str">
        <f>IF(Matrix!$K19="Yes","Physical In-Cab Device"," ")</f>
        <v>Physical In-Cab Device</v>
      </c>
      <c r="M83" s="18"/>
      <c r="Q83" s="14"/>
    </row>
    <row r="84" spans="1:17" ht="43.75" x14ac:dyDescent="0.4">
      <c r="A84" s="16" t="str">
        <f>IF(Matrix!$K20="Yes",Matrix!$G20," ")</f>
        <v>Medium</v>
      </c>
      <c r="B84" s="16" t="str">
        <f>IF(Matrix!$K20="Yes",Matrix!$I20," ")</f>
        <v>IA-030 (Identification and Authentication) - Cryptographic modules used in the vendors system shall be compliant with Federal Information Processing Standards (FIPS) 140-2: Level 1.</v>
      </c>
      <c r="C84" s="16"/>
      <c r="D84" s="16"/>
      <c r="E84" s="16"/>
      <c r="F84" s="16"/>
      <c r="G84" s="16"/>
      <c r="H84" s="16" t="str">
        <f>IF(Matrix!$K20="Yes","Physical In-Cab Device"," ")</f>
        <v>Physical In-Cab Device</v>
      </c>
      <c r="M84" s="18"/>
      <c r="Q84" s="14"/>
    </row>
    <row r="85" spans="1:17" ht="43.75" x14ac:dyDescent="0.4">
      <c r="A85" s="16" t="str">
        <f>IF(Matrix!$K21="Yes",Matrix!$G21," ")</f>
        <v>High</v>
      </c>
      <c r="B85" s="16" t="str">
        <f>IF(Matrix!$K21="Yes",Matrix!$I21," ")</f>
        <v>IR-010 (Incidence Response) - The vendor shall have a documented incident response plan (IRP) in place which provides the carriers with a point of contact for components used within their telematics system</v>
      </c>
      <c r="C85" s="16"/>
      <c r="D85" s="16"/>
      <c r="E85" s="16"/>
      <c r="F85" s="16"/>
      <c r="G85" s="16"/>
      <c r="H85" s="16" t="str">
        <f>IF(Matrix!$K21="Yes","Physical In-Cab Device"," ")</f>
        <v>Physical In-Cab Device</v>
      </c>
      <c r="M85" s="18"/>
      <c r="Q85" s="14"/>
    </row>
    <row r="86" spans="1:17" ht="58.3" x14ac:dyDescent="0.4">
      <c r="A86" s="16" t="str">
        <f>IF(Matrix!$K22="Yes",Matrix!$G22," ")</f>
        <v>Medium</v>
      </c>
      <c r="B86" s="16" t="str">
        <f>IF(Matrix!$K22="Yes",Matrix!$I22," ")</f>
        <v>M-010 (Maintenance) - The vendor shall have procedures in place to ensure that components outside of the carrier’s direct control are not updated or modified without prior coordination and approval by an organization-defined individual or role</v>
      </c>
      <c r="C86" s="16"/>
      <c r="D86" s="16"/>
      <c r="E86" s="16"/>
      <c r="F86" s="16"/>
      <c r="G86" s="16"/>
      <c r="H86" s="16" t="str">
        <f>IF(Matrix!$K22="Yes","Physical In-Cab Device"," ")</f>
        <v>Physical In-Cab Device</v>
      </c>
      <c r="M86" s="18"/>
      <c r="Q86" s="14"/>
    </row>
    <row r="87" spans="1:17" x14ac:dyDescent="0.4">
      <c r="A87" s="16" t="str">
        <f>IF(Matrix!$K23="Yes",Matrix!$G23," ")</f>
        <v xml:space="preserve"> </v>
      </c>
      <c r="B87" s="16" t="str">
        <f>IF(Matrix!$K23="Yes",Matrix!$I23," ")</f>
        <v xml:space="preserve"> </v>
      </c>
      <c r="C87" s="16"/>
      <c r="D87" s="16"/>
      <c r="E87" s="16"/>
      <c r="F87" s="16"/>
      <c r="G87" s="16"/>
      <c r="H87" s="16" t="str">
        <f>IF(Matrix!$K23="Yes","Physical In-Cab Device"," ")</f>
        <v xml:space="preserve"> </v>
      </c>
      <c r="M87" s="18"/>
      <c r="Q87" s="14"/>
    </row>
    <row r="88" spans="1:17" x14ac:dyDescent="0.4">
      <c r="A88" s="16" t="str">
        <f>IF(Matrix!$K27="Yes",Matrix!$G27," ")</f>
        <v xml:space="preserve"> </v>
      </c>
      <c r="B88" s="16" t="str">
        <f>IF(Matrix!$K27="Yes",Matrix!$I27," ")</f>
        <v xml:space="preserve"> </v>
      </c>
      <c r="C88" s="16"/>
      <c r="D88" s="16"/>
      <c r="E88" s="16"/>
      <c r="F88" s="16"/>
      <c r="G88" s="16"/>
      <c r="H88" s="16" t="str">
        <f>IF(Matrix!$K27="Yes","Physical In-Cab Device"," ")</f>
        <v xml:space="preserve"> </v>
      </c>
      <c r="M88" s="18"/>
      <c r="Q88" s="14"/>
    </row>
    <row r="89" spans="1:17" x14ac:dyDescent="0.4">
      <c r="A89" s="16" t="str">
        <f>IF(Matrix!$K28="Yes",Matrix!$G28," ")</f>
        <v xml:space="preserve"> </v>
      </c>
      <c r="B89" s="16" t="str">
        <f>IF(Matrix!$K28="Yes",Matrix!$I28," ")</f>
        <v xml:space="preserve"> </v>
      </c>
      <c r="C89" s="16"/>
      <c r="D89" s="16"/>
      <c r="E89" s="16"/>
      <c r="F89" s="16"/>
      <c r="G89" s="16"/>
      <c r="H89" s="16" t="str">
        <f>IF(Matrix!$K28="Yes","Physical In-Cab Device"," ")</f>
        <v xml:space="preserve"> </v>
      </c>
      <c r="M89" s="18"/>
      <c r="Q89" s="14"/>
    </row>
    <row r="90" spans="1:17" x14ac:dyDescent="0.4">
      <c r="A90" s="16" t="str">
        <f>IF(Matrix!$K29="Yes",Matrix!$G29," ")</f>
        <v xml:space="preserve"> </v>
      </c>
      <c r="B90" s="16" t="str">
        <f>IF(Matrix!$K29="Yes",Matrix!$I29," ")</f>
        <v xml:space="preserve"> </v>
      </c>
      <c r="C90" s="16"/>
      <c r="D90" s="16"/>
      <c r="E90" s="16"/>
      <c r="F90" s="16"/>
      <c r="G90" s="16"/>
      <c r="H90" s="16" t="str">
        <f>IF(Matrix!$K29="Yes","Physical In-Cab Device"," ")</f>
        <v xml:space="preserve"> </v>
      </c>
      <c r="M90" s="18"/>
      <c r="Q90" s="14"/>
    </row>
    <row r="91" spans="1:17" ht="58.3" x14ac:dyDescent="0.4">
      <c r="A91" s="16" t="str">
        <f>IF(Matrix!$K30="Yes",Matrix!$G30," ")</f>
        <v>Medium</v>
      </c>
      <c r="B91" s="16" t="str">
        <f>IF(Matrix!$K30="Yes",Matrix!$I30," ")</f>
        <v>PS-010 (Personnel Security) - The vendor shall have personnel security policies &amp; procedures, position risk categorization, personnel screening, personnel termination, personnel transfer, access agreements and third-party personnel security.</v>
      </c>
      <c r="C91" s="16"/>
      <c r="D91" s="16"/>
      <c r="E91" s="16"/>
      <c r="F91" s="16"/>
      <c r="G91" s="16"/>
      <c r="H91" s="16" t="str">
        <f>IF(Matrix!$K30="Yes","Physical In-Cab Device"," ")</f>
        <v>Physical In-Cab Device</v>
      </c>
      <c r="M91" s="18"/>
      <c r="Q91" s="14"/>
    </row>
    <row r="92" spans="1:17" ht="72.900000000000006" x14ac:dyDescent="0.4">
      <c r="A92" s="16" t="str">
        <f>IF(Matrix!$K31="Yes",Matrix!$G31," ")</f>
        <v>Medium</v>
      </c>
      <c r="B92" s="16" t="str">
        <f>IF(Matrix!$K31="Yes",Matrix!$I31,"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16"/>
      <c r="D92" s="16"/>
      <c r="E92" s="16"/>
      <c r="F92" s="16"/>
      <c r="G92" s="16"/>
      <c r="H92" s="16" t="str">
        <f>IF(Matrix!$K31="Yes","Physical In-Cab Device"," ")</f>
        <v>Physical In-Cab Device</v>
      </c>
      <c r="M92" s="18"/>
      <c r="Q92" s="14"/>
    </row>
    <row r="93" spans="1:17" ht="29.15" x14ac:dyDescent="0.4">
      <c r="A93" s="16" t="str">
        <f>IF(Matrix!$K32="Yes",Matrix!$G32," ")</f>
        <v>Medium</v>
      </c>
      <c r="B93" s="16" t="str">
        <f>IF(Matrix!$K32="Yes",Matrix!$I32," ")</f>
        <v>RA-020 (Risk Assessment) - The vendor shall use the results of risk assessments to influence systems development and processes.</v>
      </c>
      <c r="C93" s="16"/>
      <c r="D93" s="16"/>
      <c r="E93" s="16"/>
      <c r="F93" s="16"/>
      <c r="G93" s="16"/>
      <c r="H93" s="16" t="str">
        <f>IF(Matrix!$K32="Yes","Physical In-Cab Device"," ")</f>
        <v>Physical In-Cab Device</v>
      </c>
      <c r="M93" s="18"/>
      <c r="Q93" s="14"/>
    </row>
    <row r="94" spans="1:17" ht="29.15" x14ac:dyDescent="0.4">
      <c r="A94" s="16" t="str">
        <f>IF(Matrix!$K33="Yes",Matrix!$G33," ")</f>
        <v>High</v>
      </c>
      <c r="B94" s="16" t="str">
        <f>IF(Matrix!$K33="Yes",Matrix!$I33," ")</f>
        <v>SAA-010 (Security Management) - The vendor shall have an Information Security Management Plan (ISMP).</v>
      </c>
      <c r="C94" s="16"/>
      <c r="D94" s="16"/>
      <c r="E94" s="16"/>
      <c r="F94" s="16"/>
      <c r="G94" s="16"/>
      <c r="H94" s="16" t="str">
        <f>IF(Matrix!$K33="Yes","Physical In-Cab Device"," ")</f>
        <v>Physical In-Cab Device</v>
      </c>
      <c r="M94" s="18"/>
      <c r="Q94" s="14"/>
    </row>
    <row r="95" spans="1:17" ht="87.45" x14ac:dyDescent="0.4">
      <c r="A95" s="16" t="str">
        <f>IF(Matrix!$K34="Yes",Matrix!$G34," ")</f>
        <v>High</v>
      </c>
      <c r="B95" s="16" t="str">
        <f>IF(Matrix!$K34="Yes",Matrix!$I34,"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16"/>
      <c r="D95" s="16"/>
      <c r="E95" s="16"/>
      <c r="F95" s="16"/>
      <c r="G95" s="16"/>
      <c r="H95" s="16" t="str">
        <f>IF(Matrix!$K34="Yes","Physical In-Cab Device"," ")</f>
        <v>Physical In-Cab Device</v>
      </c>
      <c r="M95" s="18"/>
      <c r="Q95" s="14"/>
    </row>
    <row r="96" spans="1:17" ht="58.3" x14ac:dyDescent="0.4">
      <c r="A96" s="16" t="str">
        <f>IF(Matrix!$K35="Yes",Matrix!$G35," ")</f>
        <v>Medium</v>
      </c>
      <c r="B96" s="16" t="str">
        <f>IF(Matrix!$K35="Yes",Matrix!$I35,"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96" s="16"/>
      <c r="D96" s="16"/>
      <c r="E96" s="16"/>
      <c r="F96" s="16"/>
      <c r="G96" s="16"/>
      <c r="H96" s="16" t="str">
        <f>IF(Matrix!$K35="Yes","Physical In-Cab Device"," ")</f>
        <v>Physical In-Cab Device</v>
      </c>
      <c r="M96" s="18"/>
      <c r="Q96" s="14"/>
    </row>
    <row r="97" spans="1:17" ht="43.75" x14ac:dyDescent="0.4">
      <c r="A97" s="16" t="str">
        <f>IF(Matrix!$K37="Yes",Matrix!$G37," ")</f>
        <v>High</v>
      </c>
      <c r="B97" s="16" t="str">
        <f>IF(Matrix!$K37="Yes",Matrix!$I37," ")</f>
        <v>SCP-010 (Protecting Communications paths for systems) - Communication paths that traverse outside controlled boundaries must protect confidentiality and integrity of data</v>
      </c>
      <c r="C97" s="16"/>
      <c r="D97" s="16"/>
      <c r="E97" s="16"/>
      <c r="F97" s="16"/>
      <c r="G97" s="16"/>
      <c r="H97" s="16" t="str">
        <f>IF(Matrix!$K37="Yes","Physical In-Cab Device"," ")</f>
        <v>Physical In-Cab Device</v>
      </c>
      <c r="M97" s="18"/>
      <c r="Q97" s="14"/>
    </row>
    <row r="98" spans="1:17" ht="43.75" x14ac:dyDescent="0.4">
      <c r="A98" s="16" t="str">
        <f>IF(Matrix!$K38="Yes",Matrix!$G38," ")</f>
        <v>Medium</v>
      </c>
      <c r="B98" s="16" t="str">
        <f>IF(Matrix!$K38="Yes",Matrix!$I38," ")</f>
        <v>SCP-011 (Protecting Communication paths for systems) - Communication path cryptographic protections must not use identities, keys or shared secrets which are common across multiple deployed devices</v>
      </c>
      <c r="C98" s="16"/>
      <c r="D98" s="16"/>
      <c r="E98" s="16"/>
      <c r="F98" s="16"/>
      <c r="G98" s="16"/>
      <c r="H98" s="16" t="str">
        <f>IF(Matrix!$K38="Yes","Physical In-Cab Device"," ")</f>
        <v>Physical In-Cab Device</v>
      </c>
      <c r="M98" s="18"/>
      <c r="Q98" s="14"/>
    </row>
    <row r="99" spans="1:17" ht="72.900000000000006" x14ac:dyDescent="0.4">
      <c r="A99" s="16" t="str">
        <f>IF(Matrix!$K39="Yes",Matrix!$G39," ")</f>
        <v>High</v>
      </c>
      <c r="B99" s="16" t="str">
        <f>IF(Matrix!$K39="Yes",Matrix!$I39,"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16"/>
      <c r="D99" s="16"/>
      <c r="E99" s="16"/>
      <c r="F99" s="16"/>
      <c r="G99" s="16"/>
      <c r="H99" s="16" t="str">
        <f>IF(Matrix!$K39="Yes","Physical In-Cab Device"," ")</f>
        <v>Physical In-Cab Device</v>
      </c>
      <c r="M99" s="18"/>
      <c r="Q99" s="14"/>
    </row>
    <row r="100" spans="1:17" ht="72.900000000000006" x14ac:dyDescent="0.4">
      <c r="A100" s="16" t="str">
        <f>IF(Matrix!$K40="Yes",Matrix!$G40," ")</f>
        <v>Medium</v>
      </c>
      <c r="B100" s="16" t="str">
        <f>IF(Matrix!$K40="Yes",Matrix!$I40," ")</f>
        <v>SCP-030 (Protecting Data on Devices) - Vendors will supply documentation detailing what data is and is not protected at rest by cryptography.
Vendors are encouraged to expand the list of categories of data which will be protected on-device.</v>
      </c>
      <c r="C100" s="16"/>
      <c r="D100" s="16"/>
      <c r="E100" s="16"/>
      <c r="F100" s="16"/>
      <c r="G100" s="16"/>
      <c r="H100" s="16" t="str">
        <f>IF(Matrix!$K40="Yes","Physical In-Cab Device"," ")</f>
        <v>Physical In-Cab Device</v>
      </c>
      <c r="M100" s="18"/>
      <c r="Q100" s="14"/>
    </row>
    <row r="101" spans="1:17" ht="174.9" x14ac:dyDescent="0.4">
      <c r="A101" s="16" t="str">
        <f>IF(Matrix!$K41="Yes",Matrix!$G41," ")</f>
        <v>Medium</v>
      </c>
      <c r="B101" s="16" t="str">
        <f>IF(Matrix!$K41="Yes",Matrix!$I41,"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01" s="16"/>
      <c r="D101" s="16"/>
      <c r="E101" s="16"/>
      <c r="F101" s="16"/>
      <c r="G101" s="16"/>
      <c r="H101" s="16" t="str">
        <f>IF(Matrix!$K41="Yes","Physical In-Cab Device"," ")</f>
        <v>Physical In-Cab Device</v>
      </c>
      <c r="M101" s="18"/>
      <c r="Q101" s="14"/>
    </row>
    <row r="102" spans="1:17" x14ac:dyDescent="0.4">
      <c r="A102" s="16" t="str">
        <f>IF(Matrix!$K42="Yes",Matrix!$G42," ")</f>
        <v xml:space="preserve"> </v>
      </c>
      <c r="B102" s="16" t="str">
        <f>IF(Matrix!$K42="Yes",Matrix!$I42," ")</f>
        <v xml:space="preserve"> </v>
      </c>
      <c r="C102" s="16"/>
      <c r="D102" s="16"/>
      <c r="E102" s="16"/>
      <c r="F102" s="16"/>
      <c r="G102" s="16"/>
      <c r="H102" s="16" t="str">
        <f>IF(Matrix!$K42="Yes","Physical In-Cab Device"," ")</f>
        <v xml:space="preserve"> </v>
      </c>
      <c r="M102" s="18"/>
      <c r="Q102" s="14"/>
    </row>
    <row r="103" spans="1:17" ht="43.75" x14ac:dyDescent="0.4">
      <c r="A103" s="16" t="str">
        <f>IF(Matrix!$K43="Yes",Matrix!$G43," ")</f>
        <v>High</v>
      </c>
      <c r="B103" s="16" t="str">
        <f>IF(Matrix!$K43="Yes",Matrix!$I43," ")</f>
        <v>SCP-060 (Protecting Vehicle Network Escalation from Devices) - The vendor shall enforce controls integrated into the telematics device to limit the possible commands and data transmitted to the vehicle network.</v>
      </c>
      <c r="C103" s="16"/>
      <c r="D103" s="16"/>
      <c r="E103" s="16"/>
      <c r="F103" s="16"/>
      <c r="G103" s="16"/>
      <c r="H103" s="16" t="str">
        <f>IF(Matrix!$K43="Yes","Physical In-Cab Device"," ")</f>
        <v>Physical In-Cab Device</v>
      </c>
      <c r="M103" s="18"/>
      <c r="Q103" s="14"/>
    </row>
    <row r="104" spans="1:17" x14ac:dyDescent="0.4">
      <c r="A104" s="16" t="str">
        <f>IF(Matrix!$K44="Yes",Matrix!$G44," ")</f>
        <v xml:space="preserve"> </v>
      </c>
      <c r="B104" s="16" t="str">
        <f>IF(Matrix!$K44="Yes",Matrix!$I44," ")</f>
        <v xml:space="preserve"> </v>
      </c>
      <c r="C104" s="16"/>
      <c r="D104" s="16"/>
      <c r="E104" s="16"/>
      <c r="F104" s="16"/>
      <c r="G104" s="16"/>
      <c r="H104" s="16" t="str">
        <f>IF(Matrix!$K44="Yes","Physical In-Cab Device"," ")</f>
        <v xml:space="preserve"> </v>
      </c>
      <c r="M104" s="18"/>
      <c r="Q104" s="14"/>
    </row>
    <row r="105" spans="1:17" ht="58.3" x14ac:dyDescent="0.4">
      <c r="A105" s="16" t="str">
        <f>IF(Matrix!$K46="Yes",Matrix!$G46," ")</f>
        <v>Medium</v>
      </c>
      <c r="B105" s="16" t="str">
        <f>IF(Matrix!$K46="Yes",Matrix!$I46,"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16"/>
      <c r="D105" s="16"/>
      <c r="E105" s="16"/>
      <c r="F105" s="16"/>
      <c r="G105" s="16"/>
      <c r="H105" s="16" t="str">
        <f>IF(Matrix!$K46="Yes","Physical In-Cab Device"," ")</f>
        <v>Physical In-Cab Device</v>
      </c>
      <c r="M105" s="18"/>
      <c r="Q105" s="14"/>
    </row>
    <row r="106" spans="1:17" x14ac:dyDescent="0.4">
      <c r="A106" s="16" t="str">
        <f>IF(Matrix!$K47="Yes",Matrix!$G47," ")</f>
        <v xml:space="preserve"> </v>
      </c>
      <c r="B106" s="16" t="str">
        <f>IF(Matrix!$K47="Yes",Matrix!$I47," ")</f>
        <v xml:space="preserve"> </v>
      </c>
      <c r="C106" s="16"/>
      <c r="D106" s="16"/>
      <c r="E106" s="16"/>
      <c r="F106" s="16"/>
      <c r="G106" s="16"/>
      <c r="H106" s="16" t="str">
        <f>IF(Matrix!$K47="Yes","Physical In-Cab Device"," ")</f>
        <v xml:space="preserve"> </v>
      </c>
      <c r="M106" s="18"/>
      <c r="Q106" s="14"/>
    </row>
    <row r="107" spans="1:17" ht="72.900000000000006" x14ac:dyDescent="0.4">
      <c r="A107" s="16" t="str">
        <f>IF(Matrix!$K50="Yes",Matrix!$G50," ")</f>
        <v>High</v>
      </c>
      <c r="B107" s="16" t="str">
        <f>IF(Matrix!$K50="Yes",Matrix!$I50,"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16"/>
      <c r="D107" s="16"/>
      <c r="E107" s="16"/>
      <c r="F107" s="16"/>
      <c r="G107" s="16"/>
      <c r="H107" s="16" t="str">
        <f>IF(Matrix!$K50="Yes","Physical In-Cab Device"," ")</f>
        <v>Physical In-Cab Device</v>
      </c>
      <c r="M107" s="18"/>
      <c r="Q107" s="14"/>
    </row>
    <row r="108" spans="1:17" ht="72.900000000000006" x14ac:dyDescent="0.4">
      <c r="A108" s="16" t="str">
        <f>IF(Matrix!$K52="Yes",Matrix!$G52," ")</f>
        <v>Medium</v>
      </c>
      <c r="B108" s="16" t="str">
        <f>IF(Matrix!$K52="Yes",Matrix!$I52,"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16"/>
      <c r="D108" s="16"/>
      <c r="E108" s="16"/>
      <c r="F108" s="16"/>
      <c r="G108" s="16"/>
      <c r="H108" s="16" t="str">
        <f>IF(Matrix!$K52="Yes","Physical In-Cab Device"," ")</f>
        <v>Physical In-Cab Device</v>
      </c>
      <c r="M108" s="18"/>
      <c r="Q108" s="14"/>
    </row>
    <row r="109" spans="1:17" ht="160.30000000000001" x14ac:dyDescent="0.4">
      <c r="A109" s="16" t="str">
        <f>IF(Matrix!$K53="Yes",Matrix!$G53," ")</f>
        <v>Medium</v>
      </c>
      <c r="B109" s="16" t="str">
        <f>IF(Matrix!$K53="Yes",Matrix!$I53,"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16"/>
      <c r="D109" s="16"/>
      <c r="E109" s="16"/>
      <c r="F109" s="16"/>
      <c r="G109" s="16"/>
      <c r="H109" s="16" t="str">
        <f>IF(Matrix!$K53="Yes","Physical In-Cab Device"," ")</f>
        <v>Physical In-Cab Device</v>
      </c>
      <c r="M109" s="18"/>
      <c r="Q109" s="14"/>
    </row>
    <row r="110" spans="1:17" ht="43.75" x14ac:dyDescent="0.4">
      <c r="A110" s="16" t="str">
        <f>IF(Matrix!$K54="Yes",Matrix!$G54," ")</f>
        <v>Medium</v>
      </c>
      <c r="B110" s="16" t="str">
        <f>IF(Matrix!$K54="Yes",Matrix!$I54," ")</f>
        <v>SII-030 (Protecting Firmware on Devices) - The vendor shall use digitally signed software on telematics devices and prohibit execution of unsigned or invalidly signed software.</v>
      </c>
      <c r="C110" s="16"/>
      <c r="D110" s="16"/>
      <c r="E110" s="16"/>
      <c r="F110" s="16"/>
      <c r="G110" s="16"/>
      <c r="H110" s="16" t="str">
        <f>IF(Matrix!$K54="Yes","Physical In-Cab Device"," ")</f>
        <v>Physical In-Cab Device</v>
      </c>
      <c r="M110" s="18"/>
      <c r="Q110" s="14"/>
    </row>
    <row r="111" spans="1:17" ht="58.3" x14ac:dyDescent="0.4">
      <c r="A111" s="16" t="str">
        <f>IF(Matrix!$K55="Yes",Matrix!$G55," ")</f>
        <v>High</v>
      </c>
      <c r="B111" s="16" t="str">
        <f>IF(Matrix!$K55="Yes",Matrix!$I55,"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16"/>
      <c r="D111" s="16"/>
      <c r="E111" s="16"/>
      <c r="F111" s="16"/>
      <c r="G111" s="16"/>
      <c r="H111" s="16" t="str">
        <f>IF(Matrix!$K55="Yes","Physical In-Cab Device"," ")</f>
        <v>Physical In-Cab Device</v>
      </c>
      <c r="M111" s="18"/>
      <c r="Q111" s="14"/>
    </row>
    <row r="112" spans="1:17" ht="29.15" x14ac:dyDescent="0.4">
      <c r="A112" s="16" t="str">
        <f>IF(Matrix!$K56="Yes",Matrix!$G56," ")</f>
        <v>Low</v>
      </c>
      <c r="B112" s="16" t="str">
        <f>IF(Matrix!$K56="Yes",Matrix!$I56," ")</f>
        <v>SII-060 (Protecting Firmware on Devices) - The vendor shall provide a means (and document the process) for customers to verify the firmware in their devices.</v>
      </c>
      <c r="C112" s="16"/>
      <c r="D112" s="16"/>
      <c r="E112" s="16"/>
      <c r="F112" s="16"/>
      <c r="G112" s="16"/>
      <c r="H112" s="16" t="str">
        <f>IF(Matrix!$K56="Yes","Physical In-Cab Device"," ")</f>
        <v>Physical In-Cab Device</v>
      </c>
      <c r="M112" s="18"/>
      <c r="Q112" s="14"/>
    </row>
    <row r="113" spans="1:17" ht="58.3" x14ac:dyDescent="0.4">
      <c r="A113" s="16" t="str">
        <f>IF(Matrix!$K57="Yes",Matrix!$G57," ")</f>
        <v>High</v>
      </c>
      <c r="B113" s="16" t="str">
        <f>IF(Matrix!$K57="Yes",Matrix!$I57,"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16"/>
      <c r="D113" s="16"/>
      <c r="E113" s="16"/>
      <c r="F113" s="16"/>
      <c r="G113" s="16"/>
      <c r="H113" s="16" t="str">
        <f>IF(Matrix!$K57="Yes","Physical In-Cab Device"," ")</f>
        <v>Physical In-Cab Device</v>
      </c>
      <c r="M113" s="18"/>
      <c r="Q113" s="14"/>
    </row>
    <row r="114" spans="1:17" ht="29.15" x14ac:dyDescent="0.4">
      <c r="A114" s="16" t="str">
        <f>IF(Matrix!$K59="Yes",Matrix!$G59," ")</f>
        <v>Medium</v>
      </c>
      <c r="B114" s="16" t="str">
        <f>IF(Matrix!$K59="Yes",Matrix!$I59," ")</f>
        <v>SII-080 (Protecting Firmware on Devices) - The vendor shall design security components that fail-secure to protect integrity of systems and data.</v>
      </c>
      <c r="C114" s="16"/>
      <c r="D114" s="16"/>
      <c r="E114" s="16"/>
      <c r="F114" s="16"/>
      <c r="G114" s="16"/>
      <c r="H114" s="16" t="str">
        <f>IF(Matrix!$K59="Yes","Physical In-Cab Device"," ")</f>
        <v>Physical In-Cab Device</v>
      </c>
      <c r="M114" s="18"/>
      <c r="Q114" s="14"/>
    </row>
    <row r="115" spans="1:17" ht="43.75" x14ac:dyDescent="0.4">
      <c r="A115" s="16" t="str">
        <f>IF(Matrix!$K60="Yes",Matrix!$G60," ")</f>
        <v>Low</v>
      </c>
      <c r="B115" s="16" t="str">
        <f>IF(Matrix!$K60="Yes",Matrix!$I60," ")</f>
        <v>SII-081 (Protecting Firmware on Devices) - The vendor shall utilize protective mechanisms to protect components from unauthorized runtime/volatile modification of code.</v>
      </c>
      <c r="C115" s="16"/>
      <c r="D115" s="16"/>
      <c r="E115" s="16"/>
      <c r="F115" s="16"/>
      <c r="G115" s="16"/>
      <c r="H115" s="16" t="str">
        <f>IF(Matrix!$K60="Yes","Physical In-Cab Device"," ")</f>
        <v>Physical In-Cab Device</v>
      </c>
      <c r="M115" s="18"/>
      <c r="Q115" s="14"/>
    </row>
    <row r="116" spans="1:17" ht="102" x14ac:dyDescent="0.4">
      <c r="A116" s="16" t="str">
        <f>IF(Matrix!$K61="Yes",Matrix!$G61," ")</f>
        <v>Medium</v>
      </c>
      <c r="B116" s="16" t="str">
        <f>IF(Matrix!$K61="Yes",Matrix!$I61,"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16"/>
      <c r="D116" s="16"/>
      <c r="E116" s="16"/>
      <c r="F116" s="16"/>
      <c r="G116" s="16"/>
      <c r="H116" s="16" t="str">
        <f>IF(Matrix!$K61="Yes","Physical In-Cab Device"," ")</f>
        <v>Physical In-Cab Device</v>
      </c>
      <c r="M116" s="18"/>
      <c r="Q116" s="14"/>
    </row>
    <row r="117" spans="1:17" x14ac:dyDescent="0.4">
      <c r="A117" s="16" t="str">
        <f>IF(Matrix!$K62="Yes",Matrix!$G62," ")</f>
        <v xml:space="preserve"> </v>
      </c>
      <c r="B117" s="16" t="str">
        <f>IF(Matrix!$K62="Yes",Matrix!$I62," ")</f>
        <v xml:space="preserve"> </v>
      </c>
      <c r="C117" s="16"/>
      <c r="D117" s="16"/>
      <c r="E117" s="16"/>
      <c r="F117" s="16"/>
      <c r="G117" s="16"/>
      <c r="H117" s="16" t="str">
        <f>IF(Matrix!$K62="Yes","Physical In-Cab Device"," ")</f>
        <v xml:space="preserve"> </v>
      </c>
      <c r="M117" s="18"/>
      <c r="Q117" s="14"/>
    </row>
    <row r="118" spans="1:17" x14ac:dyDescent="0.4">
      <c r="A118" s="16" t="str">
        <f>IF(Matrix!$K63="Yes",Matrix!$G63," ")</f>
        <v xml:space="preserve"> </v>
      </c>
      <c r="B118" s="16" t="str">
        <f>IF(Matrix!$K63="Yes",Matrix!$I63," ")</f>
        <v xml:space="preserve"> </v>
      </c>
      <c r="C118" s="16"/>
      <c r="D118" s="16"/>
      <c r="E118" s="16"/>
      <c r="F118" s="16"/>
      <c r="G118" s="16"/>
      <c r="H118" s="16" t="str">
        <f>IF(Matrix!$K63="Yes","Physical In-Cab Device"," ")</f>
        <v xml:space="preserve"> </v>
      </c>
      <c r="M118" s="18"/>
      <c r="Q118" s="14"/>
    </row>
    <row r="119" spans="1:17" ht="43.75" x14ac:dyDescent="0.4">
      <c r="A119" s="16" t="str">
        <f>IF(Matrix!$K64="Yes",Matrix!$G64," ")</f>
        <v>Low</v>
      </c>
      <c r="B119" s="16" t="str">
        <f>IF(Matrix!$K64="Yes",Matrix!$I64," ")</f>
        <v>SII-120 (Vulnerability Management) - The vendor shall have a vulnerability management process that includes steps to triage any found vulnerabilities and plan remediation.</v>
      </c>
      <c r="C119" s="16"/>
      <c r="D119" s="16"/>
      <c r="E119" s="16"/>
      <c r="F119" s="16"/>
      <c r="G119" s="16"/>
      <c r="H119" s="16" t="str">
        <f>IF(Matrix!$K64="Yes","Physical In-Cab Device"," ")</f>
        <v>Physical In-Cab Device</v>
      </c>
      <c r="M119" s="18"/>
      <c r="Q119" s="14"/>
    </row>
    <row r="120" spans="1:17" ht="131.15" x14ac:dyDescent="0.4">
      <c r="A120" s="16" t="str">
        <f>IF(Matrix!$K65="Yes",Matrix!$G65," ")</f>
        <v>Medium</v>
      </c>
      <c r="B120" s="16" t="str">
        <f>IF(Matrix!$K65="Yes",Matrix!$I65,"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16"/>
      <c r="D120" s="16"/>
      <c r="E120" s="16"/>
      <c r="F120" s="16"/>
      <c r="G120" s="16"/>
      <c r="H120" s="16" t="str">
        <f>IF(Matrix!$K65="Yes","Physical In-Cab Device"," ")</f>
        <v>Physical In-Cab Device</v>
      </c>
      <c r="M120" s="18"/>
      <c r="Q120" s="14"/>
    </row>
    <row r="121" spans="1:17" ht="43.75" x14ac:dyDescent="0.4">
      <c r="A121" s="16" t="str">
        <f>IF(Matrix!$K66="Yes",Matrix!$G66," ")</f>
        <v>Medium</v>
      </c>
      <c r="B121" s="16" t="str">
        <f>IF(Matrix!$K66="Yes",Matrix!$I66," ")</f>
        <v>SII-140 (Vulnerability Management) - The vendor shall implement ongoing monitoring and protection against malicious code in production using a well governed process that addresses all entry and exit points in the system.</v>
      </c>
      <c r="C121" s="16"/>
      <c r="D121" s="16"/>
      <c r="E121" s="16"/>
      <c r="F121" s="16"/>
      <c r="G121" s="16"/>
      <c r="H121" s="16" t="str">
        <f>IF(Matrix!$K66="Yes","Physical In-Cab Device"," ")</f>
        <v>Physical In-Cab Device</v>
      </c>
      <c r="M121" s="18"/>
      <c r="Q121" s="14"/>
    </row>
    <row r="122" spans="1:17" ht="29.15" x14ac:dyDescent="0.4">
      <c r="A122" s="16" t="str">
        <f>IF(Matrix!$K67="Yes",Matrix!$G67," ")</f>
        <v>Medium</v>
      </c>
      <c r="B122" s="16" t="str">
        <f>IF(Matrix!$K67="Yes",Matrix!$I67," ")</f>
        <v>SII-150 (Vulnerability Management) - The vendor shall verify code according to best-practice coding standards</v>
      </c>
      <c r="C122" s="16"/>
      <c r="D122" s="16"/>
      <c r="E122" s="16"/>
      <c r="F122" s="16"/>
      <c r="G122" s="16"/>
      <c r="H122" s="16" t="str">
        <f>IF(Matrix!$K67="Yes","Physical In-Cab Device"," ")</f>
        <v>Physical In-Cab Device</v>
      </c>
      <c r="M122" s="18"/>
      <c r="Q122" s="14"/>
    </row>
    <row r="123" spans="1:17" ht="43.75" x14ac:dyDescent="0.4">
      <c r="A123" s="16" t="str">
        <f>IF(Matrix!$K68="Yes",Matrix!$G68," ")</f>
        <v>Medium</v>
      </c>
      <c r="B123" s="16" t="str">
        <f>IF(Matrix!$K68="Yes",Matrix!$I68," ")</f>
        <v>SII-170 (System and Information Integrity) - The vendor shall actively monitor resources such as NIST Common Vulnerabilities and Exposures (CVE), Bugtraq, for security alerts and advisories related to the telematics system’s components</v>
      </c>
      <c r="C123" s="16"/>
      <c r="D123" s="16"/>
      <c r="E123" s="16"/>
      <c r="F123" s="16"/>
      <c r="G123" s="16"/>
      <c r="H123" s="16" t="str">
        <f>IF(Matrix!$K68="Yes","Physical In-Cab Device"," ")</f>
        <v>Physical In-Cab Device</v>
      </c>
      <c r="M123" s="18"/>
      <c r="Q123" s="14"/>
    </row>
    <row r="124" spans="1:17" ht="58.3" x14ac:dyDescent="0.4">
      <c r="A124" s="16" t="str">
        <f>IF(Matrix!$K69="Yes",Matrix!$G69," ")</f>
        <v>Medium</v>
      </c>
      <c r="B124" s="16" t="str">
        <f>IF(Matrix!$K69="Yes",Matrix!$I69,"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16"/>
      <c r="D124" s="16"/>
      <c r="E124" s="16"/>
      <c r="F124" s="16"/>
      <c r="G124" s="16"/>
      <c r="H124" s="16" t="str">
        <f>IF(Matrix!$K69="Yes","Physical In-Cab Device"," ")</f>
        <v>Physical In-Cab Device</v>
      </c>
      <c r="M124" s="18"/>
      <c r="Q124" s="14"/>
    </row>
    <row r="125" spans="1:17" x14ac:dyDescent="0.4">
      <c r="A125" s="16" t="str">
        <f>IF(Matrix!$K71="Yes",Matrix!$G71," ")</f>
        <v xml:space="preserve"> </v>
      </c>
      <c r="B125" s="16" t="str">
        <f>IF(Matrix!$K71="Yes",Matrix!$I71," ")</f>
        <v xml:space="preserve"> </v>
      </c>
      <c r="C125" s="16"/>
      <c r="D125" s="16"/>
      <c r="E125" s="16"/>
      <c r="F125" s="16"/>
      <c r="G125" s="16"/>
      <c r="H125" s="16" t="str">
        <f>IF(Matrix!$K71="Yes","Physical In-Cab Device"," ")</f>
        <v xml:space="preserve"> </v>
      </c>
      <c r="M125" s="18"/>
      <c r="Q125" s="14"/>
    </row>
    <row r="128" spans="1:17" ht="20.6" x14ac:dyDescent="0.4">
      <c r="A128" s="20"/>
      <c r="B128" s="107" t="s">
        <v>183</v>
      </c>
      <c r="C128" s="108"/>
      <c r="D128" s="108"/>
      <c r="E128" s="108"/>
      <c r="F128" s="108"/>
      <c r="G128" s="108"/>
      <c r="H128" s="108"/>
    </row>
    <row r="129" spans="1:17" ht="57.75" customHeight="1" x14ac:dyDescent="0.4">
      <c r="A129" s="19"/>
      <c r="B129" s="109" t="s">
        <v>242</v>
      </c>
      <c r="C129" s="111"/>
      <c r="D129" s="111"/>
      <c r="E129" s="111"/>
      <c r="F129" s="111"/>
      <c r="G129" s="111"/>
      <c r="H129" s="111"/>
    </row>
    <row r="130" spans="1:17" x14ac:dyDescent="0.4">
      <c r="A130" s="106" t="s">
        <v>178</v>
      </c>
      <c r="B130" s="106" t="s">
        <v>138</v>
      </c>
      <c r="C130" s="106" t="s">
        <v>233</v>
      </c>
      <c r="D130" s="106"/>
      <c r="E130" s="106"/>
      <c r="F130" s="106"/>
      <c r="G130" s="106" t="s">
        <v>234</v>
      </c>
      <c r="H130" s="106" t="s">
        <v>184</v>
      </c>
      <c r="M130" s="18"/>
      <c r="Q130" s="14"/>
    </row>
    <row r="131" spans="1:17" x14ac:dyDescent="0.4">
      <c r="A131" s="106"/>
      <c r="B131" s="106"/>
      <c r="C131" s="15" t="s">
        <v>231</v>
      </c>
      <c r="D131" s="15" t="s">
        <v>235</v>
      </c>
      <c r="E131" s="15" t="s">
        <v>232</v>
      </c>
      <c r="F131" s="15" t="s">
        <v>236</v>
      </c>
      <c r="G131" s="106"/>
      <c r="H131" s="106"/>
      <c r="M131" s="18"/>
      <c r="Q131" s="14"/>
    </row>
    <row r="132" spans="1:17" x14ac:dyDescent="0.4">
      <c r="A132" s="16" t="str">
        <f>IF(Matrix!$L2="Yes",Matrix!$G2," ")</f>
        <v xml:space="preserve"> </v>
      </c>
      <c r="B132" s="16" t="str">
        <f>IF(Matrix!$L2="Yes",Matrix!$I2," ")</f>
        <v xml:space="preserve"> </v>
      </c>
      <c r="C132" s="16"/>
      <c r="D132" s="16"/>
      <c r="E132" s="16"/>
      <c r="F132" s="16"/>
      <c r="G132" s="16"/>
      <c r="H132" s="16" t="str">
        <f>IF(Matrix!$L2="Yes","Connectivity/Communications"," ")</f>
        <v xml:space="preserve"> </v>
      </c>
      <c r="M132" s="18"/>
      <c r="Q132" s="14"/>
    </row>
    <row r="133" spans="1:17" ht="87.45" x14ac:dyDescent="0.4">
      <c r="A133" s="16" t="str">
        <f>IF(Matrix!$L3="Yes",Matrix!$G3," ")</f>
        <v>Medium</v>
      </c>
      <c r="B133" s="16" t="str">
        <f>IF(Matrix!$L3="Yes",Matrix!$I3,"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33" s="16"/>
      <c r="D133" s="16"/>
      <c r="E133" s="16"/>
      <c r="F133" s="16"/>
      <c r="G133" s="16"/>
      <c r="H133" s="16" t="str">
        <f>IF(Matrix!$L3="Yes","Connectivity/Communications"," ")</f>
        <v>Connectivity/Communications</v>
      </c>
      <c r="M133" s="18"/>
      <c r="Q133" s="14"/>
    </row>
    <row r="134" spans="1:17" ht="72.900000000000006" x14ac:dyDescent="0.4">
      <c r="A134" s="16" t="str">
        <f>IF(Matrix!$L4="Yes",Matrix!$G4," ")</f>
        <v>High</v>
      </c>
      <c r="B134" s="16" t="str">
        <f>IF(Matrix!$L4="Yes",Matrix!$I4,"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134" s="16"/>
      <c r="D134" s="16"/>
      <c r="E134" s="16"/>
      <c r="F134" s="16"/>
      <c r="G134" s="16"/>
      <c r="H134" s="16" t="str">
        <f>IF(Matrix!$L4="Yes","Connectivity/Communications"," ")</f>
        <v>Connectivity/Communications</v>
      </c>
      <c r="M134" s="18"/>
      <c r="Q134" s="14"/>
    </row>
    <row r="135" spans="1:17" ht="29.15" x14ac:dyDescent="0.4">
      <c r="A135" s="16" t="str">
        <f>IF(Matrix!$L5="Yes",Matrix!$G5," ")</f>
        <v>High</v>
      </c>
      <c r="B135" s="16" t="str">
        <f>IF(Matrix!$L5="Yes",Matrix!$I5," ")</f>
        <v>AC-030 (Access Control) - The vendor's system shall employ authentication to prevent unauthorized access to telematics systems and data.</v>
      </c>
      <c r="C135" s="16"/>
      <c r="D135" s="16"/>
      <c r="E135" s="16"/>
      <c r="F135" s="16"/>
      <c r="G135" s="16"/>
      <c r="H135" s="16" t="str">
        <f>IF(Matrix!$L5="Yes","Connectivity/Communications"," ")</f>
        <v>Connectivity/Communications</v>
      </c>
      <c r="M135" s="18"/>
      <c r="Q135" s="14"/>
    </row>
    <row r="136" spans="1:17" ht="43.75" x14ac:dyDescent="0.4">
      <c r="A136" s="16" t="str">
        <f>IF(Matrix!$L6="Yes",Matrix!$G6," ")</f>
        <v>Medium</v>
      </c>
      <c r="B136" s="16" t="str">
        <f>IF(Matrix!$L6="Yes",Matrix!$I6," ")</f>
        <v>AC-040 (Access Control) - The vendor shall identify all instances where the telematics system includes actions that cannot support access authentication and/or execute with elevated privileges</v>
      </c>
      <c r="C136" s="16"/>
      <c r="D136" s="16"/>
      <c r="E136" s="16"/>
      <c r="F136" s="16"/>
      <c r="G136" s="16"/>
      <c r="H136" s="16" t="str">
        <f>IF(Matrix!$L6="Yes","Connectivity/Communications"," ")</f>
        <v>Connectivity/Communications</v>
      </c>
      <c r="M136" s="18"/>
      <c r="Q136" s="14"/>
    </row>
    <row r="137" spans="1:17" ht="29.15" x14ac:dyDescent="0.4">
      <c r="A137" s="16" t="str">
        <f>IF(Matrix!$L7="Yes",Matrix!$G7," ")</f>
        <v>Medium</v>
      </c>
      <c r="B137" s="16" t="str">
        <f>IF(Matrix!$L7="Yes",Matrix!$I7," ")</f>
        <v>AC-041 (Access Control) - Identifying information about the connected devices will not be made available without authentication first.</v>
      </c>
      <c r="C137" s="16"/>
      <c r="D137" s="16"/>
      <c r="E137" s="16"/>
      <c r="F137" s="16"/>
      <c r="G137" s="16"/>
      <c r="H137" s="16" t="str">
        <f>IF(Matrix!$L7="Yes","Connectivity/Communications"," ")</f>
        <v>Connectivity/Communications</v>
      </c>
      <c r="M137" s="18"/>
      <c r="Q137" s="14"/>
    </row>
    <row r="138" spans="1:17" ht="29.15" x14ac:dyDescent="0.4">
      <c r="A138" s="16" t="str">
        <f>IF(Matrix!$L8="Yes",Matrix!$G8," ")</f>
        <v>Medium</v>
      </c>
      <c r="B138" s="16" t="str">
        <f>IF(Matrix!$L8="Yes",Matrix!$I8," ")</f>
        <v>AC-050 (Access Control) - All remote access methods and possible remote actions to/on telematics system shall be documented.</v>
      </c>
      <c r="C138" s="16"/>
      <c r="D138" s="16"/>
      <c r="E138" s="16"/>
      <c r="F138" s="16"/>
      <c r="G138" s="16"/>
      <c r="H138" s="16" t="str">
        <f>IF(Matrix!$L8="Yes","Connectivity/Communications"," ")</f>
        <v>Connectivity/Communications</v>
      </c>
      <c r="M138" s="18"/>
      <c r="Q138" s="14"/>
    </row>
    <row r="139" spans="1:17" ht="43.75" x14ac:dyDescent="0.4">
      <c r="A139" s="16" t="str">
        <f>IF(Matrix!$L9="Yes",Matrix!$G9," ")</f>
        <v>Medium</v>
      </c>
      <c r="B139" s="16" t="str">
        <f>IF(Matrix!$L9="Yes",Matrix!$I9," ")</f>
        <v>AC-060 (Access Control) - For all components of the system, the vendor shall provide a listing of all wireless communication interfaces to the system and specify how the interfaces can be configured and/or disabled.</v>
      </c>
      <c r="C139" s="16"/>
      <c r="D139" s="16"/>
      <c r="E139" s="16"/>
      <c r="F139" s="16"/>
      <c r="G139" s="16"/>
      <c r="H139" s="16" t="str">
        <f>IF(Matrix!$L9="Yes","Connectivity/Communications"," ")</f>
        <v>Connectivity/Communications</v>
      </c>
      <c r="M139" s="18"/>
      <c r="Q139" s="14"/>
    </row>
    <row r="140" spans="1:17" x14ac:dyDescent="0.4">
      <c r="A140" s="16" t="str">
        <f>IF(Matrix!$L13="Yes",Matrix!$G13," ")</f>
        <v xml:space="preserve"> </v>
      </c>
      <c r="B140" s="16" t="str">
        <f>IF(Matrix!$L13="Yes",Matrix!$I13," ")</f>
        <v xml:space="preserve"> </v>
      </c>
      <c r="C140" s="16"/>
      <c r="D140" s="16"/>
      <c r="E140" s="16"/>
      <c r="F140" s="16"/>
      <c r="G140" s="16"/>
      <c r="H140" s="16" t="str">
        <f>IF(Matrix!$L13="Yes","Connectivity/Communications"," ")</f>
        <v xml:space="preserve"> </v>
      </c>
      <c r="M140" s="18"/>
      <c r="Q140" s="14"/>
    </row>
    <row r="141" spans="1:17" ht="43.75" x14ac:dyDescent="0.4">
      <c r="A141" s="16" t="str">
        <f>IF(Matrix!$L14="Yes",Matrix!$G14," ")</f>
        <v>Medium</v>
      </c>
      <c r="B141" s="16" t="str">
        <f>IF(Matrix!$L14="Yes",Matrix!$I14," ")</f>
        <v>AC-080 (Device-Local Authentication) - All authentication offered on device-local interfaces shall expect credentials which are unique to each device instance and uncorrelated to any and all public information about the device.</v>
      </c>
      <c r="C141" s="16"/>
      <c r="D141" s="16"/>
      <c r="E141" s="16"/>
      <c r="F141" s="16"/>
      <c r="G141" s="16"/>
      <c r="H141" s="16" t="str">
        <f>IF(Matrix!$L14="Yes","Connectivity/Communications"," ")</f>
        <v>Connectivity/Communications</v>
      </c>
      <c r="M141" s="18"/>
      <c r="Q141" s="14"/>
    </row>
    <row r="142" spans="1:17" ht="72.900000000000006" x14ac:dyDescent="0.4">
      <c r="A142" s="16" t="str">
        <f>IF(Matrix!$L15="Yes",Matrix!$G15," ")</f>
        <v>Medium</v>
      </c>
      <c r="B142" s="16" t="str">
        <f>IF(Matrix!$L15="Yes",Matrix!$I15,"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142" s="16"/>
      <c r="D142" s="16"/>
      <c r="E142" s="16"/>
      <c r="F142" s="16"/>
      <c r="G142" s="16"/>
      <c r="H142" s="16" t="str">
        <f>IF(Matrix!$L15="Yes","Connectivity/Communications"," ")</f>
        <v>Connectivity/Communications</v>
      </c>
      <c r="M142" s="18"/>
      <c r="Q142" s="14"/>
    </row>
    <row r="143" spans="1:17" ht="43.75" x14ac:dyDescent="0.4">
      <c r="A143" s="16" t="str">
        <f>IF(Matrix!$L16="Yes",Matrix!$G16," ")</f>
        <v>High</v>
      </c>
      <c r="B143" s="16" t="str">
        <f>IF(Matrix!$L16="Yes",Matrix!$I16," ")</f>
        <v>CM-020 (Configuration Management) - The vendor’s devices shall have all services used for troubleshooting disabled or properly protected from unauthorized access and use.</v>
      </c>
      <c r="C143" s="16"/>
      <c r="D143" s="16"/>
      <c r="E143" s="16"/>
      <c r="F143" s="16"/>
      <c r="G143" s="16"/>
      <c r="H143" s="16" t="str">
        <f>IF(Matrix!$L16="Yes","Connectivity/Communications"," ")</f>
        <v>Connectivity/Communications</v>
      </c>
      <c r="M143" s="18"/>
      <c r="Q143" s="14"/>
    </row>
    <row r="144" spans="1:17" ht="29.15" x14ac:dyDescent="0.4">
      <c r="A144" s="16" t="str">
        <f>IF(Matrix!$L17="Yes",Matrix!$G17," ")</f>
        <v>High</v>
      </c>
      <c r="B144" s="16" t="str">
        <f>IF(Matrix!$L17="Yes",Matrix!$I17," ")</f>
        <v>CM-030 (Configuration Management) - Vendor ensures that any and all interfaces used for testing or debug are unavailalbe in production builds of the devices</v>
      </c>
      <c r="C144" s="16"/>
      <c r="D144" s="16"/>
      <c r="E144" s="16"/>
      <c r="F144" s="16"/>
      <c r="G144" s="16"/>
      <c r="H144" s="16" t="str">
        <f>IF(Matrix!$L17="Yes","Connectivity/Communications"," ")</f>
        <v>Connectivity/Communications</v>
      </c>
      <c r="M144" s="18"/>
      <c r="Q144" s="14"/>
    </row>
    <row r="145" spans="1:17" ht="43.75" x14ac:dyDescent="0.4">
      <c r="A145" s="16" t="str">
        <f>IF(Matrix!$L18="Yes",Matrix!$G18," ")</f>
        <v>Medium</v>
      </c>
      <c r="B145" s="16" t="str">
        <f>IF(Matrix!$L18="Yes",Matrix!$I18," ")</f>
        <v>IA-010 (Identification and Authentication) - All remote hosts of the vendor's system shall be configured to uniquely identify and authenticate all other remote hosts of the system and/or any other interfacing systems.</v>
      </c>
      <c r="C145" s="16"/>
      <c r="D145" s="16"/>
      <c r="E145" s="16"/>
      <c r="F145" s="16"/>
      <c r="G145" s="16"/>
      <c r="H145" s="16" t="str">
        <f>IF(Matrix!$L18="Yes","Connectivity/Communications"," ")</f>
        <v>Connectivity/Communications</v>
      </c>
      <c r="M145" s="18"/>
      <c r="Q145" s="14"/>
    </row>
    <row r="146" spans="1:17" ht="102" x14ac:dyDescent="0.4">
      <c r="A146" s="16" t="str">
        <f>IF(Matrix!$L19="Yes",Matrix!$G19," ")</f>
        <v>Medium</v>
      </c>
      <c r="B146" s="16" t="str">
        <f>IF(Matrix!$L19="Yes",Matrix!$I19,"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16"/>
      <c r="D146" s="16"/>
      <c r="E146" s="16"/>
      <c r="F146" s="16"/>
      <c r="G146" s="16"/>
      <c r="H146" s="16" t="str">
        <f>IF(Matrix!$L19="Yes","Connectivity/Communications"," ")</f>
        <v>Connectivity/Communications</v>
      </c>
      <c r="M146" s="18"/>
      <c r="Q146" s="14"/>
    </row>
    <row r="147" spans="1:17" ht="43.75" x14ac:dyDescent="0.4">
      <c r="A147" s="16" t="str">
        <f>IF(Matrix!$L20="Yes",Matrix!$G20," ")</f>
        <v>Medium</v>
      </c>
      <c r="B147" s="16" t="str">
        <f>IF(Matrix!$L20="Yes",Matrix!$I20," ")</f>
        <v>IA-030 (Identification and Authentication) - Cryptographic modules used in the vendors system shall be compliant with Federal Information Processing Standards (FIPS) 140-2: Level 1.</v>
      </c>
      <c r="C147" s="16"/>
      <c r="D147" s="16"/>
      <c r="E147" s="16"/>
      <c r="F147" s="16"/>
      <c r="G147" s="16"/>
      <c r="H147" s="16" t="str">
        <f>IF(Matrix!$L20="Yes","Connectivity/Communications"," ")</f>
        <v>Connectivity/Communications</v>
      </c>
      <c r="M147" s="18"/>
      <c r="Q147" s="14"/>
    </row>
    <row r="148" spans="1:17" ht="43.75" x14ac:dyDescent="0.4">
      <c r="A148" s="16" t="str">
        <f>IF(Matrix!$L21="Yes",Matrix!$G21," ")</f>
        <v>High</v>
      </c>
      <c r="B148" s="16" t="str">
        <f>IF(Matrix!$L21="Yes",Matrix!$I21," ")</f>
        <v>IR-010 (Incidence Response) - The vendor shall have a documented incident response plan (IRP) in place which provides the carriers with a point of contact for components used within their telematics system</v>
      </c>
      <c r="C148" s="16"/>
      <c r="D148" s="16"/>
      <c r="E148" s="16"/>
      <c r="F148" s="16"/>
      <c r="G148" s="16"/>
      <c r="H148" s="16" t="str">
        <f>IF(Matrix!$L21="Yes","Connectivity/Communications"," ")</f>
        <v>Connectivity/Communications</v>
      </c>
      <c r="M148" s="18"/>
      <c r="Q148" s="14"/>
    </row>
    <row r="149" spans="1:17" ht="58.3" x14ac:dyDescent="0.4">
      <c r="A149" s="16" t="str">
        <f>IF(Matrix!$L22="Yes",Matrix!$G22," ")</f>
        <v>Medium</v>
      </c>
      <c r="B149" s="16" t="str">
        <f>IF(Matrix!$L22="Yes",Matrix!$I22," ")</f>
        <v>M-010 (Maintenance) - The vendor shall have procedures in place to ensure that components outside of the carrier’s direct control are not updated or modified without prior coordination and approval by an organization-defined individual or role</v>
      </c>
      <c r="C149" s="16"/>
      <c r="D149" s="16"/>
      <c r="E149" s="16"/>
      <c r="F149" s="16"/>
      <c r="G149" s="16"/>
      <c r="H149" s="16" t="str">
        <f>IF(Matrix!$L22="Yes","Connectivity/Communications"," ")</f>
        <v>Connectivity/Communications</v>
      </c>
      <c r="M149" s="18"/>
      <c r="Q149" s="14"/>
    </row>
    <row r="150" spans="1:17" x14ac:dyDescent="0.4">
      <c r="A150" s="16" t="str">
        <f>IF(Matrix!$L23="Yes",Matrix!$G23," ")</f>
        <v xml:space="preserve"> </v>
      </c>
      <c r="B150" s="16" t="str">
        <f>IF(Matrix!$L23="Yes",Matrix!$I23," ")</f>
        <v xml:space="preserve"> </v>
      </c>
      <c r="C150" s="16"/>
      <c r="D150" s="16"/>
      <c r="E150" s="16"/>
      <c r="F150" s="16"/>
      <c r="G150" s="16"/>
      <c r="H150" s="16" t="str">
        <f>IF(Matrix!$L23="Yes","Connectivity/Communications"," ")</f>
        <v xml:space="preserve"> </v>
      </c>
      <c r="M150" s="18"/>
      <c r="Q150" s="14"/>
    </row>
    <row r="151" spans="1:17" x14ac:dyDescent="0.4">
      <c r="A151" s="16" t="str">
        <f>IF(Matrix!$L27="Yes",Matrix!$G27," ")</f>
        <v xml:space="preserve"> </v>
      </c>
      <c r="B151" s="16" t="str">
        <f>IF(Matrix!$L27="Yes",Matrix!$I27," ")</f>
        <v xml:space="preserve"> </v>
      </c>
      <c r="C151" s="16"/>
      <c r="D151" s="16"/>
      <c r="E151" s="16"/>
      <c r="F151" s="16"/>
      <c r="G151" s="16"/>
      <c r="H151" s="16" t="str">
        <f>IF(Matrix!$L27="Yes","Connectivity/Communications"," ")</f>
        <v xml:space="preserve"> </v>
      </c>
      <c r="M151" s="18"/>
      <c r="Q151" s="14"/>
    </row>
    <row r="152" spans="1:17" x14ac:dyDescent="0.4">
      <c r="A152" s="16" t="str">
        <f>IF(Matrix!$L28="Yes",Matrix!$G28," ")</f>
        <v xml:space="preserve"> </v>
      </c>
      <c r="B152" s="16" t="str">
        <f>IF(Matrix!$L28="Yes",Matrix!$I28," ")</f>
        <v xml:space="preserve"> </v>
      </c>
      <c r="C152" s="16"/>
      <c r="D152" s="16"/>
      <c r="E152" s="16"/>
      <c r="F152" s="16"/>
      <c r="G152" s="16"/>
      <c r="H152" s="16" t="str">
        <f>IF(Matrix!$L28="Yes","Connectivity/Communications"," ")</f>
        <v xml:space="preserve"> </v>
      </c>
      <c r="M152" s="18"/>
      <c r="Q152" s="14"/>
    </row>
    <row r="153" spans="1:17" x14ac:dyDescent="0.4">
      <c r="A153" s="16" t="str">
        <f>IF(Matrix!$L29="Yes",Matrix!$G29," ")</f>
        <v xml:space="preserve"> </v>
      </c>
      <c r="B153" s="16" t="str">
        <f>IF(Matrix!$L29="Yes",Matrix!$I29," ")</f>
        <v xml:space="preserve"> </v>
      </c>
      <c r="C153" s="16"/>
      <c r="D153" s="16"/>
      <c r="E153" s="16"/>
      <c r="F153" s="16"/>
      <c r="G153" s="16"/>
      <c r="H153" s="16" t="str">
        <f>IF(Matrix!$L29="Yes","Connectivity/Communications"," ")</f>
        <v xml:space="preserve"> </v>
      </c>
      <c r="M153" s="18"/>
      <c r="Q153" s="14"/>
    </row>
    <row r="154" spans="1:17" ht="58.3" x14ac:dyDescent="0.4">
      <c r="A154" s="16" t="str">
        <f>IF(Matrix!$L30="Yes",Matrix!$G30," ")</f>
        <v>Medium</v>
      </c>
      <c r="B154" s="16" t="str">
        <f>IF(Matrix!$L30="Yes",Matrix!$I30," ")</f>
        <v>PS-010 (Personnel Security) - The vendor shall have personnel security policies &amp; procedures, position risk categorization, personnel screening, personnel termination, personnel transfer, access agreements and third-party personnel security.</v>
      </c>
      <c r="C154" s="16"/>
      <c r="D154" s="16"/>
      <c r="E154" s="16"/>
      <c r="F154" s="16"/>
      <c r="G154" s="16"/>
      <c r="H154" s="16" t="str">
        <f>IF(Matrix!$L30="Yes","Connectivity/Communications"," ")</f>
        <v>Connectivity/Communications</v>
      </c>
      <c r="M154" s="18"/>
      <c r="Q154" s="14"/>
    </row>
    <row r="155" spans="1:17" ht="72.900000000000006" x14ac:dyDescent="0.4">
      <c r="A155" s="16" t="str">
        <f>IF(Matrix!$L31="Yes",Matrix!$G31," ")</f>
        <v>Medium</v>
      </c>
      <c r="B155" s="16" t="str">
        <f>IF(Matrix!$L31="Yes",Matrix!$I31,"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16"/>
      <c r="D155" s="16"/>
      <c r="E155" s="16"/>
      <c r="F155" s="16"/>
      <c r="G155" s="16"/>
      <c r="H155" s="16" t="str">
        <f>IF(Matrix!$L31="Yes","Connectivity/Communications"," ")</f>
        <v>Connectivity/Communications</v>
      </c>
      <c r="M155" s="18"/>
      <c r="Q155" s="14"/>
    </row>
    <row r="156" spans="1:17" ht="29.15" x14ac:dyDescent="0.4">
      <c r="A156" s="16" t="str">
        <f>IF(Matrix!$L32="Yes",Matrix!$G32," ")</f>
        <v>Medium</v>
      </c>
      <c r="B156" s="16" t="str">
        <f>IF(Matrix!$L32="Yes",Matrix!$I32," ")</f>
        <v>RA-020 (Risk Assessment) - The vendor shall use the results of risk assessments to influence systems development and processes.</v>
      </c>
      <c r="C156" s="16"/>
      <c r="D156" s="16"/>
      <c r="E156" s="16"/>
      <c r="F156" s="16"/>
      <c r="G156" s="16"/>
      <c r="H156" s="16" t="str">
        <f>IF(Matrix!$L32="Yes","Connectivity/Communications"," ")</f>
        <v>Connectivity/Communications</v>
      </c>
      <c r="M156" s="18"/>
      <c r="Q156" s="14"/>
    </row>
    <row r="157" spans="1:17" ht="29.15" x14ac:dyDescent="0.4">
      <c r="A157" s="16" t="str">
        <f>IF(Matrix!$L33="Yes",Matrix!$G33," ")</f>
        <v>High</v>
      </c>
      <c r="B157" s="16" t="str">
        <f>IF(Matrix!$L33="Yes",Matrix!$I33," ")</f>
        <v>SAA-010 (Security Management) - The vendor shall have an Information Security Management Plan (ISMP).</v>
      </c>
      <c r="C157" s="16"/>
      <c r="D157" s="16"/>
      <c r="E157" s="16"/>
      <c r="F157" s="16"/>
      <c r="G157" s="16"/>
      <c r="H157" s="16" t="str">
        <f>IF(Matrix!$L33="Yes","Connectivity/Communications"," ")</f>
        <v>Connectivity/Communications</v>
      </c>
      <c r="M157" s="18"/>
      <c r="Q157" s="14"/>
    </row>
    <row r="158" spans="1:17" ht="87.45" x14ac:dyDescent="0.4">
      <c r="A158" s="16" t="str">
        <f>IF(Matrix!$L34="Yes",Matrix!$G34," ")</f>
        <v>High</v>
      </c>
      <c r="B158" s="16" t="str">
        <f>IF(Matrix!$L34="Yes",Matrix!$I34,"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16"/>
      <c r="D158" s="16"/>
      <c r="E158" s="16"/>
      <c r="F158" s="16"/>
      <c r="G158" s="16"/>
      <c r="H158" s="16" t="str">
        <f>IF(Matrix!$L34="Yes","Connectivity/Communications"," ")</f>
        <v>Connectivity/Communications</v>
      </c>
      <c r="M158" s="18"/>
      <c r="Q158" s="14"/>
    </row>
    <row r="159" spans="1:17" ht="58.3" x14ac:dyDescent="0.4">
      <c r="A159" s="16" t="str">
        <f>IF(Matrix!$L35="Yes",Matrix!$G35," ")</f>
        <v>Medium</v>
      </c>
      <c r="B159" s="16" t="str">
        <f>IF(Matrix!$L35="Yes",Matrix!$I35,"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159" s="16"/>
      <c r="D159" s="16"/>
      <c r="E159" s="16"/>
      <c r="F159" s="16"/>
      <c r="G159" s="16"/>
      <c r="H159" s="16" t="str">
        <f>IF(Matrix!$L35="Yes","Connectivity/Communications"," ")</f>
        <v>Connectivity/Communications</v>
      </c>
      <c r="M159" s="18"/>
      <c r="Q159" s="14"/>
    </row>
    <row r="160" spans="1:17" ht="43.75" x14ac:dyDescent="0.4">
      <c r="A160" s="16" t="str">
        <f>IF(Matrix!$L37="Yes",Matrix!$G37," ")</f>
        <v>High</v>
      </c>
      <c r="B160" s="16" t="str">
        <f>IF(Matrix!$L37="Yes",Matrix!$I37," ")</f>
        <v>SCP-010 (Protecting Communications paths for systems) - Communication paths that traverse outside controlled boundaries must protect confidentiality and integrity of data</v>
      </c>
      <c r="C160" s="16"/>
      <c r="D160" s="16"/>
      <c r="E160" s="16"/>
      <c r="F160" s="16"/>
      <c r="G160" s="16"/>
      <c r="H160" s="16" t="str">
        <f>IF(Matrix!$L37="Yes","Connectivity/Communications"," ")</f>
        <v>Connectivity/Communications</v>
      </c>
      <c r="M160" s="18"/>
      <c r="Q160" s="14"/>
    </row>
    <row r="161" spans="1:17" ht="43.75" x14ac:dyDescent="0.4">
      <c r="A161" s="16" t="str">
        <f>IF(Matrix!$L38="Yes",Matrix!$G38," ")</f>
        <v>Medium</v>
      </c>
      <c r="B161" s="16" t="str">
        <f>IF(Matrix!$L38="Yes",Matrix!$I38," ")</f>
        <v>SCP-011 (Protecting Communication paths for systems) - Communication path cryptographic protections must not use identities, keys or shared secrets which are common across multiple deployed devices</v>
      </c>
      <c r="C161" s="16"/>
      <c r="D161" s="16"/>
      <c r="E161" s="16"/>
      <c r="F161" s="16"/>
      <c r="G161" s="16"/>
      <c r="H161" s="16" t="str">
        <f>IF(Matrix!$L38="Yes","Connectivity/Communications"," ")</f>
        <v>Connectivity/Communications</v>
      </c>
      <c r="M161" s="18"/>
      <c r="Q161" s="14"/>
    </row>
    <row r="162" spans="1:17" ht="72.900000000000006" x14ac:dyDescent="0.4">
      <c r="A162" s="16" t="str">
        <f>IF(Matrix!$L39="Yes",Matrix!$G39," ")</f>
        <v>High</v>
      </c>
      <c r="B162" s="16" t="str">
        <f>IF(Matrix!$L39="Yes",Matrix!$I39,"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16"/>
      <c r="D162" s="16"/>
      <c r="E162" s="16"/>
      <c r="F162" s="16"/>
      <c r="G162" s="16"/>
      <c r="H162" s="16" t="str">
        <f>IF(Matrix!$L39="Yes","Connectivity/Communications"," ")</f>
        <v>Connectivity/Communications</v>
      </c>
      <c r="M162" s="18"/>
      <c r="Q162" s="14"/>
    </row>
    <row r="163" spans="1:17" ht="72.900000000000006" x14ac:dyDescent="0.4">
      <c r="A163" s="16" t="str">
        <f>IF(Matrix!$L40="Yes",Matrix!$G40," ")</f>
        <v>Medium</v>
      </c>
      <c r="B163" s="16" t="str">
        <f>IF(Matrix!$L40="Yes",Matrix!$I40," ")</f>
        <v>SCP-030 (Protecting Data on Devices) - Vendors will supply documentation detailing what data is and is not protected at rest by cryptography.
Vendors are encouraged to expand the list of categories of data which will be protected on-device.</v>
      </c>
      <c r="C163" s="16"/>
      <c r="D163" s="16"/>
      <c r="E163" s="16"/>
      <c r="F163" s="16"/>
      <c r="G163" s="16"/>
      <c r="H163" s="16" t="str">
        <f>IF(Matrix!$L40="Yes","Connectivity/Communications"," ")</f>
        <v>Connectivity/Communications</v>
      </c>
      <c r="M163" s="18"/>
      <c r="Q163" s="14"/>
    </row>
    <row r="164" spans="1:17" ht="174.9" x14ac:dyDescent="0.4">
      <c r="A164" s="16" t="str">
        <f>IF(Matrix!$L41="Yes",Matrix!$G41," ")</f>
        <v>Medium</v>
      </c>
      <c r="B164" s="16" t="str">
        <f>IF(Matrix!$L41="Yes",Matrix!$I41,"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64" s="16"/>
      <c r="D164" s="16"/>
      <c r="E164" s="16"/>
      <c r="F164" s="16"/>
      <c r="G164" s="16"/>
      <c r="H164" s="16" t="str">
        <f>IF(Matrix!$L41="Yes","Connectivity/Communications"," ")</f>
        <v>Connectivity/Communications</v>
      </c>
      <c r="M164" s="18"/>
      <c r="Q164" s="14"/>
    </row>
    <row r="165" spans="1:17" x14ac:dyDescent="0.4">
      <c r="A165" s="16" t="str">
        <f>IF(Matrix!$L42="Yes",Matrix!$G42," ")</f>
        <v xml:space="preserve"> </v>
      </c>
      <c r="B165" s="16" t="str">
        <f>IF(Matrix!$L42="Yes",Matrix!$I42," ")</f>
        <v xml:space="preserve"> </v>
      </c>
      <c r="C165" s="16"/>
      <c r="D165" s="16"/>
      <c r="E165" s="16"/>
      <c r="F165" s="16"/>
      <c r="G165" s="16"/>
      <c r="H165" s="16" t="str">
        <f>IF(Matrix!$L42="Yes","Connectivity/Communications"," ")</f>
        <v xml:space="preserve"> </v>
      </c>
      <c r="M165" s="18"/>
      <c r="Q165" s="14"/>
    </row>
    <row r="166" spans="1:17" ht="43.75" x14ac:dyDescent="0.4">
      <c r="A166" s="16" t="str">
        <f>IF(Matrix!$L43="Yes",Matrix!$G43," ")</f>
        <v>High</v>
      </c>
      <c r="B166" s="16" t="str">
        <f>IF(Matrix!$L43="Yes",Matrix!$I43," ")</f>
        <v>SCP-060 (Protecting Vehicle Network Escalation from Devices) - The vendor shall enforce controls integrated into the telematics device to limit the possible commands and data transmitted to the vehicle network.</v>
      </c>
      <c r="C166" s="16"/>
      <c r="D166" s="16"/>
      <c r="E166" s="16"/>
      <c r="F166" s="16"/>
      <c r="G166" s="16"/>
      <c r="H166" s="16" t="str">
        <f>IF(Matrix!$L43="Yes","Connectivity/Communications"," ")</f>
        <v>Connectivity/Communications</v>
      </c>
      <c r="M166" s="18"/>
      <c r="Q166" s="14"/>
    </row>
    <row r="167" spans="1:17" ht="247.75" x14ac:dyDescent="0.4">
      <c r="A167" s="16" t="str">
        <f>IF(Matrix!$L44="Yes",Matrix!$G44," ")</f>
        <v>High</v>
      </c>
      <c r="B167" s="16" t="str">
        <f>IF(Matrix!$L44="Yes",Matrix!$I44,"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16"/>
      <c r="D167" s="16"/>
      <c r="E167" s="16"/>
      <c r="F167" s="16"/>
      <c r="G167" s="16"/>
      <c r="H167" s="16" t="str">
        <f>IF(Matrix!$L44="Yes","Connectivity/Communications"," ")</f>
        <v>Connectivity/Communications</v>
      </c>
      <c r="M167" s="18"/>
      <c r="Q167" s="14"/>
    </row>
    <row r="168" spans="1:17" x14ac:dyDescent="0.4">
      <c r="A168" s="16" t="str">
        <f>IF(Matrix!$L46="Yes",Matrix!$G46," ")</f>
        <v xml:space="preserve"> </v>
      </c>
      <c r="B168" s="16" t="str">
        <f>IF(Matrix!$L46="Yes",Matrix!$I46," ")</f>
        <v xml:space="preserve"> </v>
      </c>
      <c r="C168" s="16"/>
      <c r="D168" s="16"/>
      <c r="E168" s="16"/>
      <c r="F168" s="16"/>
      <c r="G168" s="16"/>
      <c r="H168" s="16" t="str">
        <f>IF(Matrix!$L46="Yes","Connectivity/Communications"," ")</f>
        <v xml:space="preserve"> </v>
      </c>
      <c r="M168" s="18"/>
      <c r="Q168" s="14"/>
    </row>
    <row r="169" spans="1:17" x14ac:dyDescent="0.4">
      <c r="A169" s="16" t="str">
        <f>IF(Matrix!$L47="Yes",Matrix!$G47," ")</f>
        <v xml:space="preserve"> </v>
      </c>
      <c r="B169" s="16" t="str">
        <f>IF(Matrix!$L47="Yes",Matrix!$I47," ")</f>
        <v xml:space="preserve"> </v>
      </c>
      <c r="C169" s="16"/>
      <c r="D169" s="16"/>
      <c r="E169" s="16"/>
      <c r="F169" s="16"/>
      <c r="G169" s="16"/>
      <c r="H169" s="16" t="str">
        <f>IF(Matrix!$L47="Yes","Connectivity/Communications"," ")</f>
        <v xml:space="preserve"> </v>
      </c>
      <c r="M169" s="18"/>
      <c r="Q169" s="14"/>
    </row>
    <row r="170" spans="1:17" ht="72.900000000000006" x14ac:dyDescent="0.4">
      <c r="A170" s="16" t="str">
        <f>IF(Matrix!$L50="Yes",Matrix!$G50," ")</f>
        <v>High</v>
      </c>
      <c r="B170" s="16" t="str">
        <f>IF(Matrix!$L50="Yes",Matrix!$I50,"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16"/>
      <c r="D170" s="16"/>
      <c r="E170" s="16"/>
      <c r="F170" s="16"/>
      <c r="G170" s="16"/>
      <c r="H170" s="16" t="str">
        <f>IF(Matrix!$L50="Yes","Connectivity/Communications"," ")</f>
        <v>Connectivity/Communications</v>
      </c>
      <c r="M170" s="18"/>
      <c r="Q170" s="14"/>
    </row>
    <row r="171" spans="1:17" ht="72.900000000000006" x14ac:dyDescent="0.4">
      <c r="A171" s="16" t="str">
        <f>IF(Matrix!$L52="Yes",Matrix!$G52," ")</f>
        <v>Medium</v>
      </c>
      <c r="B171" s="16" t="str">
        <f>IF(Matrix!$L52="Yes",Matrix!$I52,"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16"/>
      <c r="D171" s="16"/>
      <c r="E171" s="16"/>
      <c r="F171" s="16"/>
      <c r="G171" s="16"/>
      <c r="H171" s="16" t="str">
        <f>IF(Matrix!$L52="Yes","Connectivity/Communications"," ")</f>
        <v>Connectivity/Communications</v>
      </c>
      <c r="M171" s="18"/>
      <c r="Q171" s="14"/>
    </row>
    <row r="172" spans="1:17" ht="160.30000000000001" x14ac:dyDescent="0.4">
      <c r="A172" s="16" t="str">
        <f>IF(Matrix!$L53="Yes",Matrix!$G53," ")</f>
        <v>Medium</v>
      </c>
      <c r="B172" s="16" t="str">
        <f>IF(Matrix!$L53="Yes",Matrix!$I53,"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16"/>
      <c r="D172" s="16"/>
      <c r="E172" s="16"/>
      <c r="F172" s="16"/>
      <c r="G172" s="16"/>
      <c r="H172" s="16" t="str">
        <f>IF(Matrix!$L53="Yes","Connectivity/Communications"," ")</f>
        <v>Connectivity/Communications</v>
      </c>
      <c r="M172" s="18"/>
      <c r="Q172" s="14"/>
    </row>
    <row r="173" spans="1:17" ht="43.75" x14ac:dyDescent="0.4">
      <c r="A173" s="16" t="str">
        <f>IF(Matrix!$L54="Yes",Matrix!$G54," ")</f>
        <v>Medium</v>
      </c>
      <c r="B173" s="16" t="str">
        <f>IF(Matrix!$L54="Yes",Matrix!$I54," ")</f>
        <v>SII-030 (Protecting Firmware on Devices) - The vendor shall use digitally signed software on telematics devices and prohibit execution of unsigned or invalidly signed software.</v>
      </c>
      <c r="C173" s="16"/>
      <c r="D173" s="16"/>
      <c r="E173" s="16"/>
      <c r="F173" s="16"/>
      <c r="G173" s="16"/>
      <c r="H173" s="16" t="str">
        <f>IF(Matrix!$L54="Yes","Connectivity/Communications"," ")</f>
        <v>Connectivity/Communications</v>
      </c>
      <c r="M173" s="18"/>
      <c r="Q173" s="14"/>
    </row>
    <row r="174" spans="1:17" ht="58.3" x14ac:dyDescent="0.4">
      <c r="A174" s="16" t="str">
        <f>IF(Matrix!$L55="Yes",Matrix!$G55," ")</f>
        <v>High</v>
      </c>
      <c r="B174" s="16" t="str">
        <f>IF(Matrix!$L55="Yes",Matrix!$I55,"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16"/>
      <c r="D174" s="16"/>
      <c r="E174" s="16"/>
      <c r="F174" s="16"/>
      <c r="G174" s="16"/>
      <c r="H174" s="16" t="str">
        <f>IF(Matrix!$L55="Yes","Connectivity/Communications"," ")</f>
        <v>Connectivity/Communications</v>
      </c>
      <c r="M174" s="18"/>
      <c r="Q174" s="14"/>
    </row>
    <row r="175" spans="1:17" ht="29.15" x14ac:dyDescent="0.4">
      <c r="A175" s="16" t="str">
        <f>IF(Matrix!$L56="Yes",Matrix!$G56," ")</f>
        <v>Low</v>
      </c>
      <c r="B175" s="16" t="str">
        <f>IF(Matrix!$L56="Yes",Matrix!$I56," ")</f>
        <v>SII-060 (Protecting Firmware on Devices) - The vendor shall provide a means (and document the process) for customers to verify the firmware in their devices.</v>
      </c>
      <c r="C175" s="16"/>
      <c r="D175" s="16"/>
      <c r="E175" s="16"/>
      <c r="F175" s="16"/>
      <c r="G175" s="16"/>
      <c r="H175" s="16" t="str">
        <f>IF(Matrix!$L56="Yes","Connectivity/Communications"," ")</f>
        <v>Connectivity/Communications</v>
      </c>
      <c r="M175" s="18"/>
      <c r="Q175" s="14"/>
    </row>
    <row r="176" spans="1:17" ht="58.3" x14ac:dyDescent="0.4">
      <c r="A176" s="16" t="str">
        <f>IF(Matrix!$L57="Yes",Matrix!$G57," ")</f>
        <v>High</v>
      </c>
      <c r="B176" s="16" t="str">
        <f>IF(Matrix!$L57="Yes",Matrix!$I57,"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16"/>
      <c r="D176" s="16"/>
      <c r="E176" s="16"/>
      <c r="F176" s="16"/>
      <c r="G176" s="16"/>
      <c r="H176" s="16" t="str">
        <f>IF(Matrix!$L57="Yes","Connectivity/Communications"," ")</f>
        <v>Connectivity/Communications</v>
      </c>
      <c r="M176" s="18"/>
      <c r="Q176" s="14"/>
    </row>
    <row r="177" spans="1:17" ht="29.15" x14ac:dyDescent="0.4">
      <c r="A177" s="16" t="str">
        <f>IF(Matrix!$L59="Yes",Matrix!$G59," ")</f>
        <v>Medium</v>
      </c>
      <c r="B177" s="16" t="str">
        <f>IF(Matrix!$L59="Yes",Matrix!$I59," ")</f>
        <v>SII-080 (Protecting Firmware on Devices) - The vendor shall design security components that fail-secure to protect integrity of systems and data.</v>
      </c>
      <c r="C177" s="16"/>
      <c r="D177" s="16"/>
      <c r="E177" s="16"/>
      <c r="F177" s="16"/>
      <c r="G177" s="16"/>
      <c r="H177" s="16" t="str">
        <f>IF(Matrix!$L59="Yes","Connectivity/Communications"," ")</f>
        <v>Connectivity/Communications</v>
      </c>
      <c r="M177" s="18"/>
      <c r="Q177" s="14"/>
    </row>
    <row r="178" spans="1:17" ht="43.75" x14ac:dyDescent="0.4">
      <c r="A178" s="16" t="str">
        <f>IF(Matrix!$L60="Yes",Matrix!$G60," ")</f>
        <v>Low</v>
      </c>
      <c r="B178" s="16" t="str">
        <f>IF(Matrix!$L60="Yes",Matrix!$I60," ")</f>
        <v>SII-081 (Protecting Firmware on Devices) - The vendor shall utilize protective mechanisms to protect components from unauthorized runtime/volatile modification of code.</v>
      </c>
      <c r="C178" s="16"/>
      <c r="D178" s="16"/>
      <c r="E178" s="16"/>
      <c r="F178" s="16"/>
      <c r="G178" s="16"/>
      <c r="H178" s="16" t="str">
        <f>IF(Matrix!$L60="Yes","Connectivity/Communications"," ")</f>
        <v>Connectivity/Communications</v>
      </c>
      <c r="M178" s="18"/>
      <c r="Q178" s="14"/>
    </row>
    <row r="179" spans="1:17" ht="102" x14ac:dyDescent="0.4">
      <c r="A179" s="16" t="str">
        <f>IF(Matrix!$L61="Yes",Matrix!$G61," ")</f>
        <v>Medium</v>
      </c>
      <c r="B179" s="16" t="str">
        <f>IF(Matrix!$L61="Yes",Matrix!$I61,"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16"/>
      <c r="D179" s="16"/>
      <c r="E179" s="16"/>
      <c r="F179" s="16"/>
      <c r="G179" s="16"/>
      <c r="H179" s="16" t="str">
        <f>IF(Matrix!$L61="Yes","Connectivity/Communications"," ")</f>
        <v>Connectivity/Communications</v>
      </c>
      <c r="M179" s="18"/>
      <c r="Q179" s="14"/>
    </row>
    <row r="180" spans="1:17" x14ac:dyDescent="0.4">
      <c r="A180" s="16" t="str">
        <f>IF(Matrix!$L62="Yes",Matrix!$G62," ")</f>
        <v xml:space="preserve"> </v>
      </c>
      <c r="B180" s="16" t="str">
        <f>IF(Matrix!$L62="Yes",Matrix!$I62," ")</f>
        <v xml:space="preserve"> </v>
      </c>
      <c r="C180" s="16"/>
      <c r="D180" s="16"/>
      <c r="E180" s="16"/>
      <c r="F180" s="16"/>
      <c r="G180" s="16"/>
      <c r="H180" s="16" t="str">
        <f>IF(Matrix!$L62="Yes","Connectivity/Communications"," ")</f>
        <v xml:space="preserve"> </v>
      </c>
      <c r="M180" s="18"/>
      <c r="Q180" s="14"/>
    </row>
    <row r="181" spans="1:17" ht="87.45" x14ac:dyDescent="0.4">
      <c r="A181" s="16" t="str">
        <f>IF(Matrix!$L63="Yes",Matrix!$G63," ")</f>
        <v>Medium</v>
      </c>
      <c r="B181" s="16" t="str">
        <f>IF(Matrix!$L63="Yes",Matrix!$I63," ")</f>
        <v xml:space="preserve">SII-110 (Vulnerability Management) - The vendor conducts regular vulnerability scans of operating environment to verify software components in use have been patched according to remediation SLAs. 
</v>
      </c>
      <c r="C181" s="16"/>
      <c r="D181" s="16"/>
      <c r="E181" s="16"/>
      <c r="F181" s="16"/>
      <c r="G181" s="16"/>
      <c r="H181" s="16" t="str">
        <f>IF(Matrix!$L63="Yes","Connectivity/Communications"," ")</f>
        <v>Connectivity/Communications</v>
      </c>
      <c r="M181" s="18"/>
      <c r="Q181" s="14"/>
    </row>
    <row r="182" spans="1:17" ht="43.75" x14ac:dyDescent="0.4">
      <c r="A182" s="16" t="str">
        <f>IF(Matrix!$L64="Yes",Matrix!$G64," ")</f>
        <v>Low</v>
      </c>
      <c r="B182" s="16" t="str">
        <f>IF(Matrix!$L64="Yes",Matrix!$I64," ")</f>
        <v>SII-120 (Vulnerability Management) - The vendor shall have a vulnerability management process that includes steps to triage any found vulnerabilities and plan remediation.</v>
      </c>
      <c r="C182" s="16"/>
      <c r="D182" s="16"/>
      <c r="E182" s="16"/>
      <c r="F182" s="16"/>
      <c r="G182" s="16"/>
      <c r="H182" s="16" t="str">
        <f>IF(Matrix!$L64="Yes","Connectivity/Communications"," ")</f>
        <v>Connectivity/Communications</v>
      </c>
      <c r="M182" s="18"/>
      <c r="Q182" s="14"/>
    </row>
    <row r="183" spans="1:17" ht="131.15" x14ac:dyDescent="0.4">
      <c r="A183" s="16" t="str">
        <f>IF(Matrix!$L65="Yes",Matrix!$G65," ")</f>
        <v>Medium</v>
      </c>
      <c r="B183" s="16" t="str">
        <f>IF(Matrix!$L65="Yes",Matrix!$I65,"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16"/>
      <c r="D183" s="16"/>
      <c r="E183" s="16"/>
      <c r="F183" s="16"/>
      <c r="G183" s="16"/>
      <c r="H183" s="16" t="str">
        <f>IF(Matrix!$L65="Yes","Connectivity/Communications"," ")</f>
        <v>Connectivity/Communications</v>
      </c>
      <c r="M183" s="18"/>
      <c r="Q183" s="14"/>
    </row>
    <row r="184" spans="1:17" ht="43.75" x14ac:dyDescent="0.4">
      <c r="A184" s="16" t="str">
        <f>IF(Matrix!$L66="Yes",Matrix!$G66," ")</f>
        <v>Medium</v>
      </c>
      <c r="B184" s="16" t="str">
        <f>IF(Matrix!$L66="Yes",Matrix!$I66," ")</f>
        <v>SII-140 (Vulnerability Management) - The vendor shall implement ongoing monitoring and protection against malicious code in production using a well governed process that addresses all entry and exit points in the system.</v>
      </c>
      <c r="C184" s="16"/>
      <c r="D184" s="16"/>
      <c r="E184" s="16"/>
      <c r="F184" s="16"/>
      <c r="G184" s="16"/>
      <c r="H184" s="16" t="str">
        <f>IF(Matrix!$L66="Yes","Connectivity/Communications"," ")</f>
        <v>Connectivity/Communications</v>
      </c>
      <c r="M184" s="18"/>
      <c r="Q184" s="14"/>
    </row>
    <row r="185" spans="1:17" ht="29.15" x14ac:dyDescent="0.4">
      <c r="A185" s="16" t="str">
        <f>IF(Matrix!$L67="Yes",Matrix!$G67," ")</f>
        <v>Medium</v>
      </c>
      <c r="B185" s="16" t="str">
        <f>IF(Matrix!$L67="Yes",Matrix!$I67," ")</f>
        <v>SII-150 (Vulnerability Management) - The vendor shall verify code according to best-practice coding standards</v>
      </c>
      <c r="C185" s="16"/>
      <c r="D185" s="16"/>
      <c r="E185" s="16"/>
      <c r="F185" s="16"/>
      <c r="G185" s="16"/>
      <c r="H185" s="16" t="str">
        <f>IF(Matrix!$L67="Yes","Connectivity/Communications"," ")</f>
        <v>Connectivity/Communications</v>
      </c>
      <c r="M185" s="18"/>
      <c r="Q185" s="14"/>
    </row>
    <row r="186" spans="1:17" ht="43.75" x14ac:dyDescent="0.4">
      <c r="A186" s="16" t="str">
        <f>IF(Matrix!$L68="Yes",Matrix!$G68," ")</f>
        <v>Medium</v>
      </c>
      <c r="B186" s="16" t="str">
        <f>IF(Matrix!$L68="Yes",Matrix!$I68," ")</f>
        <v>SII-170 (System and Information Integrity) - The vendor shall actively monitor resources such as NIST Common Vulnerabilities and Exposures (CVE), Bugtraq, for security alerts and advisories related to the telematics system’s components</v>
      </c>
      <c r="C186" s="16"/>
      <c r="D186" s="16"/>
      <c r="E186" s="16"/>
      <c r="F186" s="16"/>
      <c r="G186" s="16"/>
      <c r="H186" s="16" t="str">
        <f>IF(Matrix!$L68="Yes","Connectivity/Communications"," ")</f>
        <v>Connectivity/Communications</v>
      </c>
      <c r="M186" s="18"/>
      <c r="Q186" s="14"/>
    </row>
    <row r="187" spans="1:17" ht="58.3" x14ac:dyDescent="0.4">
      <c r="A187" s="16" t="str">
        <f>IF(Matrix!$L69="Yes",Matrix!$G69," ")</f>
        <v>Medium</v>
      </c>
      <c r="B187" s="16" t="str">
        <f>IF(Matrix!$L69="Yes",Matrix!$I69,"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16"/>
      <c r="D187" s="16"/>
      <c r="E187" s="16"/>
      <c r="F187" s="16"/>
      <c r="G187" s="16"/>
      <c r="H187" s="16" t="str">
        <f>IF(Matrix!$L69="Yes","Connectivity/Communications"," ")</f>
        <v>Connectivity/Communications</v>
      </c>
      <c r="M187" s="18"/>
      <c r="Q187" s="14"/>
    </row>
    <row r="188" spans="1:17" x14ac:dyDescent="0.4">
      <c r="A188" s="16" t="str">
        <f>IF(Matrix!$L71="Yes",Matrix!$G71," ")</f>
        <v xml:space="preserve"> </v>
      </c>
      <c r="B188" s="16" t="str">
        <f>IF(Matrix!$L71="Yes",Matrix!$I71," ")</f>
        <v xml:space="preserve"> </v>
      </c>
      <c r="C188" s="16"/>
      <c r="D188" s="16"/>
      <c r="E188" s="16"/>
      <c r="F188" s="16"/>
      <c r="G188" s="16"/>
      <c r="H188" s="16" t="str">
        <f>IF(Matrix!$L71="Yes","Connectivity/Communications"," ")</f>
        <v xml:space="preserve"> </v>
      </c>
      <c r="M188" s="18"/>
      <c r="Q188" s="14"/>
    </row>
    <row r="191" spans="1:17" ht="20.6" x14ac:dyDescent="0.4">
      <c r="A191" s="107" t="s">
        <v>208</v>
      </c>
      <c r="B191" s="108"/>
      <c r="C191" s="108"/>
      <c r="D191" s="108"/>
      <c r="E191" s="108"/>
      <c r="F191" s="108"/>
      <c r="G191" s="108"/>
    </row>
    <row r="192" spans="1:17" ht="57.75" customHeight="1" x14ac:dyDescent="0.4">
      <c r="A192" s="109" t="s">
        <v>243</v>
      </c>
      <c r="B192" s="110"/>
      <c r="C192" s="110"/>
      <c r="D192" s="110"/>
      <c r="E192" s="110"/>
      <c r="F192" s="110"/>
      <c r="G192" s="110"/>
      <c r="H192" s="26"/>
    </row>
    <row r="193" spans="1:17" x14ac:dyDescent="0.4">
      <c r="A193" s="106" t="s">
        <v>178</v>
      </c>
      <c r="B193" s="106" t="s">
        <v>138</v>
      </c>
      <c r="C193" s="106" t="s">
        <v>233</v>
      </c>
      <c r="D193" s="106"/>
      <c r="E193" s="106"/>
      <c r="F193" s="106"/>
      <c r="G193" s="106" t="s">
        <v>234</v>
      </c>
      <c r="H193" s="106" t="s">
        <v>184</v>
      </c>
      <c r="M193" s="18"/>
      <c r="Q193" s="14"/>
    </row>
    <row r="194" spans="1:17" x14ac:dyDescent="0.4">
      <c r="A194" s="106"/>
      <c r="B194" s="106"/>
      <c r="C194" s="15" t="s">
        <v>231</v>
      </c>
      <c r="D194" s="15" t="s">
        <v>235</v>
      </c>
      <c r="E194" s="15" t="s">
        <v>232</v>
      </c>
      <c r="F194" s="15" t="s">
        <v>236</v>
      </c>
      <c r="G194" s="106"/>
      <c r="H194" s="106"/>
      <c r="M194" s="18"/>
      <c r="Q194" s="14"/>
    </row>
    <row r="195" spans="1:17" ht="29.15" x14ac:dyDescent="0.4">
      <c r="A195" s="16" t="str">
        <f>IF(Matrix!$M2="Yes",Matrix!$G2," ")</f>
        <v>Medium</v>
      </c>
      <c r="B195" s="16" t="str">
        <f>IF(Matrix!$M2="Yes",Matrix!$I2," ")</f>
        <v>AA-010 (Audit and Accountability) - The vendor's system shall record event and system logs</v>
      </c>
      <c r="C195" s="16"/>
      <c r="D195" s="16"/>
      <c r="E195" s="16"/>
      <c r="F195" s="16"/>
      <c r="G195" s="16"/>
      <c r="H195" s="16" t="str">
        <f>IF(Matrix!$M2="Yes","Cloud or Back-end"," ")</f>
        <v>Cloud or Back-end</v>
      </c>
      <c r="M195" s="18"/>
      <c r="Q195" s="14"/>
    </row>
    <row r="196" spans="1:17" ht="87.45" x14ac:dyDescent="0.4">
      <c r="A196" s="16" t="str">
        <f>IF(Matrix!$M3="Yes",Matrix!$G3," ")</f>
        <v>Medium</v>
      </c>
      <c r="B196" s="16" t="str">
        <f>IF(Matrix!$M3="Yes",Matrix!$I3,"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96" s="16"/>
      <c r="D196" s="16"/>
      <c r="E196" s="16"/>
      <c r="F196" s="16"/>
      <c r="G196" s="16"/>
      <c r="H196" s="16" t="str">
        <f>IF(Matrix!$M3="Yes","Cloud or Back-end"," ")</f>
        <v>Cloud or Back-end</v>
      </c>
      <c r="M196" s="18"/>
      <c r="Q196" s="14"/>
    </row>
    <row r="197" spans="1:17" x14ac:dyDescent="0.4">
      <c r="A197" s="16" t="str">
        <f>IF(Matrix!$M4="Yes",Matrix!$G4," ")</f>
        <v xml:space="preserve"> </v>
      </c>
      <c r="B197" s="16" t="str">
        <f>IF(Matrix!$M4="Yes",Matrix!$I4," ")</f>
        <v xml:space="preserve"> </v>
      </c>
      <c r="C197" s="16"/>
      <c r="D197" s="16"/>
      <c r="E197" s="16"/>
      <c r="F197" s="16"/>
      <c r="G197" s="16"/>
      <c r="H197" s="16" t="str">
        <f>IF(Matrix!$M4="Yes","Cloud or Back-end"," ")</f>
        <v xml:space="preserve"> </v>
      </c>
      <c r="M197" s="18"/>
      <c r="Q197" s="14"/>
    </row>
    <row r="198" spans="1:17" ht="29.15" x14ac:dyDescent="0.4">
      <c r="A198" s="16" t="str">
        <f>IF(Matrix!$M5="Yes",Matrix!$G5," ")</f>
        <v>High</v>
      </c>
      <c r="B198" s="16" t="str">
        <f>IF(Matrix!$M5="Yes",Matrix!$I5," ")</f>
        <v>AC-030 (Access Control) - The vendor's system shall employ authentication to prevent unauthorized access to telematics systems and data.</v>
      </c>
      <c r="C198" s="16"/>
      <c r="D198" s="16"/>
      <c r="E198" s="16"/>
      <c r="F198" s="16"/>
      <c r="G198" s="16"/>
      <c r="H198" s="16" t="str">
        <f>IF(Matrix!$M5="Yes","Cloud or Back-end"," ")</f>
        <v>Cloud or Back-end</v>
      </c>
      <c r="M198" s="18"/>
      <c r="Q198" s="14"/>
    </row>
    <row r="199" spans="1:17" ht="43.75" x14ac:dyDescent="0.4">
      <c r="A199" s="16" t="str">
        <f>IF(Matrix!$M6="Yes",Matrix!$G6," ")</f>
        <v>Medium</v>
      </c>
      <c r="B199" s="16" t="str">
        <f>IF(Matrix!$M6="Yes",Matrix!$I6," ")</f>
        <v>AC-040 (Access Control) - The vendor shall identify all instances where the telematics system includes actions that cannot support access authentication and/or execute with elevated privileges</v>
      </c>
      <c r="C199" s="16"/>
      <c r="D199" s="16"/>
      <c r="E199" s="16"/>
      <c r="F199" s="16"/>
      <c r="G199" s="16"/>
      <c r="H199" s="16" t="str">
        <f>IF(Matrix!$M6="Yes","Cloud or Back-end"," ")</f>
        <v>Cloud or Back-end</v>
      </c>
      <c r="M199" s="18"/>
      <c r="Q199" s="14"/>
    </row>
    <row r="200" spans="1:17" ht="29.15" x14ac:dyDescent="0.4">
      <c r="A200" s="16" t="str">
        <f>IF(Matrix!$M7="Yes",Matrix!$G7," ")</f>
        <v>Medium</v>
      </c>
      <c r="B200" s="16" t="str">
        <f>IF(Matrix!$M7="Yes",Matrix!$I7," ")</f>
        <v>AC-041 (Access Control) - Identifying information about the connected devices will not be made available without authentication first.</v>
      </c>
      <c r="C200" s="16"/>
      <c r="D200" s="16"/>
      <c r="E200" s="16"/>
      <c r="F200" s="16"/>
      <c r="G200" s="16"/>
      <c r="H200" s="16" t="str">
        <f>IF(Matrix!$M7="Yes","Cloud or Back-end"," ")</f>
        <v>Cloud or Back-end</v>
      </c>
      <c r="M200" s="18"/>
      <c r="Q200" s="14"/>
    </row>
    <row r="201" spans="1:17" ht="29.15" x14ac:dyDescent="0.4">
      <c r="A201" s="16" t="str">
        <f>IF(Matrix!$M8="Yes",Matrix!$G8," ")</f>
        <v>Medium</v>
      </c>
      <c r="B201" s="16" t="str">
        <f>IF(Matrix!$M8="Yes",Matrix!$I8," ")</f>
        <v>AC-050 (Access Control) - All remote access methods and possible remote actions to/on telematics system shall be documented.</v>
      </c>
      <c r="C201" s="16"/>
      <c r="D201" s="16"/>
      <c r="E201" s="16"/>
      <c r="F201" s="16"/>
      <c r="G201" s="16"/>
      <c r="H201" s="16" t="str">
        <f>IF(Matrix!$M8="Yes","Cloud or Back-end"," ")</f>
        <v>Cloud or Back-end</v>
      </c>
      <c r="M201" s="18"/>
      <c r="Q201" s="14"/>
    </row>
    <row r="202" spans="1:17" x14ac:dyDescent="0.4">
      <c r="A202" s="16" t="str">
        <f>IF(Matrix!$M9="Yes",Matrix!$G9," ")</f>
        <v xml:space="preserve"> </v>
      </c>
      <c r="B202" s="16" t="str">
        <f>IF(Matrix!$M9="Yes",Matrix!$I9," ")</f>
        <v xml:space="preserve"> </v>
      </c>
      <c r="C202" s="16"/>
      <c r="D202" s="16"/>
      <c r="E202" s="16"/>
      <c r="F202" s="16"/>
      <c r="G202" s="16"/>
      <c r="H202" s="16" t="str">
        <f>IF(Matrix!$M9="Yes","Cloud or Back-end"," ")</f>
        <v xml:space="preserve"> </v>
      </c>
      <c r="M202" s="18"/>
      <c r="Q202" s="14"/>
    </row>
    <row r="203" spans="1:17" ht="29.15" x14ac:dyDescent="0.4">
      <c r="A203" s="16" t="str">
        <f>IF(Matrix!$M13="Yes",Matrix!$G13," ")</f>
        <v>Medium</v>
      </c>
      <c r="B203" s="16" t="str">
        <f>IF(Matrix!$M13="Yes",Matrix!$I13," ")</f>
        <v>AC-070 (Identification and Authentication) - Authentication attempts to the vendor’s devices and backends shall be rate-limited to an industry accepted rate.</v>
      </c>
      <c r="C203" s="16"/>
      <c r="D203" s="16"/>
      <c r="E203" s="16"/>
      <c r="F203" s="16"/>
      <c r="G203" s="16"/>
      <c r="H203" s="16" t="str">
        <f>IF(Matrix!$M13="Yes","Cloud or Back-end"," ")</f>
        <v>Cloud or Back-end</v>
      </c>
      <c r="M203" s="18"/>
      <c r="Q203" s="14"/>
    </row>
    <row r="204" spans="1:17" x14ac:dyDescent="0.4">
      <c r="A204" s="16" t="str">
        <f>IF(Matrix!$M14="Yes",Matrix!$G14," ")</f>
        <v xml:space="preserve"> </v>
      </c>
      <c r="B204" s="16" t="str">
        <f>IF(Matrix!$M14="Yes",Matrix!$I14," ")</f>
        <v xml:space="preserve"> </v>
      </c>
      <c r="C204" s="16"/>
      <c r="D204" s="16"/>
      <c r="E204" s="16"/>
      <c r="F204" s="16"/>
      <c r="G204" s="16"/>
      <c r="H204" s="16" t="str">
        <f>IF(Matrix!$M14="Yes","Cloud or Back-end"," ")</f>
        <v xml:space="preserve"> </v>
      </c>
      <c r="M204" s="18"/>
      <c r="Q204" s="14"/>
    </row>
    <row r="205" spans="1:17" x14ac:dyDescent="0.4">
      <c r="A205" s="16" t="str">
        <f>IF(Matrix!$M15="Yes",Matrix!$G15," ")</f>
        <v xml:space="preserve"> </v>
      </c>
      <c r="B205" s="16" t="str">
        <f>IF(Matrix!$M15="Yes",Matrix!$I15," ")</f>
        <v xml:space="preserve"> </v>
      </c>
      <c r="C205" s="16"/>
      <c r="D205" s="16"/>
      <c r="E205" s="16"/>
      <c r="F205" s="16"/>
      <c r="G205" s="16"/>
      <c r="H205" s="16" t="str">
        <f>IF(Matrix!$M15="Yes","Cloud or Back-end"," ")</f>
        <v xml:space="preserve"> </v>
      </c>
      <c r="M205" s="18"/>
      <c r="Q205" s="14"/>
    </row>
    <row r="206" spans="1:17" ht="43.75" x14ac:dyDescent="0.4">
      <c r="A206" s="16" t="str">
        <f>IF(Matrix!$M16="Yes",Matrix!$G16," ")</f>
        <v>High</v>
      </c>
      <c r="B206" s="16" t="str">
        <f>IF(Matrix!$M16="Yes",Matrix!$I16," ")</f>
        <v>CM-020 (Configuration Management) - The vendor’s devices shall have all services used for troubleshooting disabled or properly protected from unauthorized access and use.</v>
      </c>
      <c r="C206" s="16"/>
      <c r="D206" s="16"/>
      <c r="E206" s="16"/>
      <c r="F206" s="16"/>
      <c r="G206" s="16"/>
      <c r="H206" s="16" t="str">
        <f>IF(Matrix!$M16="Yes","Cloud or Back-end"," ")</f>
        <v>Cloud or Back-end</v>
      </c>
      <c r="M206" s="18"/>
      <c r="Q206" s="14"/>
    </row>
    <row r="207" spans="1:17" ht="29.15" x14ac:dyDescent="0.4">
      <c r="A207" s="16" t="str">
        <f>IF(Matrix!$M17="Yes",Matrix!$G17," ")</f>
        <v>High</v>
      </c>
      <c r="B207" s="16" t="str">
        <f>IF(Matrix!$M17="Yes",Matrix!$I17," ")</f>
        <v>CM-030 (Configuration Management) - Vendor ensures that any and all interfaces used for testing or debug are unavailalbe in production builds of the devices</v>
      </c>
      <c r="C207" s="16"/>
      <c r="D207" s="16"/>
      <c r="E207" s="16"/>
      <c r="F207" s="16"/>
      <c r="G207" s="16"/>
      <c r="H207" s="16" t="str">
        <f>IF(Matrix!$M17="Yes","Cloud or Back-end"," ")</f>
        <v>Cloud or Back-end</v>
      </c>
      <c r="M207" s="18"/>
      <c r="Q207" s="14"/>
    </row>
    <row r="208" spans="1:17" ht="43.75" x14ac:dyDescent="0.4">
      <c r="A208" s="16" t="str">
        <f>IF(Matrix!$M18="Yes",Matrix!$G18," ")</f>
        <v>Medium</v>
      </c>
      <c r="B208" s="16" t="str">
        <f>IF(Matrix!$M18="Yes",Matrix!$I18," ")</f>
        <v>IA-010 (Identification and Authentication) - All remote hosts of the vendor's system shall be configured to uniquely identify and authenticate all other remote hosts of the system and/or any other interfacing systems.</v>
      </c>
      <c r="C208" s="16"/>
      <c r="D208" s="16"/>
      <c r="E208" s="16"/>
      <c r="F208" s="16"/>
      <c r="G208" s="16"/>
      <c r="H208" s="16" t="str">
        <f>IF(Matrix!$M18="Yes","Cloud or Back-end"," ")</f>
        <v>Cloud or Back-end</v>
      </c>
      <c r="M208" s="18"/>
      <c r="Q208" s="14"/>
    </row>
    <row r="209" spans="1:17" x14ac:dyDescent="0.4">
      <c r="A209" s="16" t="str">
        <f>IF(Matrix!$M19="Yes",Matrix!$G19," ")</f>
        <v xml:space="preserve"> </v>
      </c>
      <c r="B209" s="16" t="str">
        <f>IF(Matrix!$M19="Yes",Matrix!$I19," ")</f>
        <v xml:space="preserve"> </v>
      </c>
      <c r="C209" s="16"/>
      <c r="D209" s="16"/>
      <c r="E209" s="16"/>
      <c r="F209" s="16"/>
      <c r="G209" s="16"/>
      <c r="H209" s="16" t="str">
        <f>IF(Matrix!$M19="Yes","Cloud or Back-end"," ")</f>
        <v xml:space="preserve"> </v>
      </c>
      <c r="M209" s="18"/>
      <c r="Q209" s="14"/>
    </row>
    <row r="210" spans="1:17" ht="43.75" x14ac:dyDescent="0.4">
      <c r="A210" s="16" t="str">
        <f>IF(Matrix!$M20="Yes",Matrix!$G20," ")</f>
        <v>Medium</v>
      </c>
      <c r="B210" s="16" t="str">
        <f>IF(Matrix!$M20="Yes",Matrix!$I20," ")</f>
        <v>IA-030 (Identification and Authentication) - Cryptographic modules used in the vendors system shall be compliant with Federal Information Processing Standards (FIPS) 140-2: Level 1.</v>
      </c>
      <c r="C210" s="16"/>
      <c r="D210" s="16"/>
      <c r="E210" s="16"/>
      <c r="F210" s="16"/>
      <c r="G210" s="16"/>
      <c r="H210" s="16" t="str">
        <f>IF(Matrix!$M20="Yes","Cloud or Back-end"," ")</f>
        <v>Cloud or Back-end</v>
      </c>
      <c r="M210" s="18"/>
      <c r="Q210" s="14"/>
    </row>
    <row r="211" spans="1:17" ht="43.75" x14ac:dyDescent="0.4">
      <c r="A211" s="16" t="str">
        <f>IF(Matrix!$M21="Yes",Matrix!$G21," ")</f>
        <v>High</v>
      </c>
      <c r="B211" s="16" t="str">
        <f>IF(Matrix!$M21="Yes",Matrix!$I21," ")</f>
        <v>IR-010 (Incidence Response) - The vendor shall have a documented incident response plan (IRP) in place which provides the carriers with a point of contact for components used within their telematics system</v>
      </c>
      <c r="C211" s="16"/>
      <c r="D211" s="16"/>
      <c r="E211" s="16"/>
      <c r="F211" s="16"/>
      <c r="G211" s="16"/>
      <c r="H211" s="16" t="str">
        <f>IF(Matrix!$M21="Yes","Cloud or Back-end"," ")</f>
        <v>Cloud or Back-end</v>
      </c>
      <c r="M211" s="18"/>
      <c r="Q211" s="14"/>
    </row>
    <row r="212" spans="1:17" ht="58.3" x14ac:dyDescent="0.4">
      <c r="A212" s="16" t="str">
        <f>IF(Matrix!$M22="Yes",Matrix!$G22," ")</f>
        <v>Medium</v>
      </c>
      <c r="B212" s="16" t="str">
        <f>IF(Matrix!$M22="Yes",Matrix!$I22," ")</f>
        <v>M-010 (Maintenance) - The vendor shall have procedures in place to ensure that components outside of the carrier’s direct control are not updated or modified without prior coordination and approval by an organization-defined individual or role</v>
      </c>
      <c r="C212" s="16"/>
      <c r="D212" s="16"/>
      <c r="E212" s="16"/>
      <c r="F212" s="16"/>
      <c r="G212" s="16"/>
      <c r="H212" s="16" t="str">
        <f>IF(Matrix!$M22="Yes","Cloud or Back-end"," ")</f>
        <v>Cloud or Back-end</v>
      </c>
      <c r="M212" s="18"/>
      <c r="Q212" s="14"/>
    </row>
    <row r="213" spans="1:17" ht="43.75" x14ac:dyDescent="0.4">
      <c r="A213" s="16" t="str">
        <f>IF(Matrix!$M23="Yes",Matrix!$G23," ")</f>
        <v>High</v>
      </c>
      <c r="B213" s="16" t="str">
        <f>IF(Matrix!$M23="Yes",Matrix!$I23," ")</f>
        <v>M-020 (Maintenance) - The vendor shall have procedures in place to test backup restoration processes of their own systems and their own facilities on at least an annual basis.</v>
      </c>
      <c r="C213" s="16"/>
      <c r="D213" s="16"/>
      <c r="E213" s="16"/>
      <c r="F213" s="16"/>
      <c r="G213" s="16"/>
      <c r="H213" s="16" t="str">
        <f>IF(Matrix!$M23="Yes","Cloud or Back-end"," ")</f>
        <v>Cloud or Back-end</v>
      </c>
      <c r="M213" s="18"/>
      <c r="Q213" s="14"/>
    </row>
    <row r="214" spans="1:17" ht="43.75" x14ac:dyDescent="0.4">
      <c r="A214" s="16" t="str">
        <f>IF(Matrix!$M27="Yes",Matrix!$G27," ")</f>
        <v>Medium</v>
      </c>
      <c r="B214" s="16" t="str">
        <f>IF(Matrix!$M27="Yes",Matrix!$I27," ")</f>
        <v>P-010 (Planning) - The vendor shall have a System Security Plan (SSP) which details a clear and concise understanding of authorization boundaries of the telematics system.</v>
      </c>
      <c r="C214" s="16"/>
      <c r="D214" s="16"/>
      <c r="E214" s="16"/>
      <c r="F214" s="16"/>
      <c r="G214" s="16"/>
      <c r="H214" s="16" t="str">
        <f>IF(Matrix!$M27="Yes","Cloud or Back-end"," ")</f>
        <v>Cloud or Back-end</v>
      </c>
      <c r="M214" s="18"/>
      <c r="Q214" s="14"/>
    </row>
    <row r="215" spans="1:17" ht="29.15" x14ac:dyDescent="0.4">
      <c r="A215" s="16" t="str">
        <f>IF(Matrix!$M28="Yes",Matrix!$G28," ")</f>
        <v>Medium</v>
      </c>
      <c r="B215" s="16" t="str">
        <f>IF(Matrix!$M28="Yes",Matrix!$I28," ")</f>
        <v xml:space="preserve">P-020 (Planning) - The vendor shall have a documented Information Security Architecture (ISA) for the telematics system.  </v>
      </c>
      <c r="C215" s="16"/>
      <c r="D215" s="16"/>
      <c r="E215" s="16"/>
      <c r="F215" s="16"/>
      <c r="G215" s="16"/>
      <c r="H215" s="16" t="str">
        <f>IF(Matrix!$M28="Yes","Cloud or Back-end"," ")</f>
        <v>Cloud or Back-end</v>
      </c>
      <c r="M215" s="18"/>
      <c r="Q215" s="14"/>
    </row>
    <row r="216" spans="1:17" ht="43.75" x14ac:dyDescent="0.4">
      <c r="A216" s="16" t="str">
        <f>IF(Matrix!$M29="Yes",Matrix!$G29," ")</f>
        <v>High</v>
      </c>
      <c r="B216" s="16" t="str">
        <f>IF(Matrix!$M29="Yes",Matrix!$I29," ")</f>
        <v>P-030 (Planning) - The vendor shall provide interfaces to their backend using the Open Telematics API -- enabling carriers to have failover to other providers to avoid interruptions due to single point of failure in provider telematics services.</v>
      </c>
      <c r="C216" s="16"/>
      <c r="D216" s="16"/>
      <c r="E216" s="16"/>
      <c r="F216" s="16"/>
      <c r="G216" s="16"/>
      <c r="H216" s="16" t="str">
        <f>IF(Matrix!$M29="Yes","Cloud or Back-end"," ")</f>
        <v>Cloud or Back-end</v>
      </c>
      <c r="M216" s="18"/>
      <c r="Q216" s="14"/>
    </row>
    <row r="217" spans="1:17" ht="58.3" x14ac:dyDescent="0.4">
      <c r="A217" s="16" t="str">
        <f>IF(Matrix!$M30="Yes",Matrix!$G30," ")</f>
        <v>Medium</v>
      </c>
      <c r="B217" s="16" t="str">
        <f>IF(Matrix!$M30="Yes",Matrix!$I30," ")</f>
        <v>PS-010 (Personnel Security) - The vendor shall have personnel security policies &amp; procedures, position risk categorization, personnel screening, personnel termination, personnel transfer, access agreements and third-party personnel security.</v>
      </c>
      <c r="C217" s="16"/>
      <c r="D217" s="16"/>
      <c r="E217" s="16"/>
      <c r="F217" s="16"/>
      <c r="G217" s="16"/>
      <c r="H217" s="16" t="str">
        <f>IF(Matrix!$M30="Yes","Cloud or Back-end"," ")</f>
        <v>Cloud or Back-end</v>
      </c>
      <c r="M217" s="18"/>
      <c r="Q217" s="14"/>
    </row>
    <row r="218" spans="1:17" ht="72.900000000000006" x14ac:dyDescent="0.4">
      <c r="A218" s="16" t="str">
        <f>IF(Matrix!$M31="Yes",Matrix!$G31," ")</f>
        <v>Medium</v>
      </c>
      <c r="B218" s="16" t="str">
        <f>IF(Matrix!$M31="Yes",Matrix!$I31,"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16"/>
      <c r="D218" s="16"/>
      <c r="E218" s="16"/>
      <c r="F218" s="16"/>
      <c r="G218" s="16"/>
      <c r="H218" s="16" t="str">
        <f>IF(Matrix!$M31="Yes","Cloud or Back-end"," ")</f>
        <v>Cloud or Back-end</v>
      </c>
      <c r="M218" s="18"/>
      <c r="Q218" s="14"/>
    </row>
    <row r="219" spans="1:17" ht="29.15" x14ac:dyDescent="0.4">
      <c r="A219" s="16" t="str">
        <f>IF(Matrix!$M32="Yes",Matrix!$G32," ")</f>
        <v>Medium</v>
      </c>
      <c r="B219" s="16" t="str">
        <f>IF(Matrix!$M32="Yes",Matrix!$I32," ")</f>
        <v>RA-020 (Risk Assessment) - The vendor shall use the results of risk assessments to influence systems development and processes.</v>
      </c>
      <c r="C219" s="16"/>
      <c r="D219" s="16"/>
      <c r="E219" s="16"/>
      <c r="F219" s="16"/>
      <c r="G219" s="16"/>
      <c r="H219" s="16" t="str">
        <f>IF(Matrix!$M32="Yes","Cloud or Back-end"," ")</f>
        <v>Cloud or Back-end</v>
      </c>
      <c r="M219" s="18"/>
      <c r="Q219" s="14"/>
    </row>
    <row r="220" spans="1:17" ht="29.15" x14ac:dyDescent="0.4">
      <c r="A220" s="16" t="str">
        <f>IF(Matrix!$M33="Yes",Matrix!$G33," ")</f>
        <v>High</v>
      </c>
      <c r="B220" s="16" t="str">
        <f>IF(Matrix!$M33="Yes",Matrix!$I33," ")</f>
        <v>SAA-010 (Security Management) - The vendor shall have an Information Security Management Plan (ISMP).</v>
      </c>
      <c r="C220" s="16"/>
      <c r="D220" s="16"/>
      <c r="E220" s="16"/>
      <c r="F220" s="16"/>
      <c r="G220" s="16"/>
      <c r="H220" s="16" t="str">
        <f>IF(Matrix!$M33="Yes","Cloud or Back-end"," ")</f>
        <v>Cloud or Back-end</v>
      </c>
      <c r="M220" s="18"/>
      <c r="Q220" s="14"/>
    </row>
    <row r="221" spans="1:17" ht="87.45" x14ac:dyDescent="0.4">
      <c r="A221" s="16" t="str">
        <f>IF(Matrix!$M34="Yes",Matrix!$G34," ")</f>
        <v>High</v>
      </c>
      <c r="B221" s="16" t="str">
        <f>IF(Matrix!$M34="Yes",Matrix!$I34,"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16"/>
      <c r="D221" s="16"/>
      <c r="E221" s="16"/>
      <c r="F221" s="16"/>
      <c r="G221" s="16"/>
      <c r="H221" s="16" t="str">
        <f>IF(Matrix!$M34="Yes","Cloud or Back-end"," ")</f>
        <v>Cloud or Back-end</v>
      </c>
      <c r="M221" s="18"/>
      <c r="Q221" s="14"/>
    </row>
    <row r="222" spans="1:17" ht="58.3" x14ac:dyDescent="0.4">
      <c r="A222" s="16" t="str">
        <f>IF(Matrix!$M35="Yes",Matrix!$G35," ")</f>
        <v>Medium</v>
      </c>
      <c r="B222" s="16" t="str">
        <f>IF(Matrix!$M35="Yes",Matrix!$I35,"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222" s="16"/>
      <c r="D222" s="16"/>
      <c r="E222" s="16"/>
      <c r="F222" s="16"/>
      <c r="G222" s="16"/>
      <c r="H222" s="16" t="str">
        <f>IF(Matrix!$M35="Yes","Cloud or Back-end"," ")</f>
        <v>Cloud or Back-end</v>
      </c>
      <c r="M222" s="18"/>
      <c r="Q222" s="14"/>
    </row>
    <row r="223" spans="1:17" ht="43.75" x14ac:dyDescent="0.4">
      <c r="A223" s="16" t="str">
        <f>IF(Matrix!$M37="Yes",Matrix!$G37," ")</f>
        <v>High</v>
      </c>
      <c r="B223" s="16" t="str">
        <f>IF(Matrix!$M37="Yes",Matrix!$I37," ")</f>
        <v>SCP-010 (Protecting Communications paths for systems) - Communication paths that traverse outside controlled boundaries must protect confidentiality and integrity of data</v>
      </c>
      <c r="C223" s="16"/>
      <c r="D223" s="16"/>
      <c r="E223" s="16"/>
      <c r="F223" s="16"/>
      <c r="G223" s="16"/>
      <c r="H223" s="16" t="str">
        <f>IF(Matrix!$M37="Yes","Cloud or Back-end"," ")</f>
        <v>Cloud or Back-end</v>
      </c>
      <c r="M223" s="18"/>
      <c r="Q223" s="14"/>
    </row>
    <row r="224" spans="1:17" ht="43.75" x14ac:dyDescent="0.4">
      <c r="A224" s="16" t="str">
        <f>IF(Matrix!$M38="Yes",Matrix!$G38," ")</f>
        <v>Medium</v>
      </c>
      <c r="B224" s="16" t="str">
        <f>IF(Matrix!$M38="Yes",Matrix!$I38," ")</f>
        <v>SCP-011 (Protecting Communication paths for systems) - Communication path cryptographic protections must not use identities, keys or shared secrets which are common across multiple deployed devices</v>
      </c>
      <c r="C224" s="16"/>
      <c r="D224" s="16"/>
      <c r="E224" s="16"/>
      <c r="F224" s="16"/>
      <c r="G224" s="16"/>
      <c r="H224" s="16" t="str">
        <f>IF(Matrix!$M38="Yes","Cloud or Back-end"," ")</f>
        <v>Cloud or Back-end</v>
      </c>
      <c r="M224" s="18"/>
      <c r="Q224" s="14"/>
    </row>
    <row r="225" spans="1:17" ht="72.900000000000006" x14ac:dyDescent="0.4">
      <c r="A225" s="16" t="str">
        <f>IF(Matrix!$M39="Yes",Matrix!$G39," ")</f>
        <v>High</v>
      </c>
      <c r="B225" s="16" t="str">
        <f>IF(Matrix!$M39="Yes",Matrix!$I39,"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16"/>
      <c r="D225" s="16"/>
      <c r="E225" s="16"/>
      <c r="F225" s="16"/>
      <c r="G225" s="16"/>
      <c r="H225" s="16" t="str">
        <f>IF(Matrix!$M39="Yes","Cloud or Back-end"," ")</f>
        <v>Cloud or Back-end</v>
      </c>
      <c r="M225" s="18"/>
      <c r="Q225" s="14"/>
    </row>
    <row r="226" spans="1:17" ht="72.900000000000006" x14ac:dyDescent="0.4">
      <c r="A226" s="16" t="str">
        <f>IF(Matrix!$M40="Yes",Matrix!$G40," ")</f>
        <v>Medium</v>
      </c>
      <c r="B226" s="16" t="str">
        <f>IF(Matrix!$M40="Yes",Matrix!$I40," ")</f>
        <v>SCP-030 (Protecting Data on Devices) - Vendors will supply documentation detailing what data is and is not protected at rest by cryptography.
Vendors are encouraged to expand the list of categories of data which will be protected on-device.</v>
      </c>
      <c r="C226" s="16"/>
      <c r="D226" s="16"/>
      <c r="E226" s="16"/>
      <c r="F226" s="16"/>
      <c r="G226" s="16"/>
      <c r="H226" s="16" t="str">
        <f>IF(Matrix!$M40="Yes","Cloud or Back-end"," ")</f>
        <v>Cloud or Back-end</v>
      </c>
      <c r="M226" s="18"/>
      <c r="Q226" s="14"/>
    </row>
    <row r="227" spans="1:17" ht="174.9" x14ac:dyDescent="0.4">
      <c r="A227" s="16" t="str">
        <f>IF(Matrix!$M41="Yes",Matrix!$G41," ")</f>
        <v>Medium</v>
      </c>
      <c r="B227" s="16" t="str">
        <f>IF(Matrix!$M41="Yes",Matrix!$I41,"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227" s="16"/>
      <c r="D227" s="16"/>
      <c r="E227" s="16"/>
      <c r="F227" s="16"/>
      <c r="G227" s="16"/>
      <c r="H227" s="16" t="str">
        <f>IF(Matrix!$M41="Yes","Cloud or Back-end"," ")</f>
        <v>Cloud or Back-end</v>
      </c>
      <c r="M227" s="18"/>
      <c r="Q227" s="14"/>
    </row>
    <row r="228" spans="1:17" ht="58.3" x14ac:dyDescent="0.4">
      <c r="A228" s="16" t="str">
        <f>IF(Matrix!$M42="Yes",Matrix!$G42," ")</f>
        <v>High</v>
      </c>
      <c r="B228" s="16" t="str">
        <f>IF(Matrix!$M42="Yes",Matrix!$I42," ")</f>
        <v>SCP-050 (Protecting Data in the Backend) - All customer-related data will be logically segmented (e.g. encrypted with segmented keys) such that it is possible to produce all data related to one customer without inadvertently exposing any data of any others.</v>
      </c>
      <c r="C228" s="16"/>
      <c r="D228" s="16"/>
      <c r="E228" s="16"/>
      <c r="F228" s="16"/>
      <c r="G228" s="16"/>
      <c r="H228" s="16" t="str">
        <f>IF(Matrix!$M42="Yes","Cloud or Back-end"," ")</f>
        <v>Cloud or Back-end</v>
      </c>
      <c r="M228" s="18"/>
      <c r="Q228" s="14"/>
    </row>
    <row r="229" spans="1:17" x14ac:dyDescent="0.4">
      <c r="A229" s="16" t="str">
        <f>IF(Matrix!$M43="Yes",Matrix!$G43," ")</f>
        <v xml:space="preserve"> </v>
      </c>
      <c r="B229" s="16" t="str">
        <f>IF(Matrix!$M43="Yes",Matrix!$I43," ")</f>
        <v xml:space="preserve"> </v>
      </c>
      <c r="C229" s="16"/>
      <c r="D229" s="16"/>
      <c r="E229" s="16"/>
      <c r="F229" s="16"/>
      <c r="G229" s="16"/>
      <c r="H229" s="16" t="str">
        <f>IF(Matrix!$M43="Yes","Cloud or Back-end"," ")</f>
        <v xml:space="preserve"> </v>
      </c>
      <c r="M229" s="18"/>
      <c r="Q229" s="14"/>
    </row>
    <row r="230" spans="1:17" ht="247.75" x14ac:dyDescent="0.4">
      <c r="A230" s="16" t="str">
        <f>IF(Matrix!$M44="Yes",Matrix!$G44," ")</f>
        <v>High</v>
      </c>
      <c r="B230" s="16" t="str">
        <f>IF(Matrix!$M44="Yes",Matrix!$I44,"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16"/>
      <c r="D230" s="16"/>
      <c r="E230" s="16"/>
      <c r="F230" s="16"/>
      <c r="G230" s="16"/>
      <c r="H230" s="16" t="str">
        <f>IF(Matrix!$M44="Yes","Cloud or Back-end"," ")</f>
        <v>Cloud or Back-end</v>
      </c>
      <c r="M230" s="18"/>
      <c r="Q230" s="14"/>
    </row>
    <row r="231" spans="1:17" x14ac:dyDescent="0.4">
      <c r="A231" s="16" t="str">
        <f>IF(Matrix!$M46="Yes",Matrix!$G46," ")</f>
        <v xml:space="preserve"> </v>
      </c>
      <c r="B231" s="16" t="str">
        <f>IF(Matrix!$M46="Yes",Matrix!$I46," ")</f>
        <v xml:space="preserve"> </v>
      </c>
      <c r="C231" s="16"/>
      <c r="D231" s="16"/>
      <c r="E231" s="16"/>
      <c r="F231" s="16"/>
      <c r="G231" s="16"/>
      <c r="H231" s="16" t="str">
        <f>IF(Matrix!$M46="Yes","Cloud or Back-end"," ")</f>
        <v xml:space="preserve"> </v>
      </c>
      <c r="M231" s="18"/>
      <c r="Q231" s="14"/>
    </row>
    <row r="232" spans="1:17" ht="58.3" x14ac:dyDescent="0.4">
      <c r="A232" s="16" t="str">
        <f>IF(Matrix!$M47="Yes",Matrix!$G47," ")</f>
        <v>High</v>
      </c>
      <c r="B232" s="16" t="str">
        <f>IF(Matrix!$M47="Yes",Matrix!$I47," ")</f>
        <v>SCP-110 (System and Communication Protocols) - The vendor’s system shall provide a means to download unstructured customer data in an industry-standard format (Open Telematics API). This download will occur over secured communication protocols.</v>
      </c>
      <c r="C232" s="16"/>
      <c r="D232" s="16"/>
      <c r="E232" s="16"/>
      <c r="F232" s="16"/>
      <c r="G232" s="16"/>
      <c r="H232" s="16" t="str">
        <f>IF(Matrix!$M47="Yes","Cloud or Back-end"," ")</f>
        <v>Cloud or Back-end</v>
      </c>
      <c r="M232" s="18"/>
      <c r="Q232" s="14"/>
    </row>
    <row r="233" spans="1:17" ht="72.900000000000006" x14ac:dyDescent="0.4">
      <c r="A233" s="16" t="str">
        <f>IF(Matrix!$M50="Yes",Matrix!$G50," ")</f>
        <v>High</v>
      </c>
      <c r="B233" s="16" t="str">
        <f>IF(Matrix!$M50="Yes",Matrix!$I50,"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16"/>
      <c r="D233" s="16"/>
      <c r="E233" s="16"/>
      <c r="F233" s="16"/>
      <c r="G233" s="16"/>
      <c r="H233" s="16" t="str">
        <f>IF(Matrix!$M50="Yes","Cloud or Back-end"," ")</f>
        <v>Cloud or Back-end</v>
      </c>
      <c r="M233" s="18"/>
      <c r="Q233" s="14"/>
    </row>
    <row r="234" spans="1:17" ht="72.900000000000006" x14ac:dyDescent="0.4">
      <c r="A234" s="16" t="str">
        <f>IF(Matrix!$M52="Yes",Matrix!$G52," ")</f>
        <v>Medium</v>
      </c>
      <c r="B234" s="16" t="str">
        <f>IF(Matrix!$M52="Yes",Matrix!$I52,"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16"/>
      <c r="D234" s="16"/>
      <c r="E234" s="16"/>
      <c r="F234" s="16"/>
      <c r="G234" s="16"/>
      <c r="H234" s="16" t="str">
        <f>IF(Matrix!$M52="Yes","Cloud or Back-end"," ")</f>
        <v>Cloud or Back-end</v>
      </c>
      <c r="M234" s="18"/>
      <c r="Q234" s="14"/>
    </row>
    <row r="235" spans="1:17" ht="160.30000000000001" x14ac:dyDescent="0.4">
      <c r="A235" s="16" t="str">
        <f>IF(Matrix!$M53="Yes",Matrix!$G53," ")</f>
        <v>Medium</v>
      </c>
      <c r="B235" s="16" t="str">
        <f>IF(Matrix!$M53="Yes",Matrix!$I53,"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16"/>
      <c r="D235" s="16"/>
      <c r="E235" s="16"/>
      <c r="F235" s="16"/>
      <c r="G235" s="16"/>
      <c r="H235" s="16" t="str">
        <f>IF(Matrix!$M53="Yes","Cloud or Back-end"," ")</f>
        <v>Cloud or Back-end</v>
      </c>
      <c r="M235" s="18"/>
      <c r="Q235" s="14"/>
    </row>
    <row r="236" spans="1:17" x14ac:dyDescent="0.4">
      <c r="A236" s="16" t="str">
        <f>IF(Matrix!$M54="Yes",Matrix!$G54," ")</f>
        <v xml:space="preserve"> </v>
      </c>
      <c r="B236" s="16" t="str">
        <f>IF(Matrix!$M54="Yes",Matrix!$I54," ")</f>
        <v xml:space="preserve"> </v>
      </c>
      <c r="C236" s="16"/>
      <c r="D236" s="16"/>
      <c r="E236" s="16"/>
      <c r="F236" s="16"/>
      <c r="G236" s="16"/>
      <c r="H236" s="16" t="str">
        <f>IF(Matrix!$M54="Yes","Cloud or Back-end"," ")</f>
        <v xml:space="preserve"> </v>
      </c>
      <c r="M236" s="18"/>
      <c r="Q236" s="14"/>
    </row>
    <row r="237" spans="1:17" x14ac:dyDescent="0.4">
      <c r="A237" s="16" t="str">
        <f>IF(Matrix!$M55="Yes",Matrix!$G55," ")</f>
        <v xml:space="preserve"> </v>
      </c>
      <c r="B237" s="16" t="str">
        <f>IF(Matrix!$M55="Yes",Matrix!$I55," ")</f>
        <v xml:space="preserve"> </v>
      </c>
      <c r="C237" s="16"/>
      <c r="D237" s="16"/>
      <c r="E237" s="16"/>
      <c r="F237" s="16"/>
      <c r="G237" s="16"/>
      <c r="H237" s="16" t="str">
        <f>IF(Matrix!$M55="Yes","Cloud or Back-end"," ")</f>
        <v xml:space="preserve"> </v>
      </c>
      <c r="M237" s="18"/>
      <c r="Q237" s="14"/>
    </row>
    <row r="238" spans="1:17" x14ac:dyDescent="0.4">
      <c r="A238" s="16" t="str">
        <f>IF(Matrix!$M56="Yes",Matrix!$G56," ")</f>
        <v xml:space="preserve"> </v>
      </c>
      <c r="B238" s="16" t="str">
        <f>IF(Matrix!$M56="Yes",Matrix!$I56," ")</f>
        <v xml:space="preserve"> </v>
      </c>
      <c r="C238" s="16"/>
      <c r="D238" s="16"/>
      <c r="E238" s="16"/>
      <c r="F238" s="16"/>
      <c r="G238" s="16"/>
      <c r="H238" s="16" t="str">
        <f>IF(Matrix!$M56="Yes","Cloud or Back-end"," ")</f>
        <v xml:space="preserve"> </v>
      </c>
      <c r="M238" s="18"/>
      <c r="Q238" s="14"/>
    </row>
    <row r="239" spans="1:17" ht="58.3" x14ac:dyDescent="0.4">
      <c r="A239" s="16" t="str">
        <f>IF(Matrix!$M57="Yes",Matrix!$G57," ")</f>
        <v>High</v>
      </c>
      <c r="B239" s="16" t="str">
        <f>IF(Matrix!$M57="Yes",Matrix!$I57,"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16"/>
      <c r="D239" s="16"/>
      <c r="E239" s="16"/>
      <c r="F239" s="16"/>
      <c r="G239" s="16"/>
      <c r="H239" s="16" t="str">
        <f>IF(Matrix!$M57="Yes","Cloud or Back-end"," ")</f>
        <v>Cloud or Back-end</v>
      </c>
      <c r="M239" s="18"/>
      <c r="Q239" s="14"/>
    </row>
    <row r="240" spans="1:17" ht="29.15" x14ac:dyDescent="0.4">
      <c r="A240" s="16" t="str">
        <f>IF(Matrix!$M59="Yes",Matrix!$G59," ")</f>
        <v>Medium</v>
      </c>
      <c r="B240" s="16" t="str">
        <f>IF(Matrix!$M59="Yes",Matrix!$I59," ")</f>
        <v>SII-080 (Protecting Firmware on Devices) - The vendor shall design security components that fail-secure to protect integrity of systems and data.</v>
      </c>
      <c r="C240" s="16"/>
      <c r="D240" s="16"/>
      <c r="E240" s="16"/>
      <c r="F240" s="16"/>
      <c r="G240" s="16"/>
      <c r="H240" s="16" t="str">
        <f>IF(Matrix!$M59="Yes","Cloud or Back-end"," ")</f>
        <v>Cloud or Back-end</v>
      </c>
      <c r="M240" s="18"/>
      <c r="Q240" s="14"/>
    </row>
    <row r="241" spans="1:17" ht="43.75" x14ac:dyDescent="0.4">
      <c r="A241" s="16" t="str">
        <f>IF(Matrix!$M60="Yes",Matrix!$G60," ")</f>
        <v>Low</v>
      </c>
      <c r="B241" s="16" t="str">
        <f>IF(Matrix!$M60="Yes",Matrix!$I60," ")</f>
        <v>SII-081 (Protecting Firmware on Devices) - The vendor shall utilize protective mechanisms to protect components from unauthorized runtime/volatile modification of code.</v>
      </c>
      <c r="C241" s="16"/>
      <c r="D241" s="16"/>
      <c r="E241" s="16"/>
      <c r="F241" s="16"/>
      <c r="G241" s="16"/>
      <c r="H241" s="16" t="str">
        <f>IF(Matrix!$M60="Yes","Cloud or Back-end"," ")</f>
        <v>Cloud or Back-end</v>
      </c>
      <c r="M241" s="18"/>
      <c r="Q241" s="14"/>
    </row>
    <row r="242" spans="1:17" ht="102" x14ac:dyDescent="0.4">
      <c r="A242" s="16" t="str">
        <f>IF(Matrix!$M61="Yes",Matrix!$G61," ")</f>
        <v>Medium</v>
      </c>
      <c r="B242" s="16" t="str">
        <f>IF(Matrix!$M61="Yes",Matrix!$I61,"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16"/>
      <c r="D242" s="16"/>
      <c r="E242" s="16"/>
      <c r="F242" s="16"/>
      <c r="G242" s="16"/>
      <c r="H242" s="16" t="str">
        <f>IF(Matrix!$M61="Yes","Cloud or Back-end"," ")</f>
        <v>Cloud or Back-end</v>
      </c>
      <c r="M242" s="18"/>
      <c r="Q242" s="14"/>
    </row>
    <row r="243" spans="1:17" ht="29.15" x14ac:dyDescent="0.4">
      <c r="A243" s="16" t="str">
        <f>IF(Matrix!$M62="Yes",Matrix!$G62," ")</f>
        <v>High</v>
      </c>
      <c r="B243" s="16" t="str">
        <f>IF(Matrix!$M62="Yes",Matrix!$I62," ")</f>
        <v>SII-100 (Incident Response) - The vendor must monitor information systems for attack and unauthorized access including employing automated analysis tools</v>
      </c>
      <c r="C243" s="16"/>
      <c r="D243" s="16"/>
      <c r="E243" s="16"/>
      <c r="F243" s="16"/>
      <c r="G243" s="16"/>
      <c r="H243" s="16" t="str">
        <f>IF(Matrix!$M62="Yes","Cloud or Back-end"," ")</f>
        <v>Cloud or Back-end</v>
      </c>
      <c r="M243" s="18"/>
      <c r="Q243" s="14"/>
    </row>
    <row r="244" spans="1:17" ht="87.45" x14ac:dyDescent="0.4">
      <c r="A244" s="16" t="str">
        <f>IF(Matrix!$M63="Yes",Matrix!$G63," ")</f>
        <v>Medium</v>
      </c>
      <c r="B244" s="16" t="str">
        <f>IF(Matrix!$M63="Yes",Matrix!$I63," ")</f>
        <v xml:space="preserve">SII-110 (Vulnerability Management) - The vendor conducts regular vulnerability scans of operating environment to verify software components in use have been patched according to remediation SLAs. 
</v>
      </c>
      <c r="C244" s="16"/>
      <c r="D244" s="16"/>
      <c r="E244" s="16"/>
      <c r="F244" s="16"/>
      <c r="G244" s="16"/>
      <c r="H244" s="16" t="str">
        <f>IF(Matrix!$M63="Yes","Cloud or Back-end"," ")</f>
        <v>Cloud or Back-end</v>
      </c>
      <c r="M244" s="18"/>
      <c r="Q244" s="14"/>
    </row>
    <row r="245" spans="1:17" ht="43.75" x14ac:dyDescent="0.4">
      <c r="A245" s="16" t="str">
        <f>IF(Matrix!$M64="Yes",Matrix!$G64," ")</f>
        <v>Low</v>
      </c>
      <c r="B245" s="16" t="str">
        <f>IF(Matrix!$M64="Yes",Matrix!$I64," ")</f>
        <v>SII-120 (Vulnerability Management) - The vendor shall have a vulnerability management process that includes steps to triage any found vulnerabilities and plan remediation.</v>
      </c>
      <c r="C245" s="16"/>
      <c r="D245" s="16"/>
      <c r="E245" s="16"/>
      <c r="F245" s="16"/>
      <c r="G245" s="16"/>
      <c r="H245" s="16" t="str">
        <f>IF(Matrix!$M64="Yes","Cloud or Back-end"," ")</f>
        <v>Cloud or Back-end</v>
      </c>
      <c r="M245" s="18"/>
      <c r="Q245" s="14"/>
    </row>
    <row r="246" spans="1:17" ht="131.15" x14ac:dyDescent="0.4">
      <c r="A246" s="16" t="str">
        <f>IF(Matrix!$M65="Yes",Matrix!$G65," ")</f>
        <v>Medium</v>
      </c>
      <c r="B246" s="16" t="str">
        <f>IF(Matrix!$M65="Yes",Matrix!$I65,"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16"/>
      <c r="D246" s="16"/>
      <c r="E246" s="16"/>
      <c r="F246" s="16"/>
      <c r="G246" s="16"/>
      <c r="H246" s="16" t="str">
        <f>IF(Matrix!$M65="Yes","Cloud or Back-end"," ")</f>
        <v>Cloud or Back-end</v>
      </c>
      <c r="M246" s="18"/>
      <c r="Q246" s="14"/>
    </row>
    <row r="247" spans="1:17" ht="43.75" x14ac:dyDescent="0.4">
      <c r="A247" s="16" t="str">
        <f>IF(Matrix!$M66="Yes",Matrix!$G66," ")</f>
        <v>Medium</v>
      </c>
      <c r="B247" s="16" t="str">
        <f>IF(Matrix!$M66="Yes",Matrix!$I66," ")</f>
        <v>SII-140 (Vulnerability Management) - The vendor shall implement ongoing monitoring and protection against malicious code in production using a well governed process that addresses all entry and exit points in the system.</v>
      </c>
      <c r="C247" s="16"/>
      <c r="D247" s="16"/>
      <c r="E247" s="16"/>
      <c r="F247" s="16"/>
      <c r="G247" s="16"/>
      <c r="H247" s="16" t="str">
        <f>IF(Matrix!$M66="Yes","Cloud or Back-end"," ")</f>
        <v>Cloud or Back-end</v>
      </c>
      <c r="M247" s="18"/>
      <c r="Q247" s="14"/>
    </row>
    <row r="248" spans="1:17" ht="29.15" x14ac:dyDescent="0.4">
      <c r="A248" s="16" t="str">
        <f>IF(Matrix!$M67="Yes",Matrix!$G67," ")</f>
        <v>Medium</v>
      </c>
      <c r="B248" s="16" t="str">
        <f>IF(Matrix!$M67="Yes",Matrix!$I67," ")</f>
        <v>SII-150 (Vulnerability Management) - The vendor shall verify code according to best-practice coding standards</v>
      </c>
      <c r="C248" s="16"/>
      <c r="D248" s="16"/>
      <c r="E248" s="16"/>
      <c r="F248" s="16"/>
      <c r="G248" s="16"/>
      <c r="H248" s="16" t="str">
        <f>IF(Matrix!$M67="Yes","Cloud or Back-end"," ")</f>
        <v>Cloud or Back-end</v>
      </c>
      <c r="M248" s="18"/>
      <c r="Q248" s="14"/>
    </row>
    <row r="249" spans="1:17" ht="43.75" x14ac:dyDescent="0.4">
      <c r="A249" s="16" t="str">
        <f>IF(Matrix!$M68="Yes",Matrix!$G68," ")</f>
        <v>Medium</v>
      </c>
      <c r="B249" s="16" t="str">
        <f>IF(Matrix!$M68="Yes",Matrix!$I68," ")</f>
        <v>SII-170 (System and Information Integrity) - The vendor shall actively monitor resources such as NIST Common Vulnerabilities and Exposures (CVE), Bugtraq, for security alerts and advisories related to the telematics system’s components</v>
      </c>
      <c r="C249" s="16"/>
      <c r="D249" s="16"/>
      <c r="E249" s="16"/>
      <c r="F249" s="16"/>
      <c r="G249" s="16"/>
      <c r="H249" s="16" t="str">
        <f>IF(Matrix!$M68="Yes","Cloud or Back-end"," ")</f>
        <v>Cloud or Back-end</v>
      </c>
      <c r="M249" s="18"/>
      <c r="Q249" s="14"/>
    </row>
    <row r="250" spans="1:17" ht="58.3" x14ac:dyDescent="0.4">
      <c r="A250" s="16" t="str">
        <f>IF(Matrix!$M69="Yes",Matrix!$G69," ")</f>
        <v>Medium</v>
      </c>
      <c r="B250" s="16" t="str">
        <f>IF(Matrix!$M69="Yes",Matrix!$I69,"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16"/>
      <c r="D250" s="16"/>
      <c r="E250" s="16"/>
      <c r="F250" s="16"/>
      <c r="G250" s="16"/>
      <c r="H250" s="16" t="str">
        <f>IF(Matrix!$M69="Yes","Cloud or Back-end"," ")</f>
        <v>Cloud or Back-end</v>
      </c>
      <c r="M250" s="18"/>
      <c r="Q250" s="14"/>
    </row>
    <row r="251" spans="1:17" x14ac:dyDescent="0.4">
      <c r="A251" s="16" t="str">
        <f>IF(Matrix!$M71="Yes",Matrix!$G71," ")</f>
        <v xml:space="preserve"> </v>
      </c>
      <c r="B251" s="16" t="str">
        <f>IF(Matrix!$M71="Yes",Matrix!$I71," ")</f>
        <v xml:space="preserve"> </v>
      </c>
      <c r="C251" s="16"/>
      <c r="D251" s="16"/>
      <c r="E251" s="16"/>
      <c r="F251" s="16"/>
      <c r="G251" s="16"/>
      <c r="H251" s="16" t="str">
        <f>IF(Matrix!$M71="Yes","Cloud or Back-end"," ")</f>
        <v xml:space="preserve"> </v>
      </c>
      <c r="M251" s="18"/>
      <c r="Q251" s="14"/>
    </row>
  </sheetData>
  <autoFilter ref="H4:H62" xr:uid="{00000000-0009-0000-0000-000008000000}"/>
  <mergeCells count="29">
    <mergeCell ref="A1:G1"/>
    <mergeCell ref="A2:G2"/>
    <mergeCell ref="A3:G3"/>
    <mergeCell ref="A4:A5"/>
    <mergeCell ref="B4:B5"/>
    <mergeCell ref="C4:F4"/>
    <mergeCell ref="G4:G5"/>
    <mergeCell ref="H4:H5"/>
    <mergeCell ref="B65:H65"/>
    <mergeCell ref="B66:H66"/>
    <mergeCell ref="A67:A68"/>
    <mergeCell ref="B67:B68"/>
    <mergeCell ref="C67:F67"/>
    <mergeCell ref="G67:G68"/>
    <mergeCell ref="H67:H68"/>
    <mergeCell ref="B128:H128"/>
    <mergeCell ref="B129:H129"/>
    <mergeCell ref="A130:A131"/>
    <mergeCell ref="B130:B131"/>
    <mergeCell ref="C130:F130"/>
    <mergeCell ref="G130:G131"/>
    <mergeCell ref="H130:H131"/>
    <mergeCell ref="H193:H194"/>
    <mergeCell ref="A191:G191"/>
    <mergeCell ref="A192:G192"/>
    <mergeCell ref="A193:A194"/>
    <mergeCell ref="B193:B194"/>
    <mergeCell ref="C193:F193"/>
    <mergeCell ref="G193:G194"/>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Matrix</vt:lpstr>
      <vt:lpstr>Printable Matrix</vt:lpstr>
      <vt:lpstr>Supplier Questionnaires</vt:lpstr>
      <vt:lpstr>Appendix I - CyberReq Short (2</vt:lpstr>
      <vt:lpstr>'Appendix I - CyberReq Short (2'!Print_Titles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Ben Gardiner</cp:lastModifiedBy>
  <cp:lastPrinted>2021-03-03T15:25:10Z</cp:lastPrinted>
  <dcterms:created xsi:type="dcterms:W3CDTF">2019-04-30T17:00:46Z</dcterms:created>
  <dcterms:modified xsi:type="dcterms:W3CDTF">2021-06-15T16:10:35Z</dcterms:modified>
</cp:coreProperties>
</file>