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roRene\Documents\cursos\2018a\EstadisticaenQuimicaMañana\"/>
    </mc:Choice>
  </mc:AlternateContent>
  <xr:revisionPtr revIDLastSave="0" documentId="10_ncr:100000_{E4BF469C-1919-4500-8429-9E2253470F81}" xr6:coauthVersionLast="31" xr6:coauthVersionMax="31" xr10:uidLastSave="{00000000-0000-0000-0000-000000000000}"/>
  <bookViews>
    <workbookView xWindow="600" yWindow="228" windowWidth="6918" windowHeight="4308" xr2:uid="{00000000-000D-0000-FFFF-FFFF00000000}"/>
  </bookViews>
  <sheets>
    <sheet name="ANOVA-1" sheetId="1" r:id="rId1"/>
  </sheets>
  <calcPr calcId="179017"/>
</workbook>
</file>

<file path=xl/calcChain.xml><?xml version="1.0" encoding="utf-8"?>
<calcChain xmlns="http://schemas.openxmlformats.org/spreadsheetml/2006/main">
  <c r="G41" i="1" l="1"/>
  <c r="G45" i="1" s="1"/>
  <c r="O40" i="1"/>
  <c r="L35" i="1"/>
  <c r="L40" i="1" s="1"/>
  <c r="M35" i="1"/>
  <c r="M41" i="1" s="1"/>
  <c r="N35" i="1"/>
  <c r="N46" i="1" s="1"/>
  <c r="O35" i="1"/>
  <c r="O41" i="1" s="1"/>
  <c r="K35" i="1"/>
  <c r="K43" i="1" s="1"/>
  <c r="C39" i="1"/>
  <c r="A41" i="1"/>
  <c r="D42" i="1"/>
  <c r="B44" i="1"/>
  <c r="A47" i="1"/>
  <c r="E37" i="1"/>
  <c r="C33" i="1"/>
  <c r="D38" i="1" s="1"/>
  <c r="D37" i="1" l="1"/>
  <c r="B46" i="1"/>
  <c r="A44" i="1"/>
  <c r="C42" i="1"/>
  <c r="E40" i="1"/>
  <c r="A39" i="1"/>
  <c r="M36" i="1"/>
  <c r="N40" i="1"/>
  <c r="B48" i="1"/>
  <c r="B45" i="1"/>
  <c r="C43" i="1"/>
  <c r="E41" i="1"/>
  <c r="B40" i="1"/>
  <c r="C38" i="1"/>
  <c r="N49" i="1"/>
  <c r="O39" i="1"/>
  <c r="A48" i="1"/>
  <c r="A45" i="1"/>
  <c r="B43" i="1"/>
  <c r="D41" i="1"/>
  <c r="A40" i="1"/>
  <c r="B38" i="1"/>
  <c r="N47" i="1"/>
  <c r="N39" i="1"/>
  <c r="K50" i="1"/>
  <c r="E44" i="1"/>
  <c r="B42" i="1"/>
  <c r="O36" i="1"/>
  <c r="K48" i="1"/>
  <c r="K44" i="1"/>
  <c r="K40" i="1"/>
  <c r="L49" i="1"/>
  <c r="O46" i="1"/>
  <c r="N45" i="1"/>
  <c r="N44" i="1"/>
  <c r="N43" i="1"/>
  <c r="N42" i="1"/>
  <c r="N41" i="1"/>
  <c r="M40" i="1"/>
  <c r="L39" i="1"/>
  <c r="K46" i="1"/>
  <c r="K42" i="1"/>
  <c r="L50" i="1"/>
  <c r="L46" i="1"/>
  <c r="L45" i="1"/>
  <c r="L44" i="1"/>
  <c r="L43" i="1"/>
  <c r="L42" i="1"/>
  <c r="K36" i="1"/>
  <c r="L36" i="1"/>
  <c r="K49" i="1"/>
  <c r="K45" i="1"/>
  <c r="K41" i="1"/>
  <c r="L47" i="1"/>
  <c r="O45" i="1"/>
  <c r="O44" i="1"/>
  <c r="O43" i="1"/>
  <c r="O42" i="1"/>
  <c r="B37" i="1"/>
  <c r="D47" i="1"/>
  <c r="A46" i="1"/>
  <c r="E43" i="1"/>
  <c r="A43" i="1"/>
  <c r="C41" i="1"/>
  <c r="D40" i="1"/>
  <c r="E39" i="1"/>
  <c r="E38" i="1"/>
  <c r="A38" i="1"/>
  <c r="A37" i="1"/>
  <c r="D48" i="1"/>
  <c r="B47" i="1"/>
  <c r="D45" i="1"/>
  <c r="D44" i="1"/>
  <c r="D43" i="1"/>
  <c r="E42" i="1"/>
  <c r="A42" i="1"/>
  <c r="B41" i="1"/>
  <c r="C40" i="1"/>
  <c r="D39" i="1"/>
  <c r="N36" i="1"/>
  <c r="K39" i="1"/>
  <c r="K47" i="1"/>
  <c r="N50" i="1"/>
  <c r="L48" i="1"/>
  <c r="M45" i="1"/>
  <c r="M44" i="1"/>
  <c r="M43" i="1"/>
  <c r="M42" i="1"/>
  <c r="B75" i="1"/>
  <c r="C75" i="1" s="1"/>
  <c r="D75" i="1" s="1"/>
  <c r="B74" i="1"/>
  <c r="C74" i="1" s="1"/>
  <c r="D74" i="1" s="1"/>
  <c r="B73" i="1"/>
  <c r="C73" i="1" s="1"/>
  <c r="D73" i="1" s="1"/>
  <c r="B72" i="1"/>
  <c r="C72" i="1" s="1"/>
  <c r="D72" i="1" s="1"/>
  <c r="B71" i="1"/>
  <c r="C71" i="1" s="1"/>
  <c r="D71" i="1" s="1"/>
  <c r="B70" i="1"/>
  <c r="C70" i="1" s="1"/>
  <c r="D70" i="1" s="1"/>
  <c r="B69" i="1"/>
  <c r="C69" i="1" s="1"/>
  <c r="D69" i="1" s="1"/>
  <c r="B68" i="1"/>
  <c r="C68" i="1" s="1"/>
  <c r="D68" i="1" s="1"/>
  <c r="B67" i="1"/>
  <c r="C67" i="1" s="1"/>
  <c r="D67" i="1" s="1"/>
  <c r="B66" i="1"/>
  <c r="C66" i="1" s="1"/>
  <c r="D66" i="1" s="1"/>
  <c r="B65" i="1"/>
  <c r="C65" i="1" s="1"/>
  <c r="D65" i="1" s="1"/>
  <c r="B64" i="1"/>
  <c r="C64" i="1" s="1"/>
  <c r="D64" i="1" s="1"/>
  <c r="G38" i="1" l="1"/>
  <c r="G43" i="1" s="1"/>
  <c r="G36" i="1"/>
  <c r="G37" i="1"/>
  <c r="G39" i="1" l="1"/>
  <c r="G42" i="1"/>
  <c r="G44" i="1" s="1"/>
</calcChain>
</file>

<file path=xl/sharedStrings.xml><?xml version="1.0" encoding="utf-8"?>
<sst xmlns="http://schemas.openxmlformats.org/spreadsheetml/2006/main" count="43" uniqueCount="37">
  <si>
    <t>Valor de Q:</t>
  </si>
  <si>
    <t>Datos</t>
  </si>
  <si>
    <t>Orden</t>
  </si>
  <si>
    <t>Fracción</t>
  </si>
  <si>
    <t>Z</t>
  </si>
  <si>
    <t>Gráfico de distribución normal:</t>
  </si>
  <si>
    <t>PRUEBA DE TUKEY</t>
  </si>
  <si>
    <t xml:space="preserve">Para escoger un catalizador para la descomposición térmica del compuesto A, se hicieron </t>
  </si>
  <si>
    <t xml:space="preserve">cinco grupos de experimentos. En el primer grupo de experimentos se desarrolló la reacción </t>
  </si>
  <si>
    <t xml:space="preserve">sin catalizador. En los otros 4 grupos de experimentos se emplearon las sustancias </t>
  </si>
  <si>
    <t xml:space="preserve">catalizadoras I, II, III, y IV, en cantidades iguales en cada grupo de experimentos y bajo las </t>
  </si>
  <si>
    <t xml:space="preserve">mismas condiciones de reacción. Se determinó el tiempo (horas) necesario para que el </t>
  </si>
  <si>
    <t xml:space="preserve">compuesto A redujera su concentración a la mitad (tiempo medio). Se encontraron los </t>
  </si>
  <si>
    <t>siguientes resultados:</t>
  </si>
  <si>
    <t>Réplica</t>
  </si>
  <si>
    <t>Sin catalizador</t>
  </si>
  <si>
    <t>Cat-I</t>
  </si>
  <si>
    <t>Cat-II</t>
  </si>
  <si>
    <t>Cat-III</t>
  </si>
  <si>
    <t>Cat-IV</t>
  </si>
  <si>
    <t>Promedio global:</t>
  </si>
  <si>
    <t>contenían un dato anómalo.</t>
  </si>
  <si>
    <t>Cálculo de Q:</t>
  </si>
  <si>
    <t>Promedio xi</t>
  </si>
  <si>
    <t>Promd xi - global</t>
  </si>
  <si>
    <r>
      <t>Valor de Q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</si>
  <si>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t>Cálculo de Qw</t>
  </si>
  <si>
    <t>Valor de Qw:</t>
  </si>
  <si>
    <t>QA +Qw =</t>
  </si>
  <si>
    <t>N° grupos, t=</t>
  </si>
  <si>
    <t>N° mediciones</t>
  </si>
  <si>
    <t>S²A =</t>
  </si>
  <si>
    <t>S²w =</t>
  </si>
  <si>
    <t>Valor de F:</t>
  </si>
  <si>
    <t>F umbral</t>
  </si>
  <si>
    <t>Las celdas marcadas con el color</t>
  </si>
  <si>
    <t>Datos originales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</si>
</sst>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Helvetic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vertical="center" wrapText="1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5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6" borderId="0" xfId="0" applyFont="1" applyFill="1"/>
    <xf numFmtId="0" fontId="0" fillId="6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638175</xdr:colOff>
      <xdr:row>10</xdr:row>
      <xdr:rowOff>114300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10575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21</xdr:col>
      <xdr:colOff>257175</xdr:colOff>
      <xdr:row>17</xdr:row>
      <xdr:rowOff>19050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0"/>
          <a:ext cx="7877175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10</xdr:col>
      <xdr:colOff>685801</xdr:colOff>
      <xdr:row>20</xdr:row>
      <xdr:rowOff>152400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095500"/>
          <a:ext cx="845820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142875</xdr:colOff>
      <xdr:row>81</xdr:row>
      <xdr:rowOff>47625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39528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9</xdr:col>
      <xdr:colOff>409575</xdr:colOff>
      <xdr:row>85</xdr:row>
      <xdr:rowOff>133350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74199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5</xdr:col>
      <xdr:colOff>809624</xdr:colOff>
      <xdr:row>130</xdr:row>
      <xdr:rowOff>6776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4619624" cy="8388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V78"/>
  <sheetViews>
    <sheetView tabSelected="1" workbookViewId="0">
      <selection activeCell="P36" sqref="P36"/>
    </sheetView>
  </sheetViews>
  <sheetFormatPr defaultColWidth="10.9453125" defaultRowHeight="14.4" x14ac:dyDescent="0.55000000000000004"/>
  <cols>
    <col min="1" max="5" width="10.9453125" style="1"/>
    <col min="6" max="6" width="13.734375" style="1" customWidth="1"/>
    <col min="7" max="10" width="10.9453125" style="1"/>
    <col min="11" max="11" width="22.62890625" style="1" customWidth="1"/>
    <col min="12" max="16384" width="10.9453125" style="1"/>
  </cols>
  <sheetData>
    <row r="21" spans="1:22" ht="14.7" thickBot="1" x14ac:dyDescent="0.6">
      <c r="Q21" s="16" t="s">
        <v>36</v>
      </c>
    </row>
    <row r="22" spans="1:22" ht="15.3" thickBot="1" x14ac:dyDescent="0.6">
      <c r="J22" s="2" t="s">
        <v>14</v>
      </c>
      <c r="K22" s="3" t="s">
        <v>15</v>
      </c>
      <c r="L22" s="3" t="s">
        <v>16</v>
      </c>
      <c r="M22" s="3" t="s">
        <v>17</v>
      </c>
      <c r="N22" s="3" t="s">
        <v>18</v>
      </c>
      <c r="O22" s="3" t="s">
        <v>19</v>
      </c>
      <c r="Q22" s="14" t="s">
        <v>14</v>
      </c>
      <c r="R22" s="14" t="s">
        <v>15</v>
      </c>
      <c r="S22" s="14" t="s">
        <v>16</v>
      </c>
      <c r="T22" s="14" t="s">
        <v>17</v>
      </c>
      <c r="U22" s="14" t="s">
        <v>18</v>
      </c>
      <c r="V22" s="14" t="s">
        <v>19</v>
      </c>
    </row>
    <row r="23" spans="1:22" ht="15.6" thickBot="1" x14ac:dyDescent="0.6">
      <c r="A23" s="4" t="s">
        <v>7</v>
      </c>
      <c r="J23" s="5">
        <v>1</v>
      </c>
      <c r="K23" s="6">
        <v>1.97</v>
      </c>
      <c r="L23" s="6">
        <v>2.92</v>
      </c>
      <c r="M23" s="7"/>
      <c r="N23" s="6">
        <v>1.85</v>
      </c>
      <c r="O23" s="6">
        <v>2.35</v>
      </c>
      <c r="Q23" s="14">
        <v>1</v>
      </c>
      <c r="R23" s="14">
        <v>1.97</v>
      </c>
      <c r="S23" s="14">
        <v>2.92</v>
      </c>
      <c r="T23" s="15">
        <v>1.72</v>
      </c>
      <c r="U23" s="14">
        <v>1.85</v>
      </c>
      <c r="V23" s="14">
        <v>2.35</v>
      </c>
    </row>
    <row r="24" spans="1:22" ht="15.6" thickBot="1" x14ac:dyDescent="0.6">
      <c r="A24" s="4" t="s">
        <v>8</v>
      </c>
      <c r="J24" s="5">
        <v>2</v>
      </c>
      <c r="K24" s="6">
        <v>2.33</v>
      </c>
      <c r="L24" s="6">
        <v>2.08</v>
      </c>
      <c r="M24" s="6">
        <v>1.42</v>
      </c>
      <c r="N24" s="6">
        <v>1.93</v>
      </c>
      <c r="O24" s="6">
        <v>2.42</v>
      </c>
      <c r="Q24" s="14">
        <v>2</v>
      </c>
      <c r="R24" s="14">
        <v>2.33</v>
      </c>
      <c r="S24" s="14">
        <v>2.08</v>
      </c>
      <c r="T24" s="14">
        <v>1.42</v>
      </c>
      <c r="U24" s="14">
        <v>1.93</v>
      </c>
      <c r="V24" s="14">
        <v>2.42</v>
      </c>
    </row>
    <row r="25" spans="1:22" ht="15.6" thickBot="1" x14ac:dyDescent="0.6">
      <c r="A25" s="4" t="s">
        <v>9</v>
      </c>
      <c r="J25" s="5">
        <v>3</v>
      </c>
      <c r="K25" s="6">
        <v>2.2400000000000002</v>
      </c>
      <c r="L25" s="7"/>
      <c r="M25" s="6">
        <v>1.32</v>
      </c>
      <c r="N25" s="6">
        <v>1.74</v>
      </c>
      <c r="O25" s="6">
        <v>2.5499999999999998</v>
      </c>
      <c r="Q25" s="14">
        <v>3</v>
      </c>
      <c r="R25" s="14">
        <v>2.2400000000000002</v>
      </c>
      <c r="S25" s="15">
        <v>1.42</v>
      </c>
      <c r="T25" s="14">
        <v>1.32</v>
      </c>
      <c r="U25" s="14">
        <v>1.74</v>
      </c>
      <c r="V25" s="14">
        <v>2.5499999999999998</v>
      </c>
    </row>
    <row r="26" spans="1:22" ht="15.6" thickBot="1" x14ac:dyDescent="0.6">
      <c r="A26" s="4" t="s">
        <v>10</v>
      </c>
      <c r="J26" s="5">
        <v>4</v>
      </c>
      <c r="K26" s="6">
        <v>2.62</v>
      </c>
      <c r="L26" s="6">
        <v>2.04</v>
      </c>
      <c r="M26" s="6">
        <v>1.38</v>
      </c>
      <c r="N26" s="6">
        <v>2.09</v>
      </c>
      <c r="O26" s="6">
        <v>2.66</v>
      </c>
      <c r="Q26" s="14">
        <v>4</v>
      </c>
      <c r="R26" s="14">
        <v>2.62</v>
      </c>
      <c r="S26" s="14">
        <v>2.04</v>
      </c>
      <c r="T26" s="14">
        <v>1.38</v>
      </c>
      <c r="U26" s="14">
        <v>2.09</v>
      </c>
      <c r="V26" s="14">
        <v>2.66</v>
      </c>
    </row>
    <row r="27" spans="1:22" ht="15.6" thickBot="1" x14ac:dyDescent="0.6">
      <c r="A27" s="4" t="s">
        <v>11</v>
      </c>
      <c r="J27" s="5">
        <v>5</v>
      </c>
      <c r="K27" s="6">
        <v>2.33</v>
      </c>
      <c r="L27" s="6">
        <v>2.44</v>
      </c>
      <c r="M27" s="6">
        <v>1.25</v>
      </c>
      <c r="N27" s="6">
        <v>1.81</v>
      </c>
      <c r="O27" s="6">
        <v>2.33</v>
      </c>
      <c r="Q27" s="14">
        <v>5</v>
      </c>
      <c r="R27" s="14">
        <v>2.33</v>
      </c>
      <c r="S27" s="14">
        <v>2.44</v>
      </c>
      <c r="T27" s="14">
        <v>1.25</v>
      </c>
      <c r="U27" s="14">
        <v>1.81</v>
      </c>
      <c r="V27" s="14">
        <v>2.33</v>
      </c>
    </row>
    <row r="28" spans="1:22" ht="15.6" thickBot="1" x14ac:dyDescent="0.6">
      <c r="A28" s="4" t="s">
        <v>12</v>
      </c>
      <c r="J28" s="5">
        <v>6</v>
      </c>
      <c r="K28" s="6">
        <v>2.41</v>
      </c>
      <c r="L28" s="6">
        <v>2.17</v>
      </c>
      <c r="M28" s="6">
        <v>1.44</v>
      </c>
      <c r="N28" s="6">
        <v>1.69</v>
      </c>
      <c r="O28" s="6">
        <v>2.2599999999999998</v>
      </c>
      <c r="Q28" s="14">
        <v>6</v>
      </c>
      <c r="R28" s="14">
        <v>2.41</v>
      </c>
      <c r="S28" s="14">
        <v>2.17</v>
      </c>
      <c r="T28" s="14">
        <v>1.44</v>
      </c>
      <c r="U28" s="14">
        <v>1.69</v>
      </c>
      <c r="V28" s="14">
        <v>2.2599999999999998</v>
      </c>
    </row>
    <row r="29" spans="1:22" ht="15.6" thickBot="1" x14ac:dyDescent="0.6">
      <c r="A29" s="4" t="s">
        <v>13</v>
      </c>
      <c r="J29" s="5">
        <v>7</v>
      </c>
      <c r="K29" s="6">
        <v>2.12</v>
      </c>
      <c r="L29" s="6">
        <v>2.52</v>
      </c>
      <c r="M29" s="6">
        <v>1.32</v>
      </c>
      <c r="N29" s="6">
        <v>2.17</v>
      </c>
      <c r="O29" s="6">
        <v>2.09</v>
      </c>
      <c r="Q29" s="14">
        <v>7</v>
      </c>
      <c r="R29" s="14">
        <v>2.12</v>
      </c>
      <c r="S29" s="14">
        <v>2.52</v>
      </c>
      <c r="T29" s="14">
        <v>1.32</v>
      </c>
      <c r="U29" s="14">
        <v>2.17</v>
      </c>
      <c r="V29" s="14">
        <v>2.09</v>
      </c>
    </row>
    <row r="30" spans="1:22" ht="15.6" thickBot="1" x14ac:dyDescent="0.6">
      <c r="A30" s="4"/>
      <c r="J30" s="5">
        <v>8</v>
      </c>
      <c r="K30" s="6">
        <v>2.5499999999999998</v>
      </c>
      <c r="L30" s="6">
        <v>2.3199999999999998</v>
      </c>
      <c r="M30" s="8"/>
      <c r="N30" s="6">
        <v>1.95</v>
      </c>
      <c r="O30" s="6">
        <v>2.17</v>
      </c>
      <c r="Q30" s="14">
        <v>8</v>
      </c>
      <c r="R30" s="14">
        <v>2.5499999999999998</v>
      </c>
      <c r="S30" s="14">
        <v>2.3199999999999998</v>
      </c>
      <c r="T30" s="14"/>
      <c r="U30" s="14">
        <v>1.95</v>
      </c>
      <c r="V30" s="14">
        <v>2.17</v>
      </c>
    </row>
    <row r="31" spans="1:22" ht="15.6" thickBot="1" x14ac:dyDescent="0.6">
      <c r="A31" s="4" t="s">
        <v>35</v>
      </c>
      <c r="D31" s="9"/>
      <c r="E31" s="1" t="s">
        <v>21</v>
      </c>
      <c r="J31" s="5">
        <v>9</v>
      </c>
      <c r="K31" s="6">
        <v>2.46</v>
      </c>
      <c r="L31" s="6">
        <v>2.27</v>
      </c>
      <c r="M31" s="8"/>
      <c r="N31" s="6">
        <v>1.69</v>
      </c>
      <c r="O31" s="8"/>
      <c r="Q31" s="14">
        <v>9</v>
      </c>
      <c r="R31" s="14">
        <v>2.46</v>
      </c>
      <c r="S31" s="14">
        <v>2.27</v>
      </c>
      <c r="T31" s="14"/>
      <c r="U31" s="14">
        <v>1.69</v>
      </c>
      <c r="V31" s="14"/>
    </row>
    <row r="32" spans="1:22" ht="15.6" thickBot="1" x14ac:dyDescent="0.6">
      <c r="A32" s="4"/>
      <c r="J32" s="5">
        <v>10</v>
      </c>
      <c r="K32" s="6">
        <v>2.25</v>
      </c>
      <c r="L32" s="6">
        <v>2.65</v>
      </c>
      <c r="M32" s="8"/>
      <c r="N32" s="7"/>
      <c r="O32" s="8"/>
      <c r="Q32" s="14">
        <v>10</v>
      </c>
      <c r="R32" s="14">
        <v>2.25</v>
      </c>
      <c r="S32" s="14">
        <v>2.65</v>
      </c>
      <c r="T32" s="14"/>
      <c r="U32" s="15">
        <v>1.19</v>
      </c>
      <c r="V32" s="14"/>
    </row>
    <row r="33" spans="1:22" ht="15.3" thickBot="1" x14ac:dyDescent="0.6">
      <c r="A33" s="1" t="s">
        <v>20</v>
      </c>
      <c r="C33" s="1">
        <f>AVERAGE(K23:O34)</f>
        <v>2.1416666666666662</v>
      </c>
      <c r="J33" s="5">
        <v>11</v>
      </c>
      <c r="K33" s="6">
        <v>2.36</v>
      </c>
      <c r="L33" s="6">
        <v>2.73</v>
      </c>
      <c r="M33" s="8"/>
      <c r="N33" s="6">
        <v>2.0499999999999998</v>
      </c>
      <c r="O33" s="8"/>
      <c r="Q33" s="14">
        <v>11</v>
      </c>
      <c r="R33" s="14">
        <v>2.36</v>
      </c>
      <c r="S33" s="14">
        <v>2.73</v>
      </c>
      <c r="T33" s="14"/>
      <c r="U33" s="14">
        <v>2.0499999999999998</v>
      </c>
      <c r="V33" s="14"/>
    </row>
    <row r="34" spans="1:22" ht="15.3" thickBot="1" x14ac:dyDescent="0.6">
      <c r="J34" s="5">
        <v>12</v>
      </c>
      <c r="K34" s="6">
        <v>2.44</v>
      </c>
      <c r="L34" s="6">
        <v>2.37</v>
      </c>
      <c r="M34" s="8"/>
      <c r="N34" s="6">
        <v>2.2799999999999998</v>
      </c>
      <c r="O34" s="8"/>
      <c r="Q34" s="14">
        <v>12</v>
      </c>
      <c r="R34" s="14">
        <v>2.44</v>
      </c>
      <c r="S34" s="14">
        <v>2.37</v>
      </c>
      <c r="T34" s="14"/>
      <c r="U34" s="14">
        <v>2.2799999999999998</v>
      </c>
      <c r="V34" s="14"/>
    </row>
    <row r="35" spans="1:22" x14ac:dyDescent="0.55000000000000004">
      <c r="J35" s="1" t="s">
        <v>23</v>
      </c>
      <c r="K35" s="1">
        <f>AVERAGE(K23:K34)</f>
        <v>2.3400000000000003</v>
      </c>
      <c r="L35" s="1">
        <f t="shared" ref="L35:O35" si="0">AVERAGE(L23:L34)</f>
        <v>2.4099999999999997</v>
      </c>
      <c r="M35" s="1">
        <f t="shared" si="0"/>
        <v>1.3550000000000002</v>
      </c>
      <c r="N35" s="1">
        <f t="shared" si="0"/>
        <v>1.9318181818181819</v>
      </c>
      <c r="O35" s="1">
        <f t="shared" si="0"/>
        <v>2.3537499999999998</v>
      </c>
    </row>
    <row r="36" spans="1:22" x14ac:dyDescent="0.55000000000000004">
      <c r="A36" s="1" t="s">
        <v>22</v>
      </c>
      <c r="F36" s="1" t="s">
        <v>0</v>
      </c>
      <c r="G36" s="1">
        <f>SUMSQ(A37:E48)</f>
        <v>7.6104666666666665</v>
      </c>
      <c r="J36" s="10" t="s">
        <v>24</v>
      </c>
      <c r="K36" s="1">
        <f>K35-$C$33</f>
        <v>0.19833333333333414</v>
      </c>
      <c r="L36" s="1">
        <f t="shared" ref="L36:O36" si="1">L35-$C$33</f>
        <v>0.26833333333333353</v>
      </c>
      <c r="M36" s="1">
        <f t="shared" si="1"/>
        <v>-0.78666666666666596</v>
      </c>
      <c r="N36" s="1">
        <f t="shared" si="1"/>
        <v>-0.20984848484848428</v>
      </c>
      <c r="O36" s="1">
        <f t="shared" si="1"/>
        <v>0.21208333333333362</v>
      </c>
    </row>
    <row r="37" spans="1:22" ht="16.8" x14ac:dyDescent="0.75">
      <c r="A37" s="11">
        <f>K23-$C$33</f>
        <v>-0.17166666666666619</v>
      </c>
      <c r="B37" s="11">
        <f t="shared" ref="B37:E37" si="2">L23-$C$33</f>
        <v>0.77833333333333377</v>
      </c>
      <c r="C37" s="11"/>
      <c r="D37" s="11">
        <f t="shared" si="2"/>
        <v>-0.29166666666666607</v>
      </c>
      <c r="E37" s="11">
        <f t="shared" si="2"/>
        <v>0.20833333333333393</v>
      </c>
      <c r="F37" s="1" t="s">
        <v>25</v>
      </c>
      <c r="G37" s="1">
        <f>12*K36^2+11*L36^2+6*M36^2+11*N36^2+8*O36^2</f>
        <v>5.8213655303030274</v>
      </c>
    </row>
    <row r="38" spans="1:22" x14ac:dyDescent="0.55000000000000004">
      <c r="A38" s="11">
        <f t="shared" ref="A38:A48" si="3">K24-$C$33</f>
        <v>0.18833333333333391</v>
      </c>
      <c r="B38" s="11">
        <f t="shared" ref="B38:B48" si="4">L24-$C$33</f>
        <v>-6.1666666666666092E-2</v>
      </c>
      <c r="C38" s="11">
        <f t="shared" ref="C38:C43" si="5">M24-$C$33</f>
        <v>-0.72166666666666623</v>
      </c>
      <c r="D38" s="11">
        <f t="shared" ref="D38:D48" si="6">N24-$C$33</f>
        <v>-0.21166666666666623</v>
      </c>
      <c r="E38" s="11">
        <f t="shared" ref="E38:E44" si="7">O24-$C$33</f>
        <v>0.27833333333333377</v>
      </c>
      <c r="F38" s="1" t="s">
        <v>27</v>
      </c>
      <c r="G38" s="1">
        <f>SUMSQ(K39:O50)</f>
        <v>1.7891011363636362</v>
      </c>
      <c r="J38" s="1" t="s">
        <v>26</v>
      </c>
    </row>
    <row r="39" spans="1:22" x14ac:dyDescent="0.55000000000000004">
      <c r="A39" s="11">
        <f t="shared" si="3"/>
        <v>9.833333333333405E-2</v>
      </c>
      <c r="B39" s="11"/>
      <c r="C39" s="11">
        <f t="shared" si="5"/>
        <v>-0.8216666666666661</v>
      </c>
      <c r="D39" s="11">
        <f t="shared" si="6"/>
        <v>-0.40166666666666617</v>
      </c>
      <c r="E39" s="11">
        <f t="shared" si="7"/>
        <v>0.40833333333333366</v>
      </c>
      <c r="F39" s="1" t="s">
        <v>28</v>
      </c>
      <c r="G39" s="1">
        <f>G37+G38</f>
        <v>7.6104666666666638</v>
      </c>
      <c r="K39" s="12">
        <f>K23-K$35</f>
        <v>-0.37000000000000033</v>
      </c>
      <c r="L39" s="12">
        <f t="shared" ref="L39:O39" si="8">L23-L$35</f>
        <v>0.51000000000000023</v>
      </c>
      <c r="M39" s="12"/>
      <c r="N39" s="12">
        <f t="shared" si="8"/>
        <v>-8.181818181818179E-2</v>
      </c>
      <c r="O39" s="12">
        <f t="shared" si="8"/>
        <v>-3.749999999999698E-3</v>
      </c>
    </row>
    <row r="40" spans="1:22" x14ac:dyDescent="0.55000000000000004">
      <c r="A40" s="11">
        <f t="shared" si="3"/>
        <v>0.47833333333333394</v>
      </c>
      <c r="B40" s="11">
        <f t="shared" si="4"/>
        <v>-0.10166666666666613</v>
      </c>
      <c r="C40" s="11">
        <f t="shared" si="5"/>
        <v>-0.76166666666666627</v>
      </c>
      <c r="D40" s="11">
        <f t="shared" si="6"/>
        <v>-5.1666666666666305E-2</v>
      </c>
      <c r="E40" s="11">
        <f t="shared" si="7"/>
        <v>0.51833333333333398</v>
      </c>
      <c r="F40" s="1" t="s">
        <v>29</v>
      </c>
      <c r="G40" s="1">
        <v>5</v>
      </c>
      <c r="K40" s="12">
        <f t="shared" ref="K40:O50" si="9">K24-K$35</f>
        <v>-1.0000000000000231E-2</v>
      </c>
      <c r="L40" s="12">
        <f t="shared" si="9"/>
        <v>-0.32999999999999963</v>
      </c>
      <c r="M40" s="12">
        <f t="shared" si="9"/>
        <v>6.4999999999999725E-2</v>
      </c>
      <c r="N40" s="12">
        <f t="shared" si="9"/>
        <v>-1.8181818181819409E-3</v>
      </c>
      <c r="O40" s="12">
        <f t="shared" si="9"/>
        <v>6.6250000000000142E-2</v>
      </c>
    </row>
    <row r="41" spans="1:22" x14ac:dyDescent="0.55000000000000004">
      <c r="A41" s="11">
        <f t="shared" si="3"/>
        <v>0.18833333333333391</v>
      </c>
      <c r="B41" s="11">
        <f t="shared" si="4"/>
        <v>0.29833333333333378</v>
      </c>
      <c r="C41" s="11">
        <f t="shared" si="5"/>
        <v>-0.89166666666666616</v>
      </c>
      <c r="D41" s="11">
        <f t="shared" si="6"/>
        <v>-0.33166666666666611</v>
      </c>
      <c r="E41" s="11">
        <f t="shared" si="7"/>
        <v>0.18833333333333391</v>
      </c>
      <c r="F41" s="1" t="s">
        <v>30</v>
      </c>
      <c r="G41" s="1">
        <f>COUNT(K23:O34)</f>
        <v>48</v>
      </c>
      <c r="K41" s="12">
        <f t="shared" si="9"/>
        <v>-0.10000000000000009</v>
      </c>
      <c r="L41" s="12"/>
      <c r="M41" s="12">
        <f t="shared" si="9"/>
        <v>-3.5000000000000142E-2</v>
      </c>
      <c r="N41" s="12">
        <f t="shared" si="9"/>
        <v>-0.19181818181818189</v>
      </c>
      <c r="O41" s="12">
        <f t="shared" si="9"/>
        <v>0.19625000000000004</v>
      </c>
    </row>
    <row r="42" spans="1:22" x14ac:dyDescent="0.55000000000000004">
      <c r="A42" s="11">
        <f t="shared" si="3"/>
        <v>0.26833333333333398</v>
      </c>
      <c r="B42" s="11">
        <f t="shared" si="4"/>
        <v>2.8333333333333766E-2</v>
      </c>
      <c r="C42" s="11">
        <f t="shared" si="5"/>
        <v>-0.70166666666666622</v>
      </c>
      <c r="D42" s="11">
        <f t="shared" si="6"/>
        <v>-0.45166666666666622</v>
      </c>
      <c r="E42" s="11">
        <f t="shared" si="7"/>
        <v>0.11833333333333362</v>
      </c>
      <c r="F42" s="1" t="s">
        <v>31</v>
      </c>
      <c r="G42" s="1">
        <f>G37/(G40-1)</f>
        <v>1.4553413825757568</v>
      </c>
      <c r="K42" s="12">
        <f t="shared" si="9"/>
        <v>0.2799999999999998</v>
      </c>
      <c r="L42" s="12">
        <f t="shared" si="9"/>
        <v>-0.36999999999999966</v>
      </c>
      <c r="M42" s="12">
        <f t="shared" si="9"/>
        <v>2.4999999999999689E-2</v>
      </c>
      <c r="N42" s="12">
        <f t="shared" si="9"/>
        <v>0.15818181818181798</v>
      </c>
      <c r="O42" s="12">
        <f t="shared" si="9"/>
        <v>0.30625000000000036</v>
      </c>
    </row>
    <row r="43" spans="1:22" x14ac:dyDescent="0.55000000000000004">
      <c r="A43" s="11">
        <f t="shared" si="3"/>
        <v>-2.1666666666666057E-2</v>
      </c>
      <c r="B43" s="11">
        <f t="shared" si="4"/>
        <v>0.37833333333333385</v>
      </c>
      <c r="C43" s="11">
        <f t="shared" si="5"/>
        <v>-0.8216666666666661</v>
      </c>
      <c r="D43" s="11">
        <f t="shared" si="6"/>
        <v>2.8333333333333766E-2</v>
      </c>
      <c r="E43" s="11">
        <f t="shared" si="7"/>
        <v>-5.1666666666666305E-2</v>
      </c>
      <c r="F43" s="1" t="s">
        <v>32</v>
      </c>
      <c r="G43" s="1">
        <f>G38/(G41-G40)</f>
        <v>4.1607003171247353E-2</v>
      </c>
      <c r="K43" s="12">
        <f t="shared" si="9"/>
        <v>-1.0000000000000231E-2</v>
      </c>
      <c r="L43" s="12">
        <f t="shared" si="9"/>
        <v>3.0000000000000249E-2</v>
      </c>
      <c r="M43" s="12">
        <f t="shared" si="9"/>
        <v>-0.1050000000000002</v>
      </c>
      <c r="N43" s="12">
        <f t="shared" si="9"/>
        <v>-0.12181818181818183</v>
      </c>
      <c r="O43" s="12">
        <f t="shared" si="9"/>
        <v>-2.3749999999999716E-2</v>
      </c>
    </row>
    <row r="44" spans="1:22" x14ac:dyDescent="0.55000000000000004">
      <c r="A44" s="11">
        <f t="shared" si="3"/>
        <v>0.40833333333333366</v>
      </c>
      <c r="B44" s="11">
        <f t="shared" si="4"/>
        <v>0.17833333333333368</v>
      </c>
      <c r="C44" s="11"/>
      <c r="D44" s="11">
        <f t="shared" si="6"/>
        <v>-0.19166666666666621</v>
      </c>
      <c r="E44" s="11">
        <f t="shared" si="7"/>
        <v>2.8333333333333766E-2</v>
      </c>
      <c r="F44" s="1" t="s">
        <v>33</v>
      </c>
      <c r="G44" s="1">
        <f>G42/G43</f>
        <v>34.97827941574689</v>
      </c>
      <c r="K44" s="12">
        <f t="shared" si="9"/>
        <v>6.999999999999984E-2</v>
      </c>
      <c r="L44" s="12">
        <f t="shared" si="9"/>
        <v>-0.23999999999999977</v>
      </c>
      <c r="M44" s="12">
        <f t="shared" si="9"/>
        <v>8.4999999999999742E-2</v>
      </c>
      <c r="N44" s="12">
        <f t="shared" si="9"/>
        <v>-0.24181818181818193</v>
      </c>
      <c r="O44" s="12">
        <f t="shared" si="9"/>
        <v>-9.375E-2</v>
      </c>
    </row>
    <row r="45" spans="1:22" x14ac:dyDescent="0.55000000000000004">
      <c r="A45" s="11">
        <f t="shared" si="3"/>
        <v>0.3183333333333338</v>
      </c>
      <c r="B45" s="11">
        <f t="shared" si="4"/>
        <v>0.12833333333333385</v>
      </c>
      <c r="C45" s="11"/>
      <c r="D45" s="11">
        <f t="shared" si="6"/>
        <v>-0.45166666666666622</v>
      </c>
      <c r="E45" s="11"/>
      <c r="F45" s="1" t="s">
        <v>34</v>
      </c>
      <c r="G45" s="1">
        <f>FINV(0.05,G40-1,G41-G40)</f>
        <v>2.5888361455239295</v>
      </c>
      <c r="K45" s="12">
        <f t="shared" si="9"/>
        <v>-0.2200000000000002</v>
      </c>
      <c r="L45" s="12">
        <f t="shared" si="9"/>
        <v>0.11000000000000032</v>
      </c>
      <c r="M45" s="12">
        <f t="shared" si="9"/>
        <v>-3.5000000000000142E-2</v>
      </c>
      <c r="N45" s="12">
        <f t="shared" si="9"/>
        <v>0.23818181818181805</v>
      </c>
      <c r="O45" s="12">
        <f t="shared" si="9"/>
        <v>-0.26374999999999993</v>
      </c>
    </row>
    <row r="46" spans="1:22" x14ac:dyDescent="0.55000000000000004">
      <c r="A46" s="11">
        <f t="shared" si="3"/>
        <v>0.10833333333333384</v>
      </c>
      <c r="B46" s="11">
        <f t="shared" si="4"/>
        <v>0.50833333333333375</v>
      </c>
      <c r="C46" s="11"/>
      <c r="D46" s="11"/>
      <c r="E46" s="11"/>
      <c r="K46" s="12">
        <f t="shared" si="9"/>
        <v>0.20999999999999952</v>
      </c>
      <c r="L46" s="12">
        <f t="shared" si="9"/>
        <v>-8.9999999999999858E-2</v>
      </c>
      <c r="M46" s="12"/>
      <c r="N46" s="12">
        <f t="shared" si="9"/>
        <v>1.8181818181818077E-2</v>
      </c>
      <c r="O46" s="12">
        <f t="shared" si="9"/>
        <v>-0.18374999999999986</v>
      </c>
    </row>
    <row r="47" spans="1:22" x14ac:dyDescent="0.55000000000000004">
      <c r="A47" s="11">
        <f t="shared" si="3"/>
        <v>0.21833333333333371</v>
      </c>
      <c r="B47" s="11">
        <f t="shared" si="4"/>
        <v>0.58833333333333382</v>
      </c>
      <c r="C47" s="11"/>
      <c r="D47" s="11">
        <f t="shared" si="6"/>
        <v>-9.1666666666666341E-2</v>
      </c>
      <c r="E47" s="11"/>
      <c r="K47" s="12">
        <f t="shared" si="9"/>
        <v>0.11999999999999966</v>
      </c>
      <c r="L47" s="12">
        <f t="shared" si="9"/>
        <v>-0.13999999999999968</v>
      </c>
      <c r="M47" s="12"/>
      <c r="N47" s="12">
        <f t="shared" si="9"/>
        <v>-0.24181818181818193</v>
      </c>
      <c r="O47" s="12"/>
    </row>
    <row r="48" spans="1:22" x14ac:dyDescent="0.55000000000000004">
      <c r="A48" s="11">
        <f t="shared" si="3"/>
        <v>0.29833333333333378</v>
      </c>
      <c r="B48" s="11">
        <f t="shared" si="4"/>
        <v>0.22833333333333394</v>
      </c>
      <c r="C48" s="11"/>
      <c r="D48" s="11">
        <f t="shared" si="6"/>
        <v>0.13833333333333364</v>
      </c>
      <c r="E48" s="11"/>
      <c r="K48" s="12">
        <f t="shared" si="9"/>
        <v>-9.0000000000000302E-2</v>
      </c>
      <c r="L48" s="12">
        <f t="shared" si="9"/>
        <v>0.24000000000000021</v>
      </c>
      <c r="M48" s="12"/>
      <c r="N48" s="12"/>
      <c r="O48" s="12"/>
    </row>
    <row r="49" spans="1:15" x14ac:dyDescent="0.55000000000000004">
      <c r="K49" s="12">
        <f t="shared" si="9"/>
        <v>1.9999999999999574E-2</v>
      </c>
      <c r="L49" s="12">
        <f t="shared" si="9"/>
        <v>0.32000000000000028</v>
      </c>
      <c r="M49" s="12"/>
      <c r="N49" s="12">
        <f t="shared" si="9"/>
        <v>0.11818181818181794</v>
      </c>
      <c r="O49" s="12"/>
    </row>
    <row r="50" spans="1:15" x14ac:dyDescent="0.55000000000000004">
      <c r="K50" s="12">
        <f t="shared" si="9"/>
        <v>9.9999999999999645E-2</v>
      </c>
      <c r="L50" s="12">
        <f t="shared" si="9"/>
        <v>-3.9999999999999591E-2</v>
      </c>
      <c r="M50" s="12"/>
      <c r="N50" s="12">
        <f t="shared" si="9"/>
        <v>0.34818181818181793</v>
      </c>
      <c r="O50" s="12"/>
    </row>
    <row r="62" spans="1:15" x14ac:dyDescent="0.55000000000000004">
      <c r="A62" s="1" t="s">
        <v>5</v>
      </c>
    </row>
    <row r="63" spans="1:15" x14ac:dyDescent="0.55000000000000004">
      <c r="A63" s="1" t="s">
        <v>1</v>
      </c>
      <c r="B63" s="1" t="s">
        <v>2</v>
      </c>
      <c r="C63" s="1" t="s">
        <v>3</v>
      </c>
      <c r="D63" s="1" t="s">
        <v>4</v>
      </c>
    </row>
    <row r="64" spans="1:15" x14ac:dyDescent="0.55000000000000004">
      <c r="A64" s="1">
        <v>0.5</v>
      </c>
      <c r="B64" s="13">
        <f>(COUNT(A$64:A$75)+1+RANK(A64,A$64:A$75,1)-RANK(A64,A$64:A$75,0))/2</f>
        <v>10</v>
      </c>
      <c r="C64" s="1">
        <f>(B64-0.5)/COUNT(A$64:A$75)</f>
        <v>0.79166666666666663</v>
      </c>
      <c r="D64" s="1">
        <f>NORMINV(C64,0,1)</f>
        <v>0.81221780149991241</v>
      </c>
    </row>
    <row r="65" spans="1:4" x14ac:dyDescent="0.55000000000000004">
      <c r="A65" s="1">
        <v>-0.5</v>
      </c>
      <c r="B65" s="13">
        <f t="shared" ref="B65:B75" si="10">(COUNT(A$64:A$75)+1+RANK(A65,A$64:A$75,1)-RANK(A65,A$64:A$75,0))/2</f>
        <v>4</v>
      </c>
      <c r="C65" s="1">
        <f t="shared" ref="C65:C75" si="11">(B65-0.5)/COUNT(A$64:A$75)</f>
        <v>0.29166666666666669</v>
      </c>
      <c r="D65" s="1">
        <f t="shared" ref="D65:D75" si="12">NORMINV(C65,0,1)</f>
        <v>-0.54852228269809788</v>
      </c>
    </row>
    <row r="66" spans="1:4" x14ac:dyDescent="0.55000000000000004">
      <c r="A66" s="1">
        <v>0</v>
      </c>
      <c r="B66" s="13">
        <f t="shared" si="10"/>
        <v>6</v>
      </c>
      <c r="C66" s="1">
        <f t="shared" si="11"/>
        <v>0.45833333333333331</v>
      </c>
      <c r="D66" s="1">
        <f t="shared" si="12"/>
        <v>-0.10463345561407539</v>
      </c>
    </row>
    <row r="67" spans="1:4" x14ac:dyDescent="0.55000000000000004">
      <c r="A67" s="1">
        <v>0.33333333333334281</v>
      </c>
      <c r="B67" s="13">
        <f t="shared" si="10"/>
        <v>8.5</v>
      </c>
      <c r="C67" s="1">
        <f t="shared" si="11"/>
        <v>0.66666666666666663</v>
      </c>
      <c r="D67" s="1">
        <f t="shared" si="12"/>
        <v>0.4307272992954575</v>
      </c>
    </row>
    <row r="68" spans="1:4" x14ac:dyDescent="0.55000000000000004">
      <c r="A68" s="1">
        <v>-0.66666666666665719</v>
      </c>
      <c r="B68" s="13">
        <f t="shared" si="10"/>
        <v>3</v>
      </c>
      <c r="C68" s="1">
        <f t="shared" si="11"/>
        <v>0.20833333333333334</v>
      </c>
      <c r="D68" s="1">
        <f t="shared" si="12"/>
        <v>-0.81221780149991241</v>
      </c>
    </row>
    <row r="69" spans="1:4" x14ac:dyDescent="0.55000000000000004">
      <c r="A69" s="1">
        <v>0.33333333333334281</v>
      </c>
      <c r="B69" s="13">
        <f t="shared" si="10"/>
        <v>8.5</v>
      </c>
      <c r="C69" s="1">
        <f t="shared" si="11"/>
        <v>0.66666666666666663</v>
      </c>
      <c r="D69" s="1">
        <f t="shared" si="12"/>
        <v>0.4307272992954575</v>
      </c>
    </row>
    <row r="70" spans="1:4" x14ac:dyDescent="0.55000000000000004">
      <c r="A70" s="1">
        <v>-0.33333333333334281</v>
      </c>
      <c r="B70" s="13">
        <f t="shared" si="10"/>
        <v>5</v>
      </c>
      <c r="C70" s="1">
        <f t="shared" si="11"/>
        <v>0.375</v>
      </c>
      <c r="D70" s="1">
        <f t="shared" si="12"/>
        <v>-0.3186393639643752</v>
      </c>
    </row>
    <row r="71" spans="1:4" x14ac:dyDescent="0.55000000000000004">
      <c r="A71" s="1">
        <v>-0.83333333333334281</v>
      </c>
      <c r="B71" s="13">
        <f t="shared" si="10"/>
        <v>2</v>
      </c>
      <c r="C71" s="1">
        <f t="shared" si="11"/>
        <v>0.125</v>
      </c>
      <c r="D71" s="1">
        <f t="shared" si="12"/>
        <v>-1.1503493803760083</v>
      </c>
    </row>
    <row r="72" spans="1:4" x14ac:dyDescent="0.55000000000000004">
      <c r="A72" s="1">
        <v>1.1666666666666572</v>
      </c>
      <c r="B72" s="13">
        <f t="shared" si="10"/>
        <v>11.5</v>
      </c>
      <c r="C72" s="1">
        <f t="shared" si="11"/>
        <v>0.91666666666666663</v>
      </c>
      <c r="D72" s="1">
        <f t="shared" si="12"/>
        <v>1.3829941271006372</v>
      </c>
    </row>
    <row r="73" spans="1:4" x14ac:dyDescent="0.55000000000000004">
      <c r="A73" s="1">
        <v>1.1666666666666572</v>
      </c>
      <c r="B73" s="13">
        <f t="shared" si="10"/>
        <v>11.5</v>
      </c>
      <c r="C73" s="1">
        <f t="shared" si="11"/>
        <v>0.91666666666666663</v>
      </c>
      <c r="D73" s="1">
        <f t="shared" si="12"/>
        <v>1.3829941271006372</v>
      </c>
    </row>
    <row r="74" spans="1:4" x14ac:dyDescent="0.55000000000000004">
      <c r="A74" s="1">
        <v>-1.3333333333333428</v>
      </c>
      <c r="B74" s="13">
        <f t="shared" si="10"/>
        <v>1</v>
      </c>
      <c r="C74" s="1">
        <f t="shared" si="11"/>
        <v>4.1666666666666664E-2</v>
      </c>
      <c r="D74" s="1">
        <f t="shared" si="12"/>
        <v>-1.7316643961222451</v>
      </c>
    </row>
    <row r="75" spans="1:4" x14ac:dyDescent="0.55000000000000004">
      <c r="A75" s="1">
        <v>0.16666666666665719</v>
      </c>
      <c r="B75" s="13">
        <f t="shared" si="10"/>
        <v>7</v>
      </c>
      <c r="C75" s="1">
        <f t="shared" si="11"/>
        <v>0.54166666666666663</v>
      </c>
      <c r="D75" s="1">
        <f t="shared" si="12"/>
        <v>0.10463345561407525</v>
      </c>
    </row>
    <row r="78" spans="1:4" x14ac:dyDescent="0.55000000000000004">
      <c r="A78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Aliona</dc:creator>
  <cp:lastModifiedBy>JairoRene</cp:lastModifiedBy>
  <cp:lastPrinted>2014-10-24T03:27:18Z</cp:lastPrinted>
  <dcterms:created xsi:type="dcterms:W3CDTF">2013-06-20T18:29:27Z</dcterms:created>
  <dcterms:modified xsi:type="dcterms:W3CDTF">2018-04-05T13:10:39Z</dcterms:modified>
</cp:coreProperties>
</file>