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darmofal/Downloads/Instructions/"/>
    </mc:Choice>
  </mc:AlternateContent>
  <xr:revisionPtr revIDLastSave="0" documentId="8_{A64F8726-120E-A544-A47E-1E1421F99595}" xr6:coauthVersionLast="47" xr6:coauthVersionMax="47" xr10:uidLastSave="{00000000-0000-0000-0000-000000000000}"/>
  <bookViews>
    <workbookView xWindow="120" yWindow="1040" windowWidth="26440" windowHeight="14480" activeTab="6" xr2:uid="{00000000-000D-0000-FFFF-FFFF00000000}"/>
  </bookViews>
  <sheets>
    <sheet name="Crowdfunding" sheetId="1" r:id="rId1"/>
    <sheet name="Sheet1" sheetId="7" r:id="rId2"/>
    <sheet name="PivotTable1" sheetId="3" r:id="rId3"/>
    <sheet name="PivotTable2" sheetId="5" r:id="rId4"/>
    <sheet name="PivotTable3" sheetId="6" r:id="rId5"/>
    <sheet name="GoalAnalysis" sheetId="4" r:id="rId6"/>
    <sheet name="StatAnalysis" sheetId="8" r:id="rId7"/>
  </sheets>
  <definedNames>
    <definedName name="_xlnm._FilterDatabase" localSheetId="0" hidden="1">Crowdfunding!$A$1:$T$1001</definedName>
  </definedNames>
  <calcPr calcId="18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0" i="8"/>
  <c r="B9" i="8"/>
  <c r="B7" i="8"/>
  <c r="B8" i="8"/>
  <c r="B6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<sst xmlns="http://schemas.openxmlformats.org/spreadsheetml/2006/main" count="8131" uniqueCount="2119">
  <si>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</si>
  <si>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</si>
  <si>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</si>
  <si>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</si>
  <si>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</si>
  <si>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</si>
  <si>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</si>
  <si>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</si>
  <si>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</si>
  <si>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</si>
  <si>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</si>
  <si>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</si>
  <si>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</si>
  <si>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</si>
  <si>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</si>
  <si>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</si>
  <si>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</si>
  <si>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</si>
  <si>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</si>
  <si>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</si>
  <si>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</si>
  <si>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</si>
  <si>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</si>
  <si>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</si>
  <si>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</si>
  <si>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</si>
  <si>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</si>
  <si>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</si>
  <si>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</si>
  <si>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</si>
  <si>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</si>
  <si>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</si>
  <si>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</si>
  <si>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</si>
  <si>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</si>
  <si>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</si>
  <si>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</si>
  <si>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</si>
  <si>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</si>
  <si>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</si>
  <si>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</si>
  <si>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</si>
  <si>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</si>
  <si>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</si>
  <si>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</si>
  <si>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</si>
  <si>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</si>
  <si>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</si>
  <si>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</si>
  <si>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</si>
  <si>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</si>
  <si>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</si>
  <si>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</si>
  <si>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</si>
  <si>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</si>
  <si>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</si>
  <si>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</si>
  <si>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</si>
  <si>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</si>
  <si>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</si>
  <si>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</si>
  <si>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</si>
  <si>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</si>
  <si>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</si>
  <si>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</si>
  <si>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</si>
  <si>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</si>
  <si>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</si>
  <si>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</si>
  <si>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</si>
  <si>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</si>
  <si>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</si>
  <si>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</si>
  <si>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</si>
  <si>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</si>
  <si>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</si>
  <si>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</si>
  <si>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</si>
  <si>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</si>
  <si>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</si>
  <si>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</si>
  <si>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</si>
  <si>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</si>
  <si>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</si>
  <si>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</si>
  <si>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</si>
  <si>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</si>
  <si>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</si>
  <si>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</si>
  <si>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</si>
  <si>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</si>
  <si>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</si>
  <si>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</si>
  <si>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</si>
  <si>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</si>
  <si>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</si>
  <si>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</si>
  <si>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</si>
  <si>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</si>
  <si>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</si>
  <si>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</si>
  <si>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</si>
  <si>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</si>
  <si>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</si>
  <si>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</si>
  <si>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</si>
  <si>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</si>
  <si>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</si>
  <si>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</si>
  <si>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</si>
  <si>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</si>
  <si>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</si>
  <si>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</si>
  <si>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</si>
  <si>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</si>
  <si>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</si>
  <si>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</si>
  <si>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</si>
  <si>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</si>
  <si>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</si>
  <si>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</si>
  <si>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</si>
  <si>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</si>
  <si>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</si>
  <si>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</si>
  <si>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</si>
  <si>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</si>
  <si>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</si>
  <si>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</si>
  <si>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</si>
  <si>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</si>
  <si>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</si>
  <si>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</si>
  <si>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</si>
  <si>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</si>
  <si>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</si>
  <si>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</si>
  <si>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</si>
  <si>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</si>
  <si>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</si>
  <si>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</si>
  <si>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</si>
  <si>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</si>
  <si>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</si>
  <si>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</si>
  <si>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</si>
  <si>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</si>
  <si>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</si>
  <si>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</si>
  <si>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</si>
  <si>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</si>
  <si>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</si>
  <si>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</si>
  <si>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</si>
  <si>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</si>
  <si>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</si>
  <si>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</si>
  <si>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</si>
  <si>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</si>
  <si>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</si>
  <si>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</si>
  <si>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</si>
  <si>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</si>
  <si>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</si>
  <si>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</si>
  <si>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</si>
  <si>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</si>
  <si>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</si>
  <si>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</si>
  <si>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</si>
  <si>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</si>
  <si>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</si>
  <si>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</si>
  <si>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</si>
  <si>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</si>
  <si>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</si>
  <si>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</si>
  <si>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</si>
  <si>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</si>
  <si>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</si>
  <si>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</si>
  <si>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</si>
  <si>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</si>
  <si>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</si>
  <si>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</si>
  <si>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</si>
  <si>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</si>
  <si>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</si>
  <si>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</si>
  <si>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</si>
  <si>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</si>
  <si>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</si>
  <si>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</si>
  <si>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</si>
  <si>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</si>
  <si>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</si>
  <si>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</si>
  <si>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</si>
  <si>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</si>
  <si>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</si>
  <si>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</si>
  <si>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</si>
  <si>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</si>
  <si>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</si>
  <si>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</si>
  <si>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</si>
  <si>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</si>
  <si>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</si>
  <si>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</si>
  <si>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</si>
  <si>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</si>
  <si>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</si>
  <si>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</si>
  <si>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</si>
  <si>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</si>
  <si>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</si>
  <si>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</si>
  <si>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</si>
  <si>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</si>
  <si>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</si>
  <si>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</si>
  <si>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</si>
  <si>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</si>
  <si>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</si>
  <si>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</si>
  <si>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</si>
  <si>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</si>
  <si>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</si>
  <si>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</si>
  <si>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</si>
  <si>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</si>
  <si>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</si>
  <si>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</si>
  <si>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</si>
  <si>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</si>
  <si>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</si>
  <si>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</si>
  <si>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</si>
  <si>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</si>
  <si>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</si>
  <si>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</si>
  <si>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</si>
  <si>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</si>
  <si>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</si>
  <si>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</si>
  <si>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</si>
  <si>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</si>
  <si>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</si>
  <si>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</si>
  <si>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</si>
  <si>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</si>
  <si>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</si>
  <si>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</si>
  <si>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</si>
  <si>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</si>
  <si>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</si>
  <si>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</si>
  <si>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</si>
  <si>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</si>
  <si>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</si>
  <si>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</si>
  <si>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</si>
  <si>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</si>
  <si>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</si>
  <si>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</si>
  <si>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</si>
  <si>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</si>
  <si>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</si>
  <si>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</si>
  <si>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</si>
  <si>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</si>
  <si>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</si>
  <si>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</si>
  <si>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</si>
  <si>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</si>
  <si>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</si>
  <si>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</si>
  <si>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</si>
  <si>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</si>
  <si>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</si>
  <si>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</si>
  <si>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</si>
  <si>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</si>
  <si>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</si>
  <si>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</si>
  <si>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</si>
  <si>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</si>
  <si>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</si>
  <si>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</si>
  <si>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</si>
  <si>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</si>
  <si>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</si>
  <si>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</si>
  <si>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</si>
  <si>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</si>
  <si>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</si>
  <si>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</si>
  <si>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</si>
  <si>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</si>
  <si>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</si>
  <si>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</si>
  <si>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</si>
  <si>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</si>
  <si>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</si>
  <si>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</si>
  <si>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</si>
  <si>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</si>
  <si>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</si>
  <si>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</si>
  <si>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</si>
  <si>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</si>
  <si>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</si>
  <si>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</si>
  <si>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</si>
  <si>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</si>
  <si>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</si>
  <si>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</si>
  <si>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</si>
  <si>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</si>
  <si>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</si>
  <si>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</si>
  <si>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</si>
  <si>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</si>
  <si>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</si>
  <si>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</si>
  <si>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</si>
  <si>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</si>
  <si>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</si>
  <si>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</si>
  <si>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</si>
  <si>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</si>
  <si>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</si>
  <si>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</si>
  <si>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</si>
  <si>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</si>
  <si>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</si>
  <si>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</si>
  <si>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</si>
  <si>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</si>
  <si>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</si>
  <si>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</si>
  <si>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</si>
  <si>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</si>
  <si>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</si>
  <si>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</si>
  <si>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</si>
  <si>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</si>
  <si>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</si>
  <si>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</si>
  <si>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</si>
  <si>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</si>
  <si>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</si>
  <si>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</si>
  <si>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</si>
  <si>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</si>
  <si>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</si>
  <si>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</si>
  <si>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</si>
  <si>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</si>
  <si>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</si>
  <si>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</si>
  <si>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</si>
  <si>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</si>
  <si>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</si>
  <si>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</si>
  <si>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</si>
  <si>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</si>
  <si>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</si>
  <si>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</si>
  <si>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</si>
  <si>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</si>
  <si>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</si>
  <si>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</si>
  <si>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</si>
  <si>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</si>
  <si>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</si>
  <si>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</si>
  <si>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</si>
  <si>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</si>
  <si>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</si>
  <si>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</si>
  <si>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</si>
  <si>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</si>
  <si>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</si>
  <si>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</si>
  <si>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</si>
  <si>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</si>
  <si>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</si>
  <si>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</si>
  <si>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</si>
  <si>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</si>
  <si>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</si>
  <si>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</si>
  <si>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</si>
  <si>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</si>
  <si>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</si>
  <si>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</si>
  <si>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</si>
  <si>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</si>
  <si>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</si>
  <si>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</si>
  <si>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</si>
  <si>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</si>
  <si>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</si>
  <si>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</si>
  <si>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</si>
  <si>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</si>
  <si>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</si>
  <si>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</si>
  <si>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</si>
  <si>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</si>
  <si>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</si>
  <si>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</si>
  <si>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</si>
  <si>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</si>
  <si>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</si>
  <si>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</si>
  <si>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</si>
  <si>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</si>
  <si>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</si>
  <si>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</si>
  <si>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</si>
  <si>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</si>
  <si>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</si>
  <si>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</si>
  <si>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</si>
  <si>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</si>
  <si>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</si>
  <si>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</si>
  <si>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</si>
  <si>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</si>
  <si>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</si>
  <si>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</si>
  <si>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</si>
  <si>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</si>
  <si>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</si>
  <si>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</si>
  <si>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</si>
  <si>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</si>
  <si>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</si>
  <si>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</si>
  <si>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</si>
  <si>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</si>
  <si>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</si>
  <si>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</si>
  <si>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</si>
  <si>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</si>
  <si>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</si>
  <si>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</si>
  <si>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</si>
  <si>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</si>
  <si>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</si>
  <si>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</si>
  <si>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</si>
  <si>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</si>
  <si>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</si>
  <si>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</si>
  <si>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</si>
  <si>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</si>
  <si>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</si>
  <si>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</si>
  <si>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</si>
  <si>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</si>
  <si>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</si>
  <si>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</si>
  <si>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</si>
  <si>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</si>
  <si>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</si>
  <si>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</si>
  <si>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</si>
  <si>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</si>
  <si>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</si>
  <si>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</si>
  <si>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</si>
  <si>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</si>
  <si>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</si>
  <si>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</si>
  <si>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</si>
  <si>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</si>
  <si>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</si>
  <si>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</si>
  <si>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</si>
  <si>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</si>
  <si>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</si>
  <si>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</si>
  <si>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</si>
  <si>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</si>
  <si>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</si>
  <si>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</si>
  <si>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</si>
  <si>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</si>
  <si>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</si>
  <si>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</si>
  <si>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</si>
  <si>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</si>
  <si>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</si>
  <si>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</si>
  <si>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</si>
  <si>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</si>
  <si>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</si>
  <si>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</si>
  <si>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</si>
  <si>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</si>
  <si>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</si>
  <si>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</si>
  <si>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</si>
  <si>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</si>
  <si>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</si>
  <si>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</si>
  <si>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</si>
  <si>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</si>
  <si>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</si>
  <si>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</si>
  <si>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</si>
  <si>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</si>
  <si>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</si>
  <si>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</si>
  <si>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</si>
  <si>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</si>
  <si>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</si>
  <si>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</si>
  <si>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</si>
  <si>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</si>
  <si>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</si>
  <si>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</si>
  <si>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</si>
  <si>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</si>
  <si>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</si>
  <si>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</si>
  <si>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</si>
  <si>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</si>
  <si>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</si>
  <si>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</si>
  <si>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</si>
  <si>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</si>
  <si>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</si>
  <si>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</si>
  <si>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</si>
  <si>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</si>
  <si>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</si>
  <si>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</si>
  <si>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</si>
  <si>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</si>
  <si>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</si>
  <si>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</si>
  <si>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</si>
  <si>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</si>
  <si>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</si>
  <si>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</si>
  <si>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</si>
  <si>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</si>
  <si>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</si>
  <si>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</si>
  <si>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</si>
  <si>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</si>
  <si>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</si>
  <si>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</si>
  <si>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</si>
  <si>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</si>
  <si>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</si>
  <si>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</si>
  <si>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</si>
  <si>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</si>
  <si>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</si>
  <si>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</si>
  <si>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</si>
  <si>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</si>
  <si>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</si>
  <si>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</si>
  <si>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</si>
  <si>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</si>
  <si>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</si>
  <si>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</si>
  <si>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</si>
  <si>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</si>
  <si>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</si>
  <si>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</si>
  <si>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</si>
  <si>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</si>
  <si>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</si>
  <si>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</si>
  <si>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</si>
  <si>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</si>
  <si>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</si>
  <si>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</si>
  <si>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</si>
  <si>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</si>
  <si>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</si>
  <si>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</si>
  <si>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</si>
  <si>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</si>
  <si>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</si>
  <si>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</si>
  <si>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</si>
  <si>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</si>
  <si>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</si>
  <si>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</si>
  <si>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</si>
  <si>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</si>
  <si>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</si>
  <si>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</si>
  <si>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</si>
  <si>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</si>
  <si>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</si>
  <si>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</si>
  <si>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</si>
  <si>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</si>
  <si>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</si>
  <si>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</si>
  <si>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</si>
  <si>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</si>
  <si>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</si>
  <si>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</si>
  <si>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</si>
  <si>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</si>
  <si>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</si>
  <si>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</si>
  <si>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</si>
  <si>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</si>
  <si>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</si>
  <si>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</si>
  <si>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</si>
  <si>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</si>
  <si>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</si>
  <si>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</si>
  <si>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</si>
  <si>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</si>
  <si>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</si>
  <si>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</si>
  <si>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</si>
  <si>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</si>
  <si>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</si>
  <si>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</si>
  <si>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</si>
  <si>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</si>
  <si>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</si>
  <si>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</si>
  <si>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</si>
  <si>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</si>
  <si>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</si>
  <si>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</si>
  <si>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</si>
  <si>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</si>
  <si>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</si>
  <si>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</si>
  <si>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</si>
  <si>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</si>
  <si>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</si>
  <si>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</si>
  <si>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</si>
  <si>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</si>
  <si>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</si>
  <si>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</si>
  <si>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</si>
  <si>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</si>
  <si>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</si>
  <si>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</si>
  <si>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</si>
  <si>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</si>
  <si>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</si>
  <si>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</si>
  <si>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</si>
  <si>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</si>
  <si>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</si>
  <si>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</si>
  <si>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</si>
  <si>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</si>
  <si>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</si>
  <si>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</si>
  <si>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</si>
  <si>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</si>
  <si>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</si>
  <si>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</si>
  <si>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</si>
  <si>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</si>
  <si>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</si>
  <si>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</si>
  <si>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</si>
  <si>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</si>
  <si>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</si>
  <si>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</si>
  <si>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</si>
  <si>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</si>
  <si>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</si>
  <si>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</si>
  <si>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</si>
  <si>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</si>
  <si>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</si>
  <si>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</si>
  <si>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</si>
  <si>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</si>
  <si>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</si>
  <si>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</si>
  <si>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</si>
  <si>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</si>
  <si>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</si>
  <si>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</si>
  <si>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</si>
  <si>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</si>
  <si>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</si>
  <si>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</si>
  <si>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</si>
  <si>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</si>
  <si>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</si>
  <si>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</si>
  <si>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</si>
  <si>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</si>
  <si>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</si>
  <si>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</si>
  <si>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</si>
  <si>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</si>
  <si>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</si>
  <si>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</si>
  <si>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</si>
  <si>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</si>
  <si>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</si>
  <si>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</si>
  <si>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</si>
  <si>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</si>
  <si>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</si>
  <si>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</si>
  <si>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</si>
  <si>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</si>
  <si>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</si>
  <si>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</si>
  <si>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</si>
  <si>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</si>
  <si>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</si>
  <si>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</si>
  <si>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</si>
  <si>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</si>
  <si>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</si>
  <si>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</si>
  <si>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</si>
  <si>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</si>
  <si>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</si>
  <si>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</si>
  <si>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</si>
  <si>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</si>
  <si>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</si>
  <si>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</si>
  <si>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</si>
  <si>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</si>
  <si>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</si>
  <si>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</si>
  <si>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</si>
  <si>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</si>
  <si>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</si>
  <si>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</si>
  <si>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</si>
  <si>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</si>
  <si>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</si>
  <si>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</si>
  <si>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</si>
  <si>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</si>
  <si>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</si>
  <si>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</si>
  <si>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</si>
  <si>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</si>
  <si>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</si>
  <si>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</si>
  <si>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</si>
  <si>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</si>
  <si>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</si>
  <si>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</si>
  <si>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</si>
  <si>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</si>
  <si>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</si>
  <si>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</si>
  <si>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</si>
  <si>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</si>
  <si>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</si>
  <si>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</si>
  <si>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</si>
  <si>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</si>
  <si>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</si>
  <si>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</si>
  <si>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</si>
  <si>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</si>
  <si>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</si>
  <si>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</si>
  <si>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</si>
  <si>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</si>
  <si>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</si>
  <si>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</si>
  <si>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</si>
  <si>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</si>
  <si>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</si>
  <si>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</si>
  <si>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</si>
  <si>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</si>
  <si>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</si>
  <si>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</si>
  <si>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</si>
  <si>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</si>
  <si>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</si>
  <si>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</si>
  <si>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</si>
  <si>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</si>
  <si>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</si>
  <si>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</si>
  <si>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</si>
  <si>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</si>
  <si>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</si>
  <si>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</si>
  <si>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</si>
  <si>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</si>
  <si>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</si>
  <si>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</si>
  <si>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</si>
  <si>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</si>
  <si>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</si>
  <si>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</si>
  <si>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</si>
  <si>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</si>
  <si>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</si>
  <si>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</si>
  <si>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</si>
  <si>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</si>
  <si>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</si>
  <si>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</si>
  <si>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</si>
  <si>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</si>
  <si>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</si>
  <si>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</si>
  <si>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</si>
  <si>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</si>
  <si>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</si>
  <si>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</si>
  <si>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</si>
  <si>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</si>
  <si>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</si>
  <si>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</si>
  <si>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</si>
  <si>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</si>
  <si>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</si>
  <si>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</si>
  <si>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</si>
  <si>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</si>
  <si>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</si>
  <si>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</si>
  <si>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</si>
  <si>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</si>
  <si>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</si>
  <si>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</si>
  <si>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</si>
  <si>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</si>
  <si>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</si>
  <si>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</si>
  <si>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</si>
  <si>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</si>
  <si>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</si>
  <si>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</si>
  <si>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</si>
  <si>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</si>
  <si>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</si>
  <si>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</si>
  <si>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</si>
  <si>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</si>
  <si>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</si>
  <si>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</si>
  <si>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</si>
  <si>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</si>
  <si>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</si>
  <si>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</si>
  <si>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</si>
  <si>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</si>
  <si>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</si>
  <si>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</si>
  <si>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</si>
  <si>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</si>
  <si>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</si>
  <si>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</si>
  <si>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</si>
  <si>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</si>
  <si>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</si>
  <si>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</si>
  <si>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</si>
  <si>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</si>
  <si>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</si>
  <si>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</si>
  <si>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</si>
  <si>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</si>
  <si>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</si>
  <si>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</si>
  <si>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</si>
  <si>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</si>
  <si>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</si>
  <si>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</si>
  <si>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</si>
  <si>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</si>
  <si>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</si>
  <si>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</si>
  <si>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</si>
  <si>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</si>
  <si>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</si>
  <si>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</si>
  <si>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</si>
  <si>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</si>
  <si>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</si>
  <si>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</si>
  <si>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</si>
  <si>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</si>
  <si>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</si>
  <si>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</si>
  <si>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</si>
  <si>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</si>
  <si>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</si>
  <si>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</si>
  <si>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</si>
  <si>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</si>
  <si>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</si>
  <si>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</si>
  <si>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</si>
  <si>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</si>
  <si>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</si>
  <si>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</si>
  <si>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</si>
  <si>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</si>
  <si>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</si>
  <si>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</si>
  <si>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</si>
  <si>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</si>
  <si>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</si>
  <si>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</si>
  <si>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</si>
  <si>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</si>
  <si>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</si>
  <si>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</si>
  <si>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</si>
  <si>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</si>
  <si>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</si>
  <si>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</si>
  <si>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</si>
  <si>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</si>
  <si>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</si>
  <si>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</si>
  <si>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</si>
  <si>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</si>
  <si>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</si>
  <si>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</si>
  <si>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</si>
  <si>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</si>
  <si>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</si>
  <si>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</si>
  <si>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</si>
  <si>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</si>
  <si>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</si>
  <si>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</si>
  <si>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</si>
  <si>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</si>
  <si>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</si>
  <si>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</si>
  <si>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</si>
  <si>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</si>
  <si>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</si>
  <si>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</si>
  <si>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</si>
  <si>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</si>
  <si>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</si>
  <si>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</si>
  <si>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</si>
  <si>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</si>
  <si>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</si>
  <si>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</si>
  <si>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</si>
  <si>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</si>
  <si>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</si>
  <si>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</si>
  <si>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</si>
  <si>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</si>
  <si>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</si>
  <si>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</si>
  <si>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</si>
  <si>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</si>
  <si>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</si>
  <si>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</si>
  <si>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</si>
  <si>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</si>
  <si>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</si>
  <si>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</si>
  <si>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</si>
  <si>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</si>
  <si>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</si>
  <si>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</si>
  <si>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</si>
  <si>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</si>
  <si>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</si>
  <si>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</si>
  <si>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</si>
  <si>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</si>
  <si>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</si>
  <si>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</si>
  <si>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</si>
  <si>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</si>
  <si>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</si>
  <si>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</si>
  <si>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</si>
  <si>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</si>
  <si>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</si>
  <si>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</si>
  <si>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</si>
  <si>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</si>
  <si>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</si>
  <si>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</si>
  <si>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</si>
  <si>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</si>
  <si>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</si>
  <si>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</si>
  <si>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</si>
  <si>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</si>
  <si>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</si>
  <si>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</si>
  <si>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</si>
  <si>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</si>
  <si>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</si>
  <si>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</si>
  <si>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</si>
  <si>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</si>
  <si>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</si>
  <si>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</si>
  <si>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</si>
  <si>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</si>
  <si>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</si>
  <si>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</si>
  <si>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</si>
  <si>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</si>
  <si>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</si>
  <si>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</si>
  <si>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</si>
  <si>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</si>
  <si>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</si>
  <si>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</si>
  <si>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</si>
  <si>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</si>
  <si>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</si>
  <si>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</si>
  <si>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</si>
  <si>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</si>
  <si>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</si>
  <si>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</si>
  <si>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</si>
  <si>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</si>
  <si>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</si>
  <si>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</si>
  <si>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</si>
  <si>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</si>
  <si>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</si>
  <si>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</si>
  <si>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</si>
  <si>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</si>
  <si>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</si>
  <si>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</si>
  <si>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</si>
  <si>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</si>
  <si>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</si>
  <si>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</si>
  <si>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</si>
  <si>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</si>
  <si>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</si>
  <si>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</si>
  <si>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</si>
  <si>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</si>
  <si>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</si>
  <si>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</si>
  <si>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</si>
  <si>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</si>
  <si>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</si>
  <si>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</si>
  <si>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</si>
  <si>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</si>
  <si>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</si>
  <si>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</si>
  <si>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</si>
  <si>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</si>
  <si>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</si>
  <si>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</si>
  <si>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</si>
  <si>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</si>
  <si>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</si>
  <si>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</si>
  <si>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</si>
  <si>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</si>
  <si>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</si>
  <si>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</si>
  <si>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</si>
  <si>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</si>
  <si>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</si>
  <si>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</si>
  <si>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</si>
  <si>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</si>
  <si>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</si>
  <si>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</si>
  <si>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</si>
  <si>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</si>
  <si>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</si>
  <si>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</si>
  <si>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</si>
  <si>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</si>
  <si>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</si>
  <si>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</si>
  <si>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</si>
  <si>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</si>
  <si>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</si>
  <si>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</si>
  <si>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</si>
  <si>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</si>
  <si>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</si>
  <si>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</si>
  <si>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</si>
  <si>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</si>
  <si>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</si>
  <si>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</si>
  <si>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</si>
  <si>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</si>
  <si>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</si>
  <si>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</si>
  <si>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</si>
  <si>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</si>
  <si>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</si>
  <si>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</si>
  <si>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</si>
  <si>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</si>
  <si>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</si>
  <si>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</si>
  <si>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</si>
  <si>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</si>
  <si>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</si>
  <si>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</si>
  <si>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</si>
  <si>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</si>
  <si>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</si>
  <si>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</si>
  <si>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</si>
  <si>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</si>
  <si>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</si>
  <si>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</si>
  <si>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</si>
  <si>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</si>
  <si>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</si>
  <si>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</si>
  <si>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</si>
  <si>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</si>
  <si>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</si>
  <si>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</si>
  <si>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</si>
  <si>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</si>
  <si>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</si>
  <si>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</si>
  <si>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</si>
  <si>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</si>
  <si>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</si>
  <si>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</si>
  <si>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</si>
  <si>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</si>
  <si>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</si>
  <si>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</si>
  <si>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</si>
  <si>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</si>
  <si>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</si>
  <si>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</si>
  <si>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</si>
  <si>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</si>
  <si>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</si>
  <si>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</si>
  <si>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</si>
  <si>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</si>
  <si>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</si>
  <si>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</si>
  <si>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</si>
  <si>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</si>
  <si>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</si>
  <si>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</si>
  <si>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</si>
  <si>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</si>
  <si>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</si>
  <si>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</si>
  <si>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</si>
  <si>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</si>
  <si>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</si>
  <si>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</si>
  <si>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</si>
  <si>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</si>
  <si>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</si>
  <si>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</si>
  <si>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</si>
  <si>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</si>
  <si>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</si>
  <si>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</si>
  <si>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</si>
  <si>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</si>
  <si>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</si>
  <si>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</si>
  <si>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</si>
  <si>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</si>
  <si>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</si>
  <si>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</si>
  <si>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</si>
  <si>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</si>
  <si>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</si>
  <si>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</si>
  <si>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</si>
  <si>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</si>
  <si>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</si>
  <si>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</si>
  <si>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</si>
  <si>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</si>
  <si>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</si>
  <si>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</si>
  <si>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</si>
  <si>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</si>
  <si>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</si>
  <si>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</si>
  <si>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</si>
  <si>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</si>
  <si>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</si>
  <si>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</si>
  <si>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</si>
  <si>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</si>
  <si>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</si>
  <si>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</si>
  <si>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</si>
  <si>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</si>
  <si>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</si>
  <si>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</si>
  <si>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</si>
  <si>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</si>
  <si>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</si>
  <si>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</si>
  <si>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</si>
  <si>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</si>
  <si>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</si>
  <si>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</si>
  <si>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</si>
  <si>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</si>
  <si>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</si>
  <si>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</si>
  <si>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</si>
  <si>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</si>
  <si>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</si>
  <si>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</si>
  <si>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</si>
  <si>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</si>
  <si>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</si>
  <si>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</si>
  <si>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</si>
  <si>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</si>
  <si>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</si>
  <si>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</si>
  <si>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</si>
  <si>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</si>
  <si>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</si>
  <si>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</si>
  <si>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</si>
  <si>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</si>
  <si>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</si>
  <si>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</si>
  <si>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</si>
  <si>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</si>
  <si>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</si>
  <si>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</si>
  <si>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</si>
  <si>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</si>
  <si>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</si>
  <si>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</si>
  <si>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</si>
  <si>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</si>
  <si>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</si>
  <si>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</si>
  <si>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</si>
  <si>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</si>
  <si>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</si>
  <si>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</si>
  <si>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</si>
  <si>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</si>
  <si>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</si>
  <si>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</si>
  <si>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</si>
  <si>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</si>
  <si>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</si>
  <si>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</si>
  <si>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</si>
  <si>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</si>
  <si>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</si>
  <si>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</si>
  <si>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</si>
  <si>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</si>
  <si>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</si>
  <si>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</si>
  <si>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</si>
  <si>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</si>
  <si>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</si>
  <si>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</si>
  <si>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</si>
  <si>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</si>
  <si>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</si>
  <si>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</si>
  <si>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</si>
  <si>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</si>
  <si>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</si>
  <si>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</si>
  <si>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</si>
  <si>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</si>
  <si>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</si>
  <si>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</si>
  <si>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</si>
  <si>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</si>
  <si>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</si>
  <si>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</si>
  <si>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</si>
  <si>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</si>
  <si>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</si>
  <si>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</si>
  <si>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</si>
  <si>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</si>
  <si>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</si>
  <si>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</si>
  <si>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</si>
  <si>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</si>
  <si>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</si>
  <si>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</si>
  <si>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</si>
  <si>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</si>
  <si>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</si>
  <si>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</si>
  <si>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</si>
  <si>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</si>
  <si>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</si>
  <si>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</si>
  <si>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</si>
  <si>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</si>
  <si>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</si>
  <si>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</si>
  <si>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</si>
  <si>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</si>
  <si>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</si>
  <si>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</si>
  <si>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</si>
  <si>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</si>
  <si>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</si>
  <si>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</si>
  <si>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</si>
  <si>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</si>
  <si>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</si>
  <si>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</si>
  <si>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</si>
  <si>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</si>
  <si>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</si>
  <si>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</si>
  <si>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</si>
  <si>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</si>
  <si>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</si>
  <si>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</si>
  <si>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</si>
  <si>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</si>
  <si>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</si>
  <si>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</si>
  <si>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</si>
  <si>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</si>
  <si>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</si>
  <si>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</si>
  <si>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</si>
  <si>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</si>
  <si>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</si>
  <si>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</si>
  <si>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</si>
  <si>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</si>
  <si>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</si>
  <si>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</si>
  <si>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</si>
  <si>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</si>
  <si>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</si>
  <si>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</si>
  <si>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</si>
  <si>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</si>
  <si>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</si>
  <si>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</si>
  <si>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</si>
  <si>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</si>
  <si>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</si>
  <si>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</si>
  <si>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</si>
  <si>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</si>
  <si>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</si>
  <si>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</si>
  <si>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</si>
  <si>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</si>
  <si>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</si>
  <si>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</si>
  <si>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</si>
  <si>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</si>
  <si>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</si>
  <si>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</si>
  <si>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</si>
  <si>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</si>
  <si>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</si>
  <si>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</si>
  <si>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</si>
  <si>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</si>
  <si>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</si>
  <si>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</si>
  <si>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</si>
  <si>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</si>
  <si>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</si>
  <si>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</si>
  <si>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</si>
  <si>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</si>
  <si>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</si>
  <si>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</si>
  <si>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</si>
  <si>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</si>
  <si>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</si>
  <si>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</si>
  <si>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</si>
  <si>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</si>
  <si>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</si>
  <si>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</si>
  <si>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</si>
  <si>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</si>
  <si>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</si>
  <si>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</si>
  <si>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</si>
  <si>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</si>
  <si>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</si>
  <si>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</si>
  <si>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</si>
  <si>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</si>
  <si>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</si>
  <si>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</si>
  <si>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</si>
  <si>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</si>
  <si>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</si>
  <si>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</si>
  <si>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</si>
  <si>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</si>
  <si>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</si>
  <si>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</si>
  <si>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</si>
  <si>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</si>
  <si>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</si>
  <si>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</si>
  <si>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</si>
  <si>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</si>
  <si>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</si>
  <si>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</si>
  <si>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</si>
  <si>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</si>
  <si>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</si>
  <si>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</si>
  <si>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</si>
  <si>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</si>
  <si>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</si>
  <si>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</si>
  <si>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</si>
  <si>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</si>
  <si>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</si>
  <si>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</si>
  <si>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</si>
  <si>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</si>
  <si>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</si>
  <si>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</si>
  <si>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</si>
  <si>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</si>
  <si>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</si>
  <si>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</si>
  <si>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</si>
  <si>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</si>
  <si>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</si>
  <si>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</si>
  <si>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</si>
  <si>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</si>
  <si>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</si>
  <si>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</si>
  <si>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</si>
  <si>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</si>
  <si>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</si>
  <si>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</si>
  <si>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</si>
  <si>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</si>
  <si>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</si>
  <si>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</si>
  <si>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</si>
  <si>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</si>
  <si>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</si>
  <si>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</si>
  <si>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</si>
  <si>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</si>
  <si>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</si>
  <si>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</si>
  <si>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</si>
  <si>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</si>
  <si>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</si>
  <si>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</si>
  <si>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</si>
  <si>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</si>
  <si>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</si>
  <si>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</si>
  <si>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</si>
  <si>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</si>
  <si>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</si>
  <si>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</si>
  <si>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</si>
  <si>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</si>
  <si>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</si>
  <si>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</si>
  <si>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</si>
  <si>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</si>
  <si>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</si>
  <si>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</si>
  <si>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</si>
  <si>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</si>
  <si>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</si>
  <si>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</si>
  <si>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</si>
  <si>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</si>
  <si>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</si>
  <si>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</si>
  <si>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</si>
  <si>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</si>
  <si>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</si>
  <si>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</si>
  <si>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</si>
  <si>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</si>
  <si>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</si>
  <si>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</si>
  <si>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</si>
  <si>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</si>
  <si>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</si>
  <si>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</si>
  <si>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</si>
  <si>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</si>
  <si>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</si>
  <si>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</si>
  <si>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</si>
  <si>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</si>
  <si>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</si>
  <si>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</si>
  <si>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</si>
  <si>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</si>
  <si>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</si>
  <si>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</si>
  <si>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</si>
  <si>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</si>
  <si>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</si>
  <si>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</si>
  <si>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</si>
  <si>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</si>
  <si>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</si>
  <si>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</si>
  <si>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</si>
  <si>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</si>
  <si>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</si>
  <si>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</si>
  <si>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</si>
  <si>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</si>
  <si>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</si>
  <si>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</si>
  <si>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</si>
  <si>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</si>
  <si>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</si>
  <si>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</si>
  <si>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</si>
  <si>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</si>
  <si>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</si>
  <si>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</si>
  <si>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</si>
  <si>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</si>
  <si>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</si>
  <si>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</si>
  <si>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</si>
  <si>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</si>
  <si>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</si>
  <si>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</si>
  <si>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</si>
  <si>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</si>
  <si>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</si>
  <si>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</si>
  <si>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</si>
  <si>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</si>
  <si>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</si>
  <si>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</si>
  <si>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</si>
  <si>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</si>
  <si>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</si>
  <si>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</si>
  <si>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</si>
  <si>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</si>
  <si>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</si>
  <si>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</si>
  <si>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</si>
  <si>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</si>
  <si>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</si>
  <si>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</si>
  <si>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</si>
  <si>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</si>
  <si>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</si>
  <si>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</si>
  <si>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</si>
  <si>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</si>
  <si>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</si>
  <si>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</si>
  <si>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</si>
  <si>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</si>
  <si>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</si>
  <si>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</si>
  <si>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</si>
  <si>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</si>
  <si>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</si>
  <si>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</si>
  <si>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</si>
  <si>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</si>
  <si>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</si>
  <si>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</si>
  <si>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</si>
  <si>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</si>
  <si>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</si>
  <si>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</si>
  <si>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</si>
  <si>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</si>
  <si>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</si>
  <si>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</si>
  <si>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</si>
  <si>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</si>
  <si>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</si>
  <si>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</si>
  <si>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</si>
  <si>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</si>
  <si>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</si>
  <si>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</si>
  <si>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</si>
  <si>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</si>
  <si>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</si>
  <si>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</si>
  <si>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</si>
  <si>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</si>
  <si>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</si>
  <si>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</si>
  <si>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</si>
  <si>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</si>
  <si>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</si>
  <si>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</si>
  <si>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</si>
  <si>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</si>
  <si>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</si>
  <si>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</si>
  <si>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</si>
  <si>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</si>
  <si>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</si>
  <si>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</si>
  <si>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</si>
  <si>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</si>
  <si>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</si>
  <si>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</si>
  <si>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</si>
  <si>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</si>
  <si>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</si>
  <si>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</si>
  <si>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</si>
  <si>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</si>
  <si>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</si>
  <si>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</si>
  <si>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</si>
  <si>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</si>
  <si>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</si>
  <si>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</si>
  <si>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</si>
  <si>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</si>
  <si>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</si>
  <si>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</si>
  <si>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</si>
  <si>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</si>
  <si>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</si>
  <si>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</si>
  <si>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</si>
  <si>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</si>
  <si>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</si>
  <si>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</si>
  <si>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</si>
  <si>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</si>
  <si>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</si>
  <si>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</si>
  <si>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</si>
  <si>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</si>
  <si>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</si>
  <si>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</si>
  <si>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</si>
  <si>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</si>
  <si>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</si>
  <si>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</si>
  <si>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</si>
  <si>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</si>
  <si>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</si>
  <si>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</si>
  <si>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</si>
  <si>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</si>
  <si>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</si>
  <si>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</si>
  <si>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</si>
  <si>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</si>
  <si>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</si>
  <si>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</si>
  <si>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</si>
  <si>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</si>
  <si>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</si>
  <si>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</si>
  <si>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</si>
  <si>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</si>
  <si>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</si>
  <si>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</si>
  <si>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</si>
  <si>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</si>
  <si>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</si>
  <si>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</si>
  <si>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</si>
  <si>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</si>
  <si>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</si>
  <si>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</si>
  <si>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</si>
  <si>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</si>
  <si>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</si>
  <si>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</si>
  <si>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</si>
  <si>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</si>
  <si>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</si>
  <si>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</si>
  <si>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</si>
  <si>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</si>
  <si>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</si>
  <si>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</si>
  <si>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</si>
  <si>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</si>
  <si>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</si>
  <si>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</si>
  <si>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</si>
  <si>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</si>
  <si>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</si>
  <si>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</si>
  <si>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</si>
  <si>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</si>
  <si>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</si>
  <si>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</si>
  <si>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</si>
  <si>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</si>
  <si>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</si>
  <si>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</si>
  <si>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</si>
  <si>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</si>
  <si>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</si>
  <si>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</si>
  <si>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</si>
  <si>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</si>
  <si>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</si>
  <si>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</si>
  <si>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</si>
  <si>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</si>
  <si>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</si>
  <si>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</si>
  <si>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</si>
  <si>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</si>
  <si>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</si>
  <si>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</si>
  <si>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</si>
  <si>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</si>
  <si>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</si>
  <si>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</si>
  <si>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</si>
  <si>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</si>
  <si>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</si>
  <si>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</si>
  <si>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</si>
  <si>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</si>
  <si>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</si>
  <si>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</si>
  <si>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</si>
  <si>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</si>
  <si>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</si>
  <si>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</si>
  <si>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</si>
  <si>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</si>
  <si>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</si>
  <si>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</si>
  <si>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</si>
  <si>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</si>
  <si>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</si>
  <si>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</si>
  <si>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</si>
  <si>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</si>
  <si>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</si>
  <si>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</si>
  <si>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</si>
  <si>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</si>
  <si>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</si>
  <si>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</si>
  <si>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</si>
  <si>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</si>
  <si>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</si>
  <si>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</si>
  <si>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</si>
  <si>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</si>
  <si>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</si>
  <si>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</si>
  <si>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</si>
  <si>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</si>
  <si>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</si>
  <si>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</si>
  <si>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</si>
  <si>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</si>
  <si>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</si>
  <si>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</si>
  <si>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</si>
  <si>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</si>
  <si>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</si>
  <si>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</si>
  <si>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</si>
  <si>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</si>
  <si>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</si>
  <si>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</si>
  <si>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</si>
  <si>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</si>
  <si>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</si>
  <si>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</si>
  <si>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</si>
  <si>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</si>
  <si>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</si>
  <si>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</si>
  <si>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</si>
  <si>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</si>
  <si>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</si>
  <si>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</si>
  <si>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</si>
  <si>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</si>
  <si>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</si>
  <si>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</si>
  <si>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</si>
  <si>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</si>
  <si>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</si>
  <si>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</si>
  <si>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</si>
  <si>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</si>
  <si>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</si>
  <si>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</si>
  <si>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</si>
  <si>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</si>
  <si>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</si>
  <si>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</si>
  <si>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</si>
  <si>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</si>
  <si>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</si>
  <si>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</si>
  <si>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</si>
  <si>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</si>
  <si>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</si>
  <si>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</si>
  <si>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</si>
  <si>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</si>
  <si>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</si>
  <si>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</si>
  <si>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</si>
  <si>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</si>
  <si>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</si>
  <si>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</si>
  <si>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</si>
  <si>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</si>
  <si>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</si>
  <si>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</si>
  <si>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</si>
  <si>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</si>
  <si>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</si>
  <si>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</si>
  <si>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</si>
  <si>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</si>
  <si>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</si>
  <si>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</si>
  <si>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</si>
  <si>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</si>
  <si>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</si>
  <si>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</si>
  <si>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</si>
  <si>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</si>
  <si>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</si>
  <si>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</si>
  <si>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</si>
  <si>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</si>
  <si>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</si>
  <si>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</si>
  <si>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</si>
  <si>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</si>
  <si>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</si>
  <si>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</si>
  <si>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</si>
  <si>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</si>
  <si>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</si>
  <si>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</si>
  <si>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</si>
  <si>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</si>
  <si>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</si>
  <si>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</si>
  <si>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</si>
  <si>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</si>
  <si>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</si>
  <si>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</si>
  <si>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</si>
  <si>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</si>
  <si>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</si>
  <si>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</si>
  <si>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</si>
  <si>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</si>
  <si>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</si>
  <si>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</si>
  <si>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</si>
  <si>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</si>
  <si>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</si>
  <si>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</si>
  <si>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</si>
  <si>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</si>
  <si>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</si>
  <si>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</si>
  <si>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</si>
  <si>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</si>
  <si>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</si>
  <si>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</si>
  <si>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</si>
  <si>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</si>
  <si>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</si>
  <si>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</si>
  <si>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</si>
  <si>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</si>
  <si>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</si>
  <si>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</si>
  <si>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</si>
  <si>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</si>
  <si>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</si>
  <si>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</si>
  <si>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</si>
  <si>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</si>
  <si>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</si>
  <si>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</si>
  <si>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</si>
  <si>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</si>
  <si>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</si>
  <si>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</si>
  <si>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</si>
  <si>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</si>
  <si>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</si>
  <si>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</si>
  <si>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</si>
  <si>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</si>
  <si>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</si>
  <si>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</si>
  <si>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</si>
  <si>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</si>
  <si>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</si>
  <si>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</si>
  <si>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</si>
  <si>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</si>
  <si>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</si>
  <si>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</si>
  <si>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</si>
  <si>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</si>
  <si>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</si>
  <si>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</si>
  <si>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</si>
  <si>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</si>
  <si>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</si>
  <si>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</si>
  <si>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</si>
  <si>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</si>
  <si>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</si>
  <si>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</si>
  <si>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</si>
  <si>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</si>
  <si>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</si>
  <si>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</si>
  <si>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</si>
  <si>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</si>
  <si>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</si>
  <si>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</si>
  <si>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</si>
  <si>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</si>
  <si>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</si>
  <si>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</si>
  <si>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</si>
  <si>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</si>
  <si>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</si>
  <si>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</si>
  <si>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</si>
  <si>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</si>
  <si>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</si>
  <si>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</si>
  <si>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</si>
  <si>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</si>
  <si>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</si>
  <si>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</si>
  <si>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</si>
  <si>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</si>
  <si>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</si>
  <si>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</si>
  <si>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</si>
  <si>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</si>
  <si>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</si>
  <si>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</si>
  <si>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</si>
  <si>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</si>
  <si>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</si>
  <si>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</si>
  <si>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</si>
  <si>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</si>
  <si>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</si>
  <si>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</si>
  <si>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</si>
  <si>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</si>
  <si>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</si>
  <si>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</si>
  <si>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</si>
  <si>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</si>
  <si>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</si>
  <si>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</si>
  <si>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</si>
  <si>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</si>
  <si>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</si>
  <si>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</si>
  <si>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</si>
  <si>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</si>
  <si>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</si>
  <si>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</si>
  <si>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</si>
  <si>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</si>
  <si>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</si>
  <si>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</si>
  <si>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</si>
  <si>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</si>
  <si>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</si>
  <si>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</si>
  <si>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</si>
  <si>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</si>
  <si>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</si>
  <si>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</si>
  <si>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</si>
  <si>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</si>
  <si>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</si>
  <si>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</si>
  <si>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</si>
  <si>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</si>
  <si>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</si>
  <si>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</si>
  <si>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</si>
  <si>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</si>
  <si>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</si>
  <si>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</si>
  <si>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</si>
  <si>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</si>
  <si>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</si>
  <si>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</si>
  <si>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</si>
  <si>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</si>
  <si>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</si>
  <si>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</si>
  <si>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</si>
  <si>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</si>
  <si>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</si>
  <si>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</si>
  <si>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</si>
  <si>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</si>
  <si>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</si>
  <si>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</si>
  <si>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</si>
  <si>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</si>
  <si>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</si>
  <si>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</si>
  <si>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</si>
  <si>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parent category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</si>
  <si>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</si>
  <si>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</si>
  <si>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</si>
  <si>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</si>
  <si>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</si>
  <si>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</si>
  <si>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</si>
  <si>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</si>
  <si>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</si>
  <si>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</si>
  <si>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</si>
  <si>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</si>
  <si>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</si>
  <si>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</si>
  <si>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</si>
  <si>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</si>
  <si>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</si>
  <si>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</si>
  <si>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</si>
  <si>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</si>
  <si>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sub-category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</si>
  <si>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</si>
  <si>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</si>
  <si>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</si>
  <si>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</si>
  <si>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</si>
  <si>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</si>
  <si>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</si>
  <si>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</si>
  <si>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</si>
  <si>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</si>
  <si>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</si>
  <si>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</si>
  <si>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</si>
  <si>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</si>
  <si>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</si>
  <si>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</si>
  <si>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</si>
  <si>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Mean</t>
  </si>
  <si>
    <t>Median</t>
  </si>
  <si>
    <t>Minimum</t>
  </si>
  <si>
    <t>Maximum</t>
  </si>
  <si>
    <t>Variance</t>
  </si>
  <si>
    <t>Standard Deviation</t>
  </si>
  <si>
    <t xml:space="preserve">Data </t>
  </si>
  <si>
    <t>Backers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</si>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</sst>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[excel-challenge.xlsx]PivotTable1!PivotTable5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514D-AD81-B9C60A6791C6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2-514D-AD81-B9C60A6791C6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2-514D-AD81-B9C60A6791C6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2-514D-AD81-B9C60A67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3429935"/>
        <c:axId val="752905199"/>
      </c:barChart>
      <c:catAx>
        <c:axId val="7534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5199"/>
        <c:crosses val="autoZero"/>
        <c:auto val="1"/>
        <c:lblAlgn val="ctr"/>
        <c:lblOffset val="100"/>
        <c:noMultiLvlLbl val="0"/>
      </c:catAx>
      <c:valAx>
        <c:axId val="7529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1-1B41-9598-7F99FB30442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1-1B41-9598-7F99FB30442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1-1B41-9598-7F99FB30442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1-1B41-9598-7F99FB30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9593503"/>
        <c:axId val="759839663"/>
      </c:barChart>
      <c:catAx>
        <c:axId val="7595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9663"/>
        <c:crosses val="autoZero"/>
        <c:auto val="1"/>
        <c:lblAlgn val="ctr"/>
        <c:lblOffset val="100"/>
        <c:noMultiLvlLbl val="0"/>
      </c:catAx>
      <c:valAx>
        <c:axId val="7598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[excel-challenge.xlsx]PivotTable3!PivotTable7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C-CA44-B26A-D4997BAC3876}"/>
            </c:ext>
          </c:extLst>
        </c:ser>
        <c:ser>
          <c:idx val="1"/>
          <c:order val="1"/>
          <c:tx>
            <c:strRef>
              <c:f>PivotTable3!$C$5:$C$6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C-CA44-B26A-D4997BAC3876}"/>
            </c:ext>
          </c:extLst>
        </c:ser>
        <c:ser>
          <c:idx val="2"/>
          <c:order val="2"/>
          <c:tx>
            <c:strRef>
              <c:f>PivotTable3!$D$5:$D$6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C-CA44-B26A-D4997BAC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59391"/>
        <c:axId val="800061071"/>
      </c:lineChart>
      <c:catAx>
        <c:axId val="8000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61071"/>
        <c:crosses val="autoZero"/>
        <c:auto val="1"/>
        <c:lblAlgn val="ctr"/>
        <c:lblOffset val="100"/>
        <c:noMultiLvlLbl val="0"/>
      </c:catAx>
      <c:valAx>
        <c:axId val="8000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14</xdr:row>
      <xdr:rowOff>184150</xdr:rowOff>
    </xdr:from>
    <xdr:to>
      <xdr:col>13</xdr:col>
      <xdr:colOff>431800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D264F-3E04-AD49-95C7-69903158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12</xdr:row>
      <xdr:rowOff>196850</xdr:rowOff>
    </xdr:from>
    <xdr:to>
      <xdr:col>15</xdr:col>
      <xdr:colOff>635000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2949A-9A2A-5145-AF11-C3643E5F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1066800</xdr:colOff>
      <xdr:row>5</xdr:row>
      <xdr:rowOff>19050</xdr:rowOff>
    </xdr:from>
    <xdr:to>
      <xdr:col>9</xdr:col>
      <xdr:colOff>76200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74CE2-F59F-2543-B68C-E9A3A787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darmofal@gmail.com" refreshedDate="44915.859344444441" createdVersion="6" refreshedVersion="6" minRefreshableVersion="3" recordCount="1001" xr:uid="{D98A23C9-7028-F745-BAFC-D03686DF84C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darmofal@gmail.com" refreshedDate="44915.88660416667" createdVersion="6" refreshedVersion="6" minRefreshableVersion="3" recordCount="1000" xr:uid="{CFB4411A-B5CA-8446-A852-2F8F9B54531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796B-DEBA-8E4E-992F-7469EBC7CB0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F7827-961D-EE4D-A3B3-93E698F8683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0EE8D-191A-1D49-BE13-DAC70F13B8C7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J10" sqref="J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style="5" bestFit="1" customWidth="1"/>
    <col min="8" max="8" width="13" bestFit="1" customWidth="1"/>
    <col min="9" max="9" width="15.5" style="4" bestFit="1" customWidth="1"/>
    <col min="12" max="12" width="11.1640625" bestFit="1" customWidth="1"/>
    <col min="13" max="13" width="21" style="11" bestFit="1" customWidth="1"/>
    <col min="14" max="14" width="11.1640625" bestFit="1" customWidth="1"/>
    <col min="15" max="15" width="19.83203125" style="11" bestFit="1" customWidth="1"/>
    <col min="18" max="18" width="28" bestFit="1" customWidth="1"/>
    <col min="19" max="19" width="14.1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0" t="s">
        <v>2093</v>
      </c>
      <c r="N1" s="1" t="s">
        <v>9</v>
      </c>
      <c r="O1" s="10" t="s">
        <v>2094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E4/D4*100</f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ref="M67:M130" si="4">(((L67/60)/60)/24)+DATE(1970,1,1)</f>
        <v>40570.25</v>
      </c>
      <c r="N67">
        <v>1296712800</v>
      </c>
      <c r="O67" s="11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E68/D68*100</f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(((L131/60)/60)/24)+DATE(1970,1,1)</f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E132/D132*100</f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(((L195/60)/60)/24)+DATE(1970,1,1)</f>
        <v>43198.208333333328</v>
      </c>
      <c r="N195">
        <v>1523509200</v>
      </c>
      <c r="O195" s="11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E196/D196*100</f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(((L259/60)/60)/24)+DATE(1970,1,1)</f>
        <v>41338.25</v>
      </c>
      <c r="N259">
        <v>1363669200</v>
      </c>
      <c r="O259" s="11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E260/D260*100</f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(((L323/60)/60)/24)+DATE(1970,1,1)</f>
        <v>40634.208333333336</v>
      </c>
      <c r="N323">
        <v>1302325200</v>
      </c>
      <c r="O323" s="11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E324/D324*100</f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(((L387/60)/60)/24)+DATE(1970,1,1)</f>
        <v>43553.208333333328</v>
      </c>
      <c r="N387">
        <v>1556600400</v>
      </c>
      <c r="O387" s="11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E388/D388*100</f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(((L451/60)/60)/24)+DATE(1970,1,1)</f>
        <v>43530.25</v>
      </c>
      <c r="N451">
        <v>1553317200</v>
      </c>
      <c r="O451" s="11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E452/D452*100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(((L515/60)/60)/24)+DATE(1970,1,1)</f>
        <v>40430.208333333336</v>
      </c>
      <c r="N515">
        <v>1284181200</v>
      </c>
      <c r="O515" s="11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E516/D516*100</f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(((L579/60)/60)/24)+DATE(1970,1,1)</f>
        <v>40613.25</v>
      </c>
      <c r="N579">
        <v>1302066000</v>
      </c>
      <c r="O579" s="11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E580/D580*100</f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(((L643/60)/60)/24)+DATE(1970,1,1)</f>
        <v>42786.25</v>
      </c>
      <c r="N643">
        <v>1489986000</v>
      </c>
      <c r="O643" s="11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E644/D644*100</f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(((L707/60)/60)/24)+DATE(1970,1,1)</f>
        <v>41619.25</v>
      </c>
      <c r="N707">
        <v>1387087200</v>
      </c>
      <c r="O707" s="11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E708/D708*100</f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(((L771/60)/60)/24)+DATE(1970,1,1)</f>
        <v>41501.208333333336</v>
      </c>
      <c r="N771">
        <v>1378789200</v>
      </c>
      <c r="O771" s="11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E772/D772*100</f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(((L835/60)/60)/24)+DATE(1970,1,1)</f>
        <v>40588.25</v>
      </c>
      <c r="N835">
        <v>1298613600</v>
      </c>
      <c r="O835" s="11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E836/D836*100</f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(((L899/60)/60)/24)+DATE(1970,1,1)</f>
        <v>43583.208333333328</v>
      </c>
      <c r="N899">
        <v>1556600400</v>
      </c>
      <c r="O899" s="11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E900/D900*100</f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(((L963/60)/60)/24)+DATE(1970,1,1)</f>
        <v>40591.25</v>
      </c>
      <c r="N963">
        <v>1298268000</v>
      </c>
      <c r="O963" s="11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E964/D964*100</f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5" priority="5" operator="containsText" text="canceled">
      <formula>NOT(ISERROR(SEARCH("canceled",G1)))</formula>
    </cfRule>
    <cfRule type="containsText" dxfId="4" priority="6" operator="containsText" text="live">
      <formula>NOT(ISERROR(SEARCH("live",G1)))</formula>
    </cfRule>
    <cfRule type="containsText" dxfId="3" priority="7" operator="containsText" text="live">
      <formula>NOT(ISERROR(SEARCH("live",G1)))</formula>
    </cfRule>
    <cfRule type="containsText" dxfId="2" priority="8" operator="containsText" text="live">
      <formula>NOT(ISERROR(SEARCH("live",G1)))</formula>
    </cfRule>
    <cfRule type="containsText" dxfId="1" priority="9" operator="containsText" text="successful">
      <formula>NOT(ISERROR(SEARCH("successful",G1)))</formula>
    </cfRule>
    <cfRule type="containsText" dxfId="0" priority="1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4">
      <colorScale>
        <cfvo type="num" val="0"/>
        <cfvo type="percentile" val="100"/>
        <cfvo type="num" val="200"/>
        <color rgb="FFC00000"/>
        <color theme="9" tint="0.39997558519241921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83FE-E752-3E41-BDFD-6228BA8E7C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6C42-E61A-6A41-B517-53263935FF41}">
  <sheetPr codeName="Sheet2"/>
  <dimension ref="A1:F14"/>
  <sheetViews>
    <sheetView workbookViewId="0">
      <selection activeCell="D27" sqref="D27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2069</v>
      </c>
    </row>
    <row r="3" spans="1:6" x14ac:dyDescent="0.2">
      <c r="A3" s="8" t="s">
        <v>2070</v>
      </c>
      <c r="B3" s="8" t="s">
        <v>2066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9E1-B328-7B44-9E4D-1317C755B44C}">
  <sheetPr codeName="Sheet3"/>
  <dimension ref="A1:F30"/>
  <sheetViews>
    <sheetView topLeftCell="A3" workbookViewId="0">
      <selection activeCell="H32" sqref="H32"/>
    </sheetView>
  </sheetViews>
  <sheetFormatPr baseColWidth="10" defaultRowHeight="16" x14ac:dyDescent="0.2"/>
  <cols>
    <col min="1" max="1" width="19.332031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2069</v>
      </c>
    </row>
    <row r="2" spans="1:6" x14ac:dyDescent="0.2">
      <c r="A2" s="8" t="s">
        <v>2031</v>
      </c>
      <c r="B2" t="s">
        <v>2092</v>
      </c>
    </row>
    <row r="4" spans="1:6" x14ac:dyDescent="0.2">
      <c r="A4" s="8" t="s">
        <v>2091</v>
      </c>
      <c r="B4" s="8" t="s">
        <v>2066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7CA-97FF-5046-8327-EBBA337CDDAD}">
  <sheetPr codeName="Sheet4"/>
  <dimension ref="A2:E19"/>
  <sheetViews>
    <sheetView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8.6640625" bestFit="1" customWidth="1"/>
    <col min="8" max="8" width="15.6640625" bestFit="1" customWidth="1"/>
    <col min="9" max="9" width="28.6640625" bestFit="1" customWidth="1"/>
    <col min="10" max="10" width="20.5" bestFit="1" customWidth="1"/>
    <col min="11" max="11" width="33.5" bestFit="1" customWidth="1"/>
  </cols>
  <sheetData>
    <row r="2" spans="1:5" x14ac:dyDescent="0.2">
      <c r="A2" s="8" t="s">
        <v>2031</v>
      </c>
      <c r="B2" t="s">
        <v>2069</v>
      </c>
    </row>
    <row r="3" spans="1:5" x14ac:dyDescent="0.2">
      <c r="A3" s="8" t="s">
        <v>2108</v>
      </c>
      <c r="B3" t="s">
        <v>2092</v>
      </c>
    </row>
    <row r="5" spans="1:5" x14ac:dyDescent="0.2">
      <c r="A5" s="8" t="s">
        <v>2107</v>
      </c>
      <c r="B5" s="8" t="s">
        <v>2066</v>
      </c>
    </row>
    <row r="6" spans="1:5" x14ac:dyDescent="0.2">
      <c r="A6" s="8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2" t="s">
        <v>2095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2" t="s">
        <v>2096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2" t="s">
        <v>2097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2" t="s">
        <v>2098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2" t="s">
        <v>2099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2" t="s">
        <v>2100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2" t="s">
        <v>2101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2" t="s">
        <v>2102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2" t="s">
        <v>2103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2" t="s">
        <v>2104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2" t="s">
        <v>2105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2" t="s">
        <v>2106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2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C1C4-C6A4-F647-AEF3-1B137D3B42E8}">
  <sheetPr codeName="Sheet5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2071</v>
      </c>
      <c r="B1" t="s">
        <v>2072</v>
      </c>
      <c r="C1" t="s">
        <v>2073</v>
      </c>
      <c r="D1" t="s">
        <v>2074</v>
      </c>
      <c r="E1" t="s">
        <v>2075</v>
      </c>
      <c r="F1" t="s">
        <v>2076</v>
      </c>
      <c r="G1" t="s">
        <v>2077</v>
      </c>
      <c r="H1" t="s">
        <v>2078</v>
      </c>
    </row>
    <row r="2" spans="1:8" x14ac:dyDescent="0.2">
      <c r="A2" t="s">
        <v>2079</v>
      </c>
    </row>
    <row r="3" spans="1:8" x14ac:dyDescent="0.2">
      <c r="A3" t="s">
        <v>2080</v>
      </c>
    </row>
    <row r="4" spans="1:8" x14ac:dyDescent="0.2">
      <c r="A4" t="s">
        <v>2081</v>
      </c>
    </row>
    <row r="5" spans="1:8" x14ac:dyDescent="0.2">
      <c r="A5" t="s">
        <v>2082</v>
      </c>
    </row>
    <row r="6" spans="1:8" x14ac:dyDescent="0.2">
      <c r="A6" t="s">
        <v>2083</v>
      </c>
    </row>
    <row r="7" spans="1:8" x14ac:dyDescent="0.2">
      <c r="A7" t="s">
        <v>2084</v>
      </c>
    </row>
    <row r="8" spans="1:8" x14ac:dyDescent="0.2">
      <c r="A8" t="s">
        <v>2085</v>
      </c>
    </row>
    <row r="9" spans="1:8" x14ac:dyDescent="0.2">
      <c r="A9" t="s">
        <v>2086</v>
      </c>
    </row>
    <row r="10" spans="1:8" x14ac:dyDescent="0.2">
      <c r="A10" t="s">
        <v>2087</v>
      </c>
    </row>
    <row r="11" spans="1:8" x14ac:dyDescent="0.2">
      <c r="A11" t="s">
        <v>2088</v>
      </c>
    </row>
    <row r="12" spans="1:8" x14ac:dyDescent="0.2">
      <c r="A12" t="s">
        <v>2089</v>
      </c>
    </row>
    <row r="13" spans="1:8" x14ac:dyDescent="0.2">
      <c r="A13" t="s">
        <v>2090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A101-561B-0541-9D45-7791D24EF9C1}">
  <dimension ref="A5:D11"/>
  <sheetViews>
    <sheetView tabSelected="1" topLeftCell="A4" workbookViewId="0">
      <selection activeCell="B16" sqref="B16"/>
    </sheetView>
  </sheetViews>
  <sheetFormatPr baseColWidth="10" defaultRowHeight="16" x14ac:dyDescent="0.2"/>
  <cols>
    <col min="1" max="1" width="16.83203125" bestFit="1" customWidth="1"/>
    <col min="3" max="3" width="9.6640625" bestFit="1" customWidth="1"/>
    <col min="4" max="4" width="11.83203125" bestFit="1" customWidth="1"/>
  </cols>
  <sheetData>
    <row r="5" spans="1:4" x14ac:dyDescent="0.2">
      <c r="A5" s="13" t="s">
        <v>2115</v>
      </c>
      <c r="B5" s="13" t="s">
        <v>2116</v>
      </c>
      <c r="C5" s="13" t="s">
        <v>2117</v>
      </c>
      <c r="D5" s="13" t="s">
        <v>2118</v>
      </c>
    </row>
    <row r="6" spans="1:4" x14ac:dyDescent="0.2">
      <c r="A6" t="s">
        <v>2109</v>
      </c>
      <c r="B6" s="4">
        <f>AVERAGE(Crowdfunding!H2:H1001)</f>
        <v>727.005</v>
      </c>
    </row>
    <row r="7" spans="1:4" x14ac:dyDescent="0.2">
      <c r="A7" t="s">
        <v>2110</v>
      </c>
      <c r="B7">
        <f>MEDIAN(Crowdfunding!H2:H1001)</f>
        <v>184.5</v>
      </c>
    </row>
    <row r="8" spans="1:4" x14ac:dyDescent="0.2">
      <c r="A8" t="s">
        <v>2111</v>
      </c>
      <c r="B8">
        <f>MIN(Crowdfunding!H2:H1001)</f>
        <v>0</v>
      </c>
    </row>
    <row r="9" spans="1:4" x14ac:dyDescent="0.2">
      <c r="A9" t="s">
        <v>2112</v>
      </c>
      <c r="B9">
        <f>MAX(Crowdfunding!H2:H1001)</f>
        <v>7295</v>
      </c>
    </row>
    <row r="10" spans="1:4" x14ac:dyDescent="0.2">
      <c r="A10" t="s">
        <v>2113</v>
      </c>
      <c r="B10">
        <f>_xlfn.VAR.P(Crowdfunding!H2:H1001)</f>
        <v>1293119.5189749999</v>
      </c>
    </row>
    <row r="11" spans="1:4" x14ac:dyDescent="0.2">
      <c r="A11" t="s">
        <v>2114</v>
      </c>
      <c r="B11" s="4">
        <f>_xlfn.STDEV.S(Crowdfunding!H2:H1001)</f>
        <v>1137.7231354366966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Sheet1</vt:lpstr>
      <vt:lpstr>PivotTable1</vt:lpstr>
      <vt:lpstr>PivotTable2</vt:lpstr>
      <vt:lpstr>PivotTable3</vt:lpstr>
      <vt:lpstr>GoalAnalysis</vt:lpstr>
      <vt:lpstr>StatAnalysis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jacobdarmofal@gmail.com</cp:lastModifiedBy>
  <dcterms:created xsi:type="dcterms:W3CDTF">2021-09-29T18:52:28Z</dcterms:created>
  <dcterms:modified xsi:type="dcterms:W3CDTF">2022-12-22T22:23:15Z</dcterms:modified>
</cp:coreProperties>
</file>