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nelincoln-my.sharepoint.com/personal/dsantra2_unl_edu/Documents/BoxMigrationUNL/2022 AltCrops/Trial_Corn (Lisa) 2022_Draft/"/>
    </mc:Choice>
  </mc:AlternateContent>
  <xr:revisionPtr revIDLastSave="127" documentId="14_{CAB84620-AFDB-C649-B6AD-6706760F5A03}" xr6:coauthVersionLast="47" xr6:coauthVersionMax="47" xr10:uidLastSave="{C0DEBBD1-A0A7-419D-93B5-072172BF1436}"/>
  <bookViews>
    <workbookView xWindow="-120" yWindow="-120" windowWidth="29040" windowHeight="15840" activeTab="1" xr2:uid="{00000000-000D-0000-FFFF-FFFF00000000}"/>
  </bookViews>
  <sheets>
    <sheet name="ISU Trial'21 details" sheetId="15" r:id="rId1"/>
    <sheet name="Trials&amp;Seed packaging" sheetId="14" r:id="rId2"/>
    <sheet name="Corn Map'22_Mitchell_modified" sheetId="20" r:id="rId3"/>
    <sheet name="Fertilizer" sheetId="16" r:id="rId4"/>
    <sheet name="Agronomy info" sheetId="2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" i="16" l="1"/>
  <c r="G12" i="16"/>
  <c r="I12" i="16" s="1"/>
  <c r="F12" i="16"/>
  <c r="C12" i="16"/>
  <c r="H10" i="16" l="1"/>
  <c r="H8" i="16"/>
  <c r="H9" i="16"/>
  <c r="H7" i="16"/>
  <c r="B4" i="16" l="1"/>
  <c r="B3" i="16"/>
  <c r="AG47" i="20"/>
  <c r="C47" i="20"/>
  <c r="V55" i="20"/>
  <c r="U55" i="20"/>
  <c r="T55" i="20"/>
  <c r="S55" i="20"/>
  <c r="T56" i="20" s="1"/>
  <c r="R55" i="20"/>
  <c r="Q55" i="20"/>
  <c r="AD43" i="20"/>
  <c r="AD42" i="20" s="1"/>
  <c r="AD41" i="20" s="1"/>
  <c r="AD40" i="20" s="1"/>
  <c r="AC43" i="20"/>
  <c r="AC42" i="20" s="1"/>
  <c r="AC41" i="20" s="1"/>
  <c r="AC40" i="20" s="1"/>
  <c r="AB43" i="20"/>
  <c r="AB42" i="20" s="1"/>
  <c r="AB41" i="20" s="1"/>
  <c r="AB40" i="20" s="1"/>
  <c r="AA43" i="20"/>
  <c r="AA42" i="20" s="1"/>
  <c r="AA41" i="20" s="1"/>
  <c r="AA40" i="20" s="1"/>
  <c r="Z43" i="20"/>
  <c r="Z42" i="20" s="1"/>
  <c r="Z41" i="20" s="1"/>
  <c r="Z40" i="20" s="1"/>
  <c r="Y43" i="20"/>
  <c r="Y42" i="20" s="1"/>
  <c r="Y41" i="20" s="1"/>
  <c r="Y40" i="20" s="1"/>
  <c r="Y39" i="20" s="1"/>
  <c r="X43" i="20"/>
  <c r="X42" i="20" s="1"/>
  <c r="X41" i="20" s="1"/>
  <c r="X40" i="20" s="1"/>
  <c r="X39" i="20" s="1"/>
  <c r="W43" i="20"/>
  <c r="W42" i="20" s="1"/>
  <c r="W41" i="20" s="1"/>
  <c r="W40" i="20" s="1"/>
  <c r="W39" i="20" s="1"/>
  <c r="V43" i="20"/>
  <c r="V42" i="20" s="1"/>
  <c r="V41" i="20" s="1"/>
  <c r="V40" i="20" s="1"/>
  <c r="V39" i="20" s="1"/>
  <c r="U43" i="20"/>
  <c r="U42" i="20" s="1"/>
  <c r="U41" i="20" s="1"/>
  <c r="U40" i="20" s="1"/>
  <c r="U39" i="20" s="1"/>
  <c r="T43" i="20"/>
  <c r="T42" i="20" s="1"/>
  <c r="T41" i="20" s="1"/>
  <c r="T40" i="20" s="1"/>
  <c r="T39" i="20" s="1"/>
  <c r="S43" i="20"/>
  <c r="S42" i="20" s="1"/>
  <c r="S41" i="20" s="1"/>
  <c r="S40" i="20" s="1"/>
  <c r="S39" i="20" s="1"/>
  <c r="R43" i="20"/>
  <c r="R42" i="20" s="1"/>
  <c r="R41" i="20" s="1"/>
  <c r="R40" i="20" s="1"/>
  <c r="R39" i="20" s="1"/>
  <c r="Q43" i="20"/>
  <c r="Q42" i="20" s="1"/>
  <c r="Q41" i="20" s="1"/>
  <c r="Q40" i="20" s="1"/>
  <c r="Q39" i="20" s="1"/>
  <c r="P43" i="20"/>
  <c r="P42" i="20" s="1"/>
  <c r="P41" i="20" s="1"/>
  <c r="P40" i="20" s="1"/>
  <c r="P39" i="20" s="1"/>
  <c r="O43" i="20"/>
  <c r="O42" i="20" s="1"/>
  <c r="O41" i="20" s="1"/>
  <c r="O40" i="20" s="1"/>
  <c r="O39" i="20" s="1"/>
  <c r="N43" i="20"/>
  <c r="N42" i="20" s="1"/>
  <c r="N41" i="20" s="1"/>
  <c r="N40" i="20" s="1"/>
  <c r="N39" i="20" s="1"/>
  <c r="M43" i="20"/>
  <c r="M42" i="20" s="1"/>
  <c r="M41" i="20" s="1"/>
  <c r="M40" i="20" s="1"/>
  <c r="M39" i="20" s="1"/>
  <c r="L43" i="20"/>
  <c r="L42" i="20" s="1"/>
  <c r="L41" i="20" s="1"/>
  <c r="L40" i="20" s="1"/>
  <c r="L39" i="20" s="1"/>
  <c r="K43" i="20"/>
  <c r="K42" i="20" s="1"/>
  <c r="K41" i="20" s="1"/>
  <c r="K40" i="20" s="1"/>
  <c r="K39" i="20" s="1"/>
  <c r="J43" i="20"/>
  <c r="J42" i="20" s="1"/>
  <c r="J41" i="20" s="1"/>
  <c r="J40" i="20" s="1"/>
  <c r="J39" i="20" s="1"/>
  <c r="I43" i="20"/>
  <c r="I42" i="20" s="1"/>
  <c r="I41" i="20" s="1"/>
  <c r="I40" i="20" s="1"/>
  <c r="I39" i="20" s="1"/>
  <c r="H43" i="20"/>
  <c r="H42" i="20" s="1"/>
  <c r="H41" i="20" s="1"/>
  <c r="H40" i="20" s="1"/>
  <c r="H39" i="20" s="1"/>
  <c r="G43" i="20"/>
  <c r="G42" i="20" s="1"/>
  <c r="G41" i="20" s="1"/>
  <c r="G40" i="20" s="1"/>
  <c r="G39" i="20" s="1"/>
  <c r="F43" i="20"/>
  <c r="F42" i="20" s="1"/>
  <c r="F41" i="20" s="1"/>
  <c r="F40" i="20" s="1"/>
  <c r="F39" i="20" s="1"/>
  <c r="H37" i="20"/>
  <c r="I37" i="20" s="1"/>
  <c r="G36" i="20"/>
  <c r="G35" i="20" s="1"/>
  <c r="G34" i="20" s="1"/>
  <c r="G33" i="20" s="1"/>
  <c r="G32" i="20" s="1"/>
  <c r="G31" i="20" s="1"/>
  <c r="F35" i="20"/>
  <c r="F34" i="20" s="1"/>
  <c r="F33" i="20" s="1"/>
  <c r="F32" i="20" s="1"/>
  <c r="F31" i="20" s="1"/>
  <c r="AD27" i="20"/>
  <c r="AD26" i="20" s="1"/>
  <c r="AD25" i="20" s="1"/>
  <c r="AD24" i="20" s="1"/>
  <c r="AC27" i="20"/>
  <c r="AC26" i="20" s="1"/>
  <c r="AC25" i="20" s="1"/>
  <c r="AC24" i="20" s="1"/>
  <c r="AB27" i="20"/>
  <c r="AB26" i="20" s="1"/>
  <c r="AB25" i="20" s="1"/>
  <c r="AB24" i="20" s="1"/>
  <c r="AA27" i="20"/>
  <c r="AA26" i="20" s="1"/>
  <c r="AA25" i="20" s="1"/>
  <c r="AA24" i="20" s="1"/>
  <c r="Z27" i="20"/>
  <c r="Z26" i="20" s="1"/>
  <c r="Z25" i="20" s="1"/>
  <c r="Z24" i="20" s="1"/>
  <c r="Y27" i="20"/>
  <c r="Y26" i="20" s="1"/>
  <c r="Y25" i="20" s="1"/>
  <c r="Y24" i="20" s="1"/>
  <c r="Y23" i="20" s="1"/>
  <c r="X27" i="20"/>
  <c r="X26" i="20" s="1"/>
  <c r="X25" i="20" s="1"/>
  <c r="X24" i="20" s="1"/>
  <c r="X23" i="20" s="1"/>
  <c r="W27" i="20"/>
  <c r="W26" i="20" s="1"/>
  <c r="W25" i="20" s="1"/>
  <c r="W24" i="20" s="1"/>
  <c r="W23" i="20" s="1"/>
  <c r="V27" i="20"/>
  <c r="V26" i="20" s="1"/>
  <c r="V25" i="20" s="1"/>
  <c r="V24" i="20" s="1"/>
  <c r="V23" i="20" s="1"/>
  <c r="U27" i="20"/>
  <c r="U26" i="20" s="1"/>
  <c r="U25" i="20" s="1"/>
  <c r="U24" i="20" s="1"/>
  <c r="U23" i="20" s="1"/>
  <c r="T27" i="20"/>
  <c r="T26" i="20" s="1"/>
  <c r="T25" i="20" s="1"/>
  <c r="T24" i="20" s="1"/>
  <c r="T23" i="20" s="1"/>
  <c r="S27" i="20"/>
  <c r="S26" i="20" s="1"/>
  <c r="S25" i="20" s="1"/>
  <c r="S24" i="20" s="1"/>
  <c r="S23" i="20" s="1"/>
  <c r="R27" i="20"/>
  <c r="R26" i="20" s="1"/>
  <c r="R25" i="20" s="1"/>
  <c r="R24" i="20" s="1"/>
  <c r="R23" i="20" s="1"/>
  <c r="Q27" i="20"/>
  <c r="Q26" i="20" s="1"/>
  <c r="Q25" i="20" s="1"/>
  <c r="Q24" i="20" s="1"/>
  <c r="Q23" i="20" s="1"/>
  <c r="P27" i="20"/>
  <c r="P26" i="20" s="1"/>
  <c r="P25" i="20" s="1"/>
  <c r="P24" i="20" s="1"/>
  <c r="P23" i="20" s="1"/>
  <c r="O27" i="20"/>
  <c r="O26" i="20" s="1"/>
  <c r="O25" i="20" s="1"/>
  <c r="O24" i="20" s="1"/>
  <c r="O23" i="20" s="1"/>
  <c r="N27" i="20"/>
  <c r="N26" i="20" s="1"/>
  <c r="N25" i="20" s="1"/>
  <c r="N24" i="20" s="1"/>
  <c r="N23" i="20" s="1"/>
  <c r="M27" i="20"/>
  <c r="M26" i="20" s="1"/>
  <c r="M25" i="20" s="1"/>
  <c r="M24" i="20" s="1"/>
  <c r="M23" i="20" s="1"/>
  <c r="L27" i="20"/>
  <c r="L26" i="20" s="1"/>
  <c r="L25" i="20" s="1"/>
  <c r="L24" i="20" s="1"/>
  <c r="L23" i="20" s="1"/>
  <c r="K27" i="20"/>
  <c r="K26" i="20" s="1"/>
  <c r="K25" i="20" s="1"/>
  <c r="K24" i="20" s="1"/>
  <c r="K23" i="20" s="1"/>
  <c r="J27" i="20"/>
  <c r="J26" i="20" s="1"/>
  <c r="J25" i="20" s="1"/>
  <c r="J24" i="20" s="1"/>
  <c r="J23" i="20" s="1"/>
  <c r="I27" i="20"/>
  <c r="I26" i="20" s="1"/>
  <c r="I25" i="20" s="1"/>
  <c r="I24" i="20" s="1"/>
  <c r="I23" i="20" s="1"/>
  <c r="H27" i="20"/>
  <c r="H26" i="20" s="1"/>
  <c r="H25" i="20" s="1"/>
  <c r="H24" i="20" s="1"/>
  <c r="H23" i="20" s="1"/>
  <c r="G27" i="20"/>
  <c r="G26" i="20" s="1"/>
  <c r="G25" i="20" s="1"/>
  <c r="G24" i="20" s="1"/>
  <c r="G23" i="20" s="1"/>
  <c r="F27" i="20"/>
  <c r="F26" i="20" s="1"/>
  <c r="F25" i="20" s="1"/>
  <c r="F24" i="20" s="1"/>
  <c r="F23" i="20" s="1"/>
  <c r="AD20" i="20"/>
  <c r="F20" i="20"/>
  <c r="AD19" i="20" s="1"/>
  <c r="D8" i="16" l="1"/>
  <c r="F8" i="16" s="1"/>
  <c r="G8" i="16" s="1"/>
  <c r="I8" i="16" s="1"/>
  <c r="D10" i="16"/>
  <c r="F10" i="16"/>
  <c r="G10" i="16" s="1"/>
  <c r="I10" i="16" s="1"/>
  <c r="D7" i="16"/>
  <c r="F7" i="16" s="1"/>
  <c r="G7" i="16" s="1"/>
  <c r="I7" i="16" s="1"/>
  <c r="D9" i="16"/>
  <c r="F9" i="16" s="1"/>
  <c r="G9" i="16" s="1"/>
  <c r="I9" i="16" s="1"/>
  <c r="E7" i="16"/>
  <c r="E8" i="16"/>
  <c r="E9" i="16"/>
  <c r="R56" i="20"/>
  <c r="V56" i="20"/>
  <c r="I36" i="20"/>
  <c r="I35" i="20" s="1"/>
  <c r="I34" i="20" s="1"/>
  <c r="I33" i="20" s="1"/>
  <c r="I32" i="20" s="1"/>
  <c r="I31" i="20" s="1"/>
  <c r="J37" i="20"/>
  <c r="F18" i="20"/>
  <c r="F17" i="20" s="1"/>
  <c r="F19" i="20"/>
  <c r="H36" i="20"/>
  <c r="H35" i="20" s="1"/>
  <c r="H34" i="20" s="1"/>
  <c r="H33" i="20" s="1"/>
  <c r="H32" i="20" s="1"/>
  <c r="H31" i="20" s="1"/>
  <c r="I11" i="16" l="1"/>
  <c r="I13" i="16" s="1"/>
  <c r="I14" i="16" s="1"/>
  <c r="J36" i="20"/>
  <c r="J35" i="20" s="1"/>
  <c r="J34" i="20" s="1"/>
  <c r="J33" i="20" s="1"/>
  <c r="J32" i="20" s="1"/>
  <c r="J31" i="20" s="1"/>
  <c r="K37" i="20"/>
  <c r="E23" i="14"/>
  <c r="K36" i="20" l="1"/>
  <c r="K35" i="20" s="1"/>
  <c r="K34" i="20" s="1"/>
  <c r="K33" i="20" s="1"/>
  <c r="K32" i="20" s="1"/>
  <c r="K31" i="20" s="1"/>
  <c r="L37" i="20"/>
  <c r="L36" i="20" l="1"/>
  <c r="L35" i="20" s="1"/>
  <c r="L34" i="20" s="1"/>
  <c r="L33" i="20" s="1"/>
  <c r="L32" i="20" s="1"/>
  <c r="L31" i="20" s="1"/>
  <c r="M37" i="20"/>
  <c r="M36" i="20" l="1"/>
  <c r="M35" i="20" s="1"/>
  <c r="M34" i="20" s="1"/>
  <c r="M33" i="20" s="1"/>
  <c r="M32" i="20" s="1"/>
  <c r="M31" i="20" s="1"/>
  <c r="N37" i="20"/>
  <c r="N36" i="20" l="1"/>
  <c r="N35" i="20" s="1"/>
  <c r="N34" i="20" s="1"/>
  <c r="N33" i="20" s="1"/>
  <c r="N32" i="20" s="1"/>
  <c r="N31" i="20" s="1"/>
  <c r="O37" i="20"/>
  <c r="O36" i="20" l="1"/>
  <c r="O35" i="20" s="1"/>
  <c r="O34" i="20" s="1"/>
  <c r="O33" i="20" s="1"/>
  <c r="O32" i="20" s="1"/>
  <c r="O31" i="20" s="1"/>
  <c r="P37" i="20"/>
  <c r="Q37" i="20" l="1"/>
  <c r="P36" i="20"/>
  <c r="P35" i="20" s="1"/>
  <c r="P34" i="20" s="1"/>
  <c r="P33" i="20" s="1"/>
  <c r="P32" i="20" s="1"/>
  <c r="P31" i="20" s="1"/>
  <c r="R37" i="20" l="1"/>
  <c r="Q36" i="20"/>
  <c r="Q35" i="20" s="1"/>
  <c r="Q34" i="20" s="1"/>
  <c r="Q33" i="20" s="1"/>
  <c r="Q32" i="20" s="1"/>
  <c r="Q31" i="20" s="1"/>
  <c r="R36" i="20" l="1"/>
  <c r="R35" i="20" s="1"/>
  <c r="R34" i="20" s="1"/>
  <c r="R33" i="20" s="1"/>
  <c r="R32" i="20" s="1"/>
  <c r="R31" i="20" s="1"/>
  <c r="S37" i="20"/>
  <c r="S36" i="20" l="1"/>
  <c r="S35" i="20" s="1"/>
  <c r="S34" i="20" s="1"/>
  <c r="S33" i="20" s="1"/>
  <c r="S32" i="20" s="1"/>
  <c r="S31" i="20" s="1"/>
  <c r="T37" i="20"/>
  <c r="T36" i="20" l="1"/>
  <c r="T35" i="20" s="1"/>
  <c r="T34" i="20" s="1"/>
  <c r="T33" i="20" s="1"/>
  <c r="T32" i="20" s="1"/>
  <c r="T31" i="20" s="1"/>
  <c r="U37" i="20"/>
  <c r="V37" i="20" l="1"/>
  <c r="U36" i="20"/>
  <c r="U35" i="20" s="1"/>
  <c r="U34" i="20" s="1"/>
  <c r="U33" i="20" s="1"/>
  <c r="U32" i="20" s="1"/>
  <c r="U31" i="20" s="1"/>
  <c r="W37" i="20" l="1"/>
  <c r="V36" i="20"/>
  <c r="V35" i="20" s="1"/>
  <c r="V34" i="20" s="1"/>
  <c r="V33" i="20" s="1"/>
  <c r="V32" i="20" s="1"/>
  <c r="V31" i="20" s="1"/>
  <c r="X37" i="20" l="1"/>
  <c r="W36" i="20"/>
  <c r="W35" i="20" s="1"/>
  <c r="W34" i="20" s="1"/>
  <c r="W33" i="20" s="1"/>
  <c r="W32" i="20" s="1"/>
  <c r="W31" i="20" s="1"/>
  <c r="X36" i="20" l="1"/>
  <c r="X35" i="20" s="1"/>
  <c r="X34" i="20" s="1"/>
  <c r="X33" i="20" s="1"/>
  <c r="X32" i="20" s="1"/>
  <c r="X31" i="20" s="1"/>
  <c r="Y37" i="20"/>
  <c r="Y36" i="20" l="1"/>
  <c r="Y35" i="20" s="1"/>
  <c r="Y34" i="20" s="1"/>
  <c r="Y33" i="20" s="1"/>
  <c r="Y32" i="20" s="1"/>
  <c r="Y31" i="20" s="1"/>
  <c r="Z37" i="20"/>
  <c r="Z36" i="20" l="1"/>
  <c r="Z35" i="20" s="1"/>
  <c r="Z34" i="20" s="1"/>
  <c r="Z33" i="20" s="1"/>
  <c r="Z32" i="20" s="1"/>
  <c r="AA37" i="20"/>
  <c r="AB37" i="20" l="1"/>
  <c r="AA36" i="20"/>
  <c r="AA35" i="20" s="1"/>
  <c r="AA34" i="20" s="1"/>
  <c r="AA33" i="20" s="1"/>
  <c r="AA32" i="20" s="1"/>
  <c r="AC37" i="20" l="1"/>
  <c r="AB36" i="20"/>
  <c r="AB35" i="20" s="1"/>
  <c r="AB34" i="20" s="1"/>
  <c r="AB33" i="20" s="1"/>
  <c r="AB32" i="20" s="1"/>
  <c r="AD37" i="20" l="1"/>
  <c r="AD36" i="20" s="1"/>
  <c r="AD35" i="20" s="1"/>
  <c r="AD34" i="20" s="1"/>
  <c r="AD33" i="20" s="1"/>
  <c r="AD32" i="20" s="1"/>
  <c r="AC36" i="20"/>
  <c r="AC35" i="20" s="1"/>
  <c r="AC34" i="20" s="1"/>
  <c r="AC33" i="20" s="1"/>
  <c r="AC32" i="20" s="1"/>
</calcChain>
</file>

<file path=xl/sharedStrings.xml><?xml version="1.0" encoding="utf-8"?>
<sst xmlns="http://schemas.openxmlformats.org/spreadsheetml/2006/main" count="496" uniqueCount="127">
  <si>
    <t>B</t>
  </si>
  <si>
    <t xml:space="preserve">Contact </t>
  </si>
  <si>
    <t xml:space="preserve">Coffey, Lisa M [PSI] &lt;lmcoffey@iastate.edu&gt; </t>
  </si>
  <si>
    <t>Iowa State University, Ames, IA</t>
  </si>
  <si>
    <t xml:space="preserve">Based on the original rate that I set up 3 years ago (soon will revise this year), Irrigated corn yield trial (planting and harvesting): $30/plot. </t>
  </si>
  <si>
    <t>For the corn project’s extensive data, I am asking 20 hrs/week for 12 weeks summer (mid-May – mid-Aug) help @$12/hr = $12*20*12 = @2,880 + 3% benefit.</t>
  </si>
  <si>
    <t>Total for the 100-plots trial this year: ~$6,000</t>
  </si>
  <si>
    <t>Dipak's 4/18/21 mail to James</t>
  </si>
  <si>
    <t>We will put along with our Research Farm production Field following high yield production environment (Total N” 276 lbs in 2019 = 130 lbs residual + 146 lbs applied)</t>
  </si>
  <si>
    <t xml:space="preserve">Seeding rate: 35,000/acre. </t>
  </si>
  <si>
    <t>Planting: Using 2-rows planter i.e. we need 2 packets of seeds (enough for 2-rows plot = 110 sq. ft.) for each 4-rows plots</t>
  </si>
  <si>
    <t>Seed Prep: 200 packets: 2 packets for each plot; 105 seeds/pckt (if no seed limit). Exact number of seed for 2-rows plot (110 sf.ft) = 88 seeds. I am putting extra, which we will suctioned out. This is the way Lisa prepared seed in 2019.</t>
  </si>
  <si>
    <t>Data:</t>
  </si>
  <si>
    <t>Plant Stand, Plant Height, Ear Height, Silking Date, Pollen Date, Root lodging, Stalk lodging, and yield. </t>
  </si>
  <si>
    <t>Dipak's 3/19/21 mail to James</t>
  </si>
  <si>
    <t>2021 'G2F' Corn Trial at Scottsbluff, NE</t>
  </si>
  <si>
    <t>100 genotypes 4-rows plot under full irrigation</t>
  </si>
  <si>
    <r>
      <rPr>
        <b/>
        <sz val="12"/>
        <color theme="1"/>
        <rFont val="Arial"/>
        <family val="2"/>
      </rPr>
      <t>Location:</t>
    </r>
    <r>
      <rPr>
        <sz val="12"/>
        <color theme="1"/>
        <rFont val="Arial"/>
        <family val="2"/>
      </rPr>
      <t xml:space="preserve"> Scottsbluff under full irrigation (Furrow or overhead sprinkler).</t>
    </r>
  </si>
  <si>
    <r>
      <t>Trial &amp; plot size: 100 plots, 4 rows/plot with 22” spacing.</t>
    </r>
    <r>
      <rPr>
        <b/>
        <sz val="12"/>
        <color rgb="FF1F497D"/>
        <rFont val="Calibri"/>
        <family val="2"/>
      </rPr>
      <t xml:space="preserve"> </t>
    </r>
    <r>
      <rPr>
        <sz val="12"/>
        <color rgb="FF1F497D"/>
        <rFont val="Calibri"/>
        <family val="2"/>
      </rPr>
      <t>4-rows plot with 22” row spacing = 220 sq.ft</t>
    </r>
  </si>
  <si>
    <t xml:space="preserve">Planting date: </t>
  </si>
  <si>
    <t xml:space="preserve">Enveleop size: 3” x 5” </t>
  </si>
  <si>
    <t>Number of seed/pckt. Depends on 2 factors. Add ~15 extra kernels in each packet.</t>
  </si>
  <si>
    <t>Seed prep:</t>
  </si>
  <si>
    <t>Plot size:</t>
  </si>
  <si>
    <t xml:space="preserve">25 feet, 4-rows @ 30" row spacing </t>
  </si>
  <si>
    <t>SF</t>
  </si>
  <si>
    <t xml:space="preserve">2 separate packets (1.1 and 1.2) for 4-rows plot since our planter is 4-rows planter. </t>
  </si>
  <si>
    <t>1 seed every 6 inches i.e. 2 seeds/foot</t>
  </si>
  <si>
    <t>50 seeds/row of 25 feet i.e. 200 (4*50) seeds</t>
  </si>
  <si>
    <t>SN</t>
  </si>
  <si>
    <t>Population (seed/pkt.):</t>
  </si>
  <si>
    <t>"G2F"  Corn Yield Trial  (ISU_Lisa-Schnable Lab)- 2022</t>
  </si>
  <si>
    <r>
      <t xml:space="preserve">Locations: </t>
    </r>
    <r>
      <rPr>
        <sz val="12"/>
        <color theme="1"/>
        <rFont val="Calibri"/>
        <family val="2"/>
        <scheme val="minor"/>
      </rPr>
      <t>Mitchell</t>
    </r>
  </si>
  <si>
    <t>510 plots Irrigated @ 35,000/acre</t>
  </si>
  <si>
    <r>
      <rPr>
        <b/>
        <sz val="12"/>
        <color theme="1"/>
        <rFont val="Calibri"/>
        <family val="2"/>
        <scheme val="minor"/>
      </rPr>
      <t xml:space="preserve">Plot: </t>
    </r>
    <r>
      <rPr>
        <sz val="12"/>
        <color theme="1"/>
        <rFont val="Calibri"/>
        <family val="2"/>
        <scheme val="minor"/>
      </rPr>
      <t>25</t>
    </r>
    <r>
      <rPr>
        <sz val="12"/>
        <rFont val="Calibri"/>
        <family val="2"/>
        <scheme val="minor"/>
      </rPr>
      <t xml:space="preserve"> feet long x 10 feet (4</t>
    </r>
    <r>
      <rPr>
        <sz val="12"/>
        <color theme="1"/>
        <rFont val="Calibri"/>
        <family val="2"/>
        <scheme val="minor"/>
      </rPr>
      <t>-rows, 30" row spacing)</t>
    </r>
  </si>
  <si>
    <t>WT</t>
  </si>
  <si>
    <t>W</t>
  </si>
  <si>
    <t>10'</t>
  </si>
  <si>
    <t>TOTAL AREA: 300' X 700'</t>
  </si>
  <si>
    <t>2022 Corn_NE_HIPS trial.</t>
  </si>
  <si>
    <t>3 treatment applications at 75 #/acre, 150, and 225 for 170 hybrids x 3-reps under full irrigation at 30” row spacing = 510 plots. </t>
  </si>
  <si>
    <r>
      <t>No in-season data</t>
    </r>
    <r>
      <rPr>
        <sz val="12"/>
        <color theme="1"/>
        <rFont val="Times New Roman"/>
        <family val="1"/>
      </rPr>
      <t> except maintaining the trial for healthy ear and seed. We will follow locally recommended fertilizer inputs.</t>
    </r>
  </si>
  <si>
    <t>**No machine yield harvesting**</t>
  </si>
  <si>
    <t xml:space="preserve">(only expert can do) is necessary or simple selection criteria (good and healthy looking), then we may be able to harvest </t>
  </si>
  <si>
    <r>
      <t xml:space="preserve">100 seed/2-rows + 10 seeds (10%) </t>
    </r>
    <r>
      <rPr>
        <b/>
        <sz val="12"/>
        <rFont val="Calibri"/>
        <family val="2"/>
        <scheme val="minor"/>
      </rPr>
      <t>i.e.</t>
    </r>
    <r>
      <rPr>
        <sz val="12"/>
        <rFont val="Calibri"/>
        <family val="2"/>
        <scheme val="minor"/>
      </rPr>
      <t xml:space="preserve"> </t>
    </r>
    <r>
      <rPr>
        <u/>
        <sz val="12"/>
        <color rgb="FFFF0000"/>
        <rFont val="Calibri"/>
        <family val="2"/>
        <scheme val="minor"/>
      </rPr>
      <t>110 seed/packet (2-rows plot)</t>
    </r>
  </si>
  <si>
    <r>
      <t> </t>
    </r>
    <r>
      <rPr>
        <b/>
        <u/>
        <sz val="12"/>
        <color theme="1"/>
        <rFont val="Times New Roman"/>
        <family val="1"/>
      </rPr>
      <t>1</t>
    </r>
    <r>
      <rPr>
        <b/>
        <u/>
        <vertAlign val="superscript"/>
        <sz val="12"/>
        <color theme="1"/>
        <rFont val="Times New Roman"/>
        <family val="1"/>
      </rPr>
      <t>st</t>
    </r>
    <r>
      <rPr>
        <b/>
        <u/>
        <sz val="12"/>
        <color theme="1"/>
        <rFont val="Times New Roman"/>
        <family val="1"/>
      </rPr>
      <t> trial: Nitrogen Treatments</t>
    </r>
  </si>
  <si>
    <r>
      <t>2</t>
    </r>
    <r>
      <rPr>
        <b/>
        <u/>
        <vertAlign val="superscript"/>
        <sz val="12"/>
        <color theme="1"/>
        <rFont val="Times New Roman"/>
        <family val="1"/>
      </rPr>
      <t>nd</t>
    </r>
    <r>
      <rPr>
        <b/>
        <u/>
        <sz val="12"/>
        <color theme="1"/>
        <rFont val="Times New Roman"/>
        <family val="1"/>
      </rPr>
      <t> trial: Inbred lines</t>
    </r>
    <r>
      <rPr>
        <b/>
        <sz val="12"/>
        <color theme="1"/>
        <rFont val="Times New Roman"/>
        <family val="1"/>
      </rPr>
      <t> </t>
    </r>
  </si>
  <si>
    <t>170 Hybrids, N:150 lbs/a</t>
  </si>
  <si>
    <t>170 Hybrids, N: 225lbs/a</t>
  </si>
  <si>
    <r>
      <t>Map-2:</t>
    </r>
    <r>
      <rPr>
        <sz val="12"/>
        <color rgb="FFFF0000"/>
        <rFont val="Calibri"/>
        <family val="2"/>
        <scheme val="minor"/>
      </rPr>
      <t xml:space="preserve"> Corn Map_Mitchell.Irrigated (W2 unit)</t>
    </r>
  </si>
  <si>
    <t>Fill</t>
  </si>
  <si>
    <t xml:space="preserve">(not committing now since I will know after confirming my summer crew). You can some extra to offset the cost. </t>
  </si>
  <si>
    <r>
      <rPr>
        <b/>
        <sz val="11"/>
        <color theme="1"/>
        <rFont val="Calibri"/>
        <family val="2"/>
      </rPr>
      <t xml:space="preserve">N: </t>
    </r>
    <r>
      <rPr>
        <sz val="11"/>
        <color theme="1"/>
        <rFont val="Calibri"/>
        <family val="2"/>
      </rPr>
      <t>41</t>
    </r>
    <r>
      <rPr>
        <vertAlign val="super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56’.936</t>
    </r>
  </si>
  <si>
    <r>
      <rPr>
        <b/>
        <sz val="11"/>
        <color theme="1"/>
        <rFont val="Calibri"/>
        <family val="2"/>
      </rPr>
      <t xml:space="preserve">W: </t>
    </r>
    <r>
      <rPr>
        <sz val="11"/>
        <color theme="1"/>
        <rFont val="Calibri"/>
        <family val="2"/>
      </rPr>
      <t>103</t>
    </r>
    <r>
      <rPr>
        <vertAlign val="super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42'.164</t>
    </r>
  </si>
  <si>
    <r>
      <rPr>
        <b/>
        <sz val="11"/>
        <color theme="1"/>
        <rFont val="Calibri"/>
        <family val="2"/>
      </rPr>
      <t xml:space="preserve">W: </t>
    </r>
    <r>
      <rPr>
        <sz val="11"/>
        <color theme="1"/>
        <rFont val="Calibri"/>
        <family val="2"/>
      </rPr>
      <t>103</t>
    </r>
    <r>
      <rPr>
        <vertAlign val="super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42'.231</t>
    </r>
  </si>
  <si>
    <r>
      <rPr>
        <b/>
        <sz val="11"/>
        <color theme="1"/>
        <rFont val="Calibri"/>
        <family val="2"/>
      </rPr>
      <t xml:space="preserve">W: </t>
    </r>
    <r>
      <rPr>
        <sz val="11"/>
        <color theme="1"/>
        <rFont val="Calibri"/>
        <family val="2"/>
      </rPr>
      <t>103</t>
    </r>
    <r>
      <rPr>
        <vertAlign val="super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42'.218</t>
    </r>
  </si>
  <si>
    <r>
      <rPr>
        <b/>
        <sz val="11"/>
        <color theme="1"/>
        <rFont val="Calibri"/>
        <family val="2"/>
      </rPr>
      <t xml:space="preserve">W: </t>
    </r>
    <r>
      <rPr>
        <sz val="11"/>
        <color theme="1"/>
        <rFont val="Calibri"/>
        <family val="2"/>
      </rPr>
      <t>103</t>
    </r>
    <r>
      <rPr>
        <vertAlign val="super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42'.200</t>
    </r>
  </si>
  <si>
    <r>
      <rPr>
        <b/>
        <sz val="11"/>
        <color theme="1"/>
        <rFont val="Calibri"/>
        <family val="2"/>
      </rPr>
      <t xml:space="preserve">W: </t>
    </r>
    <r>
      <rPr>
        <sz val="11"/>
        <color theme="1"/>
        <rFont val="Calibri"/>
        <family val="2"/>
      </rPr>
      <t>103</t>
    </r>
    <r>
      <rPr>
        <vertAlign val="super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42'.182</t>
    </r>
  </si>
  <si>
    <r>
      <rPr>
        <b/>
        <sz val="11"/>
        <color theme="1"/>
        <rFont val="Calibri"/>
        <family val="2"/>
      </rPr>
      <t xml:space="preserve">N: </t>
    </r>
    <r>
      <rPr>
        <sz val="11"/>
        <color theme="1"/>
        <rFont val="Calibri"/>
        <family val="2"/>
      </rPr>
      <t>41</t>
    </r>
    <r>
      <rPr>
        <vertAlign val="super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57’.050</t>
    </r>
  </si>
  <si>
    <t xml:space="preserve">170 Hybrids, N:75 lbs/a </t>
  </si>
  <si>
    <t>(10 feet, 2-rows plot, hand harvest both rows)</t>
  </si>
  <si>
    <t>North</t>
  </si>
  <si>
    <t>N</t>
  </si>
  <si>
    <t>Low</t>
  </si>
  <si>
    <t>REP</t>
  </si>
  <si>
    <t>exp. plot</t>
  </si>
  <si>
    <t>solar plot</t>
  </si>
  <si>
    <t>filter</t>
  </si>
  <si>
    <t>total</t>
  </si>
  <si>
    <t>Mid</t>
  </si>
  <si>
    <t>N lines</t>
  </si>
  <si>
    <t>other sensor lines</t>
  </si>
  <si>
    <t>solar panels</t>
  </si>
  <si>
    <t>Norm</t>
  </si>
  <si>
    <t>740 Inbreds</t>
  </si>
  <si>
    <t>(25 feet, 4-rows plot, harvest 20' of two middle)</t>
  </si>
  <si>
    <t>Trial</t>
  </si>
  <si>
    <t>Inbreds</t>
  </si>
  <si>
    <t>Hybrids</t>
  </si>
  <si>
    <t>Pass</t>
  </si>
  <si>
    <t>Border</t>
  </si>
  <si>
    <t>Range</t>
  </si>
  <si>
    <t>soil (N1)</t>
  </si>
  <si>
    <t>*N2</t>
  </si>
  <si>
    <t>N (lbs)</t>
  </si>
  <si>
    <t>P (lbs)</t>
  </si>
  <si>
    <t>Extra N</t>
  </si>
  <si>
    <t>*P</t>
  </si>
  <si>
    <t>N-trmts lbs/a</t>
  </si>
  <si>
    <t>Inbred-1</t>
  </si>
  <si>
    <t>Hyb-1001</t>
  </si>
  <si>
    <t>Hyb-1171</t>
  </si>
  <si>
    <t>Hyb-1341</t>
  </si>
  <si>
    <t>N-225</t>
  </si>
  <si>
    <t>N-75</t>
  </si>
  <si>
    <t>N-150</t>
  </si>
  <si>
    <t>Box</t>
  </si>
  <si>
    <t>A</t>
  </si>
  <si>
    <t>N&amp;P in 5 gal.liq fert.</t>
  </si>
  <si>
    <t>Max. of 5 gal/acre of 10-34-0 can be applied in furrow (1 gal = 1.16 lbs N; 3.95 lbs P)</t>
  </si>
  <si>
    <t>*5 gal (10-34-0) liq. product</t>
  </si>
  <si>
    <t xml:space="preserve">Fill: </t>
  </si>
  <si>
    <t xml:space="preserve">Border: </t>
  </si>
  <si>
    <t>110 seed/packet</t>
  </si>
  <si>
    <t>Mark a cup for ~115 seeds</t>
  </si>
  <si>
    <t>Area</t>
  </si>
  <si>
    <t>Urea/a (N.46%)</t>
  </si>
  <si>
    <t>Urea needed</t>
  </si>
  <si>
    <t>Mint-fertility</t>
  </si>
  <si>
    <t>Sub-total</t>
  </si>
  <si>
    <t>+20%</t>
  </si>
  <si>
    <t>Total urea to buy</t>
  </si>
  <si>
    <t>Trials</t>
  </si>
  <si>
    <t>Hyb_N1</t>
  </si>
  <si>
    <t>Hyb_N2</t>
  </si>
  <si>
    <t>Hyb_N3</t>
  </si>
  <si>
    <t>Inbred-full yld</t>
  </si>
  <si>
    <t>70'x625'</t>
  </si>
  <si>
    <t>60'x620'</t>
  </si>
  <si>
    <t>N (lbs/a)</t>
  </si>
  <si>
    <t>Urea to apply (lbs)</t>
  </si>
  <si>
    <t>Total urea to buy w. 20% extra</t>
  </si>
  <si>
    <t xml:space="preserve">Questions: </t>
  </si>
  <si>
    <r>
      <t>Data:</t>
    </r>
    <r>
      <rPr>
        <sz val="12"/>
        <color theme="1"/>
        <rFont val="Times New Roman"/>
        <family val="1"/>
      </rPr>
      <t> Ear height, plant height data for 510 plots; yield, test wt (both directly from the combine)</t>
    </r>
    <r>
      <rPr>
        <b/>
        <sz val="12"/>
        <color theme="1"/>
        <rFont val="Times New Roman"/>
        <family val="1"/>
      </rPr>
      <t xml:space="preserve"> (</t>
    </r>
    <r>
      <rPr>
        <b/>
        <sz val="12"/>
        <color rgb="FFFF0000"/>
        <rFont val="Times New Roman"/>
        <family val="1"/>
      </rPr>
      <t>WILL TAKE</t>
    </r>
    <r>
      <rPr>
        <b/>
        <sz val="12"/>
        <color theme="1"/>
        <rFont val="Times New Roman"/>
        <family val="1"/>
      </rPr>
      <t>)</t>
    </r>
  </si>
  <si>
    <r>
      <t>Plant Stand (plant/row), Silking Date, Pollen Date, Root lodging, and Stalk lodging. (</t>
    </r>
    <r>
      <rPr>
        <sz val="11"/>
        <color rgb="FFFF0000"/>
        <rFont val="Calibri"/>
        <family val="2"/>
      </rPr>
      <t>OPTIONAL DEPENDING ON AVAILABILITY OF PEOPLE</t>
    </r>
    <r>
      <rPr>
        <sz val="11"/>
        <color rgb="FF000000"/>
        <rFont val="Calibri"/>
        <family val="2"/>
      </rPr>
      <t>)</t>
    </r>
  </si>
  <si>
    <t xml:space="preserve">740 plots, 2-rows, 10 feet </t>
  </si>
  <si>
    <r>
      <rPr>
        <u/>
        <sz val="12"/>
        <color theme="1"/>
        <rFont val="Times New Roman"/>
        <family val="1"/>
      </rPr>
      <t>You will come to harvest a few ears from each plot at the time of harves</t>
    </r>
    <r>
      <rPr>
        <sz val="12"/>
        <color theme="1"/>
        <rFont val="Times New Roman"/>
        <family val="1"/>
      </rPr>
      <t xml:space="preserve">t. To be more cost efficient and if no specific selection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</si>
</sst>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Calibri"/>
      <family val="2"/>
    </font>
    <font>
      <b/>
      <sz val="12"/>
      <color rgb="FF1F497D"/>
      <name val="Calibri"/>
      <family val="2"/>
    </font>
    <font>
      <sz val="12"/>
      <color rgb="FF1F497D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rgb="FFFF0000"/>
      <name val="Times New Roman"/>
      <family val="1"/>
    </font>
    <font>
      <b/>
      <sz val="12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u/>
      <vertAlign val="superscript"/>
      <sz val="12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FF0000"/>
      <name val="Calibri"/>
      <family val="2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2"/>
      <color rgb="FFFF0000"/>
      <name val="Times New Roman"/>
      <family val="1"/>
    </font>
    <font>
      <u/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FFC000"/>
      </left>
      <right style="thin">
        <color indexed="64"/>
      </right>
      <top style="thick">
        <color rgb="FFFFC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C000"/>
      </top>
      <bottom style="thin">
        <color indexed="64"/>
      </bottom>
      <diagonal/>
    </border>
    <border>
      <left style="thin">
        <color indexed="64"/>
      </left>
      <right style="thick">
        <color rgb="FFFFC000"/>
      </right>
      <top style="thick">
        <color rgb="FFFFC000"/>
      </top>
      <bottom style="thin">
        <color indexed="64"/>
      </bottom>
      <diagonal/>
    </border>
    <border>
      <left style="thick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 style="thin">
        <color indexed="64"/>
      </right>
      <top style="thin">
        <color indexed="64"/>
      </top>
      <bottom style="thick">
        <color rgb="FFFFC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C000"/>
      </bottom>
      <diagonal/>
    </border>
    <border>
      <left style="thin">
        <color indexed="64"/>
      </left>
      <right style="thick">
        <color rgb="FFFFC000"/>
      </right>
      <top style="thin">
        <color indexed="64"/>
      </top>
      <bottom style="thick">
        <color rgb="FFFFC000"/>
      </bottom>
      <diagonal/>
    </border>
    <border>
      <left style="thick">
        <color rgb="FF92D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92D050"/>
      </right>
      <top style="thin">
        <color indexed="64"/>
      </top>
      <bottom style="thin">
        <color indexed="64"/>
      </bottom>
      <diagonal/>
    </border>
    <border>
      <left style="thick">
        <color rgb="FF92D050"/>
      </left>
      <right style="thin">
        <color indexed="64"/>
      </right>
      <top style="thin">
        <color indexed="64"/>
      </top>
      <bottom style="thick">
        <color rgb="FF92D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92D050"/>
      </bottom>
      <diagonal/>
    </border>
    <border>
      <left style="thin">
        <color indexed="64"/>
      </left>
      <right style="thick">
        <color rgb="FF92D050"/>
      </right>
      <top style="thin">
        <color indexed="64"/>
      </top>
      <bottom style="thick">
        <color rgb="FF92D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rgb="FF92D05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92D050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1" fillId="0" borderId="0"/>
  </cellStyleXfs>
  <cellXfs count="170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/>
    <xf numFmtId="0" fontId="12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8" fillId="0" borderId="0" xfId="0" applyFont="1"/>
    <xf numFmtId="0" fontId="15" fillId="0" borderId="0" xfId="0" applyFont="1"/>
    <xf numFmtId="0" fontId="16" fillId="0" borderId="0" xfId="0" applyFont="1"/>
    <xf numFmtId="0" fontId="15" fillId="4" borderId="0" xfId="0" applyFont="1" applyFill="1"/>
    <xf numFmtId="0" fontId="16" fillId="5" borderId="0" xfId="0" applyFont="1" applyFill="1"/>
    <xf numFmtId="0" fontId="17" fillId="0" borderId="0" xfId="0" applyFont="1"/>
    <xf numFmtId="0" fontId="18" fillId="0" borderId="0" xfId="0" applyFont="1"/>
    <xf numFmtId="0" fontId="21" fillId="0" borderId="0" xfId="0" applyFont="1"/>
    <xf numFmtId="0" fontId="22" fillId="0" borderId="0" xfId="0" applyFont="1"/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24" fillId="0" borderId="0" xfId="0" applyFont="1" applyAlignment="1">
      <alignment horizontal="left" vertical="center" indent="1"/>
    </xf>
    <xf numFmtId="0" fontId="19" fillId="0" borderId="0" xfId="0" applyFont="1"/>
    <xf numFmtId="0" fontId="25" fillId="0" borderId="0" xfId="0" applyFont="1"/>
    <xf numFmtId="0" fontId="19" fillId="4" borderId="0" xfId="0" applyFont="1" applyFill="1"/>
    <xf numFmtId="0" fontId="20" fillId="0" borderId="0" xfId="0" applyFont="1" applyAlignment="1">
      <alignment vertical="center"/>
    </xf>
    <xf numFmtId="0" fontId="23" fillId="7" borderId="3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31" fillId="0" borderId="6" xfId="1" applyBorder="1" applyAlignment="1">
      <alignment horizontal="center" wrapText="1"/>
    </xf>
    <xf numFmtId="0" fontId="0" fillId="10" borderId="0" xfId="0" applyFill="1"/>
    <xf numFmtId="0" fontId="9" fillId="10" borderId="1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9" fillId="10" borderId="10" xfId="0" applyFont="1" applyFill="1" applyBorder="1" applyAlignment="1">
      <alignment horizontal="center" vertical="center"/>
    </xf>
    <xf numFmtId="0" fontId="9" fillId="10" borderId="12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/>
    </xf>
    <xf numFmtId="0" fontId="9" fillId="10" borderId="15" xfId="0" applyFont="1" applyFill="1" applyBorder="1" applyAlignment="1">
      <alignment horizontal="center" vertical="center"/>
    </xf>
    <xf numFmtId="0" fontId="9" fillId="10" borderId="16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9" fillId="10" borderId="18" xfId="0" applyFont="1" applyFill="1" applyBorder="1" applyAlignment="1">
      <alignment horizontal="center" vertical="center"/>
    </xf>
    <xf numFmtId="0" fontId="9" fillId="10" borderId="20" xfId="0" applyFont="1" applyFill="1" applyBorder="1" applyAlignment="1">
      <alignment horizontal="center" vertical="center" wrapText="1"/>
    </xf>
    <xf numFmtId="0" fontId="9" fillId="10" borderId="21" xfId="0" applyFont="1" applyFill="1" applyBorder="1" applyAlignment="1">
      <alignment horizontal="center" vertical="center"/>
    </xf>
    <xf numFmtId="0" fontId="9" fillId="10" borderId="23" xfId="0" applyFont="1" applyFill="1" applyBorder="1" applyAlignment="1">
      <alignment horizontal="center" vertical="center"/>
    </xf>
    <xf numFmtId="0" fontId="9" fillId="10" borderId="25" xfId="0" applyFont="1" applyFill="1" applyBorder="1" applyAlignment="1">
      <alignment horizontal="center" vertical="center" wrapText="1"/>
    </xf>
    <xf numFmtId="0" fontId="9" fillId="10" borderId="2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9" fillId="12" borderId="13" xfId="0" applyFont="1" applyFill="1" applyBorder="1" applyAlignment="1">
      <alignment horizontal="center" vertical="center"/>
    </xf>
    <xf numFmtId="0" fontId="9" fillId="12" borderId="14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9" fillId="12" borderId="11" xfId="0" applyFont="1" applyFill="1" applyBorder="1" applyAlignment="1">
      <alignment horizontal="center" vertical="center"/>
    </xf>
    <xf numFmtId="0" fontId="9" fillId="12" borderId="8" xfId="0" applyFont="1" applyFill="1" applyBorder="1" applyAlignment="1">
      <alignment horizontal="center" vertical="center"/>
    </xf>
    <xf numFmtId="0" fontId="9" fillId="12" borderId="16" xfId="0" applyFont="1" applyFill="1" applyBorder="1" applyAlignment="1">
      <alignment horizontal="center" vertical="center"/>
    </xf>
    <xf numFmtId="0" fontId="9" fillId="12" borderId="21" xfId="0" applyFont="1" applyFill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0" fontId="9" fillId="12" borderId="19" xfId="0" applyFont="1" applyFill="1" applyBorder="1" applyAlignment="1">
      <alignment horizontal="center" vertical="center"/>
    </xf>
    <xf numFmtId="0" fontId="9" fillId="12" borderId="26" xfId="0" applyFont="1" applyFill="1" applyBorder="1" applyAlignment="1">
      <alignment horizontal="center" vertical="center"/>
    </xf>
    <xf numFmtId="0" fontId="0" fillId="12" borderId="0" xfId="0" applyFill="1"/>
    <xf numFmtId="0" fontId="9" fillId="13" borderId="26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24" xfId="0" applyFont="1" applyFill="1" applyBorder="1" applyAlignment="1">
      <alignment horizontal="center" vertical="center"/>
    </xf>
    <xf numFmtId="0" fontId="9" fillId="13" borderId="27" xfId="0" applyFont="1" applyFill="1" applyBorder="1" applyAlignment="1">
      <alignment horizontal="center" vertical="center"/>
    </xf>
    <xf numFmtId="0" fontId="31" fillId="11" borderId="0" xfId="1" applyFill="1" applyAlignment="1">
      <alignment horizontal="left"/>
    </xf>
    <xf numFmtId="0" fontId="31" fillId="8" borderId="0" xfId="1" applyFill="1" applyAlignment="1">
      <alignment horizontal="left"/>
    </xf>
    <xf numFmtId="0" fontId="0" fillId="13" borderId="0" xfId="0" applyFill="1" applyAlignment="1">
      <alignment horizontal="left"/>
    </xf>
    <xf numFmtId="0" fontId="9" fillId="8" borderId="21" xfId="0" applyFont="1" applyFill="1" applyBorder="1" applyAlignment="1">
      <alignment horizontal="center" vertical="center"/>
    </xf>
    <xf numFmtId="0" fontId="9" fillId="8" borderId="26" xfId="0" applyFont="1" applyFill="1" applyBorder="1" applyAlignment="1">
      <alignment horizontal="center" vertical="center"/>
    </xf>
    <xf numFmtId="0" fontId="32" fillId="0" borderId="6" xfId="1" applyFont="1" applyBorder="1" applyAlignment="1">
      <alignment horizontal="center" wrapText="1"/>
    </xf>
    <xf numFmtId="0" fontId="32" fillId="9" borderId="6" xfId="1" applyFont="1" applyFill="1" applyBorder="1" applyAlignment="1">
      <alignment horizontal="center" wrapText="1"/>
    </xf>
    <xf numFmtId="0" fontId="9" fillId="3" borderId="28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23" fillId="2" borderId="28" xfId="0" applyFont="1" applyFill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9" fillId="10" borderId="31" xfId="0" applyFont="1" applyFill="1" applyBorder="1" applyAlignment="1">
      <alignment horizontal="center" vertical="center"/>
    </xf>
    <xf numFmtId="0" fontId="9" fillId="10" borderId="32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9" fillId="12" borderId="32" xfId="0" applyFont="1" applyFill="1" applyBorder="1" applyAlignment="1">
      <alignment horizontal="center" vertical="center"/>
    </xf>
    <xf numFmtId="0" fontId="9" fillId="13" borderId="32" xfId="0" applyFont="1" applyFill="1" applyBorder="1" applyAlignment="1">
      <alignment horizontal="center" vertical="center"/>
    </xf>
    <xf numFmtId="0" fontId="23" fillId="2" borderId="32" xfId="0" applyFont="1" applyFill="1" applyBorder="1" applyAlignment="1">
      <alignment horizontal="center" vertical="center"/>
    </xf>
    <xf numFmtId="0" fontId="23" fillId="2" borderId="33" xfId="0" applyFont="1" applyFill="1" applyBorder="1" applyAlignment="1">
      <alignment horizontal="center" vertical="center"/>
    </xf>
    <xf numFmtId="0" fontId="9" fillId="0" borderId="30" xfId="0" applyFont="1" applyBorder="1"/>
    <xf numFmtId="0" fontId="7" fillId="0" borderId="30" xfId="0" applyFont="1" applyBorder="1"/>
    <xf numFmtId="0" fontId="28" fillId="0" borderId="3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33" fillId="0" borderId="0" xfId="0" applyFont="1"/>
    <xf numFmtId="0" fontId="8" fillId="0" borderId="0" xfId="0" applyFont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7" fillId="4" borderId="0" xfId="0" applyFont="1" applyFill="1"/>
    <xf numFmtId="0" fontId="8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 textRotation="90"/>
    </xf>
    <xf numFmtId="0" fontId="18" fillId="0" borderId="30" xfId="0" applyFont="1" applyBorder="1" applyAlignment="1">
      <alignment horizontal="left"/>
    </xf>
    <xf numFmtId="0" fontId="22" fillId="0" borderId="0" xfId="0" applyFont="1" applyAlignment="1">
      <alignment horizontal="left"/>
    </xf>
    <xf numFmtId="0" fontId="34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3" fillId="0" borderId="0" xfId="0" applyFont="1"/>
    <xf numFmtId="0" fontId="35" fillId="0" borderId="0" xfId="0" applyFont="1" applyAlignment="1">
      <alignment horizontal="left"/>
    </xf>
    <xf numFmtId="0" fontId="36" fillId="0" borderId="0" xfId="0" applyFont="1"/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37" fillId="0" borderId="0" xfId="0" applyFont="1"/>
    <xf numFmtId="0" fontId="2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9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left"/>
    </xf>
    <xf numFmtId="0" fontId="9" fillId="4" borderId="37" xfId="0" applyFont="1" applyFill="1" applyBorder="1" applyAlignment="1">
      <alignment horizontal="center" vertical="center"/>
    </xf>
    <xf numFmtId="0" fontId="9" fillId="4" borderId="38" xfId="0" applyFont="1" applyFill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18" fillId="0" borderId="40" xfId="0" applyFont="1" applyBorder="1" applyAlignment="1">
      <alignment horizontal="left"/>
    </xf>
    <xf numFmtId="0" fontId="9" fillId="4" borderId="40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18" fillId="0" borderId="0" xfId="0" applyFont="1" applyBorder="1" applyAlignment="1">
      <alignment horizontal="left"/>
    </xf>
    <xf numFmtId="0" fontId="9" fillId="4" borderId="43" xfId="0" applyFont="1" applyFill="1" applyBorder="1" applyAlignment="1">
      <alignment horizontal="center" vertical="center"/>
    </xf>
    <xf numFmtId="0" fontId="18" fillId="0" borderId="37" xfId="0" applyFont="1" applyBorder="1" applyAlignment="1">
      <alignment horizontal="left" vertical="center" textRotation="90"/>
    </xf>
    <xf numFmtId="0" fontId="9" fillId="4" borderId="0" xfId="0" applyFont="1" applyFill="1" applyAlignment="1">
      <alignment vertical="center"/>
    </xf>
    <xf numFmtId="0" fontId="9" fillId="4" borderId="0" xfId="0" applyFont="1" applyFill="1" applyBorder="1" applyAlignment="1">
      <alignment vertical="center"/>
    </xf>
    <xf numFmtId="0" fontId="9" fillId="4" borderId="30" xfId="0" applyFont="1" applyFill="1" applyBorder="1" applyAlignment="1">
      <alignment vertical="center"/>
    </xf>
    <xf numFmtId="0" fontId="16" fillId="4" borderId="0" xfId="0" applyFont="1" applyFill="1" applyAlignment="1">
      <alignment horizontal="center" vertical="top" wrapText="1"/>
    </xf>
    <xf numFmtId="1" fontId="3" fillId="4" borderId="0" xfId="0" applyNumberFormat="1" applyFont="1" applyFill="1" applyAlignment="1">
      <alignment horizontal="center" vertical="center"/>
    </xf>
    <xf numFmtId="0" fontId="16" fillId="14" borderId="0" xfId="0" applyFont="1" applyFill="1" applyAlignment="1">
      <alignment horizontal="center" vertical="top" wrapText="1"/>
    </xf>
    <xf numFmtId="0" fontId="3" fillId="14" borderId="0" xfId="0" applyFont="1" applyFill="1" applyAlignment="1">
      <alignment horizontal="center" vertical="center"/>
    </xf>
    <xf numFmtId="0" fontId="3" fillId="4" borderId="0" xfId="0" applyFont="1" applyFill="1"/>
    <xf numFmtId="0" fontId="3" fillId="4" borderId="0" xfId="0" applyFont="1" applyFill="1" applyAlignment="1">
      <alignment horizontal="center" vertical="center"/>
    </xf>
    <xf numFmtId="0" fontId="16" fillId="0" borderId="0" xfId="0" applyFont="1" applyAlignment="1">
      <alignment horizontal="left"/>
    </xf>
    <xf numFmtId="0" fontId="10" fillId="5" borderId="0" xfId="0" applyFont="1" applyFill="1"/>
    <xf numFmtId="0" fontId="10" fillId="5" borderId="0" xfId="0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right"/>
    </xf>
    <xf numFmtId="1" fontId="10" fillId="0" borderId="0" xfId="0" applyNumberFormat="1" applyFont="1" applyAlignment="1">
      <alignment horizontal="center" vertical="center"/>
    </xf>
    <xf numFmtId="0" fontId="11" fillId="6" borderId="0" xfId="0" applyFont="1" applyFill="1"/>
    <xf numFmtId="0" fontId="11" fillId="6" borderId="0" xfId="0" quotePrefix="1" applyFont="1" applyFill="1" applyAlignment="1">
      <alignment horizontal="right"/>
    </xf>
    <xf numFmtId="1" fontId="11" fillId="6" borderId="0" xfId="0" applyNumberFormat="1" applyFont="1" applyFill="1" applyAlignment="1">
      <alignment horizontal="center" vertical="center"/>
    </xf>
    <xf numFmtId="0" fontId="2" fillId="0" borderId="0" xfId="0" applyFont="1"/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1" fillId="14" borderId="0" xfId="0" applyFont="1" applyFill="1" applyAlignment="1">
      <alignment wrapText="1"/>
    </xf>
    <xf numFmtId="0" fontId="0" fillId="14" borderId="0" xfId="0" applyFill="1" applyAlignment="1">
      <alignment wrapText="1"/>
    </xf>
    <xf numFmtId="0" fontId="38" fillId="0" borderId="0" xfId="0" applyFont="1" applyAlignment="1">
      <alignment horizontal="right"/>
    </xf>
    <xf numFmtId="0" fontId="39" fillId="0" borderId="0" xfId="0" applyFont="1" applyAlignment="1">
      <alignment vertical="center"/>
    </xf>
    <xf numFmtId="0" fontId="1" fillId="0" borderId="0" xfId="0" applyFont="1"/>
  </cellXfs>
  <cellStyles count="2">
    <cellStyle name="Normal" xfId="0" builtinId="0"/>
    <cellStyle name="Normal 2 2" xfId="1" xr:uid="{16FDF2DD-6159-1441-BFDA-C1B7D9763CAB}"/>
  </cellStyles>
  <dxfs count="0"/>
  <tableStyles count="0" defaultTableStyle="TableStyleMedium9" defaultPivotStyle="PivotStyleLight16"/>
  <colors>
    <mruColors>
      <color rgb="FFF9FF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251359</xdr:colOff>
      <xdr:row>5</xdr:row>
      <xdr:rowOff>197912</xdr:rowOff>
    </xdr:from>
    <xdr:to>
      <xdr:col>1</xdr:col>
      <xdr:colOff>252414</xdr:colOff>
      <xdr:row>6</xdr:row>
      <xdr:rowOff>190500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38B519F-9301-40CF-AE08-2241F9D2D372}"/>
            </a:ext>
          </a:extLst>
        </xdr:cNvPr>
        <xdr:cNvCxnSpPr/>
      </xdr:nvCxnSpPr>
      <xdr:spPr>
        <a:xfrm flipH="1" flipV="1">
          <a:off x="1251484" y="1209943"/>
          <a:ext cx="1055" cy="19499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</xdr:row>
      <xdr:rowOff>95250</xdr:rowOff>
    </xdr:from>
    <xdr:to>
      <xdr:col>28</xdr:col>
      <xdr:colOff>523875</xdr:colOff>
      <xdr:row>4</xdr:row>
      <xdr:rowOff>104775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916D6103-5976-4BAD-84BE-9F94737848F6}"/>
            </a:ext>
          </a:extLst>
        </xdr:cNvPr>
        <xdr:cNvCxnSpPr/>
      </xdr:nvCxnSpPr>
      <xdr:spPr>
        <a:xfrm flipV="1">
          <a:off x="14335125" y="895350"/>
          <a:ext cx="495300" cy="95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1"/>
  <sheetViews>
    <sheetView workbookViewId="0">
      <selection activeCell="B13" sqref="B13"/>
    </sheetView>
  </sheetViews>
  <sheetFormatPr defaultColWidth="9.140625" defaultRowHeight="15" x14ac:dyDescent="0.2"/>
  <cols>
    <col min="1" max="2" width="9.140625" style="1"/>
    <col min="3" max="3" width="14.140625" style="1" customWidth="1"/>
    <col min="4" max="4" width="7.7109375" style="1" customWidth="1"/>
    <col min="5" max="5" width="9.140625" style="1"/>
    <col min="6" max="6" width="9.42578125" style="1" bestFit="1" customWidth="1"/>
    <col min="7" max="16384" width="9.140625" style="1"/>
  </cols>
  <sheetData>
    <row r="2" spans="2:3" ht="15.75" x14ac:dyDescent="0.25">
      <c r="B2" s="2" t="s">
        <v>15</v>
      </c>
    </row>
    <row r="3" spans="2:3" x14ac:dyDescent="0.2">
      <c r="C3" s="1" t="s">
        <v>16</v>
      </c>
    </row>
    <row r="5" spans="2:3" ht="15.75" x14ac:dyDescent="0.25">
      <c r="B5" s="2" t="s">
        <v>14</v>
      </c>
    </row>
    <row r="6" spans="2:3" ht="15.75" x14ac:dyDescent="0.2">
      <c r="B6" s="9" t="s">
        <v>17</v>
      </c>
    </row>
    <row r="7" spans="2:3" x14ac:dyDescent="0.2">
      <c r="B7" s="9" t="s">
        <v>8</v>
      </c>
    </row>
    <row r="8" spans="2:3" x14ac:dyDescent="0.2">
      <c r="B8" s="9" t="s">
        <v>9</v>
      </c>
    </row>
    <row r="9" spans="2:3" ht="15.75" x14ac:dyDescent="0.2">
      <c r="B9" s="9" t="s">
        <v>18</v>
      </c>
    </row>
    <row r="10" spans="2:3" x14ac:dyDescent="0.2">
      <c r="B10" s="9" t="s">
        <v>10</v>
      </c>
    </row>
    <row r="11" spans="2:3" x14ac:dyDescent="0.2">
      <c r="B11" s="9" t="s">
        <v>11</v>
      </c>
    </row>
    <row r="12" spans="2:3" x14ac:dyDescent="0.2">
      <c r="B12" s="10" t="s">
        <v>12</v>
      </c>
    </row>
    <row r="13" spans="2:3" ht="15.75" x14ac:dyDescent="0.2">
      <c r="B13" s="8" t="s">
        <v>13</v>
      </c>
    </row>
    <row r="15" spans="2:3" ht="15.75" x14ac:dyDescent="0.25">
      <c r="B15" s="2" t="s">
        <v>7</v>
      </c>
    </row>
    <row r="16" spans="2:3" x14ac:dyDescent="0.2">
      <c r="B16" s="10" t="s">
        <v>4</v>
      </c>
    </row>
    <row r="17" spans="2:3" x14ac:dyDescent="0.2">
      <c r="B17" s="10" t="s">
        <v>5</v>
      </c>
    </row>
    <row r="18" spans="2:3" x14ac:dyDescent="0.2">
      <c r="B18" s="10" t="s">
        <v>6</v>
      </c>
    </row>
    <row r="20" spans="2:3" ht="15.75" x14ac:dyDescent="0.25">
      <c r="B20" s="2" t="s">
        <v>1</v>
      </c>
      <c r="C20" s="1" t="s">
        <v>2</v>
      </c>
    </row>
    <row r="21" spans="2:3" x14ac:dyDescent="0.2">
      <c r="C2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abSelected="1" workbookViewId="0">
      <selection activeCell="H11" sqref="H11"/>
    </sheetView>
  </sheetViews>
  <sheetFormatPr defaultColWidth="9.140625" defaultRowHeight="15.75" x14ac:dyDescent="0.25"/>
  <cols>
    <col min="1" max="1" width="3.28515625" style="115" customWidth="1"/>
    <col min="2" max="4" width="9.140625" style="115"/>
    <col min="5" max="5" width="5.42578125" style="115" customWidth="1"/>
    <col min="6" max="7" width="9.140625" style="115"/>
    <col min="8" max="8" width="10" style="115" customWidth="1"/>
    <col min="9" max="9" width="17.42578125" style="115" customWidth="1"/>
    <col min="10" max="10" width="6.7109375" style="115" customWidth="1"/>
    <col min="11" max="11" width="8.42578125" style="115" customWidth="1"/>
    <col min="12" max="12" width="11.7109375" style="115" customWidth="1"/>
    <col min="13" max="16384" width="9.140625" style="115"/>
  </cols>
  <sheetData>
    <row r="2" spans="2:3" x14ac:dyDescent="0.25">
      <c r="B2" s="6" t="s">
        <v>39</v>
      </c>
    </row>
    <row r="4" spans="2:3" ht="18.75" x14ac:dyDescent="0.25">
      <c r="B4" s="6" t="s">
        <v>45</v>
      </c>
    </row>
    <row r="5" spans="2:3" x14ac:dyDescent="0.25">
      <c r="B5" s="23" t="s">
        <v>40</v>
      </c>
    </row>
    <row r="6" spans="2:3" x14ac:dyDescent="0.25">
      <c r="B6" s="24" t="s">
        <v>123</v>
      </c>
    </row>
    <row r="7" spans="2:3" s="169" customFormat="1" ht="15" x14ac:dyDescent="0.25">
      <c r="B7" s="167" t="s">
        <v>122</v>
      </c>
      <c r="C7" s="168" t="s">
        <v>124</v>
      </c>
    </row>
    <row r="9" spans="2:3" ht="18.75" x14ac:dyDescent="0.25">
      <c r="B9" s="29" t="s">
        <v>46</v>
      </c>
    </row>
    <row r="10" spans="2:3" x14ac:dyDescent="0.25">
      <c r="B10" s="23" t="s">
        <v>125</v>
      </c>
    </row>
    <row r="11" spans="2:3" x14ac:dyDescent="0.25">
      <c r="B11" s="24" t="s">
        <v>41</v>
      </c>
    </row>
    <row r="12" spans="2:3" x14ac:dyDescent="0.25">
      <c r="B12" s="23" t="s">
        <v>126</v>
      </c>
    </row>
    <row r="13" spans="2:3" x14ac:dyDescent="0.25">
      <c r="C13" s="5" t="s">
        <v>43</v>
      </c>
    </row>
    <row r="14" spans="2:3" x14ac:dyDescent="0.25">
      <c r="C14" s="115" t="s">
        <v>51</v>
      </c>
    </row>
    <row r="15" spans="2:3" x14ac:dyDescent="0.25">
      <c r="B15" s="25" t="s">
        <v>42</v>
      </c>
    </row>
    <row r="17" spans="1:9" x14ac:dyDescent="0.25">
      <c r="A17" s="13" t="s">
        <v>29</v>
      </c>
      <c r="B17" s="13" t="s">
        <v>22</v>
      </c>
    </row>
    <row r="18" spans="1:9" x14ac:dyDescent="0.25">
      <c r="A18" s="115">
        <v>1</v>
      </c>
      <c r="B18" s="26" t="s">
        <v>26</v>
      </c>
      <c r="C18" s="26"/>
      <c r="D18" s="26"/>
      <c r="E18" s="26"/>
      <c r="F18" s="26"/>
      <c r="G18" s="26"/>
    </row>
    <row r="19" spans="1:9" x14ac:dyDescent="0.25">
      <c r="A19" s="115">
        <v>2</v>
      </c>
      <c r="B19" s="26" t="s">
        <v>20</v>
      </c>
      <c r="C19" s="26"/>
      <c r="D19" s="26"/>
      <c r="E19" s="26"/>
      <c r="F19" s="26"/>
      <c r="G19" s="26"/>
    </row>
    <row r="20" spans="1:9" x14ac:dyDescent="0.25">
      <c r="A20" s="115">
        <v>3</v>
      </c>
      <c r="B20" s="26" t="s">
        <v>21</v>
      </c>
      <c r="C20" s="26"/>
      <c r="D20" s="26"/>
      <c r="E20" s="26"/>
      <c r="F20" s="26"/>
      <c r="G20" s="26"/>
    </row>
    <row r="21" spans="1:9" x14ac:dyDescent="0.25">
      <c r="B21" s="26"/>
      <c r="C21" s="26"/>
      <c r="D21" s="26"/>
      <c r="E21" s="26"/>
      <c r="F21" s="26"/>
      <c r="G21" s="26"/>
    </row>
    <row r="22" spans="1:9" x14ac:dyDescent="0.25">
      <c r="B22" s="13" t="s">
        <v>23</v>
      </c>
      <c r="C22" s="26"/>
      <c r="D22" s="26"/>
      <c r="E22" s="27" t="s">
        <v>25</v>
      </c>
      <c r="F22" s="26"/>
      <c r="G22" s="26"/>
    </row>
    <row r="23" spans="1:9" x14ac:dyDescent="0.25">
      <c r="A23" s="115">
        <v>4</v>
      </c>
      <c r="B23" s="115" t="s">
        <v>24</v>
      </c>
      <c r="C23" s="26"/>
      <c r="D23" s="26"/>
      <c r="E23" s="26">
        <f>25*4*2.5</f>
        <v>250</v>
      </c>
      <c r="F23" s="26"/>
      <c r="G23" s="26"/>
    </row>
    <row r="24" spans="1:9" x14ac:dyDescent="0.25">
      <c r="B24" s="26"/>
      <c r="C24" s="26"/>
      <c r="D24" s="26"/>
      <c r="E24" s="26"/>
      <c r="F24" s="26"/>
      <c r="G24" s="26"/>
    </row>
    <row r="25" spans="1:9" x14ac:dyDescent="0.25">
      <c r="B25" s="27" t="s">
        <v>30</v>
      </c>
      <c r="C25" s="26"/>
      <c r="D25" s="26"/>
      <c r="E25" s="26"/>
      <c r="F25" s="26"/>
      <c r="G25" s="26"/>
    </row>
    <row r="26" spans="1:9" x14ac:dyDescent="0.25">
      <c r="A26" s="115">
        <v>5</v>
      </c>
      <c r="B26" s="26" t="s">
        <v>27</v>
      </c>
      <c r="C26" s="26"/>
      <c r="D26" s="26"/>
      <c r="E26" s="26"/>
      <c r="F26" s="26"/>
      <c r="G26" s="26"/>
    </row>
    <row r="27" spans="1:9" x14ac:dyDescent="0.25">
      <c r="A27" s="115">
        <v>6</v>
      </c>
      <c r="B27" s="26" t="s">
        <v>28</v>
      </c>
      <c r="C27" s="26"/>
      <c r="D27" s="26"/>
      <c r="E27" s="26"/>
      <c r="F27" s="26"/>
      <c r="G27" s="26"/>
    </row>
    <row r="28" spans="1:9" x14ac:dyDescent="0.25">
      <c r="A28" s="115">
        <v>7</v>
      </c>
      <c r="B28" s="28" t="s">
        <v>44</v>
      </c>
      <c r="C28" s="28"/>
      <c r="D28" s="28"/>
      <c r="E28" s="28"/>
      <c r="F28" s="28"/>
      <c r="G28" s="28"/>
      <c r="H28" s="147"/>
      <c r="I28" s="147"/>
    </row>
    <row r="30" spans="1:9" x14ac:dyDescent="0.25">
      <c r="C30" s="149" t="s">
        <v>101</v>
      </c>
      <c r="D30" s="115" t="s">
        <v>103</v>
      </c>
    </row>
    <row r="31" spans="1:9" x14ac:dyDescent="0.25">
      <c r="C31" s="149" t="s">
        <v>102</v>
      </c>
      <c r="D31" s="115" t="s">
        <v>104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45D8-E364-4567-BB30-C6670A883A60}">
  <sheetPr>
    <pageSetUpPr fitToPage="1"/>
  </sheetPr>
  <dimension ref="A1:CN69"/>
  <sheetViews>
    <sheetView topLeftCell="A5" zoomScale="110" zoomScaleNormal="110" workbookViewId="0">
      <selection activeCell="H10" sqref="H10"/>
    </sheetView>
  </sheetViews>
  <sheetFormatPr defaultColWidth="11.42578125" defaultRowHeight="12.75" x14ac:dyDescent="0.2"/>
  <cols>
    <col min="1" max="1" width="15" style="3" customWidth="1"/>
    <col min="2" max="2" width="6.7109375" style="3" customWidth="1"/>
    <col min="3" max="3" width="4.140625" style="33" customWidth="1"/>
    <col min="4" max="5" width="2.7109375" style="3" customWidth="1"/>
    <col min="6" max="30" width="8" style="3" customWidth="1"/>
    <col min="31" max="32" width="3.28515625" style="3" customWidth="1"/>
    <col min="33" max="33" width="4.7109375" style="33" customWidth="1"/>
    <col min="34" max="34" width="4.140625" style="3" customWidth="1"/>
    <col min="35" max="35" width="15.140625" style="3" customWidth="1"/>
    <col min="36" max="36" width="5.140625" style="3" customWidth="1"/>
    <col min="37" max="37" width="8.140625" style="3" customWidth="1"/>
    <col min="38" max="38" width="3.42578125" style="3" customWidth="1"/>
    <col min="39" max="16384" width="11.42578125" style="3"/>
  </cols>
  <sheetData>
    <row r="1" spans="1:37" s="12" customFormat="1" ht="15.75" x14ac:dyDescent="0.25">
      <c r="B1" s="13" t="s">
        <v>31</v>
      </c>
      <c r="C1" s="33"/>
      <c r="AG1" s="33"/>
    </row>
    <row r="2" spans="1:37" s="12" customFormat="1" ht="15.75" x14ac:dyDescent="0.25">
      <c r="B2" s="14" t="s">
        <v>33</v>
      </c>
      <c r="C2" s="33"/>
      <c r="D2" s="14"/>
      <c r="E2" s="14"/>
      <c r="F2" s="14"/>
      <c r="G2" s="14"/>
      <c r="H2" s="14"/>
      <c r="I2" s="14"/>
      <c r="J2" s="14"/>
      <c r="K2" s="14"/>
      <c r="AG2" s="33"/>
    </row>
    <row r="3" spans="1:37" s="12" customFormat="1" ht="15.75" x14ac:dyDescent="0.25">
      <c r="B3" s="13" t="s">
        <v>32</v>
      </c>
      <c r="C3" s="33"/>
      <c r="Q3" s="16" t="s">
        <v>49</v>
      </c>
      <c r="V3" s="16"/>
      <c r="AG3" s="33"/>
    </row>
    <row r="4" spans="1:37" s="12" customFormat="1" ht="15.75" x14ac:dyDescent="0.25">
      <c r="B4" s="12" t="s">
        <v>34</v>
      </c>
      <c r="C4" s="33"/>
      <c r="D4" s="13"/>
      <c r="E4" s="13"/>
      <c r="T4" s="18"/>
      <c r="AE4" s="13"/>
      <c r="AF4" s="13"/>
      <c r="AG4" s="33"/>
    </row>
    <row r="5" spans="1:37" s="12" customFormat="1" ht="15.75" x14ac:dyDescent="0.25">
      <c r="B5" s="13"/>
      <c r="C5" s="33"/>
      <c r="P5" s="13" t="s">
        <v>38</v>
      </c>
      <c r="AD5" s="16" t="s">
        <v>61</v>
      </c>
      <c r="AG5" s="33"/>
    </row>
    <row r="6" spans="1:37" s="12" customFormat="1" ht="15.75" x14ac:dyDescent="0.25">
      <c r="B6" s="127" t="s">
        <v>36</v>
      </c>
      <c r="C6" s="33"/>
      <c r="G6" s="15" t="s">
        <v>19</v>
      </c>
      <c r="H6" s="15"/>
      <c r="I6" s="15"/>
      <c r="AG6" s="33"/>
      <c r="AH6" s="19"/>
    </row>
    <row r="7" spans="1:37" s="12" customFormat="1" ht="15.75" x14ac:dyDescent="0.25">
      <c r="B7" s="16"/>
      <c r="C7" s="33"/>
      <c r="G7" s="15"/>
      <c r="H7" s="15"/>
      <c r="I7" s="15"/>
      <c r="AG7" s="33"/>
      <c r="AH7" s="19"/>
    </row>
    <row r="8" spans="1:37" ht="15.75" x14ac:dyDescent="0.25">
      <c r="C8" s="126" t="s">
        <v>35</v>
      </c>
      <c r="F8" s="16"/>
      <c r="W8" s="16"/>
      <c r="AH8" s="126" t="s">
        <v>35</v>
      </c>
      <c r="AJ8" s="11" t="s">
        <v>79</v>
      </c>
      <c r="AK8" s="11" t="s">
        <v>76</v>
      </c>
    </row>
    <row r="9" spans="1:37" ht="24.75" customHeight="1" thickBot="1" x14ac:dyDescent="0.25">
      <c r="A9" s="32" t="s">
        <v>52</v>
      </c>
      <c r="B9" s="100" t="s">
        <v>96</v>
      </c>
      <c r="C9" s="87">
        <v>10</v>
      </c>
      <c r="D9" s="140" t="s">
        <v>0</v>
      </c>
      <c r="E9" s="140" t="s">
        <v>0</v>
      </c>
      <c r="F9" s="141" t="s">
        <v>0</v>
      </c>
      <c r="G9" s="140" t="s">
        <v>0</v>
      </c>
      <c r="H9" s="140" t="s">
        <v>0</v>
      </c>
      <c r="I9" s="141" t="s">
        <v>0</v>
      </c>
      <c r="J9" s="140" t="s">
        <v>0</v>
      </c>
      <c r="K9" s="140" t="s">
        <v>0</v>
      </c>
      <c r="L9" s="141" t="s">
        <v>0</v>
      </c>
      <c r="M9" s="140" t="s">
        <v>0</v>
      </c>
      <c r="N9" s="140" t="s">
        <v>0</v>
      </c>
      <c r="O9" s="141" t="s">
        <v>0</v>
      </c>
      <c r="P9" s="140" t="s">
        <v>0</v>
      </c>
      <c r="Q9" s="140" t="s">
        <v>0</v>
      </c>
      <c r="R9" s="141" t="s">
        <v>0</v>
      </c>
      <c r="S9" s="140" t="s">
        <v>0</v>
      </c>
      <c r="T9" s="140" t="s">
        <v>0</v>
      </c>
      <c r="U9" s="141" t="s">
        <v>0</v>
      </c>
      <c r="V9" s="140" t="s">
        <v>0</v>
      </c>
      <c r="W9" s="141" t="s">
        <v>0</v>
      </c>
      <c r="X9" s="140" t="s">
        <v>0</v>
      </c>
      <c r="Y9" s="140" t="s">
        <v>0</v>
      </c>
      <c r="Z9" s="141" t="s">
        <v>0</v>
      </c>
      <c r="AA9" s="140" t="s">
        <v>0</v>
      </c>
      <c r="AB9" s="140" t="s">
        <v>0</v>
      </c>
      <c r="AC9" s="141" t="s">
        <v>0</v>
      </c>
      <c r="AD9" s="140" t="s">
        <v>0</v>
      </c>
      <c r="AE9" s="140" t="s">
        <v>0</v>
      </c>
      <c r="AF9" s="140" t="s">
        <v>0</v>
      </c>
      <c r="AG9" s="87">
        <v>10</v>
      </c>
      <c r="AI9" s="32" t="s">
        <v>58</v>
      </c>
      <c r="AJ9" s="100">
        <v>8</v>
      </c>
      <c r="AK9" s="104" t="s">
        <v>80</v>
      </c>
    </row>
    <row r="10" spans="1:37" ht="12.75" customHeight="1" x14ac:dyDescent="0.2">
      <c r="A10" s="32" t="s">
        <v>54</v>
      </c>
      <c r="B10" s="128" t="s">
        <v>0</v>
      </c>
      <c r="C10" s="129"/>
      <c r="D10" s="130" t="s">
        <v>0</v>
      </c>
      <c r="E10" s="131" t="s">
        <v>0</v>
      </c>
      <c r="F10" s="86" t="s">
        <v>50</v>
      </c>
      <c r="G10" s="31" t="s">
        <v>50</v>
      </c>
      <c r="H10" s="83">
        <v>740</v>
      </c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4">
        <v>683</v>
      </c>
      <c r="AE10" s="108" t="s">
        <v>0</v>
      </c>
      <c r="AF10" s="108" t="s">
        <v>0</v>
      </c>
      <c r="AH10" s="11"/>
      <c r="AI10" s="32" t="s">
        <v>54</v>
      </c>
      <c r="AJ10" s="102"/>
      <c r="AK10" s="99" t="s">
        <v>77</v>
      </c>
    </row>
    <row r="11" spans="1:37" ht="12.75" customHeight="1" thickBot="1" x14ac:dyDescent="0.25">
      <c r="B11" s="136" t="s">
        <v>97</v>
      </c>
      <c r="C11" s="137">
        <v>10</v>
      </c>
      <c r="D11" s="109" t="s">
        <v>0</v>
      </c>
      <c r="E11" s="138" t="s">
        <v>0</v>
      </c>
      <c r="F11" s="85">
        <v>621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1">
        <v>682</v>
      </c>
      <c r="AE11" s="108" t="s">
        <v>0</v>
      </c>
      <c r="AF11" s="108" t="s">
        <v>0</v>
      </c>
      <c r="AG11" s="87">
        <v>10</v>
      </c>
      <c r="AH11" s="11"/>
      <c r="AJ11" s="103">
        <v>7</v>
      </c>
      <c r="AK11" s="99" t="s">
        <v>77</v>
      </c>
    </row>
    <row r="12" spans="1:37" ht="12.75" customHeight="1" x14ac:dyDescent="0.2">
      <c r="B12" s="128" t="s">
        <v>97</v>
      </c>
      <c r="C12" s="129"/>
      <c r="D12" s="130" t="s">
        <v>0</v>
      </c>
      <c r="E12" s="131" t="s">
        <v>0</v>
      </c>
      <c r="F12" s="82">
        <v>620</v>
      </c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4">
        <v>559</v>
      </c>
      <c r="AE12" s="108" t="s">
        <v>0</v>
      </c>
      <c r="AF12" s="108" t="s">
        <v>0</v>
      </c>
      <c r="AJ12" s="102"/>
      <c r="AK12" s="99" t="s">
        <v>77</v>
      </c>
    </row>
    <row r="13" spans="1:37" ht="12.75" customHeight="1" thickBot="1" x14ac:dyDescent="0.25">
      <c r="B13" s="132" t="s">
        <v>0</v>
      </c>
      <c r="C13" s="133">
        <v>10</v>
      </c>
      <c r="D13" s="134" t="s">
        <v>0</v>
      </c>
      <c r="E13" s="135" t="s">
        <v>0</v>
      </c>
      <c r="F13" s="85">
        <v>497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1">
        <v>558</v>
      </c>
      <c r="AE13" s="108" t="s">
        <v>0</v>
      </c>
      <c r="AF13" s="108" t="s">
        <v>0</v>
      </c>
      <c r="AG13" s="87">
        <v>10</v>
      </c>
      <c r="AH13" s="11"/>
      <c r="AJ13" s="103">
        <v>6</v>
      </c>
      <c r="AK13" s="99" t="s">
        <v>77</v>
      </c>
    </row>
    <row r="14" spans="1:37" ht="12.75" customHeight="1" x14ac:dyDescent="0.2">
      <c r="B14" s="128" t="s">
        <v>0</v>
      </c>
      <c r="C14" s="129"/>
      <c r="D14" s="130" t="s">
        <v>0</v>
      </c>
      <c r="E14" s="131" t="s">
        <v>0</v>
      </c>
      <c r="F14" s="82">
        <v>496</v>
      </c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4">
        <v>435</v>
      </c>
      <c r="AE14" s="108" t="s">
        <v>0</v>
      </c>
      <c r="AF14" s="108" t="s">
        <v>0</v>
      </c>
      <c r="AJ14" s="102"/>
      <c r="AK14" s="99" t="s">
        <v>77</v>
      </c>
    </row>
    <row r="15" spans="1:37" ht="12.75" customHeight="1" thickBot="1" x14ac:dyDescent="0.25">
      <c r="B15" s="132" t="s">
        <v>97</v>
      </c>
      <c r="C15" s="133">
        <v>10</v>
      </c>
      <c r="D15" s="134" t="s">
        <v>0</v>
      </c>
      <c r="E15" s="135" t="s">
        <v>0</v>
      </c>
      <c r="F15" s="85">
        <v>373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1">
        <v>434</v>
      </c>
      <c r="AE15" s="108" t="s">
        <v>0</v>
      </c>
      <c r="AF15" s="108" t="s">
        <v>0</v>
      </c>
      <c r="AG15" s="87">
        <v>10</v>
      </c>
      <c r="AJ15" s="103">
        <v>5</v>
      </c>
      <c r="AK15" s="99" t="s">
        <v>77</v>
      </c>
    </row>
    <row r="16" spans="1:37" ht="12.75" customHeight="1" x14ac:dyDescent="0.2">
      <c r="B16" s="128" t="s">
        <v>97</v>
      </c>
      <c r="C16" s="129"/>
      <c r="D16" s="130" t="s">
        <v>0</v>
      </c>
      <c r="E16" s="131" t="s">
        <v>0</v>
      </c>
      <c r="F16" s="82">
        <v>372</v>
      </c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4">
        <v>311</v>
      </c>
      <c r="AE16" s="108" t="s">
        <v>0</v>
      </c>
      <c r="AF16" s="108" t="s">
        <v>0</v>
      </c>
      <c r="AJ16" s="102"/>
      <c r="AK16" s="99" t="s">
        <v>77</v>
      </c>
    </row>
    <row r="17" spans="1:37" ht="12.75" customHeight="1" thickBot="1" x14ac:dyDescent="0.25">
      <c r="B17" s="132" t="s">
        <v>0</v>
      </c>
      <c r="C17" s="133">
        <v>10</v>
      </c>
      <c r="D17" s="134" t="s">
        <v>0</v>
      </c>
      <c r="E17" s="135" t="s">
        <v>0</v>
      </c>
      <c r="F17" s="85">
        <f>F18+1</f>
        <v>249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1">
        <v>310</v>
      </c>
      <c r="AE17" s="108" t="s">
        <v>0</v>
      </c>
      <c r="AF17" s="108" t="s">
        <v>0</v>
      </c>
      <c r="AG17" s="87">
        <v>10</v>
      </c>
      <c r="AJ17" s="103">
        <v>4</v>
      </c>
      <c r="AK17" s="99" t="s">
        <v>77</v>
      </c>
    </row>
    <row r="18" spans="1:37" ht="12.75" customHeight="1" x14ac:dyDescent="0.2">
      <c r="B18" s="128" t="s">
        <v>0</v>
      </c>
      <c r="C18" s="129"/>
      <c r="D18" s="130" t="s">
        <v>0</v>
      </c>
      <c r="E18" s="131" t="s">
        <v>0</v>
      </c>
      <c r="F18" s="82">
        <f>2*F20</f>
        <v>248</v>
      </c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4">
        <v>187</v>
      </c>
      <c r="AE18" s="108" t="s">
        <v>0</v>
      </c>
      <c r="AF18" s="108" t="s">
        <v>0</v>
      </c>
      <c r="AH18" s="11"/>
      <c r="AJ18" s="102"/>
      <c r="AK18" s="99" t="s">
        <v>77</v>
      </c>
    </row>
    <row r="19" spans="1:37" ht="12.75" customHeight="1" thickBot="1" x14ac:dyDescent="0.25">
      <c r="B19" s="132" t="s">
        <v>97</v>
      </c>
      <c r="C19" s="133">
        <v>10</v>
      </c>
      <c r="D19" s="134" t="s">
        <v>0</v>
      </c>
      <c r="E19" s="135" t="s">
        <v>0</v>
      </c>
      <c r="F19" s="85">
        <f>F20+1</f>
        <v>125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1">
        <f>F20+AD21</f>
        <v>186</v>
      </c>
      <c r="AE19" s="108" t="s">
        <v>0</v>
      </c>
      <c r="AF19" s="108" t="s">
        <v>0</v>
      </c>
      <c r="AG19" s="87">
        <v>10</v>
      </c>
      <c r="AJ19" s="103">
        <v>3</v>
      </c>
      <c r="AK19" s="99" t="s">
        <v>77</v>
      </c>
    </row>
    <row r="20" spans="1:37" ht="12.75" customHeight="1" x14ac:dyDescent="0.2">
      <c r="B20" s="128" t="s">
        <v>97</v>
      </c>
      <c r="C20" s="139"/>
      <c r="D20" s="130" t="s">
        <v>0</v>
      </c>
      <c r="E20" s="131" t="s">
        <v>0</v>
      </c>
      <c r="F20" s="82">
        <f>2*AD21</f>
        <v>124</v>
      </c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4">
        <f>AD21+1</f>
        <v>63</v>
      </c>
      <c r="AE20" s="108" t="s">
        <v>0</v>
      </c>
      <c r="AF20" s="108" t="s">
        <v>0</v>
      </c>
      <c r="AG20" s="110"/>
      <c r="AJ20" s="102"/>
      <c r="AK20" s="99" t="s">
        <v>77</v>
      </c>
    </row>
    <row r="21" spans="1:37" ht="12.75" customHeight="1" thickBot="1" x14ac:dyDescent="0.25">
      <c r="A21" s="32" t="s">
        <v>52</v>
      </c>
      <c r="B21" s="132" t="s">
        <v>0</v>
      </c>
      <c r="C21" s="133">
        <v>10</v>
      </c>
      <c r="D21" s="134" t="s">
        <v>0</v>
      </c>
      <c r="E21" s="135" t="s">
        <v>0</v>
      </c>
      <c r="F21" s="30" t="s">
        <v>89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1">
        <v>62</v>
      </c>
      <c r="AE21" s="108" t="s">
        <v>0</v>
      </c>
      <c r="AF21" s="108" t="s">
        <v>0</v>
      </c>
      <c r="AG21" s="87">
        <v>10</v>
      </c>
      <c r="AI21" s="98" t="s">
        <v>58</v>
      </c>
      <c r="AJ21" s="103">
        <v>2</v>
      </c>
      <c r="AK21" s="99" t="s">
        <v>77</v>
      </c>
    </row>
    <row r="22" spans="1:37" ht="24.75" customHeight="1" thickBot="1" x14ac:dyDescent="0.25">
      <c r="A22" s="32" t="s">
        <v>55</v>
      </c>
      <c r="B22" s="95"/>
      <c r="C22" s="111" t="s">
        <v>37</v>
      </c>
      <c r="D22" s="142" t="s">
        <v>0</v>
      </c>
      <c r="E22" s="142" t="s">
        <v>0</v>
      </c>
      <c r="F22" s="142" t="s">
        <v>0</v>
      </c>
      <c r="G22" s="142" t="s">
        <v>0</v>
      </c>
      <c r="H22" s="142" t="s">
        <v>0</v>
      </c>
      <c r="I22" s="142" t="s">
        <v>0</v>
      </c>
      <c r="J22" s="142" t="s">
        <v>0</v>
      </c>
      <c r="K22" s="142" t="s">
        <v>0</v>
      </c>
      <c r="L22" s="142" t="s">
        <v>0</v>
      </c>
      <c r="M22" s="142" t="s">
        <v>0</v>
      </c>
      <c r="N22" s="142" t="s">
        <v>0</v>
      </c>
      <c r="O22" s="142" t="s">
        <v>0</v>
      </c>
      <c r="P22" s="142" t="s">
        <v>0</v>
      </c>
      <c r="Q22" s="142" t="s">
        <v>0</v>
      </c>
      <c r="R22" s="142" t="s">
        <v>0</v>
      </c>
      <c r="S22" s="142" t="s">
        <v>0</v>
      </c>
      <c r="T22" s="142" t="s">
        <v>0</v>
      </c>
      <c r="U22" s="142" t="s">
        <v>0</v>
      </c>
      <c r="V22" s="142" t="s">
        <v>0</v>
      </c>
      <c r="W22" s="142" t="s">
        <v>0</v>
      </c>
      <c r="X22" s="142" t="s">
        <v>0</v>
      </c>
      <c r="Y22" s="142" t="s">
        <v>0</v>
      </c>
      <c r="Z22" s="142" t="s">
        <v>0</v>
      </c>
      <c r="AA22" s="142" t="s">
        <v>0</v>
      </c>
      <c r="AB22" s="142" t="s">
        <v>0</v>
      </c>
      <c r="AC22" s="142" t="s">
        <v>0</v>
      </c>
      <c r="AD22" s="142" t="s">
        <v>0</v>
      </c>
      <c r="AE22" s="142" t="s">
        <v>0</v>
      </c>
      <c r="AF22" s="142" t="s">
        <v>0</v>
      </c>
      <c r="AG22" s="111" t="s">
        <v>37</v>
      </c>
      <c r="AH22" s="96"/>
      <c r="AI22" s="97" t="s">
        <v>55</v>
      </c>
      <c r="AJ22" s="101">
        <v>1</v>
      </c>
      <c r="AK22" s="104" t="s">
        <v>80</v>
      </c>
    </row>
    <row r="23" spans="1:37" ht="12.75" customHeight="1" thickTop="1" x14ac:dyDescent="0.2">
      <c r="B23" s="22"/>
      <c r="C23" s="87">
        <v>10</v>
      </c>
      <c r="D23" s="108" t="s">
        <v>0</v>
      </c>
      <c r="E23" s="108" t="s">
        <v>0</v>
      </c>
      <c r="F23" s="88">
        <f>25+F24</f>
        <v>1491</v>
      </c>
      <c r="G23" s="89">
        <f t="shared" ref="G23:V27" si="0">25+G24</f>
        <v>1492</v>
      </c>
      <c r="H23" s="89">
        <f t="shared" si="0"/>
        <v>1493</v>
      </c>
      <c r="I23" s="89">
        <f t="shared" si="0"/>
        <v>1494</v>
      </c>
      <c r="J23" s="89">
        <f t="shared" si="0"/>
        <v>1495</v>
      </c>
      <c r="K23" s="89">
        <f t="shared" si="0"/>
        <v>1496</v>
      </c>
      <c r="L23" s="89">
        <f t="shared" si="0"/>
        <v>1497</v>
      </c>
      <c r="M23" s="90">
        <f t="shared" si="0"/>
        <v>1498</v>
      </c>
      <c r="N23" s="90">
        <f t="shared" si="0"/>
        <v>1499</v>
      </c>
      <c r="O23" s="90">
        <f t="shared" si="0"/>
        <v>1500</v>
      </c>
      <c r="P23" s="90">
        <f t="shared" si="0"/>
        <v>1501</v>
      </c>
      <c r="Q23" s="90">
        <f t="shared" si="0"/>
        <v>1502</v>
      </c>
      <c r="R23" s="91">
        <f t="shared" si="0"/>
        <v>1503</v>
      </c>
      <c r="S23" s="91">
        <f t="shared" si="0"/>
        <v>1504</v>
      </c>
      <c r="T23" s="91">
        <f t="shared" si="0"/>
        <v>1505</v>
      </c>
      <c r="U23" s="91">
        <f t="shared" si="0"/>
        <v>1506</v>
      </c>
      <c r="V23" s="91">
        <f t="shared" si="0"/>
        <v>1507</v>
      </c>
      <c r="W23" s="92">
        <f t="shared" ref="W23:AD27" si="1">25+W24</f>
        <v>1508</v>
      </c>
      <c r="X23" s="92">
        <f t="shared" si="1"/>
        <v>1509</v>
      </c>
      <c r="Y23" s="92">
        <f t="shared" si="1"/>
        <v>1510</v>
      </c>
      <c r="Z23" s="93" t="s">
        <v>50</v>
      </c>
      <c r="AA23" s="93" t="s">
        <v>50</v>
      </c>
      <c r="AB23" s="93" t="s">
        <v>50</v>
      </c>
      <c r="AC23" s="93" t="s">
        <v>50</v>
      </c>
      <c r="AD23" s="94" t="s">
        <v>50</v>
      </c>
      <c r="AE23" s="108" t="s">
        <v>0</v>
      </c>
      <c r="AF23" s="108" t="s">
        <v>0</v>
      </c>
      <c r="AG23" s="87">
        <v>10</v>
      </c>
      <c r="AH23" s="11"/>
      <c r="AJ23" s="100">
        <v>24</v>
      </c>
      <c r="AK23" s="3" t="s">
        <v>78</v>
      </c>
    </row>
    <row r="24" spans="1:37" ht="15.75" customHeight="1" x14ac:dyDescent="0.2">
      <c r="B24" s="4"/>
      <c r="C24" s="87">
        <v>10</v>
      </c>
      <c r="D24" s="108" t="s">
        <v>0</v>
      </c>
      <c r="E24" s="108" t="s">
        <v>0</v>
      </c>
      <c r="F24" s="52">
        <f>25+F25</f>
        <v>1466</v>
      </c>
      <c r="G24" s="37">
        <f t="shared" si="0"/>
        <v>1467</v>
      </c>
      <c r="H24" s="37">
        <f t="shared" si="0"/>
        <v>1468</v>
      </c>
      <c r="I24" s="37">
        <f t="shared" si="0"/>
        <v>1469</v>
      </c>
      <c r="J24" s="37">
        <f t="shared" si="0"/>
        <v>1470</v>
      </c>
      <c r="K24" s="37">
        <f t="shared" si="0"/>
        <v>1471</v>
      </c>
      <c r="L24" s="37">
        <f t="shared" si="0"/>
        <v>1472</v>
      </c>
      <c r="M24" s="37">
        <f t="shared" si="0"/>
        <v>1473</v>
      </c>
      <c r="N24" s="37">
        <f t="shared" si="0"/>
        <v>1474</v>
      </c>
      <c r="O24" s="37">
        <f t="shared" si="0"/>
        <v>1475</v>
      </c>
      <c r="P24" s="37">
        <f t="shared" si="0"/>
        <v>1476</v>
      </c>
      <c r="Q24" s="37">
        <f t="shared" si="0"/>
        <v>1477</v>
      </c>
      <c r="R24" s="62">
        <f t="shared" si="0"/>
        <v>1478</v>
      </c>
      <c r="S24" s="62">
        <f t="shared" si="0"/>
        <v>1479</v>
      </c>
      <c r="T24" s="62">
        <f t="shared" si="0"/>
        <v>1480</v>
      </c>
      <c r="U24" s="62">
        <f t="shared" si="0"/>
        <v>1481</v>
      </c>
      <c r="V24" s="62">
        <f t="shared" si="0"/>
        <v>1482</v>
      </c>
      <c r="W24" s="72">
        <f t="shared" si="1"/>
        <v>1483</v>
      </c>
      <c r="X24" s="72">
        <f t="shared" si="1"/>
        <v>1484</v>
      </c>
      <c r="Y24" s="72">
        <f t="shared" si="1"/>
        <v>1485</v>
      </c>
      <c r="Z24" s="72">
        <f t="shared" si="1"/>
        <v>1486</v>
      </c>
      <c r="AA24" s="72">
        <f t="shared" si="1"/>
        <v>1487</v>
      </c>
      <c r="AB24" s="72">
        <f t="shared" si="1"/>
        <v>1488</v>
      </c>
      <c r="AC24" s="72">
        <f t="shared" si="1"/>
        <v>1489</v>
      </c>
      <c r="AD24" s="73">
        <f t="shared" si="1"/>
        <v>1490</v>
      </c>
      <c r="AE24" s="108" t="s">
        <v>0</v>
      </c>
      <c r="AF24" s="108" t="s">
        <v>0</v>
      </c>
      <c r="AG24" s="87">
        <v>10</v>
      </c>
      <c r="AH24" s="11"/>
      <c r="AJ24" s="100">
        <v>23</v>
      </c>
      <c r="AK24" s="3" t="s">
        <v>78</v>
      </c>
    </row>
    <row r="25" spans="1:37" ht="15.75" customHeight="1" x14ac:dyDescent="0.2">
      <c r="B25" s="4"/>
      <c r="C25" s="87">
        <v>10</v>
      </c>
      <c r="D25" s="108" t="s">
        <v>0</v>
      </c>
      <c r="E25" s="108" t="s">
        <v>0</v>
      </c>
      <c r="F25" s="52">
        <f>25+F26</f>
        <v>1441</v>
      </c>
      <c r="G25" s="37">
        <f t="shared" si="0"/>
        <v>1442</v>
      </c>
      <c r="H25" s="37">
        <f t="shared" si="0"/>
        <v>1443</v>
      </c>
      <c r="I25" s="37">
        <f t="shared" si="0"/>
        <v>1444</v>
      </c>
      <c r="J25" s="37">
        <f t="shared" si="0"/>
        <v>1445</v>
      </c>
      <c r="K25" s="37">
        <f t="shared" si="0"/>
        <v>1446</v>
      </c>
      <c r="L25" s="37">
        <f t="shared" si="0"/>
        <v>1447</v>
      </c>
      <c r="M25" s="37">
        <f t="shared" si="0"/>
        <v>1448</v>
      </c>
      <c r="N25" s="37">
        <f t="shared" si="0"/>
        <v>1449</v>
      </c>
      <c r="O25" s="37">
        <f t="shared" si="0"/>
        <v>1450</v>
      </c>
      <c r="P25" s="37">
        <f t="shared" si="0"/>
        <v>1451</v>
      </c>
      <c r="Q25" s="37">
        <f t="shared" si="0"/>
        <v>1452</v>
      </c>
      <c r="R25" s="62">
        <f t="shared" si="0"/>
        <v>1453</v>
      </c>
      <c r="S25" s="62">
        <f t="shared" si="0"/>
        <v>1454</v>
      </c>
      <c r="T25" s="62">
        <f t="shared" si="0"/>
        <v>1455</v>
      </c>
      <c r="U25" s="62">
        <f t="shared" si="0"/>
        <v>1456</v>
      </c>
      <c r="V25" s="62">
        <f t="shared" si="0"/>
        <v>1457</v>
      </c>
      <c r="W25" s="72">
        <f t="shared" si="1"/>
        <v>1458</v>
      </c>
      <c r="X25" s="72">
        <f t="shared" si="1"/>
        <v>1459</v>
      </c>
      <c r="Y25" s="72">
        <f t="shared" si="1"/>
        <v>1460</v>
      </c>
      <c r="Z25" s="72">
        <f t="shared" si="1"/>
        <v>1461</v>
      </c>
      <c r="AA25" s="72">
        <f t="shared" si="1"/>
        <v>1462</v>
      </c>
      <c r="AB25" s="72">
        <f t="shared" si="1"/>
        <v>1463</v>
      </c>
      <c r="AC25" s="72">
        <f t="shared" si="1"/>
        <v>1464</v>
      </c>
      <c r="AD25" s="73">
        <f t="shared" si="1"/>
        <v>1465</v>
      </c>
      <c r="AE25" s="108" t="s">
        <v>0</v>
      </c>
      <c r="AF25" s="108" t="s">
        <v>0</v>
      </c>
      <c r="AG25" s="87">
        <v>10</v>
      </c>
      <c r="AJ25" s="100">
        <v>22</v>
      </c>
      <c r="AK25" s="3" t="s">
        <v>78</v>
      </c>
    </row>
    <row r="26" spans="1:37" ht="15.75" customHeight="1" x14ac:dyDescent="0.2">
      <c r="B26" s="4"/>
      <c r="C26" s="87">
        <v>10</v>
      </c>
      <c r="D26" s="108" t="s">
        <v>0</v>
      </c>
      <c r="E26" s="108" t="s">
        <v>0</v>
      </c>
      <c r="F26" s="52">
        <f>25+F27</f>
        <v>1416</v>
      </c>
      <c r="G26" s="37">
        <f t="shared" si="0"/>
        <v>1417</v>
      </c>
      <c r="H26" s="37">
        <f t="shared" si="0"/>
        <v>1418</v>
      </c>
      <c r="I26" s="37">
        <f t="shared" si="0"/>
        <v>1419</v>
      </c>
      <c r="J26" s="37">
        <f t="shared" si="0"/>
        <v>1420</v>
      </c>
      <c r="K26" s="37">
        <f t="shared" si="0"/>
        <v>1421</v>
      </c>
      <c r="L26" s="37">
        <f t="shared" si="0"/>
        <v>1422</v>
      </c>
      <c r="M26" s="37">
        <f t="shared" si="0"/>
        <v>1423</v>
      </c>
      <c r="N26" s="37">
        <f t="shared" si="0"/>
        <v>1424</v>
      </c>
      <c r="O26" s="37">
        <f t="shared" si="0"/>
        <v>1425</v>
      </c>
      <c r="P26" s="37">
        <f t="shared" si="0"/>
        <v>1426</v>
      </c>
      <c r="Q26" s="37">
        <f t="shared" si="0"/>
        <v>1427</v>
      </c>
      <c r="R26" s="62">
        <f t="shared" si="0"/>
        <v>1428</v>
      </c>
      <c r="S26" s="62">
        <f t="shared" si="0"/>
        <v>1429</v>
      </c>
      <c r="T26" s="62">
        <f t="shared" si="0"/>
        <v>1430</v>
      </c>
      <c r="U26" s="62">
        <f t="shared" si="0"/>
        <v>1431</v>
      </c>
      <c r="V26" s="62">
        <f t="shared" si="0"/>
        <v>1432</v>
      </c>
      <c r="W26" s="72">
        <f t="shared" si="1"/>
        <v>1433</v>
      </c>
      <c r="X26" s="59">
        <f t="shared" si="1"/>
        <v>1434</v>
      </c>
      <c r="Y26" s="59">
        <f t="shared" si="1"/>
        <v>1435</v>
      </c>
      <c r="Z26" s="72">
        <f t="shared" si="1"/>
        <v>1436</v>
      </c>
      <c r="AA26" s="72">
        <f t="shared" si="1"/>
        <v>1437</v>
      </c>
      <c r="AB26" s="72">
        <f t="shared" si="1"/>
        <v>1438</v>
      </c>
      <c r="AC26" s="72">
        <f t="shared" si="1"/>
        <v>1439</v>
      </c>
      <c r="AD26" s="73">
        <f t="shared" si="1"/>
        <v>1440</v>
      </c>
      <c r="AE26" s="108" t="s">
        <v>0</v>
      </c>
      <c r="AF26" s="108" t="s">
        <v>0</v>
      </c>
      <c r="AG26" s="87">
        <v>10</v>
      </c>
      <c r="AH26" s="11"/>
      <c r="AJ26" s="100">
        <v>21</v>
      </c>
      <c r="AK26" s="3" t="s">
        <v>78</v>
      </c>
    </row>
    <row r="27" spans="1:37" ht="15.75" customHeight="1" x14ac:dyDescent="0.2">
      <c r="B27" s="4"/>
      <c r="C27" s="87">
        <v>10</v>
      </c>
      <c r="D27" s="108" t="s">
        <v>0</v>
      </c>
      <c r="E27" s="108" t="s">
        <v>0</v>
      </c>
      <c r="F27" s="52">
        <f>25+F28</f>
        <v>1391</v>
      </c>
      <c r="G27" s="37">
        <f t="shared" si="0"/>
        <v>1392</v>
      </c>
      <c r="H27" s="37">
        <f t="shared" si="0"/>
        <v>1393</v>
      </c>
      <c r="I27" s="37">
        <f t="shared" si="0"/>
        <v>1394</v>
      </c>
      <c r="J27" s="37">
        <f t="shared" si="0"/>
        <v>1395</v>
      </c>
      <c r="K27" s="37">
        <f t="shared" si="0"/>
        <v>1396</v>
      </c>
      <c r="L27" s="37">
        <f t="shared" si="0"/>
        <v>1397</v>
      </c>
      <c r="M27" s="37">
        <f t="shared" si="0"/>
        <v>1398</v>
      </c>
      <c r="N27" s="37">
        <f t="shared" si="0"/>
        <v>1399</v>
      </c>
      <c r="O27" s="37">
        <f t="shared" si="0"/>
        <v>1400</v>
      </c>
      <c r="P27" s="37">
        <f t="shared" si="0"/>
        <v>1401</v>
      </c>
      <c r="Q27" s="37">
        <f t="shared" si="0"/>
        <v>1402</v>
      </c>
      <c r="R27" s="62">
        <f t="shared" si="0"/>
        <v>1403</v>
      </c>
      <c r="S27" s="62">
        <f t="shared" si="0"/>
        <v>1404</v>
      </c>
      <c r="T27" s="62">
        <f t="shared" si="0"/>
        <v>1405</v>
      </c>
      <c r="U27" s="62">
        <f t="shared" si="0"/>
        <v>1406</v>
      </c>
      <c r="V27" s="62">
        <f t="shared" si="0"/>
        <v>1407</v>
      </c>
      <c r="W27" s="72">
        <f t="shared" si="1"/>
        <v>1408</v>
      </c>
      <c r="X27" s="57">
        <f t="shared" si="1"/>
        <v>1409</v>
      </c>
      <c r="Y27" s="57">
        <f t="shared" si="1"/>
        <v>1410</v>
      </c>
      <c r="Z27" s="72">
        <f t="shared" si="1"/>
        <v>1411</v>
      </c>
      <c r="AA27" s="72">
        <f t="shared" si="1"/>
        <v>1412</v>
      </c>
      <c r="AB27" s="72">
        <f t="shared" si="1"/>
        <v>1413</v>
      </c>
      <c r="AC27" s="72">
        <f t="shared" si="1"/>
        <v>1414</v>
      </c>
      <c r="AD27" s="73">
        <f t="shared" si="1"/>
        <v>1415</v>
      </c>
      <c r="AE27" s="108" t="s">
        <v>0</v>
      </c>
      <c r="AF27" s="108" t="s">
        <v>0</v>
      </c>
      <c r="AG27" s="87">
        <v>10</v>
      </c>
      <c r="AJ27" s="100">
        <v>20</v>
      </c>
      <c r="AK27" s="3" t="s">
        <v>78</v>
      </c>
    </row>
    <row r="28" spans="1:37" ht="15.75" customHeight="1" x14ac:dyDescent="0.2">
      <c r="B28" s="4"/>
      <c r="C28" s="87">
        <v>10</v>
      </c>
      <c r="D28" s="108" t="s">
        <v>0</v>
      </c>
      <c r="E28" s="108" t="s">
        <v>0</v>
      </c>
      <c r="F28" s="52">
        <v>1366</v>
      </c>
      <c r="G28" s="37">
        <v>1367</v>
      </c>
      <c r="H28" s="37">
        <v>1368</v>
      </c>
      <c r="I28" s="37">
        <v>1369</v>
      </c>
      <c r="J28" s="37">
        <v>1370</v>
      </c>
      <c r="K28" s="37">
        <v>1371</v>
      </c>
      <c r="L28" s="37">
        <v>1372</v>
      </c>
      <c r="M28" s="37">
        <v>1373</v>
      </c>
      <c r="N28" s="37">
        <v>1374</v>
      </c>
      <c r="O28" s="37">
        <v>1375</v>
      </c>
      <c r="P28" s="37">
        <v>1376</v>
      </c>
      <c r="Q28" s="37">
        <v>1377</v>
      </c>
      <c r="R28" s="62">
        <v>1378</v>
      </c>
      <c r="S28" s="62">
        <v>1379</v>
      </c>
      <c r="T28" s="62">
        <v>1380</v>
      </c>
      <c r="U28" s="62">
        <v>1381</v>
      </c>
      <c r="V28" s="62">
        <v>1382</v>
      </c>
      <c r="W28" s="72">
        <v>1383</v>
      </c>
      <c r="X28" s="57">
        <v>1384</v>
      </c>
      <c r="Y28" s="57">
        <v>1385</v>
      </c>
      <c r="Z28" s="57">
        <v>1386</v>
      </c>
      <c r="AA28" s="72">
        <v>1387</v>
      </c>
      <c r="AB28" s="72">
        <v>1388</v>
      </c>
      <c r="AC28" s="72">
        <v>1389</v>
      </c>
      <c r="AD28" s="73">
        <v>1390</v>
      </c>
      <c r="AE28" s="108" t="s">
        <v>0</v>
      </c>
      <c r="AF28" s="108" t="s">
        <v>0</v>
      </c>
      <c r="AG28" s="87">
        <v>10</v>
      </c>
      <c r="AJ28" s="100">
        <v>19</v>
      </c>
      <c r="AK28" s="3" t="s">
        <v>78</v>
      </c>
    </row>
    <row r="29" spans="1:37" ht="15.75" customHeight="1" thickBot="1" x14ac:dyDescent="0.25">
      <c r="A29" s="32" t="s">
        <v>52</v>
      </c>
      <c r="B29" s="11" t="s">
        <v>93</v>
      </c>
      <c r="C29" s="87">
        <v>10</v>
      </c>
      <c r="D29" s="108" t="s">
        <v>0</v>
      </c>
      <c r="E29" s="108" t="s">
        <v>0</v>
      </c>
      <c r="F29" s="53" t="s">
        <v>92</v>
      </c>
      <c r="G29" s="54">
        <v>1342</v>
      </c>
      <c r="H29" s="54">
        <v>1343</v>
      </c>
      <c r="I29" s="54">
        <v>1344</v>
      </c>
      <c r="J29" s="54">
        <v>1345</v>
      </c>
      <c r="K29" s="54">
        <v>1346</v>
      </c>
      <c r="L29" s="54">
        <v>1347</v>
      </c>
      <c r="M29" s="54">
        <v>1348</v>
      </c>
      <c r="N29" s="54">
        <v>1349</v>
      </c>
      <c r="O29" s="54">
        <v>1350</v>
      </c>
      <c r="P29" s="54">
        <v>1351</v>
      </c>
      <c r="Q29" s="54">
        <v>1352</v>
      </c>
      <c r="R29" s="69">
        <v>1353</v>
      </c>
      <c r="S29" s="69">
        <v>1354</v>
      </c>
      <c r="T29" s="69">
        <v>1355</v>
      </c>
      <c r="U29" s="69">
        <v>1356</v>
      </c>
      <c r="V29" s="69">
        <v>1357</v>
      </c>
      <c r="W29" s="69">
        <v>1358</v>
      </c>
      <c r="X29" s="79">
        <v>1359</v>
      </c>
      <c r="Y29" s="79">
        <v>1360</v>
      </c>
      <c r="Z29" s="69">
        <v>1361</v>
      </c>
      <c r="AA29" s="71">
        <v>1362</v>
      </c>
      <c r="AB29" s="71">
        <v>1363</v>
      </c>
      <c r="AC29" s="71">
        <v>1364</v>
      </c>
      <c r="AD29" s="74">
        <v>1365</v>
      </c>
      <c r="AE29" s="108" t="s">
        <v>0</v>
      </c>
      <c r="AF29" s="108" t="s">
        <v>0</v>
      </c>
      <c r="AG29" s="87">
        <v>10</v>
      </c>
      <c r="AI29" s="32" t="s">
        <v>58</v>
      </c>
      <c r="AJ29" s="100">
        <v>18</v>
      </c>
      <c r="AK29" s="3" t="s">
        <v>78</v>
      </c>
    </row>
    <row r="30" spans="1:37" ht="15.75" customHeight="1" thickTop="1" thickBot="1" x14ac:dyDescent="0.25">
      <c r="A30" s="32" t="s">
        <v>56</v>
      </c>
      <c r="B30" s="126" t="s">
        <v>35</v>
      </c>
      <c r="C30" s="87">
        <v>10</v>
      </c>
      <c r="D30" s="140" t="s">
        <v>0</v>
      </c>
      <c r="E30" s="140" t="s">
        <v>0</v>
      </c>
      <c r="F30" s="140" t="s">
        <v>0</v>
      </c>
      <c r="G30" s="140" t="s">
        <v>0</v>
      </c>
      <c r="H30" s="140" t="s">
        <v>0</v>
      </c>
      <c r="I30" s="140" t="s">
        <v>0</v>
      </c>
      <c r="J30" s="140" t="s">
        <v>0</v>
      </c>
      <c r="K30" s="140" t="s">
        <v>0</v>
      </c>
      <c r="L30" s="140" t="s">
        <v>0</v>
      </c>
      <c r="M30" s="140" t="s">
        <v>0</v>
      </c>
      <c r="N30" s="140" t="s">
        <v>0</v>
      </c>
      <c r="O30" s="140" t="s">
        <v>0</v>
      </c>
      <c r="P30" s="140" t="s">
        <v>0</v>
      </c>
      <c r="Q30" s="140" t="s">
        <v>0</v>
      </c>
      <c r="R30" s="140" t="s">
        <v>0</v>
      </c>
      <c r="S30" s="140" t="s">
        <v>0</v>
      </c>
      <c r="T30" s="140" t="s">
        <v>0</v>
      </c>
      <c r="U30" s="140" t="s">
        <v>0</v>
      </c>
      <c r="V30" s="140" t="s">
        <v>0</v>
      </c>
      <c r="W30" s="140" t="s">
        <v>0</v>
      </c>
      <c r="X30" s="140" t="s">
        <v>0</v>
      </c>
      <c r="Y30" s="140" t="s">
        <v>0</v>
      </c>
      <c r="Z30" s="140" t="s">
        <v>0</v>
      </c>
      <c r="AA30" s="140" t="s">
        <v>0</v>
      </c>
      <c r="AB30" s="140" t="s">
        <v>0</v>
      </c>
      <c r="AC30" s="140" t="s">
        <v>0</v>
      </c>
      <c r="AD30" s="140" t="s">
        <v>0</v>
      </c>
      <c r="AE30" s="140" t="s">
        <v>0</v>
      </c>
      <c r="AF30" s="140" t="s">
        <v>0</v>
      </c>
      <c r="AG30" s="87">
        <v>10</v>
      </c>
      <c r="AI30" s="32" t="s">
        <v>56</v>
      </c>
      <c r="AJ30" s="100">
        <v>17</v>
      </c>
      <c r="AK30" s="104" t="s">
        <v>80</v>
      </c>
    </row>
    <row r="31" spans="1:37" ht="12.75" customHeight="1" thickTop="1" x14ac:dyDescent="0.2">
      <c r="C31" s="87">
        <v>10</v>
      </c>
      <c r="D31" s="108" t="s">
        <v>0</v>
      </c>
      <c r="E31" s="108" t="s">
        <v>0</v>
      </c>
      <c r="F31" s="45">
        <f>25+F32</f>
        <v>1321</v>
      </c>
      <c r="G31" s="46">
        <f t="shared" ref="G31:V35" si="2">25+G32</f>
        <v>1322</v>
      </c>
      <c r="H31" s="46">
        <f t="shared" si="2"/>
        <v>1323</v>
      </c>
      <c r="I31" s="46">
        <f t="shared" si="2"/>
        <v>1324</v>
      </c>
      <c r="J31" s="46">
        <f t="shared" si="2"/>
        <v>1325</v>
      </c>
      <c r="K31" s="46">
        <f t="shared" si="2"/>
        <v>1326</v>
      </c>
      <c r="L31" s="46">
        <f t="shared" si="2"/>
        <v>1327</v>
      </c>
      <c r="M31" s="56">
        <f t="shared" si="2"/>
        <v>1328</v>
      </c>
      <c r="N31" s="56">
        <f t="shared" si="2"/>
        <v>1329</v>
      </c>
      <c r="O31" s="56">
        <f t="shared" si="2"/>
        <v>1330</v>
      </c>
      <c r="P31" s="56">
        <f t="shared" si="2"/>
        <v>1331</v>
      </c>
      <c r="Q31" s="56">
        <f t="shared" si="2"/>
        <v>1332</v>
      </c>
      <c r="R31" s="65">
        <f t="shared" si="2"/>
        <v>1333</v>
      </c>
      <c r="S31" s="65">
        <f t="shared" si="2"/>
        <v>1334</v>
      </c>
      <c r="T31" s="65">
        <f t="shared" si="2"/>
        <v>1335</v>
      </c>
      <c r="U31" s="65">
        <f t="shared" si="2"/>
        <v>1336</v>
      </c>
      <c r="V31" s="65">
        <f t="shared" si="2"/>
        <v>1337</v>
      </c>
      <c r="W31" s="65">
        <f t="shared" ref="W31:AD35" si="3">25+W32</f>
        <v>1338</v>
      </c>
      <c r="X31" s="65">
        <f t="shared" si="3"/>
        <v>1339</v>
      </c>
      <c r="Y31" s="56">
        <f t="shared" si="3"/>
        <v>1340</v>
      </c>
      <c r="Z31" s="47" t="s">
        <v>50</v>
      </c>
      <c r="AA31" s="47" t="s">
        <v>50</v>
      </c>
      <c r="AB31" s="47" t="s">
        <v>50</v>
      </c>
      <c r="AC31" s="47" t="s">
        <v>50</v>
      </c>
      <c r="AD31" s="48" t="s">
        <v>50</v>
      </c>
      <c r="AE31" s="108" t="s">
        <v>0</v>
      </c>
      <c r="AF31" s="108" t="s">
        <v>0</v>
      </c>
      <c r="AG31" s="87">
        <v>10</v>
      </c>
      <c r="AH31" s="126" t="s">
        <v>35</v>
      </c>
      <c r="AJ31" s="100">
        <v>16</v>
      </c>
      <c r="AK31" s="3" t="s">
        <v>78</v>
      </c>
    </row>
    <row r="32" spans="1:37" ht="12.75" customHeight="1" x14ac:dyDescent="0.2">
      <c r="B32" s="11"/>
      <c r="C32" s="87">
        <v>10</v>
      </c>
      <c r="D32" s="108" t="s">
        <v>0</v>
      </c>
      <c r="E32" s="108" t="s">
        <v>0</v>
      </c>
      <c r="F32" s="49">
        <f>25+F33</f>
        <v>1296</v>
      </c>
      <c r="G32" s="37">
        <f t="shared" si="2"/>
        <v>1297</v>
      </c>
      <c r="H32" s="37">
        <f t="shared" si="2"/>
        <v>1298</v>
      </c>
      <c r="I32" s="37">
        <f t="shared" si="2"/>
        <v>1299</v>
      </c>
      <c r="J32" s="37">
        <f t="shared" si="2"/>
        <v>1300</v>
      </c>
      <c r="K32" s="37">
        <f t="shared" si="2"/>
        <v>1301</v>
      </c>
      <c r="L32" s="37">
        <f t="shared" si="2"/>
        <v>1302</v>
      </c>
      <c r="M32" s="37">
        <f t="shared" si="2"/>
        <v>1303</v>
      </c>
      <c r="N32" s="37">
        <f t="shared" si="2"/>
        <v>1304</v>
      </c>
      <c r="O32" s="37">
        <f t="shared" si="2"/>
        <v>1305</v>
      </c>
      <c r="P32" s="37">
        <f t="shared" si="2"/>
        <v>1306</v>
      </c>
      <c r="Q32" s="37">
        <f t="shared" si="2"/>
        <v>1307</v>
      </c>
      <c r="R32" s="62">
        <f t="shared" si="2"/>
        <v>1308</v>
      </c>
      <c r="S32" s="62">
        <f t="shared" si="2"/>
        <v>1309</v>
      </c>
      <c r="T32" s="62">
        <f t="shared" si="2"/>
        <v>1310</v>
      </c>
      <c r="U32" s="62">
        <f t="shared" si="2"/>
        <v>1311</v>
      </c>
      <c r="V32" s="62">
        <f t="shared" si="2"/>
        <v>1312</v>
      </c>
      <c r="W32" s="62">
        <f t="shared" si="3"/>
        <v>1313</v>
      </c>
      <c r="X32" s="62">
        <f t="shared" si="3"/>
        <v>1314</v>
      </c>
      <c r="Y32" s="57">
        <f t="shared" si="3"/>
        <v>1315</v>
      </c>
      <c r="Z32" s="57">
        <f t="shared" si="3"/>
        <v>1316</v>
      </c>
      <c r="AA32" s="62">
        <f t="shared" si="3"/>
        <v>1317</v>
      </c>
      <c r="AB32" s="62">
        <f t="shared" si="3"/>
        <v>1318</v>
      </c>
      <c r="AC32" s="62">
        <f t="shared" si="3"/>
        <v>1319</v>
      </c>
      <c r="AD32" s="68">
        <f t="shared" si="3"/>
        <v>1320</v>
      </c>
      <c r="AE32" s="108" t="s">
        <v>0</v>
      </c>
      <c r="AF32" s="108" t="s">
        <v>0</v>
      </c>
      <c r="AG32" s="87">
        <v>10</v>
      </c>
      <c r="AJ32" s="100">
        <v>15</v>
      </c>
      <c r="AK32" s="3" t="s">
        <v>78</v>
      </c>
    </row>
    <row r="33" spans="1:37" ht="15.75" customHeight="1" x14ac:dyDescent="0.2">
      <c r="B33" s="4"/>
      <c r="C33" s="87">
        <v>10</v>
      </c>
      <c r="D33" s="108" t="s">
        <v>0</v>
      </c>
      <c r="E33" s="108" t="s">
        <v>0</v>
      </c>
      <c r="F33" s="49">
        <f>25+F34</f>
        <v>1271</v>
      </c>
      <c r="G33" s="37">
        <f t="shared" si="2"/>
        <v>1272</v>
      </c>
      <c r="H33" s="37">
        <f t="shared" si="2"/>
        <v>1273</v>
      </c>
      <c r="I33" s="37">
        <f t="shared" si="2"/>
        <v>1274</v>
      </c>
      <c r="J33" s="37">
        <f t="shared" si="2"/>
        <v>1275</v>
      </c>
      <c r="K33" s="37">
        <f t="shared" si="2"/>
        <v>1276</v>
      </c>
      <c r="L33" s="37">
        <f t="shared" si="2"/>
        <v>1277</v>
      </c>
      <c r="M33" s="37">
        <f t="shared" si="2"/>
        <v>1278</v>
      </c>
      <c r="N33" s="37">
        <f t="shared" si="2"/>
        <v>1279</v>
      </c>
      <c r="O33" s="37">
        <f t="shared" si="2"/>
        <v>1280</v>
      </c>
      <c r="P33" s="37">
        <f t="shared" si="2"/>
        <v>1281</v>
      </c>
      <c r="Q33" s="37">
        <f t="shared" si="2"/>
        <v>1282</v>
      </c>
      <c r="R33" s="62">
        <f t="shared" si="2"/>
        <v>1283</v>
      </c>
      <c r="S33" s="62">
        <f t="shared" si="2"/>
        <v>1284</v>
      </c>
      <c r="T33" s="62">
        <f t="shared" si="2"/>
        <v>1285</v>
      </c>
      <c r="U33" s="62">
        <f t="shared" si="2"/>
        <v>1286</v>
      </c>
      <c r="V33" s="62">
        <f t="shared" si="2"/>
        <v>1287</v>
      </c>
      <c r="W33" s="62">
        <f t="shared" si="3"/>
        <v>1288</v>
      </c>
      <c r="X33" s="62">
        <f t="shared" si="3"/>
        <v>1289</v>
      </c>
      <c r="Y33" s="57">
        <f t="shared" si="3"/>
        <v>1290</v>
      </c>
      <c r="Z33" s="57">
        <f t="shared" si="3"/>
        <v>1291</v>
      </c>
      <c r="AA33" s="62">
        <f t="shared" si="3"/>
        <v>1292</v>
      </c>
      <c r="AB33" s="62">
        <f t="shared" si="3"/>
        <v>1293</v>
      </c>
      <c r="AC33" s="62">
        <f t="shared" si="3"/>
        <v>1294</v>
      </c>
      <c r="AD33" s="68">
        <f t="shared" si="3"/>
        <v>1295</v>
      </c>
      <c r="AE33" s="108" t="s">
        <v>0</v>
      </c>
      <c r="AF33" s="108" t="s">
        <v>0</v>
      </c>
      <c r="AG33" s="87">
        <v>10</v>
      </c>
      <c r="AH33" s="11"/>
      <c r="AJ33" s="100">
        <v>14</v>
      </c>
      <c r="AK33" s="3" t="s">
        <v>78</v>
      </c>
    </row>
    <row r="34" spans="1:37" ht="15.75" customHeight="1" x14ac:dyDescent="0.2">
      <c r="B34" s="4"/>
      <c r="C34" s="87">
        <v>10</v>
      </c>
      <c r="D34" s="108" t="s">
        <v>0</v>
      </c>
      <c r="E34" s="108" t="s">
        <v>0</v>
      </c>
      <c r="F34" s="49">
        <f>25+F35</f>
        <v>1246</v>
      </c>
      <c r="G34" s="37">
        <f t="shared" si="2"/>
        <v>1247</v>
      </c>
      <c r="H34" s="37">
        <f t="shared" si="2"/>
        <v>1248</v>
      </c>
      <c r="I34" s="37">
        <f t="shared" si="2"/>
        <v>1249</v>
      </c>
      <c r="J34" s="37">
        <f t="shared" si="2"/>
        <v>1250</v>
      </c>
      <c r="K34" s="37">
        <f t="shared" si="2"/>
        <v>1251</v>
      </c>
      <c r="L34" s="37">
        <f t="shared" si="2"/>
        <v>1252</v>
      </c>
      <c r="M34" s="37">
        <f t="shared" si="2"/>
        <v>1253</v>
      </c>
      <c r="N34" s="37">
        <f t="shared" si="2"/>
        <v>1254</v>
      </c>
      <c r="O34" s="37">
        <f t="shared" si="2"/>
        <v>1255</v>
      </c>
      <c r="P34" s="37">
        <f t="shared" si="2"/>
        <v>1256</v>
      </c>
      <c r="Q34" s="37">
        <f t="shared" si="2"/>
        <v>1257</v>
      </c>
      <c r="R34" s="62">
        <f t="shared" si="2"/>
        <v>1258</v>
      </c>
      <c r="S34" s="62">
        <f t="shared" si="2"/>
        <v>1259</v>
      </c>
      <c r="T34" s="62">
        <f t="shared" si="2"/>
        <v>1260</v>
      </c>
      <c r="U34" s="62">
        <f t="shared" si="2"/>
        <v>1261</v>
      </c>
      <c r="V34" s="62">
        <f t="shared" si="2"/>
        <v>1262</v>
      </c>
      <c r="W34" s="62">
        <f t="shared" si="3"/>
        <v>1263</v>
      </c>
      <c r="X34" s="62">
        <f t="shared" si="3"/>
        <v>1264</v>
      </c>
      <c r="Y34" s="59">
        <f t="shared" si="3"/>
        <v>1265</v>
      </c>
      <c r="Z34" s="62">
        <f t="shared" si="3"/>
        <v>1266</v>
      </c>
      <c r="AA34" s="62">
        <f t="shared" si="3"/>
        <v>1267</v>
      </c>
      <c r="AB34" s="62">
        <f t="shared" si="3"/>
        <v>1268</v>
      </c>
      <c r="AC34" s="62">
        <f t="shared" si="3"/>
        <v>1269</v>
      </c>
      <c r="AD34" s="68">
        <f t="shared" si="3"/>
        <v>1270</v>
      </c>
      <c r="AE34" s="108" t="s">
        <v>0</v>
      </c>
      <c r="AF34" s="108" t="s">
        <v>0</v>
      </c>
      <c r="AG34" s="87">
        <v>10</v>
      </c>
      <c r="AJ34" s="100">
        <v>13</v>
      </c>
      <c r="AK34" s="3" t="s">
        <v>78</v>
      </c>
    </row>
    <row r="35" spans="1:37" ht="15.75" customHeight="1" x14ac:dyDescent="0.2">
      <c r="B35" s="4"/>
      <c r="C35" s="87">
        <v>10</v>
      </c>
      <c r="D35" s="108" t="s">
        <v>0</v>
      </c>
      <c r="E35" s="108" t="s">
        <v>0</v>
      </c>
      <c r="F35" s="49">
        <f>25+F36</f>
        <v>1221</v>
      </c>
      <c r="G35" s="37">
        <f t="shared" si="2"/>
        <v>1222</v>
      </c>
      <c r="H35" s="37">
        <f t="shared" si="2"/>
        <v>1223</v>
      </c>
      <c r="I35" s="37">
        <f t="shared" si="2"/>
        <v>1224</v>
      </c>
      <c r="J35" s="37">
        <f t="shared" si="2"/>
        <v>1225</v>
      </c>
      <c r="K35" s="37">
        <f t="shared" si="2"/>
        <v>1226</v>
      </c>
      <c r="L35" s="37">
        <f t="shared" si="2"/>
        <v>1227</v>
      </c>
      <c r="M35" s="37">
        <f t="shared" si="2"/>
        <v>1228</v>
      </c>
      <c r="N35" s="37">
        <f t="shared" si="2"/>
        <v>1229</v>
      </c>
      <c r="O35" s="37">
        <f t="shared" si="2"/>
        <v>1230</v>
      </c>
      <c r="P35" s="37">
        <f t="shared" si="2"/>
        <v>1231</v>
      </c>
      <c r="Q35" s="37">
        <f t="shared" si="2"/>
        <v>1232</v>
      </c>
      <c r="R35" s="62">
        <f t="shared" si="2"/>
        <v>1233</v>
      </c>
      <c r="S35" s="62">
        <f t="shared" si="2"/>
        <v>1234</v>
      </c>
      <c r="T35" s="62">
        <f t="shared" si="2"/>
        <v>1235</v>
      </c>
      <c r="U35" s="62">
        <f t="shared" si="2"/>
        <v>1236</v>
      </c>
      <c r="V35" s="62">
        <f t="shared" si="2"/>
        <v>1237</v>
      </c>
      <c r="W35" s="62">
        <f t="shared" si="3"/>
        <v>1238</v>
      </c>
      <c r="X35" s="62">
        <f t="shared" si="3"/>
        <v>1239</v>
      </c>
      <c r="Y35" s="57">
        <f t="shared" si="3"/>
        <v>1240</v>
      </c>
      <c r="Z35" s="62">
        <f t="shared" si="3"/>
        <v>1241</v>
      </c>
      <c r="AA35" s="62">
        <f t="shared" si="3"/>
        <v>1242</v>
      </c>
      <c r="AB35" s="62">
        <f t="shared" si="3"/>
        <v>1243</v>
      </c>
      <c r="AC35" s="62">
        <f t="shared" si="3"/>
        <v>1244</v>
      </c>
      <c r="AD35" s="68">
        <f t="shared" si="3"/>
        <v>1245</v>
      </c>
      <c r="AE35" s="108" t="s">
        <v>0</v>
      </c>
      <c r="AF35" s="108" t="s">
        <v>0</v>
      </c>
      <c r="AG35" s="87">
        <v>10</v>
      </c>
      <c r="AH35" s="11"/>
      <c r="AJ35" s="100">
        <v>12</v>
      </c>
      <c r="AK35" s="3" t="s">
        <v>78</v>
      </c>
    </row>
    <row r="36" spans="1:37" ht="15.75" customHeight="1" x14ac:dyDescent="0.2">
      <c r="B36" s="4"/>
      <c r="C36" s="87">
        <v>10</v>
      </c>
      <c r="D36" s="108" t="s">
        <v>0</v>
      </c>
      <c r="E36" s="108" t="s">
        <v>0</v>
      </c>
      <c r="F36" s="49">
        <v>1196</v>
      </c>
      <c r="G36" s="37">
        <f>G37+25</f>
        <v>1197</v>
      </c>
      <c r="H36" s="37">
        <f t="shared" ref="H36:R36" si="4">H37+25</f>
        <v>1198</v>
      </c>
      <c r="I36" s="37">
        <f t="shared" si="4"/>
        <v>1199</v>
      </c>
      <c r="J36" s="37">
        <f t="shared" si="4"/>
        <v>1200</v>
      </c>
      <c r="K36" s="37">
        <f t="shared" si="4"/>
        <v>1201</v>
      </c>
      <c r="L36" s="37">
        <f t="shared" si="4"/>
        <v>1202</v>
      </c>
      <c r="M36" s="37">
        <f t="shared" si="4"/>
        <v>1203</v>
      </c>
      <c r="N36" s="37">
        <f t="shared" si="4"/>
        <v>1204</v>
      </c>
      <c r="O36" s="37">
        <f t="shared" si="4"/>
        <v>1205</v>
      </c>
      <c r="P36" s="37">
        <f t="shared" si="4"/>
        <v>1206</v>
      </c>
      <c r="Q36" s="37">
        <f t="shared" si="4"/>
        <v>1207</v>
      </c>
      <c r="R36" s="62">
        <f t="shared" si="4"/>
        <v>1208</v>
      </c>
      <c r="S36" s="62">
        <f>S37+25</f>
        <v>1209</v>
      </c>
      <c r="T36" s="62">
        <f t="shared" ref="T36:AB36" si="5">T37+25</f>
        <v>1210</v>
      </c>
      <c r="U36" s="62">
        <f t="shared" si="5"/>
        <v>1211</v>
      </c>
      <c r="V36" s="62">
        <f t="shared" si="5"/>
        <v>1212</v>
      </c>
      <c r="W36" s="62">
        <f t="shared" si="5"/>
        <v>1213</v>
      </c>
      <c r="X36" s="62">
        <f t="shared" si="5"/>
        <v>1214</v>
      </c>
      <c r="Y36" s="57">
        <f t="shared" si="5"/>
        <v>1215</v>
      </c>
      <c r="Z36" s="62">
        <f t="shared" si="5"/>
        <v>1216</v>
      </c>
      <c r="AA36" s="62">
        <f t="shared" si="5"/>
        <v>1217</v>
      </c>
      <c r="AB36" s="62">
        <f t="shared" si="5"/>
        <v>1218</v>
      </c>
      <c r="AC36" s="62">
        <f>AC37+25</f>
        <v>1219</v>
      </c>
      <c r="AD36" s="68">
        <f>AD37+25</f>
        <v>1220</v>
      </c>
      <c r="AE36" s="108" t="s">
        <v>0</v>
      </c>
      <c r="AF36" s="108" t="s">
        <v>0</v>
      </c>
      <c r="AG36" s="87">
        <v>10</v>
      </c>
      <c r="AJ36" s="100">
        <v>11</v>
      </c>
      <c r="AK36" s="3" t="s">
        <v>78</v>
      </c>
    </row>
    <row r="37" spans="1:37" ht="15.75" customHeight="1" thickBot="1" x14ac:dyDescent="0.25">
      <c r="A37" s="32" t="s">
        <v>52</v>
      </c>
      <c r="B37" s="11" t="s">
        <v>95</v>
      </c>
      <c r="C37" s="87">
        <v>10</v>
      </c>
      <c r="D37" s="108" t="s">
        <v>0</v>
      </c>
      <c r="E37" s="108" t="s">
        <v>0</v>
      </c>
      <c r="F37" s="50" t="s">
        <v>91</v>
      </c>
      <c r="G37" s="51">
        <v>1172</v>
      </c>
      <c r="H37" s="51">
        <f>G37+1</f>
        <v>1173</v>
      </c>
      <c r="I37" s="51">
        <f t="shared" ref="I37:AD37" si="6">H37+1</f>
        <v>1174</v>
      </c>
      <c r="J37" s="51">
        <f t="shared" si="6"/>
        <v>1175</v>
      </c>
      <c r="K37" s="51">
        <f t="shared" si="6"/>
        <v>1176</v>
      </c>
      <c r="L37" s="51">
        <f t="shared" si="6"/>
        <v>1177</v>
      </c>
      <c r="M37" s="51">
        <f t="shared" si="6"/>
        <v>1178</v>
      </c>
      <c r="N37" s="51">
        <f t="shared" si="6"/>
        <v>1179</v>
      </c>
      <c r="O37" s="51">
        <f t="shared" si="6"/>
        <v>1180</v>
      </c>
      <c r="P37" s="51">
        <f t="shared" si="6"/>
        <v>1181</v>
      </c>
      <c r="Q37" s="51">
        <f t="shared" si="6"/>
        <v>1182</v>
      </c>
      <c r="R37" s="66">
        <f t="shared" si="6"/>
        <v>1183</v>
      </c>
      <c r="S37" s="66">
        <f t="shared" si="6"/>
        <v>1184</v>
      </c>
      <c r="T37" s="66">
        <f t="shared" si="6"/>
        <v>1185</v>
      </c>
      <c r="U37" s="66">
        <f t="shared" si="6"/>
        <v>1186</v>
      </c>
      <c r="V37" s="66">
        <f t="shared" si="6"/>
        <v>1187</v>
      </c>
      <c r="W37" s="66">
        <f t="shared" si="6"/>
        <v>1188</v>
      </c>
      <c r="X37" s="66">
        <f t="shared" si="6"/>
        <v>1189</v>
      </c>
      <c r="Y37" s="78">
        <f t="shared" si="6"/>
        <v>1190</v>
      </c>
      <c r="Z37" s="66">
        <f t="shared" si="6"/>
        <v>1191</v>
      </c>
      <c r="AA37" s="66">
        <f t="shared" si="6"/>
        <v>1192</v>
      </c>
      <c r="AB37" s="66">
        <f t="shared" si="6"/>
        <v>1193</v>
      </c>
      <c r="AC37" s="66">
        <f t="shared" si="6"/>
        <v>1194</v>
      </c>
      <c r="AD37" s="67">
        <f t="shared" si="6"/>
        <v>1195</v>
      </c>
      <c r="AE37" s="108" t="s">
        <v>0</v>
      </c>
      <c r="AF37" s="108" t="s">
        <v>0</v>
      </c>
      <c r="AG37" s="87">
        <v>10</v>
      </c>
      <c r="AI37" s="32" t="s">
        <v>58</v>
      </c>
      <c r="AJ37" s="100">
        <v>10</v>
      </c>
      <c r="AK37" s="3" t="s">
        <v>78</v>
      </c>
    </row>
    <row r="38" spans="1:37" ht="15.75" customHeight="1" thickTop="1" thickBot="1" x14ac:dyDescent="0.25">
      <c r="A38" s="32" t="s">
        <v>57</v>
      </c>
      <c r="B38" s="4"/>
      <c r="C38" s="87">
        <v>10</v>
      </c>
      <c r="D38" s="140" t="s">
        <v>0</v>
      </c>
      <c r="E38" s="140" t="s">
        <v>0</v>
      </c>
      <c r="F38" s="141" t="s">
        <v>0</v>
      </c>
      <c r="G38" s="140" t="s">
        <v>0</v>
      </c>
      <c r="H38" s="140" t="s">
        <v>0</v>
      </c>
      <c r="I38" s="141" t="s">
        <v>0</v>
      </c>
      <c r="J38" s="140" t="s">
        <v>0</v>
      </c>
      <c r="K38" s="140" t="s">
        <v>0</v>
      </c>
      <c r="L38" s="141" t="s">
        <v>0</v>
      </c>
      <c r="M38" s="140" t="s">
        <v>0</v>
      </c>
      <c r="N38" s="140" t="s">
        <v>0</v>
      </c>
      <c r="O38" s="141" t="s">
        <v>0</v>
      </c>
      <c r="P38" s="140" t="s">
        <v>0</v>
      </c>
      <c r="Q38" s="140" t="s">
        <v>0</v>
      </c>
      <c r="R38" s="141" t="s">
        <v>0</v>
      </c>
      <c r="S38" s="140" t="s">
        <v>0</v>
      </c>
      <c r="T38" s="140" t="s">
        <v>0</v>
      </c>
      <c r="U38" s="141" t="s">
        <v>0</v>
      </c>
      <c r="V38" s="140" t="s">
        <v>0</v>
      </c>
      <c r="W38" s="141" t="s">
        <v>0</v>
      </c>
      <c r="X38" s="140" t="s">
        <v>0</v>
      </c>
      <c r="Y38" s="140" t="s">
        <v>0</v>
      </c>
      <c r="Z38" s="141" t="s">
        <v>0</v>
      </c>
      <c r="AA38" s="140" t="s">
        <v>0</v>
      </c>
      <c r="AB38" s="140" t="s">
        <v>0</v>
      </c>
      <c r="AC38" s="141" t="s">
        <v>0</v>
      </c>
      <c r="AD38" s="140" t="s">
        <v>0</v>
      </c>
      <c r="AE38" s="140" t="s">
        <v>0</v>
      </c>
      <c r="AF38" s="140" t="s">
        <v>0</v>
      </c>
      <c r="AG38" s="87">
        <v>10</v>
      </c>
      <c r="AI38" s="32" t="s">
        <v>57</v>
      </c>
      <c r="AJ38" s="100">
        <v>9</v>
      </c>
      <c r="AK38" s="104" t="s">
        <v>80</v>
      </c>
    </row>
    <row r="39" spans="1:37" ht="12.75" customHeight="1" thickTop="1" x14ac:dyDescent="0.2">
      <c r="B39" s="22"/>
      <c r="C39" s="87">
        <v>10</v>
      </c>
      <c r="D39" s="108" t="s">
        <v>0</v>
      </c>
      <c r="E39" s="108" t="s">
        <v>0</v>
      </c>
      <c r="F39" s="38">
        <f>25+F40</f>
        <v>1151</v>
      </c>
      <c r="G39" s="39">
        <f t="shared" ref="G39:Y43" si="7">25+G40</f>
        <v>1152</v>
      </c>
      <c r="H39" s="39">
        <f t="shared" si="7"/>
        <v>1153</v>
      </c>
      <c r="I39" s="39">
        <f t="shared" si="7"/>
        <v>1154</v>
      </c>
      <c r="J39" s="39">
        <f t="shared" si="7"/>
        <v>1155</v>
      </c>
      <c r="K39" s="39">
        <f t="shared" si="7"/>
        <v>1156</v>
      </c>
      <c r="L39" s="39">
        <f t="shared" si="7"/>
        <v>1157</v>
      </c>
      <c r="M39" s="55">
        <f t="shared" si="7"/>
        <v>1158</v>
      </c>
      <c r="N39" s="55">
        <f t="shared" si="7"/>
        <v>1159</v>
      </c>
      <c r="O39" s="55">
        <f t="shared" si="7"/>
        <v>1160</v>
      </c>
      <c r="P39" s="55">
        <f t="shared" si="7"/>
        <v>1161</v>
      </c>
      <c r="Q39" s="55">
        <f t="shared" si="7"/>
        <v>1162</v>
      </c>
      <c r="R39" s="64">
        <f t="shared" si="7"/>
        <v>1163</v>
      </c>
      <c r="S39" s="64">
        <f t="shared" si="7"/>
        <v>1164</v>
      </c>
      <c r="T39" s="64">
        <f t="shared" si="7"/>
        <v>1165</v>
      </c>
      <c r="U39" s="64">
        <f t="shared" si="7"/>
        <v>1166</v>
      </c>
      <c r="V39" s="64">
        <f t="shared" si="7"/>
        <v>1167</v>
      </c>
      <c r="W39" s="64">
        <f t="shared" si="7"/>
        <v>1168</v>
      </c>
      <c r="X39" s="64">
        <f t="shared" si="7"/>
        <v>1169</v>
      </c>
      <c r="Y39" s="55">
        <f t="shared" si="7"/>
        <v>1170</v>
      </c>
      <c r="Z39" s="40" t="s">
        <v>50</v>
      </c>
      <c r="AA39" s="40" t="s">
        <v>50</v>
      </c>
      <c r="AB39" s="40" t="s">
        <v>50</v>
      </c>
      <c r="AC39" s="40" t="s">
        <v>50</v>
      </c>
      <c r="AD39" s="41" t="s">
        <v>50</v>
      </c>
      <c r="AE39" s="108" t="s">
        <v>0</v>
      </c>
      <c r="AF39" s="108" t="s">
        <v>0</v>
      </c>
      <c r="AG39" s="87">
        <v>10</v>
      </c>
      <c r="AH39" s="11"/>
      <c r="AJ39" s="100">
        <v>8</v>
      </c>
      <c r="AK39" s="3" t="s">
        <v>78</v>
      </c>
    </row>
    <row r="40" spans="1:37" ht="12.75" customHeight="1" x14ac:dyDescent="0.2">
      <c r="B40" s="11"/>
      <c r="C40" s="87">
        <v>10</v>
      </c>
      <c r="D40" s="108" t="s">
        <v>0</v>
      </c>
      <c r="E40" s="108" t="s">
        <v>0</v>
      </c>
      <c r="F40" s="42">
        <f>25+F41</f>
        <v>1126</v>
      </c>
      <c r="G40" s="37">
        <f t="shared" si="7"/>
        <v>1127</v>
      </c>
      <c r="H40" s="37">
        <f t="shared" si="7"/>
        <v>1128</v>
      </c>
      <c r="I40" s="37">
        <f t="shared" si="7"/>
        <v>1129</v>
      </c>
      <c r="J40" s="37">
        <f t="shared" si="7"/>
        <v>1130</v>
      </c>
      <c r="K40" s="37">
        <f t="shared" si="7"/>
        <v>1131</v>
      </c>
      <c r="L40" s="37">
        <f t="shared" si="7"/>
        <v>1132</v>
      </c>
      <c r="M40" s="37">
        <f t="shared" si="7"/>
        <v>1133</v>
      </c>
      <c r="N40" s="37">
        <f t="shared" si="7"/>
        <v>1134</v>
      </c>
      <c r="O40" s="37">
        <f t="shared" si="7"/>
        <v>1135</v>
      </c>
      <c r="P40" s="37">
        <f t="shared" si="7"/>
        <v>1136</v>
      </c>
      <c r="Q40" s="37">
        <f t="shared" si="7"/>
        <v>1137</v>
      </c>
      <c r="R40" s="62">
        <f t="shared" si="7"/>
        <v>1138</v>
      </c>
      <c r="S40" s="62">
        <f t="shared" si="7"/>
        <v>1139</v>
      </c>
      <c r="T40" s="62">
        <f t="shared" si="7"/>
        <v>1140</v>
      </c>
      <c r="U40" s="62">
        <f t="shared" si="7"/>
        <v>1141</v>
      </c>
      <c r="V40" s="62">
        <f t="shared" si="7"/>
        <v>1142</v>
      </c>
      <c r="W40" s="62">
        <f t="shared" si="7"/>
        <v>1143</v>
      </c>
      <c r="X40" s="62">
        <f t="shared" si="7"/>
        <v>1144</v>
      </c>
      <c r="Y40" s="57">
        <f t="shared" si="7"/>
        <v>1145</v>
      </c>
      <c r="Z40" s="57">
        <f t="shared" ref="Z40:AD43" si="8">25+Z41</f>
        <v>1146</v>
      </c>
      <c r="AA40" s="62">
        <f t="shared" si="8"/>
        <v>1147</v>
      </c>
      <c r="AB40" s="62">
        <f t="shared" si="8"/>
        <v>1148</v>
      </c>
      <c r="AC40" s="62">
        <f t="shared" si="8"/>
        <v>1149</v>
      </c>
      <c r="AD40" s="63">
        <f t="shared" si="8"/>
        <v>1150</v>
      </c>
      <c r="AE40" s="108" t="s">
        <v>0</v>
      </c>
      <c r="AF40" s="108" t="s">
        <v>0</v>
      </c>
      <c r="AG40" s="87">
        <v>10</v>
      </c>
      <c r="AJ40" s="100">
        <v>7</v>
      </c>
      <c r="AK40" s="3" t="s">
        <v>78</v>
      </c>
    </row>
    <row r="41" spans="1:37" ht="15.75" customHeight="1" x14ac:dyDescent="0.2">
      <c r="B41" s="4"/>
      <c r="C41" s="87">
        <v>10</v>
      </c>
      <c r="D41" s="108" t="s">
        <v>0</v>
      </c>
      <c r="E41" s="108" t="s">
        <v>0</v>
      </c>
      <c r="F41" s="42">
        <f>25+F42</f>
        <v>1101</v>
      </c>
      <c r="G41" s="37">
        <f t="shared" si="7"/>
        <v>1102</v>
      </c>
      <c r="H41" s="37">
        <f t="shared" si="7"/>
        <v>1103</v>
      </c>
      <c r="I41" s="37">
        <f t="shared" si="7"/>
        <v>1104</v>
      </c>
      <c r="J41" s="37">
        <f t="shared" si="7"/>
        <v>1105</v>
      </c>
      <c r="K41" s="37">
        <f t="shared" si="7"/>
        <v>1106</v>
      </c>
      <c r="L41" s="37">
        <f t="shared" si="7"/>
        <v>1107</v>
      </c>
      <c r="M41" s="37">
        <f t="shared" si="7"/>
        <v>1108</v>
      </c>
      <c r="N41" s="37">
        <f t="shared" si="7"/>
        <v>1109</v>
      </c>
      <c r="O41" s="37">
        <f t="shared" si="7"/>
        <v>1110</v>
      </c>
      <c r="P41" s="37">
        <f t="shared" si="7"/>
        <v>1111</v>
      </c>
      <c r="Q41" s="37">
        <f t="shared" si="7"/>
        <v>1112</v>
      </c>
      <c r="R41" s="62">
        <f t="shared" si="7"/>
        <v>1113</v>
      </c>
      <c r="S41" s="62">
        <f t="shared" si="7"/>
        <v>1114</v>
      </c>
      <c r="T41" s="62">
        <f t="shared" si="7"/>
        <v>1115</v>
      </c>
      <c r="U41" s="62">
        <f t="shared" si="7"/>
        <v>1116</v>
      </c>
      <c r="V41" s="62">
        <f t="shared" si="7"/>
        <v>1117</v>
      </c>
      <c r="W41" s="62">
        <f t="shared" si="7"/>
        <v>1118</v>
      </c>
      <c r="X41" s="62">
        <f t="shared" si="7"/>
        <v>1119</v>
      </c>
      <c r="Y41" s="57">
        <f t="shared" si="7"/>
        <v>1120</v>
      </c>
      <c r="Z41" s="57">
        <f t="shared" si="8"/>
        <v>1121</v>
      </c>
      <c r="AA41" s="62">
        <f t="shared" si="8"/>
        <v>1122</v>
      </c>
      <c r="AB41" s="62">
        <f t="shared" si="8"/>
        <v>1123</v>
      </c>
      <c r="AC41" s="62">
        <f t="shared" si="8"/>
        <v>1124</v>
      </c>
      <c r="AD41" s="63">
        <f t="shared" si="8"/>
        <v>1125</v>
      </c>
      <c r="AE41" s="108" t="s">
        <v>0</v>
      </c>
      <c r="AF41" s="108" t="s">
        <v>0</v>
      </c>
      <c r="AG41" s="87">
        <v>10</v>
      </c>
      <c r="AH41" s="11"/>
      <c r="AJ41" s="100">
        <v>6</v>
      </c>
      <c r="AK41" s="3" t="s">
        <v>78</v>
      </c>
    </row>
    <row r="42" spans="1:37" ht="15.75" customHeight="1" x14ac:dyDescent="0.2">
      <c r="B42" s="4"/>
      <c r="C42" s="87">
        <v>10</v>
      </c>
      <c r="D42" s="108" t="s">
        <v>0</v>
      </c>
      <c r="E42" s="108" t="s">
        <v>0</v>
      </c>
      <c r="F42" s="42">
        <f>25+F43</f>
        <v>1076</v>
      </c>
      <c r="G42" s="37">
        <f t="shared" si="7"/>
        <v>1077</v>
      </c>
      <c r="H42" s="37">
        <f t="shared" si="7"/>
        <v>1078</v>
      </c>
      <c r="I42" s="37">
        <f t="shared" si="7"/>
        <v>1079</v>
      </c>
      <c r="J42" s="37">
        <f t="shared" si="7"/>
        <v>1080</v>
      </c>
      <c r="K42" s="37">
        <f t="shared" si="7"/>
        <v>1081</v>
      </c>
      <c r="L42" s="37">
        <f t="shared" si="7"/>
        <v>1082</v>
      </c>
      <c r="M42" s="37">
        <f t="shared" si="7"/>
        <v>1083</v>
      </c>
      <c r="N42" s="37">
        <f t="shared" si="7"/>
        <v>1084</v>
      </c>
      <c r="O42" s="37">
        <f t="shared" si="7"/>
        <v>1085</v>
      </c>
      <c r="P42" s="37">
        <f t="shared" si="7"/>
        <v>1086</v>
      </c>
      <c r="Q42" s="37">
        <f t="shared" si="7"/>
        <v>1087</v>
      </c>
      <c r="R42" s="62">
        <f t="shared" si="7"/>
        <v>1088</v>
      </c>
      <c r="S42" s="62">
        <f t="shared" si="7"/>
        <v>1089</v>
      </c>
      <c r="T42" s="62">
        <f t="shared" si="7"/>
        <v>1090</v>
      </c>
      <c r="U42" s="62">
        <f t="shared" si="7"/>
        <v>1091</v>
      </c>
      <c r="V42" s="62">
        <f t="shared" si="7"/>
        <v>1092</v>
      </c>
      <c r="W42" s="62">
        <f t="shared" si="7"/>
        <v>1093</v>
      </c>
      <c r="X42" s="62">
        <f t="shared" si="7"/>
        <v>1094</v>
      </c>
      <c r="Y42" s="59">
        <f t="shared" si="7"/>
        <v>1095</v>
      </c>
      <c r="Z42" s="62">
        <f t="shared" si="8"/>
        <v>1096</v>
      </c>
      <c r="AA42" s="62">
        <f t="shared" si="8"/>
        <v>1097</v>
      </c>
      <c r="AB42" s="62">
        <f t="shared" si="8"/>
        <v>1098</v>
      </c>
      <c r="AC42" s="62">
        <f t="shared" si="8"/>
        <v>1099</v>
      </c>
      <c r="AD42" s="63">
        <f t="shared" si="8"/>
        <v>1100</v>
      </c>
      <c r="AE42" s="108" t="s">
        <v>0</v>
      </c>
      <c r="AF42" s="108" t="s">
        <v>0</v>
      </c>
      <c r="AG42" s="87">
        <v>10</v>
      </c>
      <c r="AJ42" s="100">
        <v>5</v>
      </c>
      <c r="AK42" s="3" t="s">
        <v>78</v>
      </c>
    </row>
    <row r="43" spans="1:37" ht="15.75" customHeight="1" x14ac:dyDescent="0.2">
      <c r="B43" s="4"/>
      <c r="C43" s="87">
        <v>10</v>
      </c>
      <c r="D43" s="108" t="s">
        <v>0</v>
      </c>
      <c r="E43" s="108" t="s">
        <v>0</v>
      </c>
      <c r="F43" s="42">
        <f>25+F44</f>
        <v>1051</v>
      </c>
      <c r="G43" s="37">
        <f t="shared" si="7"/>
        <v>1052</v>
      </c>
      <c r="H43" s="37">
        <f>25+H44</f>
        <v>1053</v>
      </c>
      <c r="I43" s="37">
        <f t="shared" si="7"/>
        <v>1054</v>
      </c>
      <c r="J43" s="37">
        <f t="shared" si="7"/>
        <v>1055</v>
      </c>
      <c r="K43" s="37">
        <f t="shared" si="7"/>
        <v>1056</v>
      </c>
      <c r="L43" s="37">
        <f t="shared" si="7"/>
        <v>1057</v>
      </c>
      <c r="M43" s="37">
        <f t="shared" si="7"/>
        <v>1058</v>
      </c>
      <c r="N43" s="37">
        <f t="shared" si="7"/>
        <v>1059</v>
      </c>
      <c r="O43" s="37">
        <f t="shared" si="7"/>
        <v>1060</v>
      </c>
      <c r="P43" s="37">
        <f t="shared" si="7"/>
        <v>1061</v>
      </c>
      <c r="Q43" s="37">
        <f t="shared" si="7"/>
        <v>1062</v>
      </c>
      <c r="R43" s="62">
        <f t="shared" si="7"/>
        <v>1063</v>
      </c>
      <c r="S43" s="62">
        <f t="shared" si="7"/>
        <v>1064</v>
      </c>
      <c r="T43" s="62">
        <f t="shared" si="7"/>
        <v>1065</v>
      </c>
      <c r="U43" s="62">
        <f t="shared" si="7"/>
        <v>1066</v>
      </c>
      <c r="V43" s="62">
        <f t="shared" si="7"/>
        <v>1067</v>
      </c>
      <c r="W43" s="62">
        <f t="shared" si="7"/>
        <v>1068</v>
      </c>
      <c r="X43" s="62">
        <f t="shared" si="7"/>
        <v>1069</v>
      </c>
      <c r="Y43" s="57">
        <f t="shared" si="7"/>
        <v>1070</v>
      </c>
      <c r="Z43" s="62">
        <f t="shared" si="8"/>
        <v>1071</v>
      </c>
      <c r="AA43" s="62">
        <f t="shared" si="8"/>
        <v>1072</v>
      </c>
      <c r="AB43" s="62">
        <f t="shared" si="8"/>
        <v>1073</v>
      </c>
      <c r="AC43" s="62">
        <f t="shared" si="8"/>
        <v>1074</v>
      </c>
      <c r="AD43" s="63">
        <f t="shared" si="8"/>
        <v>1075</v>
      </c>
      <c r="AE43" s="108" t="s">
        <v>0</v>
      </c>
      <c r="AF43" s="108" t="s">
        <v>0</v>
      </c>
      <c r="AG43" s="87">
        <v>10</v>
      </c>
      <c r="AH43" s="11"/>
      <c r="AJ43" s="100">
        <v>4</v>
      </c>
      <c r="AK43" s="3" t="s">
        <v>78</v>
      </c>
    </row>
    <row r="44" spans="1:37" ht="15.75" customHeight="1" x14ac:dyDescent="0.2">
      <c r="B44" s="4"/>
      <c r="C44" s="87">
        <v>10</v>
      </c>
      <c r="D44" s="108" t="s">
        <v>0</v>
      </c>
      <c r="E44" s="108" t="s">
        <v>0</v>
      </c>
      <c r="F44" s="42">
        <v>1026</v>
      </c>
      <c r="G44" s="37">
        <v>1027</v>
      </c>
      <c r="H44" s="37">
        <v>1028</v>
      </c>
      <c r="I44" s="37">
        <v>1029</v>
      </c>
      <c r="J44" s="37">
        <v>1030</v>
      </c>
      <c r="K44" s="37">
        <v>1031</v>
      </c>
      <c r="L44" s="37">
        <v>1032</v>
      </c>
      <c r="M44" s="37">
        <v>1033</v>
      </c>
      <c r="N44" s="37">
        <v>1034</v>
      </c>
      <c r="O44" s="37">
        <v>1035</v>
      </c>
      <c r="P44" s="37">
        <v>1036</v>
      </c>
      <c r="Q44" s="37">
        <v>1037</v>
      </c>
      <c r="R44" s="62">
        <v>1038</v>
      </c>
      <c r="S44" s="62">
        <v>1039</v>
      </c>
      <c r="T44" s="62">
        <v>1040</v>
      </c>
      <c r="U44" s="62">
        <v>1041</v>
      </c>
      <c r="V44" s="62">
        <v>1042</v>
      </c>
      <c r="W44" s="62">
        <v>1043</v>
      </c>
      <c r="X44" s="62">
        <v>1044</v>
      </c>
      <c r="Y44" s="57">
        <v>1045</v>
      </c>
      <c r="Z44" s="62">
        <v>1046</v>
      </c>
      <c r="AA44" s="62">
        <v>1047</v>
      </c>
      <c r="AB44" s="62">
        <v>1048</v>
      </c>
      <c r="AC44" s="62">
        <v>1049</v>
      </c>
      <c r="AD44" s="63">
        <v>1050</v>
      </c>
      <c r="AE44" s="108" t="s">
        <v>0</v>
      </c>
      <c r="AF44" s="108" t="s">
        <v>0</v>
      </c>
      <c r="AG44" s="87">
        <v>10</v>
      </c>
      <c r="AJ44" s="100">
        <v>3</v>
      </c>
      <c r="AK44" s="3" t="s">
        <v>78</v>
      </c>
    </row>
    <row r="45" spans="1:37" ht="15.75" customHeight="1" thickBot="1" x14ac:dyDescent="0.25">
      <c r="A45" s="32" t="s">
        <v>52</v>
      </c>
      <c r="B45" s="11" t="s">
        <v>94</v>
      </c>
      <c r="C45" s="87">
        <v>10</v>
      </c>
      <c r="D45" s="108" t="s">
        <v>0</v>
      </c>
      <c r="E45" s="108" t="s">
        <v>0</v>
      </c>
      <c r="F45" s="43" t="s">
        <v>90</v>
      </c>
      <c r="G45" s="44">
        <v>1002</v>
      </c>
      <c r="H45" s="44">
        <v>1003</v>
      </c>
      <c r="I45" s="44">
        <v>1004</v>
      </c>
      <c r="J45" s="44">
        <v>1005</v>
      </c>
      <c r="K45" s="44">
        <v>1006</v>
      </c>
      <c r="L45" s="44">
        <v>1007</v>
      </c>
      <c r="M45" s="44">
        <v>1008</v>
      </c>
      <c r="N45" s="44">
        <v>1009</v>
      </c>
      <c r="O45" s="44">
        <v>1010</v>
      </c>
      <c r="P45" s="44">
        <v>1011</v>
      </c>
      <c r="Q45" s="44">
        <v>1012</v>
      </c>
      <c r="R45" s="60">
        <v>1013</v>
      </c>
      <c r="S45" s="60">
        <v>1014</v>
      </c>
      <c r="T45" s="60">
        <v>1015</v>
      </c>
      <c r="U45" s="60">
        <v>1016</v>
      </c>
      <c r="V45" s="60">
        <v>1017</v>
      </c>
      <c r="W45" s="60">
        <v>1018</v>
      </c>
      <c r="X45" s="60">
        <v>1019</v>
      </c>
      <c r="Y45" s="58">
        <v>1020</v>
      </c>
      <c r="Z45" s="60">
        <v>1021</v>
      </c>
      <c r="AA45" s="60">
        <v>1022</v>
      </c>
      <c r="AB45" s="60">
        <v>1023</v>
      </c>
      <c r="AC45" s="60">
        <v>1024</v>
      </c>
      <c r="AD45" s="61">
        <v>1025</v>
      </c>
      <c r="AE45" s="108" t="s">
        <v>0</v>
      </c>
      <c r="AF45" s="108" t="s">
        <v>0</v>
      </c>
      <c r="AG45" s="87">
        <v>10</v>
      </c>
      <c r="AI45" s="32" t="s">
        <v>58</v>
      </c>
      <c r="AJ45" s="100">
        <v>2</v>
      </c>
      <c r="AK45" s="3" t="s">
        <v>78</v>
      </c>
    </row>
    <row r="46" spans="1:37" ht="15.75" customHeight="1" thickTop="1" x14ac:dyDescent="0.2">
      <c r="A46" s="32" t="s">
        <v>53</v>
      </c>
      <c r="B46" s="4"/>
      <c r="C46" s="87">
        <v>10</v>
      </c>
      <c r="D46" s="140" t="s">
        <v>0</v>
      </c>
      <c r="E46" s="140" t="s">
        <v>0</v>
      </c>
      <c r="F46" s="141" t="s">
        <v>0</v>
      </c>
      <c r="G46" s="140" t="s">
        <v>0</v>
      </c>
      <c r="H46" s="140" t="s">
        <v>0</v>
      </c>
      <c r="I46" s="141" t="s">
        <v>0</v>
      </c>
      <c r="J46" s="140" t="s">
        <v>0</v>
      </c>
      <c r="K46" s="140" t="s">
        <v>0</v>
      </c>
      <c r="L46" s="141" t="s">
        <v>0</v>
      </c>
      <c r="M46" s="140" t="s">
        <v>0</v>
      </c>
      <c r="N46" s="140" t="s">
        <v>0</v>
      </c>
      <c r="O46" s="141" t="s">
        <v>0</v>
      </c>
      <c r="P46" s="140" t="s">
        <v>0</v>
      </c>
      <c r="Q46" s="140" t="s">
        <v>0</v>
      </c>
      <c r="R46" s="141" t="s">
        <v>0</v>
      </c>
      <c r="S46" s="140" t="s">
        <v>0</v>
      </c>
      <c r="T46" s="140" t="s">
        <v>0</v>
      </c>
      <c r="U46" s="141" t="s">
        <v>0</v>
      </c>
      <c r="V46" s="140" t="s">
        <v>0</v>
      </c>
      <c r="W46" s="141" t="s">
        <v>0</v>
      </c>
      <c r="X46" s="140" t="s">
        <v>0</v>
      </c>
      <c r="Y46" s="140" t="s">
        <v>0</v>
      </c>
      <c r="Z46" s="141" t="s">
        <v>0</v>
      </c>
      <c r="AA46" s="140" t="s">
        <v>0</v>
      </c>
      <c r="AB46" s="140" t="s">
        <v>0</v>
      </c>
      <c r="AC46" s="141" t="s">
        <v>0</v>
      </c>
      <c r="AD46" s="140" t="s">
        <v>0</v>
      </c>
      <c r="AE46" s="140" t="s">
        <v>0</v>
      </c>
      <c r="AF46" s="140" t="s">
        <v>0</v>
      </c>
      <c r="AG46" s="87">
        <v>10</v>
      </c>
      <c r="AI46" s="32" t="s">
        <v>53</v>
      </c>
      <c r="AJ46" s="100">
        <v>1</v>
      </c>
      <c r="AK46" s="104" t="s">
        <v>80</v>
      </c>
    </row>
    <row r="47" spans="1:37" ht="12.75" customHeight="1" x14ac:dyDescent="0.2">
      <c r="B47" s="11"/>
      <c r="C47" s="112">
        <f>SUM(C9:C46)</f>
        <v>310</v>
      </c>
      <c r="E47" s="114" t="s">
        <v>81</v>
      </c>
      <c r="F47" s="113">
        <v>1</v>
      </c>
      <c r="G47" s="113">
        <v>2</v>
      </c>
      <c r="H47" s="113">
        <v>3</v>
      </c>
      <c r="I47" s="113">
        <v>4</v>
      </c>
      <c r="J47" s="113">
        <v>5</v>
      </c>
      <c r="K47" s="113">
        <v>6</v>
      </c>
      <c r="L47" s="113">
        <v>7</v>
      </c>
      <c r="M47" s="113">
        <v>8</v>
      </c>
      <c r="N47" s="113">
        <v>9</v>
      </c>
      <c r="O47" s="113">
        <v>10</v>
      </c>
      <c r="P47" s="113">
        <v>11</v>
      </c>
      <c r="Q47" s="113">
        <v>12</v>
      </c>
      <c r="R47" s="113">
        <v>13</v>
      </c>
      <c r="S47" s="113">
        <v>14</v>
      </c>
      <c r="T47" s="113">
        <v>15</v>
      </c>
      <c r="U47" s="113">
        <v>16</v>
      </c>
      <c r="V47" s="113">
        <v>17</v>
      </c>
      <c r="W47" s="113">
        <v>18</v>
      </c>
      <c r="X47" s="113">
        <v>19</v>
      </c>
      <c r="Y47" s="113">
        <v>20</v>
      </c>
      <c r="Z47" s="113">
        <v>21</v>
      </c>
      <c r="AA47" s="113">
        <v>22</v>
      </c>
      <c r="AB47" s="113">
        <v>23</v>
      </c>
      <c r="AC47" s="113">
        <v>24</v>
      </c>
      <c r="AD47" s="113">
        <v>25</v>
      </c>
      <c r="AE47" s="4"/>
      <c r="AF47" s="4"/>
      <c r="AG47" s="112">
        <f>SUM(AG9:AG46)</f>
        <v>310</v>
      </c>
    </row>
    <row r="48" spans="1:37" ht="12.75" customHeight="1" x14ac:dyDescent="0.2">
      <c r="A48" s="4"/>
      <c r="B48" s="126" t="s">
        <v>35</v>
      </c>
      <c r="D48" s="17">
        <v>10</v>
      </c>
      <c r="E48" s="17">
        <v>10</v>
      </c>
      <c r="F48" s="17">
        <v>25</v>
      </c>
      <c r="G48" s="17">
        <v>25</v>
      </c>
      <c r="H48" s="17">
        <v>25</v>
      </c>
      <c r="I48" s="17">
        <v>25</v>
      </c>
      <c r="J48" s="17">
        <v>25</v>
      </c>
      <c r="K48" s="17">
        <v>25</v>
      </c>
      <c r="L48" s="17">
        <v>25</v>
      </c>
      <c r="M48" s="17">
        <v>25</v>
      </c>
      <c r="N48" s="17">
        <v>25</v>
      </c>
      <c r="O48" s="17">
        <v>25</v>
      </c>
      <c r="P48" s="17">
        <v>25</v>
      </c>
      <c r="Q48" s="17">
        <v>25</v>
      </c>
      <c r="R48" s="17">
        <v>25</v>
      </c>
      <c r="S48" s="17">
        <v>25</v>
      </c>
      <c r="T48" s="17">
        <v>25</v>
      </c>
      <c r="U48" s="17">
        <v>25</v>
      </c>
      <c r="V48" s="17">
        <v>25</v>
      </c>
      <c r="W48" s="17">
        <v>25</v>
      </c>
      <c r="X48" s="17">
        <v>25</v>
      </c>
      <c r="Y48" s="17">
        <v>25</v>
      </c>
      <c r="Z48" s="17">
        <v>25</v>
      </c>
      <c r="AA48" s="17">
        <v>25</v>
      </c>
      <c r="AB48" s="17">
        <v>25</v>
      </c>
      <c r="AC48" s="17">
        <v>25</v>
      </c>
      <c r="AD48" s="17">
        <v>25</v>
      </c>
      <c r="AE48" s="17">
        <v>10</v>
      </c>
      <c r="AF48" s="17">
        <v>10</v>
      </c>
      <c r="AH48" s="126" t="s">
        <v>35</v>
      </c>
      <c r="AI48" s="4"/>
    </row>
    <row r="49" spans="1:92" x14ac:dyDescent="0.2"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</row>
    <row r="50" spans="1:92" s="4" customFormat="1" ht="12" customHeight="1" x14ac:dyDescent="0.2">
      <c r="A50" s="3"/>
      <c r="C50" s="33"/>
      <c r="D50" s="3"/>
      <c r="E50" s="3"/>
      <c r="F50" s="105" t="s">
        <v>59</v>
      </c>
      <c r="G50" s="106"/>
      <c r="H50" s="106"/>
      <c r="I50" s="34" t="s">
        <v>75</v>
      </c>
      <c r="J50" s="3"/>
      <c r="K50" s="3"/>
      <c r="L50" s="3"/>
      <c r="M50" s="3"/>
      <c r="N50" s="3"/>
      <c r="O50" s="3"/>
      <c r="P50" s="35" t="s">
        <v>62</v>
      </c>
      <c r="Q50" s="162" t="s">
        <v>63</v>
      </c>
      <c r="R50" s="162"/>
      <c r="S50" s="163" t="s">
        <v>69</v>
      </c>
      <c r="T50" s="163"/>
      <c r="U50" s="164" t="s">
        <v>73</v>
      </c>
      <c r="V50" s="164"/>
      <c r="W50" s="3"/>
      <c r="X50" s="76" t="s">
        <v>70</v>
      </c>
      <c r="Y50" s="3"/>
      <c r="Z50" s="3"/>
      <c r="AA50" s="33"/>
      <c r="AB50" s="3"/>
      <c r="AC50" s="3"/>
      <c r="AD50" s="3"/>
      <c r="AE50" s="3"/>
      <c r="AF50" s="3"/>
      <c r="AG50" s="33"/>
      <c r="AI50" s="3"/>
    </row>
    <row r="51" spans="1:92" ht="17.25" customHeight="1" x14ac:dyDescent="0.2">
      <c r="F51" s="106"/>
      <c r="G51" s="107"/>
      <c r="H51" s="106"/>
      <c r="I51" s="34"/>
      <c r="P51" s="35" t="s">
        <v>64</v>
      </c>
      <c r="Q51" s="36">
        <v>1</v>
      </c>
      <c r="R51" s="70">
        <v>2</v>
      </c>
      <c r="S51" s="36">
        <v>1</v>
      </c>
      <c r="T51" s="70">
        <v>2</v>
      </c>
      <c r="U51" s="36">
        <v>1</v>
      </c>
      <c r="V51" s="70">
        <v>2</v>
      </c>
      <c r="X51" s="77" t="s">
        <v>71</v>
      </c>
      <c r="AA51" s="33"/>
      <c r="AG51" s="3"/>
    </row>
    <row r="52" spans="1:92" ht="17.25" customHeight="1" x14ac:dyDescent="0.2">
      <c r="F52" s="105" t="s">
        <v>47</v>
      </c>
      <c r="G52" s="106"/>
      <c r="H52" s="106"/>
      <c r="I52" s="34" t="s">
        <v>75</v>
      </c>
      <c r="P52" s="80" t="s">
        <v>65</v>
      </c>
      <c r="Q52" s="36">
        <v>79</v>
      </c>
      <c r="R52" s="70">
        <v>84</v>
      </c>
      <c r="S52" s="36">
        <v>79</v>
      </c>
      <c r="T52" s="70">
        <v>84</v>
      </c>
      <c r="U52" s="36">
        <v>79</v>
      </c>
      <c r="V52" s="70">
        <v>84</v>
      </c>
      <c r="X52" s="75" t="s">
        <v>72</v>
      </c>
      <c r="AA52" s="33"/>
      <c r="AG52" s="3"/>
    </row>
    <row r="53" spans="1:92" ht="17.25" customHeight="1" x14ac:dyDescent="0.2">
      <c r="F53" s="106"/>
      <c r="G53" s="106"/>
      <c r="H53" s="106"/>
      <c r="I53" s="34"/>
      <c r="P53" s="80" t="s">
        <v>66</v>
      </c>
      <c r="Q53" s="36">
        <v>0</v>
      </c>
      <c r="R53" s="70">
        <v>1</v>
      </c>
      <c r="S53" s="36">
        <v>0</v>
      </c>
      <c r="T53" s="70">
        <v>1</v>
      </c>
      <c r="U53" s="36">
        <v>0</v>
      </c>
      <c r="V53" s="70">
        <v>2</v>
      </c>
      <c r="AA53" s="33"/>
      <c r="AG53" s="3"/>
    </row>
    <row r="54" spans="1:92" ht="17.25" customHeight="1" x14ac:dyDescent="0.2">
      <c r="F54" s="105" t="s">
        <v>48</v>
      </c>
      <c r="G54" s="106"/>
      <c r="H54" s="106"/>
      <c r="I54" s="34" t="s">
        <v>75</v>
      </c>
      <c r="P54" s="81" t="s">
        <v>67</v>
      </c>
      <c r="Q54" s="36">
        <v>5</v>
      </c>
      <c r="R54" s="70">
        <v>1</v>
      </c>
      <c r="S54" s="36">
        <v>5</v>
      </c>
      <c r="T54" s="70">
        <v>1</v>
      </c>
      <c r="U54" s="36">
        <v>5</v>
      </c>
      <c r="V54" s="70">
        <v>0</v>
      </c>
      <c r="AA54" s="33"/>
      <c r="AG54" s="3"/>
    </row>
    <row r="55" spans="1:92" ht="17.25" customHeight="1" x14ac:dyDescent="0.2">
      <c r="F55" s="106"/>
      <c r="G55" s="106"/>
      <c r="H55" s="106"/>
      <c r="I55" s="34"/>
      <c r="P55" s="80" t="s">
        <v>68</v>
      </c>
      <c r="Q55" s="36">
        <f>SUM(Q52:Q54)</f>
        <v>84</v>
      </c>
      <c r="R55" s="70">
        <f t="shared" ref="R55:V55" si="9">SUM(R52:R54)</f>
        <v>86</v>
      </c>
      <c r="S55" s="36">
        <f t="shared" si="9"/>
        <v>84</v>
      </c>
      <c r="T55" s="70">
        <f t="shared" si="9"/>
        <v>86</v>
      </c>
      <c r="U55" s="36">
        <f t="shared" si="9"/>
        <v>84</v>
      </c>
      <c r="V55" s="70">
        <f t="shared" si="9"/>
        <v>86</v>
      </c>
      <c r="AA55" s="33"/>
      <c r="AG55" s="3"/>
    </row>
    <row r="56" spans="1:92" ht="17.25" customHeight="1" x14ac:dyDescent="0.2">
      <c r="F56" s="105" t="s">
        <v>74</v>
      </c>
      <c r="G56" s="106"/>
      <c r="H56" s="106"/>
      <c r="I56" s="34" t="s">
        <v>60</v>
      </c>
      <c r="P56"/>
      <c r="Q56"/>
      <c r="R56">
        <f>SUM(Q55:R55)</f>
        <v>170</v>
      </c>
      <c r="S56"/>
      <c r="T56">
        <f t="shared" ref="T56:V56" si="10">SUM(S55:T55)</f>
        <v>170</v>
      </c>
      <c r="U56"/>
      <c r="V56">
        <f t="shared" si="10"/>
        <v>170</v>
      </c>
      <c r="AG56" s="3"/>
    </row>
    <row r="57" spans="1:92" ht="17.25" customHeight="1" x14ac:dyDescent="0.2">
      <c r="H57" s="34"/>
    </row>
    <row r="58" spans="1:92" ht="17.25" customHeight="1" x14ac:dyDescent="0.2">
      <c r="C58" s="4"/>
      <c r="E58" s="4"/>
      <c r="G58" s="4"/>
      <c r="I58" s="4"/>
      <c r="K58" s="4"/>
      <c r="M58" s="4"/>
      <c r="O58" s="4"/>
      <c r="Q58" s="4"/>
      <c r="S58" s="4"/>
      <c r="AG58" s="3"/>
    </row>
    <row r="59" spans="1:92" ht="17.25" customHeight="1" x14ac:dyDescent="0.2">
      <c r="C59" s="4"/>
      <c r="E59" s="4"/>
      <c r="G59" s="4"/>
      <c r="I59" s="4"/>
      <c r="K59" s="4"/>
      <c r="M59" s="4"/>
      <c r="O59" s="4"/>
      <c r="Q59" s="4"/>
      <c r="S59" s="4"/>
      <c r="AG59" s="3"/>
    </row>
    <row r="60" spans="1:92" ht="17.25" customHeight="1" x14ac:dyDescent="0.2">
      <c r="C60" s="4"/>
      <c r="E60" s="4"/>
      <c r="G60" s="4"/>
      <c r="I60" s="4"/>
      <c r="K60" s="4"/>
      <c r="M60" s="4"/>
      <c r="O60" s="4"/>
      <c r="Q60" s="4"/>
      <c r="S60" s="4"/>
      <c r="AG60" s="3"/>
    </row>
    <row r="61" spans="1:92" x14ac:dyDescent="0.2">
      <c r="E61" s="33"/>
      <c r="G61" s="33"/>
      <c r="I61" s="33"/>
      <c r="K61" s="33"/>
      <c r="M61" s="33"/>
      <c r="O61" s="33"/>
      <c r="Q61" s="33"/>
      <c r="S61" s="33"/>
      <c r="CN61" s="4"/>
    </row>
    <row r="62" spans="1:92" x14ac:dyDescent="0.2">
      <c r="E62" s="33"/>
      <c r="G62" s="33"/>
      <c r="I62" s="33"/>
      <c r="K62" s="33"/>
      <c r="M62" s="33"/>
      <c r="O62" s="33"/>
      <c r="Q62" s="33"/>
      <c r="S62" s="33"/>
      <c r="AF62" s="33"/>
      <c r="AG62" s="3"/>
    </row>
    <row r="63" spans="1:92" x14ac:dyDescent="0.2">
      <c r="E63" s="33"/>
      <c r="G63" s="33"/>
      <c r="I63" s="33"/>
      <c r="K63" s="33"/>
      <c r="M63" s="33"/>
      <c r="O63" s="33"/>
      <c r="Q63" s="33"/>
      <c r="S63" s="33"/>
      <c r="AF63" s="33"/>
      <c r="AG63" s="3"/>
    </row>
    <row r="64" spans="1:92" x14ac:dyDescent="0.2">
      <c r="E64" s="33"/>
      <c r="G64" s="33"/>
      <c r="I64" s="33"/>
      <c r="K64" s="33"/>
      <c r="M64" s="33"/>
      <c r="O64" s="33"/>
      <c r="Q64" s="33"/>
      <c r="S64" s="33"/>
      <c r="AF64" s="33"/>
      <c r="AG64" s="3"/>
    </row>
    <row r="65" spans="5:33" x14ac:dyDescent="0.2">
      <c r="E65" s="33"/>
      <c r="G65" s="33"/>
      <c r="I65" s="33"/>
      <c r="K65" s="33"/>
      <c r="M65" s="33"/>
      <c r="O65" s="33"/>
      <c r="Q65" s="33"/>
      <c r="S65" s="33"/>
      <c r="AF65" s="33"/>
      <c r="AG65" s="3"/>
    </row>
    <row r="66" spans="5:33" x14ac:dyDescent="0.2">
      <c r="E66" s="33"/>
      <c r="G66" s="33"/>
      <c r="I66" s="33"/>
      <c r="K66" s="33"/>
      <c r="M66" s="33"/>
      <c r="O66" s="33"/>
      <c r="Q66" s="33"/>
      <c r="S66" s="33"/>
      <c r="AF66" s="33"/>
      <c r="AG66" s="3"/>
    </row>
    <row r="67" spans="5:33" x14ac:dyDescent="0.2">
      <c r="E67" s="33"/>
      <c r="G67" s="33"/>
      <c r="I67" s="33"/>
      <c r="K67" s="33"/>
      <c r="M67" s="33"/>
      <c r="O67" s="33"/>
      <c r="Q67" s="33"/>
      <c r="S67" s="33"/>
    </row>
    <row r="68" spans="5:33" x14ac:dyDescent="0.2">
      <c r="E68" s="33"/>
      <c r="G68" s="33"/>
      <c r="I68" s="33"/>
      <c r="K68" s="33"/>
      <c r="M68" s="33"/>
      <c r="O68" s="33"/>
      <c r="Q68" s="33"/>
      <c r="S68" s="33"/>
    </row>
    <row r="69" spans="5:33" x14ac:dyDescent="0.2">
      <c r="E69" s="33"/>
      <c r="G69" s="33"/>
      <c r="I69" s="33"/>
      <c r="K69" s="33"/>
      <c r="M69" s="33"/>
      <c r="O69" s="33"/>
      <c r="Q69" s="33"/>
      <c r="S69" s="33"/>
    </row>
  </sheetData>
  <mergeCells count="3">
    <mergeCell ref="Q50:R50"/>
    <mergeCell ref="S50:T50"/>
    <mergeCell ref="U50:V50"/>
  </mergeCells>
  <pageMargins left="0.7" right="0.7" top="0.75" bottom="0.75" header="0.3" footer="0.3"/>
  <pageSetup scale="4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"/>
  <sheetViews>
    <sheetView workbookViewId="0">
      <selection activeCell="P21" sqref="P21"/>
    </sheetView>
  </sheetViews>
  <sheetFormatPr defaultColWidth="9.140625" defaultRowHeight="15.75" x14ac:dyDescent="0.25"/>
  <cols>
    <col min="1" max="1" width="14.140625" style="7" customWidth="1"/>
    <col min="2" max="2" width="8.140625" style="7" customWidth="1"/>
    <col min="3" max="3" width="12.42578125" style="7" customWidth="1"/>
    <col min="4" max="4" width="10.85546875" style="7" customWidth="1"/>
    <col min="5" max="5" width="6.85546875" style="7" customWidth="1"/>
    <col min="6" max="6" width="6.28515625" style="7" customWidth="1"/>
    <col min="7" max="7" width="9.140625" style="7"/>
    <col min="8" max="8" width="7.85546875" style="7" customWidth="1"/>
    <col min="9" max="16384" width="9.140625" style="7"/>
  </cols>
  <sheetData>
    <row r="1" spans="1:11" x14ac:dyDescent="0.25">
      <c r="A1" s="125" t="s">
        <v>99</v>
      </c>
      <c r="C1" s="115"/>
      <c r="D1" s="115"/>
      <c r="E1" s="115"/>
      <c r="F1" s="115"/>
      <c r="G1" s="115"/>
      <c r="H1" s="115"/>
      <c r="I1" s="115"/>
      <c r="J1" s="115"/>
      <c r="K1" s="115"/>
    </row>
    <row r="2" spans="1:11" x14ac:dyDescent="0.25">
      <c r="A2" s="116" t="s">
        <v>98</v>
      </c>
      <c r="E2" s="115"/>
      <c r="F2" s="115"/>
      <c r="G2" s="115"/>
      <c r="H2" s="115"/>
      <c r="I2" s="115"/>
      <c r="J2" s="115"/>
      <c r="K2" s="115"/>
    </row>
    <row r="3" spans="1:11" x14ac:dyDescent="0.25">
      <c r="A3" s="119" t="s">
        <v>84</v>
      </c>
      <c r="B3" s="119">
        <f>5*1.16</f>
        <v>5.8</v>
      </c>
      <c r="C3" s="119"/>
      <c r="E3" s="115"/>
      <c r="F3" s="115"/>
      <c r="G3" s="115"/>
      <c r="H3" s="115"/>
      <c r="I3" s="115"/>
      <c r="J3" s="115"/>
      <c r="K3" s="115"/>
    </row>
    <row r="4" spans="1:11" x14ac:dyDescent="0.25">
      <c r="A4" s="118" t="s">
        <v>85</v>
      </c>
      <c r="B4" s="119">
        <f>5*3.95</f>
        <v>19.75</v>
      </c>
      <c r="C4" s="118"/>
      <c r="D4" s="115"/>
      <c r="E4" s="115"/>
      <c r="F4" s="115"/>
      <c r="G4" s="115"/>
      <c r="H4" s="115"/>
      <c r="I4" s="115"/>
      <c r="J4" s="115"/>
      <c r="K4" s="115"/>
    </row>
    <row r="5" spans="1:11" ht="35.25" customHeight="1" x14ac:dyDescent="0.25">
      <c r="A5" s="115"/>
      <c r="B5" s="117"/>
      <c r="C5" s="115"/>
      <c r="D5" s="165" t="s">
        <v>100</v>
      </c>
      <c r="E5" s="166"/>
      <c r="F5" s="147"/>
      <c r="G5" s="147"/>
      <c r="H5" s="115"/>
      <c r="I5" s="115"/>
    </row>
    <row r="6" spans="1:11" s="124" customFormat="1" ht="31.5" customHeight="1" x14ac:dyDescent="0.2">
      <c r="A6" s="122" t="s">
        <v>112</v>
      </c>
      <c r="B6" s="122" t="s">
        <v>88</v>
      </c>
      <c r="C6" s="123" t="s">
        <v>82</v>
      </c>
      <c r="D6" s="145" t="s">
        <v>83</v>
      </c>
      <c r="E6" s="145" t="s">
        <v>87</v>
      </c>
      <c r="F6" s="143" t="s">
        <v>86</v>
      </c>
      <c r="G6" s="143" t="s">
        <v>106</v>
      </c>
      <c r="H6" s="123" t="s">
        <v>105</v>
      </c>
      <c r="I6" s="123" t="s">
        <v>107</v>
      </c>
      <c r="J6" s="121"/>
    </row>
    <row r="7" spans="1:11" x14ac:dyDescent="0.25">
      <c r="A7" s="158" t="s">
        <v>113</v>
      </c>
      <c r="B7" s="115">
        <v>75</v>
      </c>
      <c r="C7" s="118">
        <v>18</v>
      </c>
      <c r="D7" s="146">
        <f>B3</f>
        <v>5.8</v>
      </c>
      <c r="E7" s="146">
        <f>B4</f>
        <v>19.75</v>
      </c>
      <c r="F7" s="148">
        <f>B7-(C7+D7)</f>
        <v>51.2</v>
      </c>
      <c r="G7" s="144">
        <f>F7*(100/46)</f>
        <v>111.30434782608695</v>
      </c>
      <c r="H7" s="118">
        <f>625*70</f>
        <v>43750</v>
      </c>
      <c r="I7" s="120">
        <f>G7*(H7/43560)</f>
        <v>111.78983510999321</v>
      </c>
      <c r="J7" s="115"/>
    </row>
    <row r="8" spans="1:11" x14ac:dyDescent="0.25">
      <c r="A8" s="158" t="s">
        <v>114</v>
      </c>
      <c r="B8" s="115">
        <v>150</v>
      </c>
      <c r="C8" s="118">
        <v>18</v>
      </c>
      <c r="D8" s="146">
        <f>B3</f>
        <v>5.8</v>
      </c>
      <c r="E8" s="146">
        <f>B4</f>
        <v>19.75</v>
      </c>
      <c r="F8" s="148">
        <f>B8-(C8+D8)</f>
        <v>126.2</v>
      </c>
      <c r="G8" s="144">
        <f t="shared" ref="G8:G9" si="0">F8*(100/46)</f>
        <v>274.3478260869565</v>
      </c>
      <c r="H8" s="118">
        <f t="shared" ref="H8:H9" si="1">625*70</f>
        <v>43750</v>
      </c>
      <c r="I8" s="120">
        <f t="shared" ref="I8:I12" si="2">G8*(H8/43560)</f>
        <v>275.54447638439729</v>
      </c>
      <c r="J8" s="115"/>
    </row>
    <row r="9" spans="1:11" x14ac:dyDescent="0.25">
      <c r="A9" s="158" t="s">
        <v>115</v>
      </c>
      <c r="B9" s="115">
        <v>225</v>
      </c>
      <c r="C9" s="118">
        <v>18</v>
      </c>
      <c r="D9" s="146">
        <f>B3</f>
        <v>5.8</v>
      </c>
      <c r="E9" s="146">
        <f>B4</f>
        <v>19.75</v>
      </c>
      <c r="F9" s="148">
        <f>B9-(C9+D9)</f>
        <v>201.2</v>
      </c>
      <c r="G9" s="144">
        <f t="shared" si="0"/>
        <v>437.39130434782606</v>
      </c>
      <c r="H9" s="118">
        <f t="shared" si="1"/>
        <v>43750</v>
      </c>
      <c r="I9" s="120">
        <f t="shared" si="2"/>
        <v>439.29911765880138</v>
      </c>
      <c r="J9" s="115"/>
    </row>
    <row r="10" spans="1:11" x14ac:dyDescent="0.25">
      <c r="A10" s="158" t="s">
        <v>116</v>
      </c>
      <c r="B10" s="115">
        <v>250</v>
      </c>
      <c r="C10" s="119">
        <v>18</v>
      </c>
      <c r="D10" s="146">
        <f>B3</f>
        <v>5.8</v>
      </c>
      <c r="E10" s="146">
        <v>19.75</v>
      </c>
      <c r="F10" s="148">
        <f>B10-(C10+D10)</f>
        <v>226.2</v>
      </c>
      <c r="G10" s="144">
        <f t="shared" ref="G10:G12" si="3">F10*(100/46)</f>
        <v>491.73913043478257</v>
      </c>
      <c r="H10" s="118">
        <f>625*60</f>
        <v>37500</v>
      </c>
      <c r="I10" s="120">
        <f t="shared" si="2"/>
        <v>423.32914121451665</v>
      </c>
      <c r="J10" s="115"/>
      <c r="K10" s="115"/>
    </row>
    <row r="11" spans="1:11" x14ac:dyDescent="0.25">
      <c r="H11" s="153" t="s">
        <v>109</v>
      </c>
      <c r="I11" s="154">
        <f>SUM(I7:I10)</f>
        <v>1249.9625703677084</v>
      </c>
    </row>
    <row r="12" spans="1:11" x14ac:dyDescent="0.25">
      <c r="A12" s="150" t="s">
        <v>108</v>
      </c>
      <c r="B12" s="150">
        <v>200</v>
      </c>
      <c r="C12" s="151">
        <f>28+48+15</f>
        <v>91</v>
      </c>
      <c r="D12" s="150"/>
      <c r="E12" s="150"/>
      <c r="F12" s="150">
        <f>B12-91</f>
        <v>109</v>
      </c>
      <c r="G12" s="152">
        <f t="shared" si="3"/>
        <v>236.95652173913041</v>
      </c>
      <c r="H12" s="150">
        <f>80*108</f>
        <v>8640</v>
      </c>
      <c r="I12" s="152">
        <f t="shared" si="2"/>
        <v>46.999640675530003</v>
      </c>
    </row>
    <row r="13" spans="1:11" x14ac:dyDescent="0.25">
      <c r="H13" s="7" t="s">
        <v>109</v>
      </c>
      <c r="I13" s="154">
        <f>I11+I12</f>
        <v>1296.9622110432383</v>
      </c>
    </row>
    <row r="14" spans="1:11" x14ac:dyDescent="0.25">
      <c r="F14" s="155" t="s">
        <v>111</v>
      </c>
      <c r="G14" s="155"/>
      <c r="H14" s="156" t="s">
        <v>110</v>
      </c>
      <c r="I14" s="157">
        <f>1.2*I13</f>
        <v>1556.354653251886</v>
      </c>
    </row>
    <row r="18" spans="1:9" s="161" customFormat="1" ht="33" customHeight="1" x14ac:dyDescent="0.2">
      <c r="A18" s="160" t="s">
        <v>112</v>
      </c>
      <c r="B18" s="160" t="s">
        <v>119</v>
      </c>
      <c r="C18" s="160" t="s">
        <v>105</v>
      </c>
      <c r="D18" s="160" t="s">
        <v>120</v>
      </c>
      <c r="E18" s="160"/>
      <c r="F18" s="160"/>
      <c r="G18" s="160"/>
      <c r="H18" s="160"/>
      <c r="I18" s="160"/>
    </row>
    <row r="19" spans="1:9" x14ac:dyDescent="0.25">
      <c r="A19" s="7" t="s">
        <v>113</v>
      </c>
      <c r="B19" s="118">
        <v>75</v>
      </c>
      <c r="C19" s="119" t="s">
        <v>117</v>
      </c>
      <c r="D19" s="154">
        <v>111.78983510999321</v>
      </c>
      <c r="E19" s="159"/>
      <c r="F19" s="159"/>
      <c r="G19" s="159"/>
      <c r="H19" s="159"/>
      <c r="I19" s="159"/>
    </row>
    <row r="20" spans="1:9" x14ac:dyDescent="0.25">
      <c r="A20" s="7" t="s">
        <v>114</v>
      </c>
      <c r="B20" s="118">
        <v>150</v>
      </c>
      <c r="C20" s="119" t="s">
        <v>117</v>
      </c>
      <c r="D20" s="154">
        <v>275.54447638439729</v>
      </c>
      <c r="E20" s="159"/>
      <c r="F20" s="159"/>
      <c r="G20" s="159"/>
      <c r="H20" s="159"/>
      <c r="I20" s="159"/>
    </row>
    <row r="21" spans="1:9" x14ac:dyDescent="0.25">
      <c r="A21" s="7" t="s">
        <v>115</v>
      </c>
      <c r="B21" s="118">
        <v>225</v>
      </c>
      <c r="C21" s="119" t="s">
        <v>117</v>
      </c>
      <c r="D21" s="154">
        <v>439.29911765880138</v>
      </c>
      <c r="E21" s="159"/>
      <c r="F21" s="159"/>
      <c r="G21" s="159"/>
      <c r="H21" s="159"/>
      <c r="I21" s="159"/>
    </row>
    <row r="22" spans="1:9" x14ac:dyDescent="0.25">
      <c r="A22" s="7" t="s">
        <v>116</v>
      </c>
      <c r="B22" s="118">
        <v>250</v>
      </c>
      <c r="C22" s="119" t="s">
        <v>118</v>
      </c>
      <c r="D22" s="154">
        <v>423.32914121451665</v>
      </c>
      <c r="E22" s="159"/>
      <c r="F22" s="159"/>
      <c r="G22" s="159"/>
      <c r="H22" s="159"/>
      <c r="I22" s="159"/>
    </row>
    <row r="23" spans="1:9" x14ac:dyDescent="0.25">
      <c r="A23" s="7" t="s">
        <v>108</v>
      </c>
      <c r="B23" s="119">
        <v>200</v>
      </c>
      <c r="C23" s="119"/>
      <c r="D23" s="119">
        <v>50</v>
      </c>
      <c r="E23" s="159"/>
      <c r="F23" s="159"/>
      <c r="G23" s="159"/>
      <c r="H23" s="159"/>
      <c r="I23" s="159"/>
    </row>
    <row r="24" spans="1:9" x14ac:dyDescent="0.25">
      <c r="C24" s="159" t="s">
        <v>121</v>
      </c>
      <c r="D24" s="154">
        <v>1600</v>
      </c>
      <c r="E24" s="159"/>
      <c r="F24" s="159"/>
      <c r="G24" s="159"/>
      <c r="H24" s="159"/>
      <c r="I24" s="159"/>
    </row>
    <row r="25" spans="1:9" x14ac:dyDescent="0.25">
      <c r="B25" s="159"/>
      <c r="E25" s="159"/>
      <c r="F25" s="159"/>
      <c r="G25" s="159"/>
      <c r="H25" s="159"/>
      <c r="I25" s="159"/>
    </row>
    <row r="26" spans="1:9" x14ac:dyDescent="0.25">
      <c r="B26" s="159"/>
      <c r="C26" s="159"/>
      <c r="D26" s="159"/>
      <c r="E26" s="159"/>
      <c r="F26" s="159"/>
      <c r="G26" s="159"/>
      <c r="H26" s="159"/>
      <c r="I26" s="159"/>
    </row>
  </sheetData>
  <mergeCells count="1">
    <mergeCell ref="D5:E5"/>
  </mergeCells>
  <phoneticPr fontId="32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E004-4FE5-423F-8CFF-FAAD43E40C5A}">
  <dimension ref="A1"/>
  <sheetViews>
    <sheetView workbookViewId="0">
      <selection activeCell="M26" sqref="M26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ISU Trial'21 details</vt:lpstr>
      <vt:lpstr>Trials&amp;Seed packaging</vt:lpstr>
      <vt:lpstr>Corn Map'22_Mitchell_modified</vt:lpstr>
      <vt:lpstr>Fertilizer</vt:lpstr>
      <vt:lpstr>Agronomy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Guillen</dc:creator>
  <cp:lastModifiedBy>Dipak Santra</cp:lastModifiedBy>
  <cp:lastPrinted>2022-05-11T21:46:49Z</cp:lastPrinted>
  <dcterms:created xsi:type="dcterms:W3CDTF">2015-02-12T00:19:11Z</dcterms:created>
  <dcterms:modified xsi:type="dcterms:W3CDTF">2022-05-24T17:56:04Z</dcterms:modified>
</cp:coreProperties>
</file>