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esktop\"/>
    </mc:Choice>
  </mc:AlternateContent>
  <xr:revisionPtr revIDLastSave="0" documentId="13_ncr:1_{2580E326-7B8C-48B0-A508-3A27923835D7}" xr6:coauthVersionLast="47" xr6:coauthVersionMax="47" xr10:uidLastSave="{00000000-0000-0000-0000-000000000000}"/>
  <bookViews>
    <workbookView xWindow="-20610" yWindow="-165" windowWidth="20730" windowHeight="11160" xr2:uid="{205EC1F6-0A14-435A-8DB9-036308E7DDE9}"/>
  </bookViews>
  <sheets>
    <sheet name="Sheet1" sheetId="1" r:id="rId1"/>
  </sheets>
  <definedNames>
    <definedName name="_xlnm.Print_Titles" localSheetId="0">Sheet1!$A:$F,Sheet1!$1:$2</definedName>
    <definedName name="QB_COLUMN_59200" localSheetId="0" hidden="1">Sheet1!$G$2</definedName>
    <definedName name="QB_COLUMN_61210" localSheetId="0" hidden="1">Sheet1!$H$2</definedName>
    <definedName name="QB_COLUMN_64820" localSheetId="0" hidden="1">Sheet1!$I$2</definedName>
    <definedName name="QB_DATA_0" localSheetId="0" hidden="1">Sheet1!$5:$5,Sheet1!$6:$6,Sheet1!$9:$9,Sheet1!$10:$10,Sheet1!$11:$11,Sheet1!$15:$15,Sheet1!$16:$16,Sheet1!$17:$17,Sheet1!$19:$19,Sheet1!$20:$20,Sheet1!$21:$21,Sheet1!$22:$22,Sheet1!$25:$25,Sheet1!$26:$26,Sheet1!$27:$27,Sheet1!$29:$29</definedName>
    <definedName name="QB_DATA_1" localSheetId="0" hidden="1">Sheet1!$30:$30,Sheet1!$31:$31,Sheet1!$32:$32,Sheet1!$33:$33,Sheet1!$34:$34,Sheet1!$35:$35,Sheet1!$36:$36,Sheet1!$37:$37,Sheet1!$38:$38,Sheet1!$39:$39,Sheet1!$40:$40,Sheet1!$41:$41,Sheet1!$42:$42,Sheet1!$43:$43,Sheet1!$44:$44,Sheet1!$45:$45</definedName>
    <definedName name="QB_DATA_2" localSheetId="0" hidden="1">Sheet1!$46:$46,Sheet1!$47:$47,Sheet1!$48:$48,Sheet1!$49:$49,Sheet1!$50:$50,Sheet1!$51:$51,Sheet1!$52:$52,Sheet1!$53:$53,Sheet1!$54:$54,Sheet1!$55:$55,Sheet1!$56:$56,Sheet1!$57:$57,Sheet1!$58:$58,Sheet1!$59:$59,Sheet1!$60:$60,Sheet1!$61:$61</definedName>
    <definedName name="QB_DATA_3" localSheetId="0" hidden="1">Sheet1!$62:$62,Sheet1!$67:$67,Sheet1!$70:$70</definedName>
    <definedName name="QB_FORMULA_0" localSheetId="0" hidden="1">Sheet1!$I$5,Sheet1!$I$6,Sheet1!$G$7,Sheet1!$H$7,Sheet1!$I$7,Sheet1!$I$9,Sheet1!$I$10,Sheet1!$I$11,Sheet1!$G$12,Sheet1!$H$12,Sheet1!$I$12,Sheet1!$G$13,Sheet1!$H$13,Sheet1!$I$13,Sheet1!$I$15,Sheet1!$I$16</definedName>
    <definedName name="QB_FORMULA_1" localSheetId="0" hidden="1">Sheet1!$I$17,Sheet1!$I$19,Sheet1!$I$20,Sheet1!$I$21,Sheet1!$I$22,Sheet1!$G$23,Sheet1!$H$23,Sheet1!$I$23,Sheet1!$I$25,Sheet1!$I$26,Sheet1!$I$27,Sheet1!$G$28,Sheet1!$H$28,Sheet1!$I$28,Sheet1!$I$29,Sheet1!$I$30</definedName>
    <definedName name="QB_FORMULA_2" localSheetId="0" hidden="1">Sheet1!$I$31,Sheet1!$I$32,Sheet1!$I$33,Sheet1!$I$34,Sheet1!$I$35,Sheet1!$I$36,Sheet1!$I$37,Sheet1!$I$38,Sheet1!$I$39,Sheet1!$I$40,Sheet1!$I$41,Sheet1!$I$42,Sheet1!$I$43,Sheet1!$I$44,Sheet1!$I$45,Sheet1!$I$46</definedName>
    <definedName name="QB_FORMULA_3" localSheetId="0" hidden="1">Sheet1!$I$47,Sheet1!$I$48,Sheet1!$I$49,Sheet1!$I$50,Sheet1!$I$51,Sheet1!$I$52,Sheet1!$I$53,Sheet1!$I$54,Sheet1!$I$55,Sheet1!$I$56,Sheet1!$I$57,Sheet1!$I$58,Sheet1!$I$59,Sheet1!$I$60,Sheet1!$I$61,Sheet1!$I$62</definedName>
    <definedName name="QB_FORMULA_4" localSheetId="0" hidden="1">Sheet1!$G$63,Sheet1!$H$63,Sheet1!$I$63,Sheet1!$G$64,Sheet1!$H$64,Sheet1!$I$64,Sheet1!$I$67,Sheet1!$G$68,Sheet1!$H$68,Sheet1!$I$68,Sheet1!$I$70,Sheet1!$G$71,Sheet1!$H$71,Sheet1!$I$71,Sheet1!$G$72,Sheet1!$H$72</definedName>
    <definedName name="QB_FORMULA_5" localSheetId="0" hidden="1">Sheet1!$I$72,Sheet1!$G$73,Sheet1!$H$73,Sheet1!$I$73</definedName>
    <definedName name="QB_ROW_100250" localSheetId="0" hidden="1">Sheet1!$F$20</definedName>
    <definedName name="QB_ROW_101250" localSheetId="0" hidden="1">Sheet1!$F$26</definedName>
    <definedName name="QB_ROW_102040" localSheetId="0" hidden="1">Sheet1!$E$24</definedName>
    <definedName name="QB_ROW_102340" localSheetId="0" hidden="1">Sheet1!$E$28</definedName>
    <definedName name="QB_ROW_10240" localSheetId="0" hidden="1">Sheet1!$E$10</definedName>
    <definedName name="QB_ROW_103250" localSheetId="0" hidden="1">Sheet1!$F$27</definedName>
    <definedName name="QB_ROW_109230" localSheetId="0" hidden="1">Sheet1!$D$67</definedName>
    <definedName name="QB_ROW_111240" localSheetId="0" hidden="1">Sheet1!$E$11</definedName>
    <definedName name="QB_ROW_119240" localSheetId="0" hidden="1">Sheet1!$E$6</definedName>
    <definedName name="QB_ROW_122240" localSheetId="0" hidden="1">Sheet1!$E$39</definedName>
    <definedName name="QB_ROW_12240" localSheetId="0" hidden="1">Sheet1!$E$29</definedName>
    <definedName name="QB_ROW_124240" localSheetId="0" hidden="1">Sheet1!$E$46</definedName>
    <definedName name="QB_ROW_125240" localSheetId="0" hidden="1">Sheet1!$E$40</definedName>
    <definedName name="QB_ROW_129250" localSheetId="0" hidden="1">Sheet1!$F$21</definedName>
    <definedName name="QB_ROW_130240" localSheetId="0" hidden="1">Sheet1!$E$62</definedName>
    <definedName name="QB_ROW_13240" localSheetId="0" hidden="1">Sheet1!$E$30</definedName>
    <definedName name="QB_ROW_14240" localSheetId="0" hidden="1">Sheet1!$E$31</definedName>
    <definedName name="QB_ROW_150240" localSheetId="0" hidden="1">Sheet1!$E$36</definedName>
    <definedName name="QB_ROW_162240" localSheetId="0" hidden="1">Sheet1!$E$42</definedName>
    <definedName name="QB_ROW_16240" localSheetId="0" hidden="1">Sheet1!$E$33</definedName>
    <definedName name="QB_ROW_18240" localSheetId="0" hidden="1">Sheet1!$E$35</definedName>
    <definedName name="QB_ROW_18301" localSheetId="0" hidden="1">Sheet1!$A$73</definedName>
    <definedName name="QB_ROW_19011" localSheetId="0" hidden="1">Sheet1!$B$3</definedName>
    <definedName name="QB_ROW_19311" localSheetId="0" hidden="1">Sheet1!$B$64</definedName>
    <definedName name="QB_ROW_20031" localSheetId="0" hidden="1">Sheet1!$D$4</definedName>
    <definedName name="QB_ROW_20240" localSheetId="0" hidden="1">Sheet1!$E$38</definedName>
    <definedName name="QB_ROW_20331" localSheetId="0" hidden="1">Sheet1!$D$7</definedName>
    <definedName name="QB_ROW_21031" localSheetId="0" hidden="1">Sheet1!$D$14</definedName>
    <definedName name="QB_ROW_21240" localSheetId="0" hidden="1">Sheet1!$E$41</definedName>
    <definedName name="QB_ROW_21331" localSheetId="0" hidden="1">Sheet1!$D$63</definedName>
    <definedName name="QB_ROW_22011" localSheetId="0" hidden="1">Sheet1!$B$65</definedName>
    <definedName name="QB_ROW_22240" localSheetId="0" hidden="1">Sheet1!$E$43</definedName>
    <definedName name="QB_ROW_22311" localSheetId="0" hidden="1">Sheet1!$B$72</definedName>
    <definedName name="QB_ROW_23021" localSheetId="0" hidden="1">Sheet1!$C$66</definedName>
    <definedName name="QB_ROW_23240" localSheetId="0" hidden="1">Sheet1!$E$45</definedName>
    <definedName name="QB_ROW_23321" localSheetId="0" hidden="1">Sheet1!$C$68</definedName>
    <definedName name="QB_ROW_24021" localSheetId="0" hidden="1">Sheet1!$C$69</definedName>
    <definedName name="QB_ROW_24240" localSheetId="0" hidden="1">Sheet1!$E$47</definedName>
    <definedName name="QB_ROW_24321" localSheetId="0" hidden="1">Sheet1!$C$71</definedName>
    <definedName name="QB_ROW_25240" localSheetId="0" hidden="1">Sheet1!$E$49</definedName>
    <definedName name="QB_ROW_27240" localSheetId="0" hidden="1">Sheet1!$E$50</definedName>
    <definedName name="QB_ROW_28240" localSheetId="0" hidden="1">Sheet1!$E$51</definedName>
    <definedName name="QB_ROW_29240" localSheetId="0" hidden="1">Sheet1!$E$52</definedName>
    <definedName name="QB_ROW_30240" localSheetId="0" hidden="1">Sheet1!$E$55</definedName>
    <definedName name="QB_ROW_31240" localSheetId="0" hidden="1">Sheet1!$E$56</definedName>
    <definedName name="QB_ROW_32240" localSheetId="0" hidden="1">Sheet1!$E$57</definedName>
    <definedName name="QB_ROW_33240" localSheetId="0" hidden="1">Sheet1!$E$61</definedName>
    <definedName name="QB_ROW_34230" localSheetId="0" hidden="1">Sheet1!$D$70</definedName>
    <definedName name="QB_ROW_42240" localSheetId="0" hidden="1">Sheet1!$E$53</definedName>
    <definedName name="QB_ROW_43340" localSheetId="0" hidden="1">Sheet1!$E$34</definedName>
    <definedName name="QB_ROW_50040" localSheetId="0" hidden="1">Sheet1!$E$18</definedName>
    <definedName name="QB_ROW_50250" localSheetId="0" hidden="1">Sheet1!$F$22</definedName>
    <definedName name="QB_ROW_50340" localSheetId="0" hidden="1">Sheet1!$E$23</definedName>
    <definedName name="QB_ROW_51240" localSheetId="0" hidden="1">Sheet1!$E$17</definedName>
    <definedName name="QB_ROW_52240" localSheetId="0" hidden="1">Sheet1!$E$15</definedName>
    <definedName name="QB_ROW_58240" localSheetId="0" hidden="1">Sheet1!$E$9</definedName>
    <definedName name="QB_ROW_64240" localSheetId="0" hidden="1">Sheet1!$E$58</definedName>
    <definedName name="QB_ROW_69240" localSheetId="0" hidden="1">Sheet1!$E$48</definedName>
    <definedName name="QB_ROW_70240" localSheetId="0" hidden="1">Sheet1!$E$54</definedName>
    <definedName name="QB_ROW_71240" localSheetId="0" hidden="1">Sheet1!$E$59</definedName>
    <definedName name="QB_ROW_72240" localSheetId="0" hidden="1">Sheet1!$E$37</definedName>
    <definedName name="QB_ROW_73240" localSheetId="0" hidden="1">Sheet1!$E$32</definedName>
    <definedName name="QB_ROW_74250" localSheetId="0" hidden="1">Sheet1!$F$19</definedName>
    <definedName name="QB_ROW_75250" localSheetId="0" hidden="1">Sheet1!$F$25</definedName>
    <definedName name="QB_ROW_8240" localSheetId="0" hidden="1">Sheet1!$E$5</definedName>
    <definedName name="QB_ROW_86321" localSheetId="0" hidden="1">Sheet1!$C$13</definedName>
    <definedName name="QB_ROW_87031" localSheetId="0" hidden="1">Sheet1!$D$8</definedName>
    <definedName name="QB_ROW_87240" localSheetId="0" hidden="1">Sheet1!$E$44</definedName>
    <definedName name="QB_ROW_87331" localSheetId="0" hidden="1">Sheet1!$D$12</definedName>
    <definedName name="QB_ROW_88240" localSheetId="0" hidden="1">Sheet1!$E$60</definedName>
    <definedName name="QB_ROW_89240" localSheetId="0" hidden="1">Sheet1!$E$16</definedName>
    <definedName name="QBCANSUPPORTUPDATE" localSheetId="0">TRUE</definedName>
    <definedName name="QBCOMPANYFILENAME" localSheetId="0">"M:\04721 - Urban Roads\2021 QB files\Urban Roads Backup 040622\URBAN ROADS INC. 04062022.QBW"</definedName>
    <definedName name="QBENDDATE" localSheetId="0">20220930</definedName>
    <definedName name="QBHEADERSONSCREEN" localSheetId="0">FALSE</definedName>
    <definedName name="QBMETADATASIZE" localSheetId="0">5924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"500bfd3c05504c259d93e783101c8602"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TRUE</definedName>
    <definedName name="QBREPORTCOMPARECOL_PYDIFF" localSheetId="0">FALSE</definedName>
    <definedName name="QBREPORTCOMPARECOL_PYPCT" localSheetId="0">TRUE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0</definedName>
    <definedName name="QBROWHEADERS" localSheetId="0">6</definedName>
    <definedName name="QBSTARTDATE" localSheetId="0">20220101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5" i="1"/>
  <c r="I72" i="1"/>
  <c r="H72" i="1"/>
  <c r="G72" i="1"/>
  <c r="I71" i="1"/>
  <c r="H71" i="1"/>
  <c r="G71" i="1"/>
  <c r="I70" i="1"/>
  <c r="I68" i="1"/>
  <c r="H68" i="1"/>
  <c r="G68" i="1"/>
  <c r="I67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H28" i="1"/>
  <c r="G28" i="1"/>
  <c r="I27" i="1"/>
  <c r="I26" i="1"/>
  <c r="I25" i="1"/>
  <c r="H23" i="1"/>
  <c r="G23" i="1"/>
  <c r="G63" i="1" s="1"/>
  <c r="I22" i="1"/>
  <c r="I21" i="1"/>
  <c r="I20" i="1"/>
  <c r="I19" i="1"/>
  <c r="I17" i="1"/>
  <c r="I16" i="1"/>
  <c r="I15" i="1"/>
  <c r="H12" i="1"/>
  <c r="G12" i="1"/>
  <c r="I12" i="1" s="1"/>
  <c r="I11" i="1"/>
  <c r="I10" i="1"/>
  <c r="I9" i="1"/>
  <c r="H7" i="1"/>
  <c r="H13" i="1" s="1"/>
  <c r="G7" i="1"/>
  <c r="I6" i="1"/>
  <c r="I5" i="1"/>
  <c r="I28" i="1" l="1"/>
  <c r="H63" i="1"/>
  <c r="H64" i="1" s="1"/>
  <c r="H73" i="1" s="1"/>
  <c r="I23" i="1"/>
  <c r="I63" i="1"/>
  <c r="G13" i="1"/>
  <c r="I7" i="1"/>
  <c r="G64" i="1" l="1"/>
  <c r="I13" i="1"/>
  <c r="G73" i="1" l="1"/>
  <c r="I73" i="1" s="1"/>
  <c r="I6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<sst xmlns="http://schemas.openxmlformats.org/spreadsheetml/2006/main" count="75" uniqueCount="75">
  <si>
    <t>Jan - Sep 22</t>
  </si>
  <si>
    <t>Jan - Sep 21</t>
  </si>
  <si>
    <t>% Change</t>
  </si>
  <si>
    <t>Ordinary Income/Expense</t>
  </si>
  <si>
    <t>Income</t>
  </si>
  <si>
    <t>47900 · Sales</t>
  </si>
  <si>
    <t>49900 · Uncategorized Income</t>
  </si>
  <si>
    <t>Total Income</t>
  </si>
  <si>
    <t>Cost of Goods Sold</t>
  </si>
  <si>
    <t>51100 · Purchases</t>
  </si>
  <si>
    <t>51200 · Freight Costs</t>
  </si>
  <si>
    <t>51300 · Samples</t>
  </si>
  <si>
    <t>Total COGS</t>
  </si>
  <si>
    <t>Gross Profit</t>
  </si>
  <si>
    <t>Expense</t>
  </si>
  <si>
    <t>51600 · Outside Labor - Consulting</t>
  </si>
  <si>
    <t>51601 · Outside Services</t>
  </si>
  <si>
    <t>51700 · Accounting Fees</t>
  </si>
  <si>
    <t>51900 · Payroll Expense</t>
  </si>
  <si>
    <t>51901 · Officer Salaries</t>
  </si>
  <si>
    <t>51902 · Wages and Salaries</t>
  </si>
  <si>
    <t>51903 · Mexico Labor</t>
  </si>
  <si>
    <t>51900 · Payroll Expense - Other</t>
  </si>
  <si>
    <t>Total 51900 · Payroll Expense</t>
  </si>
  <si>
    <t>51910 · Payroll Tax Expense</t>
  </si>
  <si>
    <t>51911 · California</t>
  </si>
  <si>
    <t>51912 · Federal</t>
  </si>
  <si>
    <t>51913 · Florida</t>
  </si>
  <si>
    <t>Total 51910 · Payroll Tax Expense</t>
  </si>
  <si>
    <t>60000 · Advertising and Promotion</t>
  </si>
  <si>
    <t>60100 · Auto and Truck Expenses</t>
  </si>
  <si>
    <t>60400 · Bank Service Charges</t>
  </si>
  <si>
    <t>61500 · Charitable Contributions</t>
  </si>
  <si>
    <t>61700 · Computer and Internet Expenses</t>
  </si>
  <si>
    <t>61800 · Commissions</t>
  </si>
  <si>
    <t>62500 · Dues and Subscriptions</t>
  </si>
  <si>
    <t>62501 · HOA Dues</t>
  </si>
  <si>
    <t>63000 · Gifts</t>
  </si>
  <si>
    <t>63300 · Insurance Expense</t>
  </si>
  <si>
    <t>63301 · Medical Insurance</t>
  </si>
  <si>
    <t>63302 · Medical Expense</t>
  </si>
  <si>
    <t>63400 · Interest Expense</t>
  </si>
  <si>
    <t>63401 · Loan Fees</t>
  </si>
  <si>
    <t>64300 · Meals</t>
  </si>
  <si>
    <t>64301 · Entertainment</t>
  </si>
  <si>
    <t>64700 · Miscellaneous Expense</t>
  </si>
  <si>
    <t>64701 · Other Business Expenses</t>
  </si>
  <si>
    <t>64900 · Office Supplies</t>
  </si>
  <si>
    <t>64901 · Office Expense</t>
  </si>
  <si>
    <t>66500 · Postage and Delivery</t>
  </si>
  <si>
    <t>66700 · Professional Fees</t>
  </si>
  <si>
    <t>67100 · Rent Expense</t>
  </si>
  <si>
    <t>67200 · Repairs and Maintenance</t>
  </si>
  <si>
    <t>67300 · Supply Chain Management</t>
  </si>
  <si>
    <t>67401 · Taxes - Corporate</t>
  </si>
  <si>
    <t>68000 · Taxes - Property</t>
  </si>
  <si>
    <t>68100 · Telephone Expense</t>
  </si>
  <si>
    <t>68400 · Travel Expense</t>
  </si>
  <si>
    <t>68401 · Hotel</t>
  </si>
  <si>
    <t>68402 · Taxi service</t>
  </si>
  <si>
    <t>68501 · Showroom Expense</t>
  </si>
  <si>
    <t>68600 · Utilities</t>
  </si>
  <si>
    <t>69800 · Uncategorized Expenses</t>
  </si>
  <si>
    <t>Total Expense</t>
  </si>
  <si>
    <t>Net Ordinary Income</t>
  </si>
  <si>
    <t>Other Income/Expense</t>
  </si>
  <si>
    <t>Other Income</t>
  </si>
  <si>
    <t>70001 · Interest Income</t>
  </si>
  <si>
    <t>Total Other Income</t>
  </si>
  <si>
    <t>Other Expense</t>
  </si>
  <si>
    <t>80000 · Unknown Expenses</t>
  </si>
  <si>
    <t>Total Other Expense</t>
  </si>
  <si>
    <t>Net Other Income</t>
  </si>
  <si>
    <t>Net Income</t>
  </si>
  <si>
    <t>Custom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</si>
</sst>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centerContinuous"/>
    </xf>
    <xf numFmtId="164" fontId="2" fillId="0" borderId="0" xfId="0" applyNumberFormat="1" applyFont="1"/>
    <xf numFmtId="165" fontId="2" fillId="0" borderId="0" xfId="0" applyNumberFormat="1" applyFont="1"/>
    <xf numFmtId="164" fontId="2" fillId="0" borderId="2" xfId="0" applyNumberFormat="1" applyFont="1" applyBorder="1"/>
    <xf numFmtId="165" fontId="2" fillId="0" borderId="2" xfId="0" applyNumberFormat="1" applyFont="1" applyBorder="1"/>
    <xf numFmtId="164" fontId="2" fillId="0" borderId="3" xfId="0" applyNumberFormat="1" applyFont="1" applyBorder="1"/>
    <xf numFmtId="165" fontId="2" fillId="0" borderId="3" xfId="0" applyNumberFormat="1" applyFont="1" applyBorder="1"/>
    <xf numFmtId="164" fontId="2" fillId="0" borderId="4" xfId="0" applyNumberFormat="1" applyFont="1" applyBorder="1"/>
    <xf numFmtId="165" fontId="2" fillId="0" borderId="4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</font>
      <fill>
        <patternFill>
          <bgColor theme="5" tint="0.39994506668294322"/>
        </patternFill>
      </fill>
    </dxf>
  </dxfs>
  <tableStyles count="1" defaultTableStyle="TableStyleMedium2" defaultPivotStyle="PivotStyleLight16">
    <tableStyle name="Invisible" pivot="0" table="0" count="0" xr9:uid="{83A2DCB4-CE2E-450E-91EE-5EBD787742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E84F-3ADE-44E6-807B-FD37E0A2E769}">
  <sheetPr codeName="Sheet1"/>
  <dimension ref="A1:J74"/>
  <sheetViews>
    <sheetView tabSelected="1" workbookViewId="0">
      <pane xSplit="6" ySplit="2" topLeftCell="G3" activePane="bottomRight" state="frozenSplit"/>
      <selection pane="topRight" activeCell="G1" sqref="G1"/>
      <selection pane="bottomLeft" activeCell="A3" sqref="A3"/>
      <selection pane="bottomRight" activeCell="J62" sqref="J62"/>
    </sheetView>
  </sheetViews>
  <sheetFormatPr defaultRowHeight="15" x14ac:dyDescent="0.25"/>
  <cols>
    <col min="1" max="5" width="3" style="13" customWidth="1"/>
    <col min="6" max="6" width="31.28515625" style="13" customWidth="1"/>
    <col min="7" max="8" width="10.85546875" bestFit="1" customWidth="1"/>
    <col min="9" max="9" width="8.7109375" bestFit="1" customWidth="1"/>
    <col min="10" max="10" width="11.7109375" bestFit="1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2"/>
      <c r="H1" s="2"/>
      <c r="I1" s="2"/>
      <c r="J1" s="2"/>
    </row>
    <row r="2" spans="1:10" s="16" customFormat="1" ht="16.5" thickTop="1" thickBot="1" x14ac:dyDescent="0.3">
      <c r="A2" s="14"/>
      <c r="B2" s="14"/>
      <c r="C2" s="14"/>
      <c r="D2" s="14"/>
      <c r="E2" s="14"/>
      <c r="F2" s="14"/>
      <c r="G2" s="15" t="s">
        <v>0</v>
      </c>
      <c r="H2" s="15" t="s">
        <v>1</v>
      </c>
      <c r="I2" s="15" t="s">
        <v>2</v>
      </c>
      <c r="J2" s="15" t="s">
        <v>74</v>
      </c>
    </row>
    <row r="3" spans="1:10" ht="15.75" thickTop="1" x14ac:dyDescent="0.25">
      <c r="A3" s="1"/>
      <c r="B3" s="1" t="s">
        <v>3</v>
      </c>
      <c r="C3" s="1"/>
      <c r="D3" s="1"/>
      <c r="E3" s="1"/>
      <c r="F3" s="1"/>
      <c r="G3" s="3"/>
      <c r="H3" s="3"/>
      <c r="I3" s="4"/>
      <c r="J3" s="4"/>
    </row>
    <row r="4" spans="1:10" x14ac:dyDescent="0.25">
      <c r="A4" s="1"/>
      <c r="B4" s="1"/>
      <c r="C4" s="1"/>
      <c r="D4" s="1" t="s">
        <v>4</v>
      </c>
      <c r="E4" s="1"/>
      <c r="F4" s="1"/>
      <c r="G4" s="3"/>
      <c r="H4" s="3"/>
      <c r="I4" s="4"/>
      <c r="J4" s="4"/>
    </row>
    <row r="5" spans="1:10" x14ac:dyDescent="0.25">
      <c r="A5" s="1"/>
      <c r="B5" s="1"/>
      <c r="C5" s="1"/>
      <c r="D5" s="1"/>
      <c r="E5" s="1" t="s">
        <v>5</v>
      </c>
      <c r="F5" s="1"/>
      <c r="G5" s="3">
        <v>25000000</v>
      </c>
      <c r="H5" s="3">
        <v>38000000</v>
      </c>
      <c r="I5" s="4">
        <f>ROUND(IF(G5=0, IF(H5=0, 0, SIGN(-H5)), IF(H5=0, SIGN(G5), (G5-H5)/ABS(H5))),5)</f>
        <v>-0.34211000000000003</v>
      </c>
      <c r="J5" s="4" t="b" cm="1">
        <f t="array" ref="J5:J73">_xlfn.MAP(I5:I73,G5:G73,E5:E73,_xlfn.LAMBDA(_xlpm.x,_xlpm.y,_xlpm.z,IF(AND(_xlpm.x="",_xlpm.y=""),"",OR(AND(OR(_xlpm.x&gt;=15%,_xlpm.x&lt;=-15%),_xlpm.y&gt;=100000),IF(ISERROR(SEARCH("Uncategorized",_xlpm.z)),FALSE,TRUE)))))</f>
        <v>1</v>
      </c>
    </row>
    <row r="6" spans="1:10" ht="15.75" thickBot="1" x14ac:dyDescent="0.3">
      <c r="A6" s="1"/>
      <c r="B6" s="1"/>
      <c r="C6" s="1"/>
      <c r="D6" s="1"/>
      <c r="E6" s="1" t="s">
        <v>6</v>
      </c>
      <c r="F6" s="1"/>
      <c r="G6" s="5">
        <v>50838</v>
      </c>
      <c r="H6" s="5">
        <v>0</v>
      </c>
      <c r="I6" s="6">
        <f>ROUND(IF(G6=0, IF(H6=0, 0, SIGN(-H6)), IF(H6=0, SIGN(G6), (G6-H6)/ABS(H6))),5)</f>
        <v>1</v>
      </c>
      <c r="J6" s="6" t="b">
        <v>1</v>
      </c>
    </row>
    <row r="7" spans="1:10" x14ac:dyDescent="0.25">
      <c r="A7" s="1"/>
      <c r="B7" s="1"/>
      <c r="C7" s="1"/>
      <c r="D7" s="1" t="s">
        <v>7</v>
      </c>
      <c r="E7" s="1"/>
      <c r="F7" s="1"/>
      <c r="G7" s="3">
        <f>ROUND(SUM(G4:G6),5)</f>
        <v>25050838</v>
      </c>
      <c r="H7" s="3">
        <f>ROUND(SUM(H4:H6),5)</f>
        <v>38000000</v>
      </c>
      <c r="I7" s="4">
        <f>ROUND(IF(G7=0, IF(H7=0, 0, SIGN(-H7)), IF(H7=0, SIGN(G7), (G7-H7)/ABS(H7))),5)</f>
        <v>-0.34077000000000002</v>
      </c>
      <c r="J7" s="4" t="b">
        <v>1</v>
      </c>
    </row>
    <row r="8" spans="1:10" x14ac:dyDescent="0.25">
      <c r="A8" s="1"/>
      <c r="B8" s="1"/>
      <c r="C8" s="1"/>
      <c r="D8" s="1" t="s">
        <v>8</v>
      </c>
      <c r="E8" s="1"/>
      <c r="F8" s="1"/>
      <c r="G8" s="3"/>
      <c r="H8" s="3"/>
      <c r="I8" s="4"/>
      <c r="J8" s="4" t="str">
        <v/>
      </c>
    </row>
    <row r="9" spans="1:10" x14ac:dyDescent="0.25">
      <c r="A9" s="1"/>
      <c r="B9" s="1"/>
      <c r="C9" s="1"/>
      <c r="D9" s="1"/>
      <c r="E9" s="1" t="s">
        <v>9</v>
      </c>
      <c r="F9" s="1"/>
      <c r="G9" s="3">
        <v>22000000</v>
      </c>
      <c r="H9" s="3">
        <v>36000000</v>
      </c>
      <c r="I9" s="4">
        <f>ROUND(IF(G9=0, IF(H9=0, 0, SIGN(-H9)), IF(H9=0, SIGN(G9), (G9-H9)/ABS(H9))),5)</f>
        <v>-0.38889000000000001</v>
      </c>
      <c r="J9" s="4" t="b">
        <v>1</v>
      </c>
    </row>
    <row r="10" spans="1:10" x14ac:dyDescent="0.25">
      <c r="A10" s="1"/>
      <c r="B10" s="1"/>
      <c r="C10" s="1"/>
      <c r="D10" s="1"/>
      <c r="E10" s="1" t="s">
        <v>10</v>
      </c>
      <c r="F10" s="1"/>
      <c r="G10" s="3">
        <v>1500000</v>
      </c>
      <c r="H10" s="3">
        <v>2500000</v>
      </c>
      <c r="I10" s="4">
        <f>ROUND(IF(G10=0, IF(H10=0, 0, SIGN(-H10)), IF(H10=0, SIGN(G10), (G10-H10)/ABS(H10))),5)</f>
        <v>-0.4</v>
      </c>
      <c r="J10" s="4" t="b">
        <v>1</v>
      </c>
    </row>
    <row r="11" spans="1:10" ht="15.75" thickBot="1" x14ac:dyDescent="0.3">
      <c r="A11" s="1"/>
      <c r="B11" s="1"/>
      <c r="C11" s="1"/>
      <c r="D11" s="1"/>
      <c r="E11" s="1" t="s">
        <v>11</v>
      </c>
      <c r="F11" s="1"/>
      <c r="G11" s="3">
        <v>1316.2</v>
      </c>
      <c r="H11" s="3">
        <v>6304.08</v>
      </c>
      <c r="I11" s="4">
        <f>ROUND(IF(G11=0, IF(H11=0, 0, SIGN(-H11)), IF(H11=0, SIGN(G11), (G11-H11)/ABS(H11))),5)</f>
        <v>-0.79120999999999997</v>
      </c>
      <c r="J11" s="4" t="b">
        <v>0</v>
      </c>
    </row>
    <row r="12" spans="1:10" ht="15.75" thickBot="1" x14ac:dyDescent="0.3">
      <c r="A12" s="1"/>
      <c r="B12" s="1"/>
      <c r="C12" s="1"/>
      <c r="D12" s="1" t="s">
        <v>12</v>
      </c>
      <c r="E12" s="1"/>
      <c r="F12" s="1"/>
      <c r="G12" s="7">
        <f>ROUND(SUM(G8:G11),5)</f>
        <v>23501316.199999999</v>
      </c>
      <c r="H12" s="7">
        <f>ROUND(SUM(H8:H11),5)</f>
        <v>38506304.079999998</v>
      </c>
      <c r="I12" s="8">
        <f>ROUND(IF(G12=0, IF(H12=0, 0, SIGN(-H12)), IF(H12=0, SIGN(G12), (G12-H12)/ABS(H12))),5)</f>
        <v>-0.38968000000000003</v>
      </c>
      <c r="J12" s="8" t="b">
        <v>1</v>
      </c>
    </row>
    <row r="13" spans="1:10" x14ac:dyDescent="0.25">
      <c r="A13" s="1"/>
      <c r="B13" s="1"/>
      <c r="C13" s="1" t="s">
        <v>13</v>
      </c>
      <c r="D13" s="1"/>
      <c r="E13" s="1"/>
      <c r="F13" s="1"/>
      <c r="G13" s="3">
        <f>ROUND(G7-G12,5)</f>
        <v>1549521.8</v>
      </c>
      <c r="H13" s="3">
        <f>ROUND(H7-H12,5)</f>
        <v>-506304.08</v>
      </c>
      <c r="I13" s="4">
        <f>ROUND(IF(G13=0, IF(H13=0, 0, SIGN(-H13)), IF(H13=0, SIGN(G13), (G13-H13)/ABS(H13))),5)</f>
        <v>4.06046</v>
      </c>
      <c r="J13" s="4" t="b">
        <v>1</v>
      </c>
    </row>
    <row r="14" spans="1:10" x14ac:dyDescent="0.25">
      <c r="A14" s="1"/>
      <c r="B14" s="1"/>
      <c r="C14" s="1"/>
      <c r="D14" s="1" t="s">
        <v>14</v>
      </c>
      <c r="E14" s="1"/>
      <c r="F14" s="1"/>
      <c r="G14" s="3"/>
      <c r="H14" s="3"/>
      <c r="I14" s="4"/>
      <c r="J14" s="4" t="str">
        <v/>
      </c>
    </row>
    <row r="15" spans="1:10" x14ac:dyDescent="0.25">
      <c r="A15" s="1"/>
      <c r="B15" s="1"/>
      <c r="C15" s="1"/>
      <c r="D15" s="1"/>
      <c r="E15" s="1" t="s">
        <v>15</v>
      </c>
      <c r="F15" s="1"/>
      <c r="G15" s="3">
        <v>100000</v>
      </c>
      <c r="H15" s="3">
        <v>225000</v>
      </c>
      <c r="I15" s="4">
        <f>ROUND(IF(G15=0, IF(H15=0, 0, SIGN(-H15)), IF(H15=0, SIGN(G15), (G15-H15)/ABS(H15))),5)</f>
        <v>-0.55556000000000005</v>
      </c>
      <c r="J15" s="4" t="b">
        <v>1</v>
      </c>
    </row>
    <row r="16" spans="1:10" x14ac:dyDescent="0.25">
      <c r="A16" s="1"/>
      <c r="B16" s="1"/>
      <c r="C16" s="1"/>
      <c r="D16" s="1"/>
      <c r="E16" s="1" t="s">
        <v>16</v>
      </c>
      <c r="F16" s="1"/>
      <c r="G16" s="3">
        <v>50000</v>
      </c>
      <c r="H16" s="3">
        <v>75000</v>
      </c>
      <c r="I16" s="4">
        <f>ROUND(IF(G16=0, IF(H16=0, 0, SIGN(-H16)), IF(H16=0, SIGN(G16), (G16-H16)/ABS(H16))),5)</f>
        <v>-0.33333000000000002</v>
      </c>
      <c r="J16" s="4" t="b">
        <v>0</v>
      </c>
    </row>
    <row r="17" spans="1:10" x14ac:dyDescent="0.25">
      <c r="A17" s="1"/>
      <c r="B17" s="1"/>
      <c r="C17" s="1"/>
      <c r="D17" s="1"/>
      <c r="E17" s="1" t="s">
        <v>17</v>
      </c>
      <c r="F17" s="1"/>
      <c r="G17" s="3">
        <v>18000</v>
      </c>
      <c r="H17" s="3">
        <v>16000</v>
      </c>
      <c r="I17" s="4">
        <f>ROUND(IF(G17=0, IF(H17=0, 0, SIGN(-H17)), IF(H17=0, SIGN(G17), (G17-H17)/ABS(H17))),5)</f>
        <v>0.125</v>
      </c>
      <c r="J17" s="4" t="b">
        <v>0</v>
      </c>
    </row>
    <row r="18" spans="1:10" x14ac:dyDescent="0.25">
      <c r="A18" s="1"/>
      <c r="B18" s="1"/>
      <c r="C18" s="1"/>
      <c r="D18" s="1"/>
      <c r="E18" s="1" t="s">
        <v>18</v>
      </c>
      <c r="F18" s="1"/>
      <c r="G18" s="3"/>
      <c r="H18" s="3"/>
      <c r="I18" s="4"/>
      <c r="J18" s="4" t="str">
        <v/>
      </c>
    </row>
    <row r="19" spans="1:10" x14ac:dyDescent="0.25">
      <c r="A19" s="1"/>
      <c r="B19" s="1"/>
      <c r="C19" s="1"/>
      <c r="D19" s="1"/>
      <c r="E19" s="1"/>
      <c r="F19" s="1" t="s">
        <v>19</v>
      </c>
      <c r="G19" s="3">
        <v>1100000</v>
      </c>
      <c r="H19" s="3">
        <v>1500000</v>
      </c>
      <c r="I19" s="4">
        <f>ROUND(IF(G19=0, IF(H19=0, 0, SIGN(-H19)), IF(H19=0, SIGN(G19), (G19-H19)/ABS(H19))),5)</f>
        <v>-0.26667000000000002</v>
      </c>
      <c r="J19" s="4" t="b">
        <v>1</v>
      </c>
    </row>
    <row r="20" spans="1:10" x14ac:dyDescent="0.25">
      <c r="A20" s="1"/>
      <c r="B20" s="1"/>
      <c r="C20" s="1"/>
      <c r="D20" s="1"/>
      <c r="E20" s="1"/>
      <c r="F20" s="1" t="s">
        <v>20</v>
      </c>
      <c r="G20" s="3">
        <v>395000</v>
      </c>
      <c r="H20" s="3">
        <v>225000</v>
      </c>
      <c r="I20" s="4">
        <f>ROUND(IF(G20=0, IF(H20=0, 0, SIGN(-H20)), IF(H20=0, SIGN(G20), (G20-H20)/ABS(H20))),5)</f>
        <v>0.75556000000000001</v>
      </c>
      <c r="J20" s="4" t="b">
        <v>1</v>
      </c>
    </row>
    <row r="21" spans="1:10" x14ac:dyDescent="0.25">
      <c r="A21" s="1"/>
      <c r="B21" s="1"/>
      <c r="C21" s="1"/>
      <c r="D21" s="1"/>
      <c r="E21" s="1"/>
      <c r="F21" s="1" t="s">
        <v>21</v>
      </c>
      <c r="G21" s="3">
        <v>240000</v>
      </c>
      <c r="H21" s="3">
        <v>325000</v>
      </c>
      <c r="I21" s="4">
        <f>ROUND(IF(G21=0, IF(H21=0, 0, SIGN(-H21)), IF(H21=0, SIGN(G21), (G21-H21)/ABS(H21))),5)</f>
        <v>-0.26153999999999999</v>
      </c>
      <c r="J21" s="4" t="b">
        <v>1</v>
      </c>
    </row>
    <row r="22" spans="1:10" ht="15.75" thickBot="1" x14ac:dyDescent="0.3">
      <c r="A22" s="1"/>
      <c r="B22" s="1"/>
      <c r="C22" s="1"/>
      <c r="D22" s="1"/>
      <c r="E22" s="1"/>
      <c r="F22" s="1" t="s">
        <v>22</v>
      </c>
      <c r="G22" s="5">
        <v>0</v>
      </c>
      <c r="H22" s="5">
        <v>356.18</v>
      </c>
      <c r="I22" s="6">
        <f>ROUND(IF(G22=0, IF(H22=0, 0, SIGN(-H22)), IF(H22=0, SIGN(G22), (G22-H22)/ABS(H22))),5)</f>
        <v>-1</v>
      </c>
      <c r="J22" s="6" t="b">
        <v>0</v>
      </c>
    </row>
    <row r="23" spans="1:10" x14ac:dyDescent="0.25">
      <c r="A23" s="1"/>
      <c r="B23" s="1"/>
      <c r="C23" s="1"/>
      <c r="D23" s="1"/>
      <c r="E23" s="1" t="s">
        <v>23</v>
      </c>
      <c r="F23" s="1"/>
      <c r="G23" s="3">
        <f>ROUND(SUM(G18:G22),5)</f>
        <v>1735000</v>
      </c>
      <c r="H23" s="3">
        <f>ROUND(SUM(H18:H22),5)</f>
        <v>2050356.18</v>
      </c>
      <c r="I23" s="4">
        <f>ROUND(IF(G23=0, IF(H23=0, 0, SIGN(-H23)), IF(H23=0, SIGN(G23), (G23-H23)/ABS(H23))),5)</f>
        <v>-0.15381</v>
      </c>
      <c r="J23" s="4" t="b">
        <v>1</v>
      </c>
    </row>
    <row r="24" spans="1:10" x14ac:dyDescent="0.25">
      <c r="A24" s="1"/>
      <c r="B24" s="1"/>
      <c r="C24" s="1"/>
      <c r="D24" s="1"/>
      <c r="E24" s="1" t="s">
        <v>24</v>
      </c>
      <c r="F24" s="1"/>
      <c r="G24" s="3"/>
      <c r="H24" s="3"/>
      <c r="I24" s="4"/>
      <c r="J24" s="4" t="str">
        <v/>
      </c>
    </row>
    <row r="25" spans="1:10" x14ac:dyDescent="0.25">
      <c r="A25" s="1"/>
      <c r="B25" s="1"/>
      <c r="C25" s="1"/>
      <c r="D25" s="1"/>
      <c r="E25" s="1"/>
      <c r="F25" s="1" t="s">
        <v>25</v>
      </c>
      <c r="G25" s="3">
        <v>1200</v>
      </c>
      <c r="H25" s="3">
        <v>2500</v>
      </c>
      <c r="I25" s="4">
        <f t="shared" ref="I25:I64" si="0">ROUND(IF(G25=0, IF(H25=0, 0, SIGN(-H25)), IF(H25=0, SIGN(G25), (G25-H25)/ABS(H25))),5)</f>
        <v>-0.52</v>
      </c>
      <c r="J25" s="4" t="b">
        <v>0</v>
      </c>
    </row>
    <row r="26" spans="1:10" x14ac:dyDescent="0.25">
      <c r="A26" s="1"/>
      <c r="B26" s="1"/>
      <c r="C26" s="1"/>
      <c r="D26" s="1"/>
      <c r="E26" s="1"/>
      <c r="F26" s="1" t="s">
        <v>26</v>
      </c>
      <c r="G26" s="3">
        <v>72000</v>
      </c>
      <c r="H26" s="3">
        <v>78000</v>
      </c>
      <c r="I26" s="4">
        <f t="shared" si="0"/>
        <v>-7.6920000000000002E-2</v>
      </c>
      <c r="J26" s="4" t="b">
        <v>0</v>
      </c>
    </row>
    <row r="27" spans="1:10" ht="15.75" thickBot="1" x14ac:dyDescent="0.3">
      <c r="A27" s="1"/>
      <c r="B27" s="1"/>
      <c r="C27" s="1"/>
      <c r="D27" s="1"/>
      <c r="E27" s="1"/>
      <c r="F27" s="1" t="s">
        <v>27</v>
      </c>
      <c r="G27" s="5">
        <v>7</v>
      </c>
      <c r="H27" s="5">
        <v>0</v>
      </c>
      <c r="I27" s="6">
        <f t="shared" si="0"/>
        <v>1</v>
      </c>
      <c r="J27" s="6" t="b">
        <v>0</v>
      </c>
    </row>
    <row r="28" spans="1:10" x14ac:dyDescent="0.25">
      <c r="A28" s="1"/>
      <c r="B28" s="1"/>
      <c r="C28" s="1"/>
      <c r="D28" s="1"/>
      <c r="E28" s="1" t="s">
        <v>28</v>
      </c>
      <c r="F28" s="1"/>
      <c r="G28" s="3">
        <f>ROUND(SUM(G24:G27),5)</f>
        <v>73207</v>
      </c>
      <c r="H28" s="3">
        <f>ROUND(SUM(H24:H27),5)</f>
        <v>80500</v>
      </c>
      <c r="I28" s="4">
        <f t="shared" si="0"/>
        <v>-9.06E-2</v>
      </c>
      <c r="J28" s="4" t="b">
        <v>0</v>
      </c>
    </row>
    <row r="29" spans="1:10" x14ac:dyDescent="0.25">
      <c r="A29" s="1"/>
      <c r="B29" s="1"/>
      <c r="C29" s="1"/>
      <c r="D29" s="1"/>
      <c r="E29" s="1" t="s">
        <v>29</v>
      </c>
      <c r="F29" s="1"/>
      <c r="G29" s="3">
        <v>8000</v>
      </c>
      <c r="H29" s="3">
        <v>5500</v>
      </c>
      <c r="I29" s="4">
        <f t="shared" si="0"/>
        <v>0.45455000000000001</v>
      </c>
      <c r="J29" s="4" t="b">
        <v>0</v>
      </c>
    </row>
    <row r="30" spans="1:10" x14ac:dyDescent="0.25">
      <c r="A30" s="1"/>
      <c r="B30" s="1"/>
      <c r="C30" s="1"/>
      <c r="D30" s="1"/>
      <c r="E30" s="1" t="s">
        <v>30</v>
      </c>
      <c r="F30" s="1"/>
      <c r="G30" s="3">
        <v>58000</v>
      </c>
      <c r="H30" s="3">
        <v>65000</v>
      </c>
      <c r="I30" s="4">
        <f t="shared" si="0"/>
        <v>-0.10768999999999999</v>
      </c>
      <c r="J30" s="4" t="b">
        <v>0</v>
      </c>
    </row>
    <row r="31" spans="1:10" x14ac:dyDescent="0.25">
      <c r="A31" s="1"/>
      <c r="B31" s="1"/>
      <c r="C31" s="1"/>
      <c r="D31" s="1"/>
      <c r="E31" s="1" t="s">
        <v>31</v>
      </c>
      <c r="F31" s="1"/>
      <c r="G31" s="3">
        <v>855</v>
      </c>
      <c r="H31" s="3">
        <v>1500</v>
      </c>
      <c r="I31" s="4">
        <f t="shared" si="0"/>
        <v>-0.43</v>
      </c>
      <c r="J31" s="4" t="b">
        <v>0</v>
      </c>
    </row>
    <row r="32" spans="1:10" x14ac:dyDescent="0.25">
      <c r="A32" s="1"/>
      <c r="B32" s="1"/>
      <c r="C32" s="1"/>
      <c r="D32" s="1"/>
      <c r="E32" s="1" t="s">
        <v>32</v>
      </c>
      <c r="F32" s="1"/>
      <c r="G32" s="3">
        <v>3400</v>
      </c>
      <c r="H32" s="3">
        <v>2500</v>
      </c>
      <c r="I32" s="4">
        <f t="shared" si="0"/>
        <v>0.36</v>
      </c>
      <c r="J32" s="4" t="b">
        <v>0</v>
      </c>
    </row>
    <row r="33" spans="1:10" x14ac:dyDescent="0.25">
      <c r="A33" s="1"/>
      <c r="B33" s="1"/>
      <c r="C33" s="1"/>
      <c r="D33" s="1"/>
      <c r="E33" s="1" t="s">
        <v>33</v>
      </c>
      <c r="F33" s="1"/>
      <c r="G33" s="3">
        <v>10349</v>
      </c>
      <c r="H33" s="3">
        <v>15670</v>
      </c>
      <c r="I33" s="4">
        <f t="shared" si="0"/>
        <v>-0.33956999999999998</v>
      </c>
      <c r="J33" s="4" t="b">
        <v>0</v>
      </c>
    </row>
    <row r="34" spans="1:10" x14ac:dyDescent="0.25">
      <c r="A34" s="1"/>
      <c r="B34" s="1"/>
      <c r="C34" s="1"/>
      <c r="D34" s="1"/>
      <c r="E34" s="1" t="s">
        <v>34</v>
      </c>
      <c r="F34" s="1"/>
      <c r="G34" s="3">
        <v>654000</v>
      </c>
      <c r="H34" s="3">
        <v>1000000</v>
      </c>
      <c r="I34" s="4">
        <f t="shared" si="0"/>
        <v>-0.34599999999999997</v>
      </c>
      <c r="J34" s="4" t="b">
        <v>1</v>
      </c>
    </row>
    <row r="35" spans="1:10" x14ac:dyDescent="0.25">
      <c r="A35" s="1"/>
      <c r="B35" s="1"/>
      <c r="C35" s="1"/>
      <c r="D35" s="1"/>
      <c r="E35" s="1" t="s">
        <v>35</v>
      </c>
      <c r="F35" s="1"/>
      <c r="G35" s="3">
        <v>254</v>
      </c>
      <c r="H35" s="3">
        <v>376</v>
      </c>
      <c r="I35" s="4">
        <f t="shared" si="0"/>
        <v>-0.32446999999999998</v>
      </c>
      <c r="J35" s="4" t="b">
        <v>0</v>
      </c>
    </row>
    <row r="36" spans="1:10" x14ac:dyDescent="0.25">
      <c r="A36" s="1"/>
      <c r="B36" s="1"/>
      <c r="C36" s="1"/>
      <c r="D36" s="1"/>
      <c r="E36" s="1" t="s">
        <v>36</v>
      </c>
      <c r="F36" s="1"/>
      <c r="G36" s="3">
        <v>8300</v>
      </c>
      <c r="H36" s="3">
        <v>0</v>
      </c>
      <c r="I36" s="4">
        <f t="shared" si="0"/>
        <v>1</v>
      </c>
      <c r="J36" s="4" t="b">
        <v>0</v>
      </c>
    </row>
    <row r="37" spans="1:10" x14ac:dyDescent="0.25">
      <c r="A37" s="1"/>
      <c r="B37" s="1"/>
      <c r="C37" s="1"/>
      <c r="D37" s="1"/>
      <c r="E37" s="1" t="s">
        <v>37</v>
      </c>
      <c r="F37" s="1"/>
      <c r="G37" s="3">
        <v>8100</v>
      </c>
      <c r="H37" s="3">
        <v>20500</v>
      </c>
      <c r="I37" s="4">
        <f t="shared" si="0"/>
        <v>-0.60487999999999997</v>
      </c>
      <c r="J37" s="4" t="b">
        <v>0</v>
      </c>
    </row>
    <row r="38" spans="1:10" x14ac:dyDescent="0.25">
      <c r="A38" s="1"/>
      <c r="B38" s="1"/>
      <c r="C38" s="1"/>
      <c r="D38" s="1"/>
      <c r="E38" s="1" t="s">
        <v>38</v>
      </c>
      <c r="F38" s="1"/>
      <c r="G38" s="3">
        <v>5500</v>
      </c>
      <c r="H38" s="3">
        <v>5800</v>
      </c>
      <c r="I38" s="4">
        <f t="shared" si="0"/>
        <v>-5.1720000000000002E-2</v>
      </c>
      <c r="J38" s="4" t="b">
        <v>0</v>
      </c>
    </row>
    <row r="39" spans="1:10" x14ac:dyDescent="0.25">
      <c r="A39" s="1"/>
      <c r="B39" s="1"/>
      <c r="C39" s="1"/>
      <c r="D39" s="1"/>
      <c r="E39" s="1" t="s">
        <v>39</v>
      </c>
      <c r="F39" s="1"/>
      <c r="G39" s="3">
        <v>45000</v>
      </c>
      <c r="H39" s="3">
        <v>38000</v>
      </c>
      <c r="I39" s="4">
        <f t="shared" si="0"/>
        <v>0.18421000000000001</v>
      </c>
      <c r="J39" s="4" t="b">
        <v>0</v>
      </c>
    </row>
    <row r="40" spans="1:10" x14ac:dyDescent="0.25">
      <c r="A40" s="1"/>
      <c r="B40" s="1"/>
      <c r="C40" s="1"/>
      <c r="D40" s="1"/>
      <c r="E40" s="1" t="s">
        <v>40</v>
      </c>
      <c r="F40" s="1"/>
      <c r="G40" s="3">
        <v>26400</v>
      </c>
      <c r="H40" s="3">
        <v>0</v>
      </c>
      <c r="I40" s="4">
        <f t="shared" si="0"/>
        <v>1</v>
      </c>
      <c r="J40" s="4" t="b">
        <v>0</v>
      </c>
    </row>
    <row r="41" spans="1:10" x14ac:dyDescent="0.25">
      <c r="A41" s="1"/>
      <c r="B41" s="1"/>
      <c r="C41" s="1"/>
      <c r="D41" s="1"/>
      <c r="E41" s="1" t="s">
        <v>41</v>
      </c>
      <c r="F41" s="1"/>
      <c r="G41" s="3">
        <v>9800</v>
      </c>
      <c r="H41" s="3">
        <v>0</v>
      </c>
      <c r="I41" s="4">
        <f t="shared" si="0"/>
        <v>1</v>
      </c>
      <c r="J41" s="4" t="b">
        <v>0</v>
      </c>
    </row>
    <row r="42" spans="1:10" x14ac:dyDescent="0.25">
      <c r="A42" s="1"/>
      <c r="B42" s="1"/>
      <c r="C42" s="1"/>
      <c r="D42" s="1"/>
      <c r="E42" s="1" t="s">
        <v>42</v>
      </c>
      <c r="F42" s="1"/>
      <c r="G42" s="3">
        <v>3100</v>
      </c>
      <c r="H42" s="3">
        <v>0</v>
      </c>
      <c r="I42" s="4">
        <f t="shared" si="0"/>
        <v>1</v>
      </c>
      <c r="J42" s="4" t="b">
        <v>0</v>
      </c>
    </row>
    <row r="43" spans="1:10" x14ac:dyDescent="0.25">
      <c r="A43" s="1"/>
      <c r="B43" s="1"/>
      <c r="C43" s="1"/>
      <c r="D43" s="1"/>
      <c r="E43" s="1" t="s">
        <v>43</v>
      </c>
      <c r="F43" s="1"/>
      <c r="G43" s="3">
        <v>22987</v>
      </c>
      <c r="H43" s="3">
        <v>29654</v>
      </c>
      <c r="I43" s="4">
        <f t="shared" si="0"/>
        <v>-0.22483</v>
      </c>
      <c r="J43" s="4" t="b">
        <v>0</v>
      </c>
    </row>
    <row r="44" spans="1:10" x14ac:dyDescent="0.25">
      <c r="A44" s="1"/>
      <c r="B44" s="1"/>
      <c r="C44" s="1"/>
      <c r="D44" s="1"/>
      <c r="E44" s="1" t="s">
        <v>44</v>
      </c>
      <c r="F44" s="1"/>
      <c r="G44" s="3">
        <v>1764</v>
      </c>
      <c r="H44" s="3">
        <v>652</v>
      </c>
      <c r="I44" s="4">
        <f t="shared" si="0"/>
        <v>1.7055199999999999</v>
      </c>
      <c r="J44" s="4" t="b">
        <v>0</v>
      </c>
    </row>
    <row r="45" spans="1:10" x14ac:dyDescent="0.25">
      <c r="A45" s="1"/>
      <c r="B45" s="1"/>
      <c r="C45" s="1"/>
      <c r="D45" s="1"/>
      <c r="E45" s="1" t="s">
        <v>45</v>
      </c>
      <c r="F45" s="1"/>
      <c r="G45" s="3">
        <v>23765</v>
      </c>
      <c r="H45" s="3">
        <v>20954</v>
      </c>
      <c r="I45" s="4">
        <f t="shared" si="0"/>
        <v>0.13414999999999999</v>
      </c>
      <c r="J45" s="4" t="b">
        <v>0</v>
      </c>
    </row>
    <row r="46" spans="1:10" x14ac:dyDescent="0.25">
      <c r="A46" s="1"/>
      <c r="B46" s="1"/>
      <c r="C46" s="1"/>
      <c r="D46" s="1"/>
      <c r="E46" s="1" t="s">
        <v>46</v>
      </c>
      <c r="F46" s="1"/>
      <c r="G46" s="3">
        <v>12354</v>
      </c>
      <c r="H46" s="3">
        <v>15000</v>
      </c>
      <c r="I46" s="4">
        <f t="shared" si="0"/>
        <v>-0.1764</v>
      </c>
      <c r="J46" s="4" t="b">
        <v>0</v>
      </c>
    </row>
    <row r="47" spans="1:10" x14ac:dyDescent="0.25">
      <c r="A47" s="1"/>
      <c r="B47" s="1"/>
      <c r="C47" s="1"/>
      <c r="D47" s="1"/>
      <c r="E47" s="1" t="s">
        <v>47</v>
      </c>
      <c r="F47" s="1"/>
      <c r="G47" s="3">
        <v>11352</v>
      </c>
      <c r="H47" s="3">
        <v>12987</v>
      </c>
      <c r="I47" s="4">
        <f t="shared" si="0"/>
        <v>-0.12590000000000001</v>
      </c>
      <c r="J47" s="4" t="b">
        <v>0</v>
      </c>
    </row>
    <row r="48" spans="1:10" x14ac:dyDescent="0.25">
      <c r="A48" s="1"/>
      <c r="B48" s="1"/>
      <c r="C48" s="1"/>
      <c r="D48" s="1"/>
      <c r="E48" s="1" t="s">
        <v>48</v>
      </c>
      <c r="F48" s="1"/>
      <c r="G48" s="3">
        <v>18345</v>
      </c>
      <c r="H48" s="3">
        <v>19543</v>
      </c>
      <c r="I48" s="4">
        <f t="shared" si="0"/>
        <v>-6.13E-2</v>
      </c>
      <c r="J48" s="4" t="b">
        <v>0</v>
      </c>
    </row>
    <row r="49" spans="1:10" x14ac:dyDescent="0.25">
      <c r="A49" s="1"/>
      <c r="B49" s="1"/>
      <c r="C49" s="1"/>
      <c r="D49" s="1"/>
      <c r="E49" s="1" t="s">
        <v>49</v>
      </c>
      <c r="F49" s="1"/>
      <c r="G49" s="3">
        <v>1092</v>
      </c>
      <c r="H49" s="3">
        <v>1682</v>
      </c>
      <c r="I49" s="4">
        <f t="shared" si="0"/>
        <v>-0.35077000000000003</v>
      </c>
      <c r="J49" s="4" t="b">
        <v>0</v>
      </c>
    </row>
    <row r="50" spans="1:10" x14ac:dyDescent="0.25">
      <c r="A50" s="1"/>
      <c r="B50" s="1"/>
      <c r="C50" s="1"/>
      <c r="D50" s="1"/>
      <c r="E50" s="1" t="s">
        <v>50</v>
      </c>
      <c r="F50" s="1"/>
      <c r="G50" s="3">
        <v>1324</v>
      </c>
      <c r="H50" s="3">
        <v>1720</v>
      </c>
      <c r="I50" s="4">
        <f t="shared" si="0"/>
        <v>-0.23022999999999999</v>
      </c>
      <c r="J50" s="4" t="b">
        <v>0</v>
      </c>
    </row>
    <row r="51" spans="1:10" x14ac:dyDescent="0.25">
      <c r="A51" s="1"/>
      <c r="B51" s="1"/>
      <c r="C51" s="1"/>
      <c r="D51" s="1"/>
      <c r="E51" s="1" t="s">
        <v>51</v>
      </c>
      <c r="F51" s="1"/>
      <c r="G51" s="3">
        <v>31209</v>
      </c>
      <c r="H51" s="3">
        <v>29430</v>
      </c>
      <c r="I51" s="4">
        <f t="shared" si="0"/>
        <v>6.0449999999999997E-2</v>
      </c>
      <c r="J51" s="4" t="b">
        <v>0</v>
      </c>
    </row>
    <row r="52" spans="1:10" x14ac:dyDescent="0.25">
      <c r="A52" s="1"/>
      <c r="B52" s="1"/>
      <c r="C52" s="1"/>
      <c r="D52" s="1"/>
      <c r="E52" s="1" t="s">
        <v>52</v>
      </c>
      <c r="F52" s="1"/>
      <c r="G52" s="3">
        <v>7120</v>
      </c>
      <c r="H52" s="3">
        <v>5402</v>
      </c>
      <c r="I52" s="4">
        <f t="shared" si="0"/>
        <v>0.31802999999999998</v>
      </c>
      <c r="J52" s="4" t="b">
        <v>0</v>
      </c>
    </row>
    <row r="53" spans="1:10" x14ac:dyDescent="0.25">
      <c r="A53" s="1"/>
      <c r="B53" s="1"/>
      <c r="C53" s="1"/>
      <c r="D53" s="1"/>
      <c r="E53" s="1" t="s">
        <v>53</v>
      </c>
      <c r="F53" s="1"/>
      <c r="G53" s="3">
        <v>1294</v>
      </c>
      <c r="H53" s="3">
        <v>2306</v>
      </c>
      <c r="I53" s="4">
        <f t="shared" si="0"/>
        <v>-0.43885999999999997</v>
      </c>
      <c r="J53" s="4" t="b">
        <v>0</v>
      </c>
    </row>
    <row r="54" spans="1:10" x14ac:dyDescent="0.25">
      <c r="A54" s="1"/>
      <c r="B54" s="1"/>
      <c r="C54" s="1"/>
      <c r="D54" s="1"/>
      <c r="E54" s="1" t="s">
        <v>54</v>
      </c>
      <c r="F54" s="1"/>
      <c r="G54" s="3">
        <v>54032</v>
      </c>
      <c r="H54" s="3">
        <v>4520</v>
      </c>
      <c r="I54" s="4">
        <f t="shared" si="0"/>
        <v>10.95398</v>
      </c>
      <c r="J54" s="4" t="b">
        <v>0</v>
      </c>
    </row>
    <row r="55" spans="1:10" x14ac:dyDescent="0.25">
      <c r="A55" s="1"/>
      <c r="B55" s="1"/>
      <c r="C55" s="1"/>
      <c r="D55" s="1"/>
      <c r="E55" s="1" t="s">
        <v>55</v>
      </c>
      <c r="F55" s="1"/>
      <c r="G55" s="3">
        <v>9802</v>
      </c>
      <c r="H55" s="3">
        <v>0</v>
      </c>
      <c r="I55" s="4">
        <f t="shared" si="0"/>
        <v>1</v>
      </c>
      <c r="J55" s="4" t="b">
        <v>0</v>
      </c>
    </row>
    <row r="56" spans="1:10" x14ac:dyDescent="0.25">
      <c r="A56" s="1"/>
      <c r="B56" s="1"/>
      <c r="C56" s="1"/>
      <c r="D56" s="1"/>
      <c r="E56" s="1" t="s">
        <v>56</v>
      </c>
      <c r="F56" s="1"/>
      <c r="G56" s="3">
        <v>2302</v>
      </c>
      <c r="H56" s="3">
        <v>3089</v>
      </c>
      <c r="I56" s="4">
        <f t="shared" si="0"/>
        <v>-0.25478000000000001</v>
      </c>
      <c r="J56" s="4" t="b">
        <v>0</v>
      </c>
    </row>
    <row r="57" spans="1:10" x14ac:dyDescent="0.25">
      <c r="A57" s="1"/>
      <c r="B57" s="1"/>
      <c r="C57" s="1"/>
      <c r="D57" s="1"/>
      <c r="E57" s="1" t="s">
        <v>57</v>
      </c>
      <c r="F57" s="1"/>
      <c r="G57" s="3">
        <v>523453</v>
      </c>
      <c r="H57" s="3">
        <v>230000</v>
      </c>
      <c r="I57" s="4">
        <f t="shared" si="0"/>
        <v>1.2758799999999999</v>
      </c>
      <c r="J57" s="4" t="b">
        <v>1</v>
      </c>
    </row>
    <row r="58" spans="1:10" x14ac:dyDescent="0.25">
      <c r="A58" s="1"/>
      <c r="B58" s="1"/>
      <c r="C58" s="1"/>
      <c r="D58" s="1"/>
      <c r="E58" s="1" t="s">
        <v>58</v>
      </c>
      <c r="F58" s="1"/>
      <c r="G58" s="3">
        <v>65432</v>
      </c>
      <c r="H58" s="3">
        <v>87324</v>
      </c>
      <c r="I58" s="4">
        <f t="shared" si="0"/>
        <v>-0.25069999999999998</v>
      </c>
      <c r="J58" s="4" t="b">
        <v>0</v>
      </c>
    </row>
    <row r="59" spans="1:10" x14ac:dyDescent="0.25">
      <c r="A59" s="1"/>
      <c r="B59" s="1"/>
      <c r="C59" s="1"/>
      <c r="D59" s="1"/>
      <c r="E59" s="1" t="s">
        <v>59</v>
      </c>
      <c r="F59" s="1"/>
      <c r="G59" s="3">
        <v>2309</v>
      </c>
      <c r="H59" s="3">
        <v>8734</v>
      </c>
      <c r="I59" s="4">
        <f t="shared" si="0"/>
        <v>-0.73563000000000001</v>
      </c>
      <c r="J59" s="4" t="b">
        <v>0</v>
      </c>
    </row>
    <row r="60" spans="1:10" x14ac:dyDescent="0.25">
      <c r="A60" s="1"/>
      <c r="B60" s="1"/>
      <c r="C60" s="1"/>
      <c r="D60" s="1"/>
      <c r="E60" s="1" t="s">
        <v>60</v>
      </c>
      <c r="F60" s="1"/>
      <c r="G60" s="3">
        <v>193213</v>
      </c>
      <c r="H60" s="3">
        <v>187304</v>
      </c>
      <c r="I60" s="4">
        <f t="shared" si="0"/>
        <v>3.1550000000000002E-2</v>
      </c>
      <c r="J60" s="4" t="b">
        <v>0</v>
      </c>
    </row>
    <row r="61" spans="1:10" x14ac:dyDescent="0.25">
      <c r="A61" s="1"/>
      <c r="B61" s="1"/>
      <c r="C61" s="1"/>
      <c r="D61" s="1"/>
      <c r="E61" s="1" t="s">
        <v>61</v>
      </c>
      <c r="F61" s="1"/>
      <c r="G61" s="3">
        <v>1563</v>
      </c>
      <c r="H61" s="3">
        <v>0</v>
      </c>
      <c r="I61" s="4">
        <f t="shared" si="0"/>
        <v>1</v>
      </c>
      <c r="J61" s="4" t="b">
        <v>0</v>
      </c>
    </row>
    <row r="62" spans="1:10" ht="15.75" thickBot="1" x14ac:dyDescent="0.3">
      <c r="A62" s="1"/>
      <c r="B62" s="1"/>
      <c r="C62" s="1"/>
      <c r="D62" s="1"/>
      <c r="E62" s="1" t="s">
        <v>62</v>
      </c>
      <c r="F62" s="1"/>
      <c r="G62" s="3">
        <v>20934</v>
      </c>
      <c r="H62" s="3">
        <v>0</v>
      </c>
      <c r="I62" s="4">
        <f t="shared" si="0"/>
        <v>1</v>
      </c>
      <c r="J62" s="4" t="b">
        <v>1</v>
      </c>
    </row>
    <row r="63" spans="1:10" ht="15.75" thickBot="1" x14ac:dyDescent="0.3">
      <c r="A63" s="1"/>
      <c r="B63" s="1"/>
      <c r="C63" s="1"/>
      <c r="D63" s="1" t="s">
        <v>63</v>
      </c>
      <c r="E63" s="1"/>
      <c r="F63" s="1"/>
      <c r="G63" s="7">
        <f>ROUND(SUM(G14:G17)+G23+SUM(G28:G62),5)</f>
        <v>3822911</v>
      </c>
      <c r="H63" s="7">
        <f>ROUND(SUM(H14:H17)+H23+SUM(H28:H62),5)</f>
        <v>4262003.18</v>
      </c>
      <c r="I63" s="8">
        <f t="shared" si="0"/>
        <v>-0.10302</v>
      </c>
      <c r="J63" s="8" t="b">
        <v>0</v>
      </c>
    </row>
    <row r="64" spans="1:10" x14ac:dyDescent="0.25">
      <c r="A64" s="1"/>
      <c r="B64" s="1" t="s">
        <v>64</v>
      </c>
      <c r="C64" s="1"/>
      <c r="D64" s="1"/>
      <c r="E64" s="1"/>
      <c r="F64" s="1"/>
      <c r="G64" s="3">
        <f>ROUND(G3+G13-G63,5)</f>
        <v>-2273389.2000000002</v>
      </c>
      <c r="H64" s="3">
        <f>ROUND(H3+H13-H63,5)</f>
        <v>-4768307.26</v>
      </c>
      <c r="I64" s="4">
        <f t="shared" si="0"/>
        <v>0.52322999999999997</v>
      </c>
      <c r="J64" s="4" t="b">
        <v>0</v>
      </c>
    </row>
    <row r="65" spans="1:10" x14ac:dyDescent="0.25">
      <c r="A65" s="1"/>
      <c r="B65" s="1" t="s">
        <v>65</v>
      </c>
      <c r="C65" s="1"/>
      <c r="D65" s="1"/>
      <c r="E65" s="1"/>
      <c r="F65" s="1"/>
      <c r="G65" s="3"/>
      <c r="H65" s="3"/>
      <c r="I65" s="4"/>
      <c r="J65" s="4" t="str">
        <v/>
      </c>
    </row>
    <row r="66" spans="1:10" x14ac:dyDescent="0.25">
      <c r="A66" s="1"/>
      <c r="B66" s="1"/>
      <c r="C66" s="1" t="s">
        <v>66</v>
      </c>
      <c r="D66" s="1"/>
      <c r="E66" s="1"/>
      <c r="F66" s="1"/>
      <c r="G66" s="3"/>
      <c r="H66" s="3"/>
      <c r="I66" s="4"/>
      <c r="J66" s="4" t="str">
        <v/>
      </c>
    </row>
    <row r="67" spans="1:10" ht="15.75" thickBot="1" x14ac:dyDescent="0.3">
      <c r="A67" s="1"/>
      <c r="B67" s="1"/>
      <c r="C67" s="1"/>
      <c r="D67" s="1" t="s">
        <v>67</v>
      </c>
      <c r="E67" s="1"/>
      <c r="F67" s="1"/>
      <c r="G67" s="5">
        <v>1.31</v>
      </c>
      <c r="H67" s="5">
        <v>0.87</v>
      </c>
      <c r="I67" s="6">
        <f>ROUND(IF(G67=0, IF(H67=0, 0, SIGN(-H67)), IF(H67=0, SIGN(G67), (G67-H67)/ABS(H67))),5)</f>
        <v>0.50575000000000003</v>
      </c>
      <c r="J67" s="6" t="b">
        <v>0</v>
      </c>
    </row>
    <row r="68" spans="1:10" x14ac:dyDescent="0.25">
      <c r="A68" s="1"/>
      <c r="B68" s="1"/>
      <c r="C68" s="1" t="s">
        <v>68</v>
      </c>
      <c r="D68" s="1"/>
      <c r="E68" s="1"/>
      <c r="F68" s="1"/>
      <c r="G68" s="3">
        <f>ROUND(SUM(G66:G67),5)</f>
        <v>1.31</v>
      </c>
      <c r="H68" s="3">
        <f>ROUND(SUM(H66:H67),5)</f>
        <v>0.87</v>
      </c>
      <c r="I68" s="4">
        <f>ROUND(IF(G68=0, IF(H68=0, 0, SIGN(-H68)), IF(H68=0, SIGN(G68), (G68-H68)/ABS(H68))),5)</f>
        <v>0.50575000000000003</v>
      </c>
      <c r="J68" s="4" t="b">
        <v>0</v>
      </c>
    </row>
    <row r="69" spans="1:10" x14ac:dyDescent="0.25">
      <c r="A69" s="1"/>
      <c r="B69" s="1"/>
      <c r="C69" s="1" t="s">
        <v>69</v>
      </c>
      <c r="D69" s="1"/>
      <c r="E69" s="1"/>
      <c r="F69" s="1"/>
      <c r="G69" s="3"/>
      <c r="H69" s="3"/>
      <c r="I69" s="4"/>
      <c r="J69" s="4" t="str">
        <v/>
      </c>
    </row>
    <row r="70" spans="1:10" ht="15.75" thickBot="1" x14ac:dyDescent="0.3">
      <c r="A70" s="1"/>
      <c r="B70" s="1"/>
      <c r="C70" s="1"/>
      <c r="D70" s="1" t="s">
        <v>70</v>
      </c>
      <c r="E70" s="1"/>
      <c r="F70" s="1"/>
      <c r="G70" s="3">
        <v>0</v>
      </c>
      <c r="H70" s="3">
        <v>0</v>
      </c>
      <c r="I70" s="4">
        <f>ROUND(IF(G70=0, IF(H70=0, 0, SIGN(-H70)), IF(H70=0, SIGN(G70), (G70-H70)/ABS(H70))),5)</f>
        <v>0</v>
      </c>
      <c r="J70" s="4" t="b">
        <v>0</v>
      </c>
    </row>
    <row r="71" spans="1:10" ht="15.75" thickBot="1" x14ac:dyDescent="0.3">
      <c r="A71" s="1"/>
      <c r="B71" s="1"/>
      <c r="C71" s="1" t="s">
        <v>71</v>
      </c>
      <c r="D71" s="1"/>
      <c r="E71" s="1"/>
      <c r="F71" s="1"/>
      <c r="G71" s="9">
        <f>ROUND(SUM(G69:G70),5)</f>
        <v>0</v>
      </c>
      <c r="H71" s="9">
        <f>ROUND(SUM(H69:H70),5)</f>
        <v>0</v>
      </c>
      <c r="I71" s="10">
        <f>ROUND(IF(G71=0, IF(H71=0, 0, SIGN(-H71)), IF(H71=0, SIGN(G71), (G71-H71)/ABS(H71))),5)</f>
        <v>0</v>
      </c>
      <c r="J71" s="10" t="b">
        <v>0</v>
      </c>
    </row>
    <row r="72" spans="1:10" ht="15.75" thickBot="1" x14ac:dyDescent="0.3">
      <c r="A72" s="1"/>
      <c r="B72" s="1" t="s">
        <v>72</v>
      </c>
      <c r="C72" s="1"/>
      <c r="D72" s="1"/>
      <c r="E72" s="1"/>
      <c r="F72" s="1"/>
      <c r="G72" s="9">
        <f>ROUND(G65+G68-G71,5)</f>
        <v>1.31</v>
      </c>
      <c r="H72" s="9">
        <f>ROUND(H65+H68-H71,5)</f>
        <v>0.87</v>
      </c>
      <c r="I72" s="10">
        <f>ROUND(IF(G72=0, IF(H72=0, 0, SIGN(-H72)), IF(H72=0, SIGN(G72), (G72-H72)/ABS(H72))),5)</f>
        <v>0.50575000000000003</v>
      </c>
      <c r="J72" s="10" t="b">
        <v>0</v>
      </c>
    </row>
    <row r="73" spans="1:10" s="13" customFormat="1" ht="12" thickBot="1" x14ac:dyDescent="0.25">
      <c r="A73" s="1" t="s">
        <v>73</v>
      </c>
      <c r="B73" s="1"/>
      <c r="C73" s="1"/>
      <c r="D73" s="1"/>
      <c r="E73" s="1"/>
      <c r="F73" s="1"/>
      <c r="G73" s="11">
        <f>ROUND(G64+G72,5)</f>
        <v>-2273387.89</v>
      </c>
      <c r="H73" s="11">
        <f>ROUND(H64+H72,5)</f>
        <v>-4768306.3899999997</v>
      </c>
      <c r="I73" s="12">
        <f>ROUND(IF(G73=0, IF(H73=0, 0, SIGN(-H73)), IF(H73=0, SIGN(G73), (G73-H73)/ABS(H73))),5)</f>
        <v>0.52322999999999997</v>
      </c>
      <c r="J73" s="12" t="b">
        <v>0</v>
      </c>
    </row>
    <row r="74" spans="1:10" ht="15.75" thickTop="1" x14ac:dyDescent="0.25"/>
  </sheetData>
  <conditionalFormatting sqref="G5:J64">
    <cfRule type="expression" dxfId="0" priority="1">
      <formula>$J5=TRUE</formula>
    </cfRule>
  </conditionalFormatting>
  <pageMargins left="0.7" right="0.7" top="0.75" bottom="0.75" header="0.1" footer="0.3"/>
  <pageSetup orientation="portrait" r:id="rId1"/>
  <headerFooter>
    <oddHeader>&amp;L&amp;"Arial,Bold"&amp;8 5:12 AM
&amp;"Arial,Bold"&amp;8 11/04/22
&amp;"Arial,Bold"&amp;8 Accrual Basis&amp;C&amp;"Arial,Bold"&amp;12 URBAN ROADS INC.
&amp;"Arial,Bold"&amp;14 Profit &amp;&amp; Loss
&amp;"Arial,Bold"&amp;10 January through September 2022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2022-11-04T12:12:07Z</dcterms:created>
  <dcterms:modified xsi:type="dcterms:W3CDTF">2022-11-14T12:51:11Z</dcterms:modified>
</cp:coreProperties>
</file>