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GB Personal Data\personal\"/>
    </mc:Choice>
  </mc:AlternateContent>
  <xr:revisionPtr revIDLastSave="0" documentId="13_ncr:1_{DA90B85F-6589-4C59-B2A7-A44F9209B976}" xr6:coauthVersionLast="47" xr6:coauthVersionMax="47" xr10:uidLastSave="{00000000-0000-0000-0000-000000000000}"/>
  <bookViews>
    <workbookView xWindow="-120" yWindow="-120" windowWidth="20730" windowHeight="11040" xr2:uid="{778A0232-7C75-4D65-BC1D-BADAAD64111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" i="1" l="1"/>
  <c r="B124" i="1"/>
  <c r="B121" i="1"/>
  <c r="B118" i="1"/>
  <c r="B115" i="1"/>
  <c r="B112" i="1"/>
  <c r="B109" i="1"/>
  <c r="B107" i="1"/>
  <c r="B105" i="1"/>
  <c r="B178" i="1"/>
  <c r="B176" i="1"/>
  <c r="B174" i="1"/>
  <c r="B171" i="1"/>
  <c r="B169" i="1"/>
  <c r="B167" i="1"/>
  <c r="B164" i="1"/>
  <c r="B160" i="1"/>
  <c r="B156" i="1"/>
  <c r="B154" i="1"/>
  <c r="B152" i="1"/>
  <c r="B149" i="1"/>
  <c r="B146" i="1"/>
  <c r="B143" i="1"/>
  <c r="B142" i="1"/>
  <c r="B139" i="1"/>
  <c r="D137" i="1"/>
  <c r="A138" i="1"/>
  <c r="C138" i="1" s="1"/>
  <c r="D101" i="1"/>
  <c r="D102" i="1" s="1"/>
  <c r="A103" i="1"/>
  <c r="A104" i="1" s="1"/>
  <c r="A106" i="1" s="1"/>
  <c r="A108" i="1" s="1"/>
  <c r="A110" i="1" s="1"/>
  <c r="A111" i="1" s="1"/>
  <c r="A113" i="1" s="1"/>
  <c r="A114" i="1" s="1"/>
  <c r="A116" i="1" s="1"/>
  <c r="A117" i="1" s="1"/>
  <c r="A119" i="1" s="1"/>
  <c r="A120" i="1" s="1"/>
  <c r="A122" i="1" s="1"/>
  <c r="A123" i="1" s="1"/>
  <c r="A125" i="1" s="1"/>
  <c r="A126" i="1" s="1"/>
  <c r="A128" i="1" s="1"/>
  <c r="A129" i="1" s="1"/>
  <c r="A130" i="1" s="1"/>
  <c r="D15" i="1"/>
  <c r="A16" i="1"/>
  <c r="A17" i="1" s="1"/>
  <c r="A18" i="1" s="1"/>
  <c r="A19" i="1" s="1"/>
  <c r="A21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6" i="1" s="1"/>
  <c r="A37" i="1" s="1"/>
  <c r="A38" i="1" s="1"/>
  <c r="D45" i="1"/>
  <c r="A46" i="1"/>
  <c r="A74" i="1"/>
  <c r="C74" i="1" s="1"/>
  <c r="C3" i="1"/>
  <c r="D3" i="1" s="1"/>
  <c r="D138" i="1" l="1"/>
  <c r="D139" i="1" s="1"/>
  <c r="E101" i="1"/>
  <c r="E109" i="1"/>
  <c r="E121" i="1"/>
  <c r="E102" i="1"/>
  <c r="E112" i="1"/>
  <c r="E124" i="1"/>
  <c r="E105" i="1"/>
  <c r="E115" i="1"/>
  <c r="E127" i="1"/>
  <c r="E107" i="1"/>
  <c r="E118" i="1"/>
  <c r="A140" i="1"/>
  <c r="C16" i="1"/>
  <c r="A47" i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60" i="1" s="1"/>
  <c r="A61" i="1" s="1"/>
  <c r="A62" i="1" s="1"/>
  <c r="A63" i="1" s="1"/>
  <c r="A65" i="1" s="1"/>
  <c r="A66" i="1" s="1"/>
  <c r="A67" i="1" s="1"/>
  <c r="C46" i="1"/>
  <c r="D46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2" i="1" s="1"/>
  <c r="A93" i="1" s="1"/>
  <c r="A94" i="1" s="1"/>
  <c r="D74" i="1"/>
  <c r="C4" i="1"/>
  <c r="D4" i="1" s="1"/>
  <c r="C5" i="1" s="1"/>
  <c r="D5" i="1" s="1"/>
  <c r="C6" i="1" s="1"/>
  <c r="D6" i="1" s="1"/>
  <c r="C140" i="1" l="1"/>
  <c r="D140" i="1" s="1"/>
  <c r="C103" i="1"/>
  <c r="D103" i="1" s="1"/>
  <c r="C104" i="1" s="1"/>
  <c r="D104" i="1" s="1"/>
  <c r="A141" i="1"/>
  <c r="A144" i="1" s="1"/>
  <c r="A145" i="1" s="1"/>
  <c r="A147" i="1" s="1"/>
  <c r="A148" i="1" s="1"/>
  <c r="A150" i="1" s="1"/>
  <c r="A151" i="1" s="1"/>
  <c r="A153" i="1" s="1"/>
  <c r="A155" i="1" s="1"/>
  <c r="A157" i="1" s="1"/>
  <c r="A158" i="1" s="1"/>
  <c r="A159" i="1" s="1"/>
  <c r="A161" i="1" s="1"/>
  <c r="A162" i="1" s="1"/>
  <c r="A163" i="1" s="1"/>
  <c r="A165" i="1" s="1"/>
  <c r="A166" i="1" s="1"/>
  <c r="A168" i="1" s="1"/>
  <c r="A170" i="1" s="1"/>
  <c r="A172" i="1" s="1"/>
  <c r="A173" i="1" s="1"/>
  <c r="A175" i="1" s="1"/>
  <c r="A177" i="1" s="1"/>
  <c r="A179" i="1" s="1"/>
  <c r="D16" i="1"/>
  <c r="C17" i="1" s="1"/>
  <c r="D17" i="1" s="1"/>
  <c r="C75" i="1"/>
  <c r="D75" i="1" s="1"/>
  <c r="C76" i="1" s="1"/>
  <c r="C47" i="1"/>
  <c r="D47" i="1" s="1"/>
  <c r="C7" i="1"/>
  <c r="D7" i="1" s="1"/>
  <c r="C141" i="1" l="1"/>
  <c r="D141" i="1" s="1"/>
  <c r="D105" i="1"/>
  <c r="C106" i="1"/>
  <c r="C18" i="1"/>
  <c r="D18" i="1" s="1"/>
  <c r="C48" i="1"/>
  <c r="D48" i="1" s="1"/>
  <c r="D76" i="1"/>
  <c r="C77" i="1" s="1"/>
  <c r="C8" i="1"/>
  <c r="D8" i="1" s="1"/>
  <c r="C144" i="1" l="1"/>
  <c r="D142" i="1"/>
  <c r="D143" i="1" s="1"/>
  <c r="D106" i="1"/>
  <c r="C108" i="1" s="1"/>
  <c r="C19" i="1"/>
  <c r="D19" i="1" s="1"/>
  <c r="C49" i="1"/>
  <c r="D49" i="1" s="1"/>
  <c r="D50" i="1" s="1"/>
  <c r="D77" i="1"/>
  <c r="C78" i="1" s="1"/>
  <c r="C9" i="1"/>
  <c r="D9" i="1" s="1"/>
  <c r="D107" i="1" l="1"/>
  <c r="D108" i="1" s="1"/>
  <c r="C110" i="1" s="1"/>
  <c r="D144" i="1"/>
  <c r="C145" i="1" s="1"/>
  <c r="D145" i="1" s="1"/>
  <c r="D20" i="1"/>
  <c r="C21" i="1"/>
  <c r="C51" i="1"/>
  <c r="D51" i="1" s="1"/>
  <c r="D78" i="1"/>
  <c r="C79" i="1" s="1"/>
  <c r="D146" i="1" l="1"/>
  <c r="C147" i="1"/>
  <c r="D109" i="1"/>
  <c r="D21" i="1"/>
  <c r="C52" i="1"/>
  <c r="D52" i="1" s="1"/>
  <c r="D79" i="1"/>
  <c r="C80" i="1" s="1"/>
  <c r="D147" i="1" l="1"/>
  <c r="D110" i="1"/>
  <c r="D22" i="1"/>
  <c r="C23" i="1"/>
  <c r="C53" i="1"/>
  <c r="D53" i="1" s="1"/>
  <c r="D80" i="1"/>
  <c r="C81" i="1" s="1"/>
  <c r="C148" i="1" l="1"/>
  <c r="D148" i="1" s="1"/>
  <c r="C111" i="1"/>
  <c r="D111" i="1" s="1"/>
  <c r="C113" i="1" s="1"/>
  <c r="D23" i="1"/>
  <c r="C54" i="1"/>
  <c r="D54" i="1" s="1"/>
  <c r="D81" i="1"/>
  <c r="C82" i="1" s="1"/>
  <c r="D149" i="1" l="1"/>
  <c r="C150" i="1"/>
  <c r="D112" i="1"/>
  <c r="C24" i="1"/>
  <c r="D24" i="1" s="1"/>
  <c r="C55" i="1"/>
  <c r="D55" i="1" s="1"/>
  <c r="D82" i="1"/>
  <c r="C83" i="1" s="1"/>
  <c r="D150" i="1" l="1"/>
  <c r="D113" i="1"/>
  <c r="C25" i="1"/>
  <c r="D25" i="1" s="1"/>
  <c r="C56" i="1"/>
  <c r="D56" i="1" s="1"/>
  <c r="D83" i="1"/>
  <c r="C84" i="1" s="1"/>
  <c r="C151" i="1" l="1"/>
  <c r="D151" i="1" s="1"/>
  <c r="C114" i="1"/>
  <c r="D114" i="1" s="1"/>
  <c r="C116" i="1" s="1"/>
  <c r="C26" i="1"/>
  <c r="D26" i="1" s="1"/>
  <c r="C57" i="1"/>
  <c r="D57" i="1" s="1"/>
  <c r="D84" i="1"/>
  <c r="C85" i="1" s="1"/>
  <c r="D152" i="1" l="1"/>
  <c r="C153" i="1"/>
  <c r="D115" i="1"/>
  <c r="C27" i="1"/>
  <c r="D27" i="1" s="1"/>
  <c r="C58" i="1"/>
  <c r="D58" i="1" s="1"/>
  <c r="D59" i="1" s="1"/>
  <c r="D85" i="1"/>
  <c r="D153" i="1" l="1"/>
  <c r="D116" i="1"/>
  <c r="C117" i="1" s="1"/>
  <c r="D117" i="1" s="1"/>
  <c r="C119" i="1" s="1"/>
  <c r="C28" i="1"/>
  <c r="D28" i="1" s="1"/>
  <c r="D86" i="1"/>
  <c r="C87" i="1"/>
  <c r="C60" i="1"/>
  <c r="D60" i="1" s="1"/>
  <c r="D154" i="1" l="1"/>
  <c r="C155" i="1"/>
  <c r="D118" i="1"/>
  <c r="C29" i="1"/>
  <c r="D29" i="1" s="1"/>
  <c r="D87" i="1"/>
  <c r="C88" i="1" s="1"/>
  <c r="D88" i="1" s="1"/>
  <c r="C89" i="1" s="1"/>
  <c r="C61" i="1"/>
  <c r="D61" i="1" s="1"/>
  <c r="D155" i="1" l="1"/>
  <c r="D119" i="1"/>
  <c r="D30" i="1"/>
  <c r="C31" i="1"/>
  <c r="C62" i="1"/>
  <c r="D62" i="1" s="1"/>
  <c r="D89" i="1"/>
  <c r="C90" i="1" s="1"/>
  <c r="D156" i="1" l="1"/>
  <c r="C157" i="1"/>
  <c r="C120" i="1"/>
  <c r="D120" i="1" s="1"/>
  <c r="C122" i="1" s="1"/>
  <c r="D31" i="1"/>
  <c r="C63" i="1"/>
  <c r="D63" i="1" s="1"/>
  <c r="D64" i="1" s="1"/>
  <c r="D90" i="1"/>
  <c r="D157" i="1" l="1"/>
  <c r="D121" i="1"/>
  <c r="C32" i="1"/>
  <c r="D32" i="1" s="1"/>
  <c r="D91" i="1"/>
  <c r="C92" i="1"/>
  <c r="C65" i="1"/>
  <c r="D65" i="1" s="1"/>
  <c r="C158" i="1" l="1"/>
  <c r="D158" i="1" s="1"/>
  <c r="D122" i="1"/>
  <c r="C33" i="1"/>
  <c r="D33" i="1" s="1"/>
  <c r="D92" i="1"/>
  <c r="C93" i="1" s="1"/>
  <c r="C66" i="1"/>
  <c r="D66" i="1" s="1"/>
  <c r="C159" i="1" l="1"/>
  <c r="D159" i="1" s="1"/>
  <c r="C123" i="1"/>
  <c r="D123" i="1" s="1"/>
  <c r="C125" i="1" s="1"/>
  <c r="C34" i="1"/>
  <c r="D34" i="1" s="1"/>
  <c r="D93" i="1"/>
  <c r="C94" i="1" s="1"/>
  <c r="D94" i="1" s="1"/>
  <c r="C95" i="1" s="1"/>
  <c r="C67" i="1"/>
  <c r="D67" i="1" s="1"/>
  <c r="D160" i="1" l="1"/>
  <c r="C161" i="1"/>
  <c r="D124" i="1"/>
  <c r="D35" i="1"/>
  <c r="C36" i="1"/>
  <c r="C68" i="1"/>
  <c r="D68" i="1" s="1"/>
  <c r="D95" i="1"/>
  <c r="D161" i="1" l="1"/>
  <c r="C162" i="1" s="1"/>
  <c r="D162" i="1" s="1"/>
  <c r="D125" i="1"/>
  <c r="D36" i="1"/>
  <c r="C163" i="1" l="1"/>
  <c r="D163" i="1" s="1"/>
  <c r="C126" i="1"/>
  <c r="D126" i="1" s="1"/>
  <c r="C128" i="1" s="1"/>
  <c r="C37" i="1"/>
  <c r="D37" i="1" s="1"/>
  <c r="C38" i="1" s="1"/>
  <c r="D38" i="1" s="1"/>
  <c r="C39" i="1" s="1"/>
  <c r="D39" i="1" s="1"/>
  <c r="D164" i="1" l="1"/>
  <c r="C165" i="1"/>
  <c r="D127" i="1"/>
  <c r="D165" i="1" l="1"/>
  <c r="D128" i="1"/>
  <c r="C129" i="1" s="1"/>
  <c r="D129" i="1" s="1"/>
  <c r="C166" i="1" l="1"/>
  <c r="D166" i="1" s="1"/>
  <c r="C130" i="1"/>
  <c r="D130" i="1" s="1"/>
  <c r="D167" i="1" l="1"/>
  <c r="C168" i="1"/>
  <c r="C131" i="1"/>
  <c r="D131" i="1" s="1"/>
  <c r="D168" i="1" l="1"/>
  <c r="D169" i="1" l="1"/>
  <c r="C170" i="1"/>
  <c r="D170" i="1" l="1"/>
  <c r="D171" i="1" s="1"/>
  <c r="C172" i="1" l="1"/>
  <c r="D172" i="1" s="1"/>
  <c r="C173" i="1" l="1"/>
  <c r="D173" i="1" s="1"/>
  <c r="D174" i="1" l="1"/>
  <c r="C175" i="1"/>
  <c r="D175" i="1" l="1"/>
  <c r="D176" i="1" l="1"/>
  <c r="C177" i="1"/>
  <c r="D177" i="1" l="1"/>
  <c r="D178" i="1" l="1"/>
  <c r="C179" i="1"/>
  <c r="D179" i="1" l="1"/>
  <c r="C180" i="1" l="1"/>
  <c r="D180" i="1" s="1"/>
</calcChain>
</file>

<file path=xl/sharedStrings.xml><?xml version="1.0" encoding="utf-8"?>
<sst xmlns="http://schemas.openxmlformats.org/spreadsheetml/2006/main" count="69" uniqueCount="43">
  <si>
    <t>Dividend</t>
  </si>
  <si>
    <t>HDFC</t>
  </si>
  <si>
    <t>HDFC bank</t>
  </si>
  <si>
    <t>ICICI Bank</t>
  </si>
  <si>
    <t>SBI</t>
  </si>
  <si>
    <t>Final</t>
  </si>
  <si>
    <t>Rs.9.5000 per share(190%)Final Dividend</t>
  </si>
  <si>
    <t>Interim</t>
  </si>
  <si>
    <t>Rs.8.0000 per share(160%)Interim Dividend</t>
  </si>
  <si>
    <t>Rs.10.5000 per share(210%)Final Dividend</t>
  </si>
  <si>
    <t>Special</t>
  </si>
  <si>
    <t>Rs.4.0000 per share(80%)Special Dividend</t>
  </si>
  <si>
    <t>Rs.7.0000 per share(140%)Interim Dividend</t>
  </si>
  <si>
    <t>Rs.20.5000 per share(410%)Final Dividend</t>
  </si>
  <si>
    <t>Rs.10.0000 per share(200%)Special Dividend</t>
  </si>
  <si>
    <t>Infosys</t>
  </si>
  <si>
    <t>Rs.16.0000 per share(320%)Final Dividend</t>
  </si>
  <si>
    <t>Rs.15.0000 per share(300%)Interim Dividend</t>
  </si>
  <si>
    <t>Rs.15.0000 per share(300%)Final Dividend</t>
  </si>
  <si>
    <t>Rs.12.0000 per share(240%)Interim Dividend</t>
  </si>
  <si>
    <t>Date</t>
  </si>
  <si>
    <t>Return</t>
  </si>
  <si>
    <t>ONGC</t>
  </si>
  <si>
    <t>Rs.4.0000 per share(80%)Second Interim Dividend</t>
  </si>
  <si>
    <t>Rs.6.7500 per share(135%)Interim Dividend</t>
  </si>
  <si>
    <t>Rs.3.2500 per share(65%)Final Dividend</t>
  </si>
  <si>
    <t>Rs.1.7500 per share (35%) Second Interim Dividend</t>
  </si>
  <si>
    <t>Rs.5.5000 per share(110%)Interim Dividend</t>
  </si>
  <si>
    <t>Rs.1.8500 per share(37%)Final Dividend</t>
  </si>
  <si>
    <t>Rs.1.7500 per share(35%)Interim Dividend</t>
  </si>
  <si>
    <t>Rs.5.0000 per share(100%)Interim Dividend (Revised)</t>
  </si>
  <si>
    <t>Rs.0.7500 per share(15%)Final Dividend</t>
  </si>
  <si>
    <t>Rs.1.0000 per share(20%)Interim Dividend</t>
  </si>
  <si>
    <t>Rs.5.2500 per share(105%)Interim Dividend</t>
  </si>
  <si>
    <t>Rs.1.3500 per share(27%)Final Dividend</t>
  </si>
  <si>
    <t>Rs.2.2500 per share(45%)Second Interim Dividend (Revised)</t>
  </si>
  <si>
    <t>Rs.3.0000 per share(60%)First Interim Dividend</t>
  </si>
  <si>
    <t>Rs.0.8000 per share(16%)Final Dividend</t>
  </si>
  <si>
    <t>Rs.2.2500 per share(45%)Second Interim Dividend</t>
  </si>
  <si>
    <t>Rs.4.5000 per share(90%)Interim Dividend</t>
  </si>
  <si>
    <t>Bonus</t>
  </si>
  <si>
    <t>2:1</t>
  </si>
  <si>
    <t>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</si>
</sst>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/>
    </xf>
    <xf numFmtId="10" fontId="0" fillId="0" borderId="0" xfId="1" applyNumberFormat="1" applyFont="1" applyAlignment="1">
      <alignment vertical="top"/>
    </xf>
    <xf numFmtId="14" fontId="0" fillId="0" borderId="0" xfId="0" applyNumberFormat="1" applyAlignment="1">
      <alignment vertical="top"/>
    </xf>
    <xf numFmtId="165" fontId="0" fillId="0" borderId="0" xfId="1" applyNumberFormat="1" applyFont="1" applyAlignment="1">
      <alignment vertical="top"/>
    </xf>
    <xf numFmtId="164" fontId="0" fillId="0" borderId="0" xfId="1" applyNumberFormat="1" applyFont="1" applyAlignment="1">
      <alignment vertical="top"/>
    </xf>
    <xf numFmtId="0" fontId="0" fillId="0" borderId="0" xfId="0" quotePrefix="1" applyAlignment="1">
      <alignment horizontal="center" vertical="top"/>
    </xf>
    <xf numFmtId="0" fontId="0" fillId="0" borderId="0" xfId="0" quotePrefix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ED17-D654-4CA2-8A63-68664E6C9663}">
  <dimension ref="A1:O182"/>
  <sheetViews>
    <sheetView tabSelected="1" topLeftCell="A92" workbookViewId="0">
      <selection activeCell="D131" sqref="D131"/>
    </sheetView>
  </sheetViews>
  <sheetFormatPr defaultRowHeight="15" x14ac:dyDescent="0.25"/>
  <cols>
    <col min="1" max="1" width="12.42578125" style="1" customWidth="1"/>
    <col min="2" max="2" width="9.7109375" style="1" customWidth="1"/>
    <col min="3" max="8" width="9.140625" style="1"/>
    <col min="9" max="9" width="10.28515625" style="1" customWidth="1"/>
    <col min="10" max="11" width="10.85546875" style="1" customWidth="1"/>
    <col min="12" max="16384" width="9.140625" style="1"/>
  </cols>
  <sheetData>
    <row r="1" spans="1:5" x14ac:dyDescent="0.25">
      <c r="A1" s="1" t="s">
        <v>20</v>
      </c>
      <c r="B1" s="1" t="s">
        <v>0</v>
      </c>
      <c r="C1" s="1" t="s">
        <v>21</v>
      </c>
      <c r="D1" s="2">
        <v>6.1629537919697906E-2</v>
      </c>
      <c r="E1" s="1" t="s">
        <v>1</v>
      </c>
    </row>
    <row r="2" spans="1:5" x14ac:dyDescent="0.25">
      <c r="A2" s="3">
        <v>43182</v>
      </c>
      <c r="B2" s="3"/>
      <c r="D2" s="1">
        <v>1800</v>
      </c>
    </row>
    <row r="3" spans="1:5" x14ac:dyDescent="0.25">
      <c r="A3" s="3">
        <v>43220</v>
      </c>
      <c r="B3" s="1">
        <v>16.5</v>
      </c>
      <c r="C3" s="1">
        <f>ROUND(D2*$D$1*((A3-A2)/365),4)</f>
        <v>11.549200000000001</v>
      </c>
      <c r="D3" s="1">
        <f>D2+B3+C3</f>
        <v>1828.0491999999999</v>
      </c>
    </row>
    <row r="4" spans="1:5" x14ac:dyDescent="0.25">
      <c r="A4" s="3">
        <v>43530</v>
      </c>
      <c r="B4" s="1">
        <v>3.5</v>
      </c>
      <c r="C4" s="1">
        <f t="shared" ref="C4" si="0">ROUND(D3*$D$1*((A4-A3)/365),4)</f>
        <v>95.685400000000001</v>
      </c>
      <c r="D4" s="1">
        <f t="shared" ref="D4" si="1">D3+B4+C4</f>
        <v>1927.2346</v>
      </c>
    </row>
    <row r="5" spans="1:5" x14ac:dyDescent="0.25">
      <c r="A5" s="3">
        <v>43598</v>
      </c>
      <c r="B5" s="1">
        <v>17.5</v>
      </c>
      <c r="C5" s="1">
        <f t="shared" ref="C5:C9" si="2">ROUND(D4*$D$1*((A5-A4)/365),4)</f>
        <v>22.1279</v>
      </c>
      <c r="D5" s="1">
        <f t="shared" ref="D5:D9" si="3">D4+B5+C5</f>
        <v>1966.8625</v>
      </c>
    </row>
    <row r="6" spans="1:5" x14ac:dyDescent="0.25">
      <c r="A6" s="3">
        <v>43977</v>
      </c>
      <c r="B6" s="1">
        <v>21</v>
      </c>
      <c r="C6" s="1">
        <f t="shared" si="2"/>
        <v>125.86620000000001</v>
      </c>
      <c r="D6" s="1">
        <f t="shared" si="3"/>
        <v>2113.7287000000001</v>
      </c>
    </row>
    <row r="7" spans="1:5" x14ac:dyDescent="0.25">
      <c r="A7" s="3">
        <v>44323</v>
      </c>
      <c r="B7" s="1">
        <v>23</v>
      </c>
      <c r="C7" s="1">
        <f t="shared" si="2"/>
        <v>123.48699999999999</v>
      </c>
      <c r="D7" s="1">
        <f t="shared" si="3"/>
        <v>2260.2157000000002</v>
      </c>
    </row>
    <row r="8" spans="1:5" x14ac:dyDescent="0.25">
      <c r="A8" s="3">
        <v>44683</v>
      </c>
      <c r="B8" s="1">
        <v>30</v>
      </c>
      <c r="C8" s="1">
        <f t="shared" si="2"/>
        <v>137.3879</v>
      </c>
      <c r="D8" s="1">
        <f t="shared" si="3"/>
        <v>2427.6036000000004</v>
      </c>
    </row>
    <row r="9" spans="1:5" x14ac:dyDescent="0.25">
      <c r="A9" s="3">
        <v>45006</v>
      </c>
      <c r="B9" s="3"/>
      <c r="C9" s="1">
        <f t="shared" si="2"/>
        <v>132.3965</v>
      </c>
      <c r="D9" s="1">
        <f t="shared" si="3"/>
        <v>2560.0001000000002</v>
      </c>
    </row>
    <row r="11" spans="1:5" x14ac:dyDescent="0.25">
      <c r="D11" s="1">
        <v>2560</v>
      </c>
    </row>
    <row r="13" spans="1:5" x14ac:dyDescent="0.25">
      <c r="D13" s="4">
        <v>0.11545686898548284</v>
      </c>
      <c r="E13" s="1" t="s">
        <v>2</v>
      </c>
    </row>
    <row r="14" spans="1:5" x14ac:dyDescent="0.25">
      <c r="A14" s="3">
        <v>43182</v>
      </c>
      <c r="D14" s="1">
        <v>930</v>
      </c>
    </row>
    <row r="15" spans="1:5" x14ac:dyDescent="0.25">
      <c r="A15" s="3">
        <v>43213</v>
      </c>
      <c r="B15" s="1">
        <v>-13</v>
      </c>
      <c r="D15" s="1">
        <f t="shared" ref="D15:D16" si="4">D14+B15+C15</f>
        <v>917</v>
      </c>
    </row>
    <row r="16" spans="1:5" x14ac:dyDescent="0.25">
      <c r="A16" s="3">
        <f>EDATE(A14,3)</f>
        <v>43274</v>
      </c>
      <c r="C16" s="1">
        <f>D14*$D$13*((A16-A14)/365)</f>
        <v>27.064355370953184</v>
      </c>
      <c r="D16" s="1">
        <f t="shared" si="4"/>
        <v>944.06435537095319</v>
      </c>
    </row>
    <row r="17" spans="1:4" x14ac:dyDescent="0.25">
      <c r="A17" s="3">
        <f>EDATE(A16,3)</f>
        <v>43366</v>
      </c>
      <c r="C17" s="1">
        <f>D16*$D$13*((A17-A16)/365)</f>
        <v>27.473648609472381</v>
      </c>
      <c r="D17" s="1">
        <f>D16+B17+C17</f>
        <v>971.53800398042563</v>
      </c>
    </row>
    <row r="18" spans="1:4" x14ac:dyDescent="0.25">
      <c r="A18" s="3">
        <f>EDATE(A17,3)</f>
        <v>43457</v>
      </c>
      <c r="C18" s="1">
        <f>D17*$D$13*((A18-A17)/365)</f>
        <v>27.965854738736112</v>
      </c>
      <c r="D18" s="1">
        <f t="shared" ref="D18:D39" si="5">D17+B18+C18</f>
        <v>999.50385871916171</v>
      </c>
    </row>
    <row r="19" spans="1:4" x14ac:dyDescent="0.25">
      <c r="A19" s="3">
        <f>EDATE(A18,3)</f>
        <v>43547</v>
      </c>
      <c r="C19" s="1">
        <f>D18*$D$13*((A19-A18)/365)</f>
        <v>28.454692454783704</v>
      </c>
      <c r="D19" s="1">
        <f t="shared" si="5"/>
        <v>1027.9585511739454</v>
      </c>
    </row>
    <row r="20" spans="1:4" x14ac:dyDescent="0.25">
      <c r="A20" s="3">
        <v>43577</v>
      </c>
      <c r="B20" s="1">
        <v>-15</v>
      </c>
      <c r="D20" s="1">
        <f t="shared" si="5"/>
        <v>1012.9585511739454</v>
      </c>
    </row>
    <row r="21" spans="1:4" x14ac:dyDescent="0.25">
      <c r="A21" s="3">
        <f>EDATE(A19,3)</f>
        <v>43639</v>
      </c>
      <c r="C21" s="1">
        <f>D19*$D$13*((A21-A19)/365)</f>
        <v>29.915091973743895</v>
      </c>
      <c r="D21" s="1">
        <f t="shared" si="5"/>
        <v>1042.8736431476893</v>
      </c>
    </row>
    <row r="22" spans="1:4" x14ac:dyDescent="0.25">
      <c r="A22" s="3">
        <v>43668</v>
      </c>
      <c r="B22" s="1">
        <v>-5</v>
      </c>
      <c r="D22" s="1">
        <f t="shared" si="5"/>
        <v>1037.8736431476893</v>
      </c>
    </row>
    <row r="23" spans="1:4" x14ac:dyDescent="0.25">
      <c r="A23" s="3">
        <f>EDATE(A21,3)</f>
        <v>43731</v>
      </c>
      <c r="C23" s="1">
        <f>D21*$D$13*((A23-A21)/365)</f>
        <v>30.34914288725772</v>
      </c>
      <c r="D23" s="1">
        <f t="shared" si="5"/>
        <v>1068.2227860349471</v>
      </c>
    </row>
    <row r="24" spans="1:4" x14ac:dyDescent="0.25">
      <c r="A24" s="3">
        <f t="shared" ref="A24:A29" si="6">EDATE(A23,3)</f>
        <v>43822</v>
      </c>
      <c r="C24" s="1">
        <f t="shared" ref="C24:C29" si="7">D23*$D$13*((A24-A23)/365)</f>
        <v>30.748939455242567</v>
      </c>
      <c r="D24" s="1">
        <f t="shared" si="5"/>
        <v>1098.9717254901898</v>
      </c>
    </row>
    <row r="25" spans="1:4" x14ac:dyDescent="0.25">
      <c r="A25" s="3">
        <f t="shared" si="6"/>
        <v>43913</v>
      </c>
      <c r="C25" s="1">
        <f t="shared" si="7"/>
        <v>31.63405189618917</v>
      </c>
      <c r="D25" s="1">
        <f t="shared" si="5"/>
        <v>1130.605777386379</v>
      </c>
    </row>
    <row r="26" spans="1:4" x14ac:dyDescent="0.25">
      <c r="A26" s="3">
        <f t="shared" si="6"/>
        <v>44005</v>
      </c>
      <c r="C26" s="1">
        <f t="shared" si="7"/>
        <v>32.902275853373922</v>
      </c>
      <c r="D26" s="1">
        <f t="shared" si="5"/>
        <v>1163.5080532397531</v>
      </c>
    </row>
    <row r="27" spans="1:4" x14ac:dyDescent="0.25">
      <c r="A27" s="3">
        <f t="shared" si="6"/>
        <v>44097</v>
      </c>
      <c r="C27" s="1">
        <f t="shared" si="7"/>
        <v>33.859780032093113</v>
      </c>
      <c r="D27" s="1">
        <f t="shared" si="5"/>
        <v>1197.3678332718462</v>
      </c>
    </row>
    <row r="28" spans="1:4" x14ac:dyDescent="0.25">
      <c r="A28" s="3">
        <f t="shared" si="6"/>
        <v>44188</v>
      </c>
      <c r="C28" s="1">
        <f t="shared" si="7"/>
        <v>34.466397358543588</v>
      </c>
      <c r="D28" s="1">
        <f t="shared" si="5"/>
        <v>1231.8342306303898</v>
      </c>
    </row>
    <row r="29" spans="1:4" x14ac:dyDescent="0.25">
      <c r="A29" s="3">
        <f t="shared" si="6"/>
        <v>44278</v>
      </c>
      <c r="C29" s="1">
        <f t="shared" si="7"/>
        <v>35.068863298617359</v>
      </c>
      <c r="D29" s="1">
        <f t="shared" si="5"/>
        <v>1266.9030939290071</v>
      </c>
    </row>
    <row r="30" spans="1:4" x14ac:dyDescent="0.25">
      <c r="A30" s="3">
        <v>44365</v>
      </c>
      <c r="B30" s="1">
        <v>-6.5</v>
      </c>
      <c r="D30" s="1">
        <f t="shared" si="5"/>
        <v>1260.4030939290071</v>
      </c>
    </row>
    <row r="31" spans="1:4" x14ac:dyDescent="0.25">
      <c r="A31" s="3">
        <f>EDATE(A29,3)</f>
        <v>44370</v>
      </c>
      <c r="C31" s="1">
        <f>D29*$D$13*((A31-A29)/365)</f>
        <v>36.868726402854548</v>
      </c>
      <c r="D31" s="1">
        <f t="shared" si="5"/>
        <v>1297.2718203318616</v>
      </c>
    </row>
    <row r="32" spans="1:4" x14ac:dyDescent="0.25">
      <c r="A32" s="3">
        <f>EDATE(A31,3)</f>
        <v>44462</v>
      </c>
      <c r="C32" s="1">
        <f>D31*$D$13*((A32-A31)/365)</f>
        <v>37.752500600198744</v>
      </c>
      <c r="D32" s="1">
        <f t="shared" si="5"/>
        <v>1335.0243209320604</v>
      </c>
    </row>
    <row r="33" spans="1:5" x14ac:dyDescent="0.25">
      <c r="A33" s="3">
        <f>EDATE(A32,3)</f>
        <v>44553</v>
      </c>
      <c r="C33" s="1">
        <f>D32*$D$13*((A33-A32)/365)</f>
        <v>38.428858242191872</v>
      </c>
      <c r="D33" s="1">
        <f t="shared" si="5"/>
        <v>1373.4531791742522</v>
      </c>
    </row>
    <row r="34" spans="1:5" x14ac:dyDescent="0.25">
      <c r="A34" s="3">
        <f>EDATE(A33,3)</f>
        <v>44643</v>
      </c>
      <c r="C34" s="1">
        <f>D33*$D$13*((A34-A33)/365)</f>
        <v>39.100587229878045</v>
      </c>
      <c r="D34" s="1">
        <f t="shared" si="5"/>
        <v>1412.5537664041303</v>
      </c>
    </row>
    <row r="35" spans="1:5" x14ac:dyDescent="0.25">
      <c r="A35" s="3">
        <v>44674</v>
      </c>
      <c r="B35" s="1">
        <v>-15.5</v>
      </c>
      <c r="D35" s="1">
        <f t="shared" si="5"/>
        <v>1397.0537664041303</v>
      </c>
    </row>
    <row r="36" spans="1:5" x14ac:dyDescent="0.25">
      <c r="A36" s="3">
        <f>EDATE(A34,3)</f>
        <v>44735</v>
      </c>
      <c r="C36" s="1">
        <f>D34*$D$13*((A36-A34)/365)</f>
        <v>41.107373241440619</v>
      </c>
      <c r="D36" s="1">
        <f t="shared" si="5"/>
        <v>1438.161139645571</v>
      </c>
    </row>
    <row r="37" spans="1:5" x14ac:dyDescent="0.25">
      <c r="A37" s="3">
        <f>EDATE(A36,3)</f>
        <v>44827</v>
      </c>
      <c r="C37" s="1">
        <f>D36*$D$13*((A37-A36)/365)</f>
        <v>41.852585122648136</v>
      </c>
      <c r="D37" s="1">
        <f t="shared" si="5"/>
        <v>1480.0137247682192</v>
      </c>
    </row>
    <row r="38" spans="1:5" x14ac:dyDescent="0.25">
      <c r="A38" s="3">
        <f>EDATE(A37,3)</f>
        <v>44918</v>
      </c>
      <c r="C38" s="1">
        <f>D37*$D$13*((A38-A37)/365)</f>
        <v>42.60239812403438</v>
      </c>
      <c r="D38" s="1">
        <f t="shared" si="5"/>
        <v>1522.6161228922535</v>
      </c>
    </row>
    <row r="39" spans="1:5" x14ac:dyDescent="0.25">
      <c r="A39" s="3">
        <v>45006</v>
      </c>
      <c r="C39" s="1">
        <f>D38*$D$13*((A39-A38)/365)</f>
        <v>42.383811339737036</v>
      </c>
      <c r="D39" s="1">
        <f t="shared" si="5"/>
        <v>1564.9999342319907</v>
      </c>
      <c r="E39" s="1">
        <v>1564.9999080345547</v>
      </c>
    </row>
    <row r="40" spans="1:5" x14ac:dyDescent="0.25">
      <c r="A40" s="3"/>
    </row>
    <row r="41" spans="1:5" x14ac:dyDescent="0.25">
      <c r="A41" s="3">
        <v>45006</v>
      </c>
      <c r="D41" s="1">
        <v>1579</v>
      </c>
    </row>
    <row r="43" spans="1:5" x14ac:dyDescent="0.25">
      <c r="D43" s="5">
        <v>0.23110484514622745</v>
      </c>
      <c r="E43" s="1" t="s">
        <v>3</v>
      </c>
    </row>
    <row r="44" spans="1:5" x14ac:dyDescent="0.25">
      <c r="A44" s="3">
        <v>43182</v>
      </c>
      <c r="D44" s="1">
        <v>280</v>
      </c>
    </row>
    <row r="45" spans="1:5" x14ac:dyDescent="0.25">
      <c r="A45" s="3">
        <v>43227</v>
      </c>
      <c r="B45" s="1">
        <v>-1.5</v>
      </c>
      <c r="D45" s="1">
        <f>D44+B45+C45</f>
        <v>278.5</v>
      </c>
    </row>
    <row r="46" spans="1:5" x14ac:dyDescent="0.25">
      <c r="A46" s="3">
        <f>EDATE(A44,3)</f>
        <v>43274</v>
      </c>
      <c r="C46" s="1">
        <f>D44*$D$43*((A46-A44)/365)</f>
        <v>16.310303591689916</v>
      </c>
      <c r="D46" s="1">
        <f t="shared" ref="D46:D68" si="8">D45+B46+C46</f>
        <v>294.81030359168994</v>
      </c>
    </row>
    <row r="47" spans="1:5" x14ac:dyDescent="0.25">
      <c r="A47" s="3">
        <f t="shared" ref="A47:A67" si="9">EDATE(A46,3)</f>
        <v>43366</v>
      </c>
      <c r="C47" s="1">
        <f t="shared" ref="C47:C68" si="10">D46*$D$43*((A47-A46)/365)</f>
        <v>17.173019834066913</v>
      </c>
      <c r="D47" s="1">
        <f t="shared" si="8"/>
        <v>311.98332342575685</v>
      </c>
    </row>
    <row r="48" spans="1:5" x14ac:dyDescent="0.25">
      <c r="A48" s="3">
        <f t="shared" si="9"/>
        <v>43457</v>
      </c>
      <c r="C48" s="1">
        <f t="shared" si="10"/>
        <v>17.975830263054409</v>
      </c>
      <c r="D48" s="1">
        <f t="shared" si="8"/>
        <v>329.95915368881128</v>
      </c>
    </row>
    <row r="49" spans="1:4" x14ac:dyDescent="0.25">
      <c r="A49" s="3">
        <f t="shared" si="9"/>
        <v>43547</v>
      </c>
      <c r="C49" s="1">
        <f t="shared" si="10"/>
        <v>18.802641974260187</v>
      </c>
      <c r="D49" s="1">
        <f t="shared" si="8"/>
        <v>348.7617956630715</v>
      </c>
    </row>
    <row r="50" spans="1:4" x14ac:dyDescent="0.25">
      <c r="A50" s="3">
        <v>43591</v>
      </c>
      <c r="B50" s="1">
        <v>-1</v>
      </c>
      <c r="D50" s="1">
        <f t="shared" si="8"/>
        <v>347.7617956630715</v>
      </c>
    </row>
    <row r="51" spans="1:4" x14ac:dyDescent="0.25">
      <c r="A51" s="3">
        <f>EDATE(A49,3)</f>
        <v>43639</v>
      </c>
      <c r="C51" s="1">
        <f>D49*$D$43*((A51-A49)/365)</f>
        <v>20.315752744455786</v>
      </c>
      <c r="D51" s="1">
        <f t="shared" si="8"/>
        <v>368.07754840752727</v>
      </c>
    </row>
    <row r="52" spans="1:4" x14ac:dyDescent="0.25">
      <c r="A52" s="3">
        <f t="shared" si="9"/>
        <v>43731</v>
      </c>
      <c r="C52" s="1">
        <f t="shared" si="10"/>
        <v>21.440916285041826</v>
      </c>
      <c r="D52" s="1">
        <f t="shared" si="8"/>
        <v>389.51846469256913</v>
      </c>
    </row>
    <row r="53" spans="1:4" x14ac:dyDescent="0.25">
      <c r="A53" s="3">
        <f t="shared" si="9"/>
        <v>43822</v>
      </c>
      <c r="C53" s="1">
        <f t="shared" si="10"/>
        <v>22.443243852761352</v>
      </c>
      <c r="D53" s="1">
        <f t="shared" si="8"/>
        <v>411.96170854533045</v>
      </c>
    </row>
    <row r="54" spans="1:4" x14ac:dyDescent="0.25">
      <c r="A54" s="3">
        <f t="shared" si="9"/>
        <v>43913</v>
      </c>
      <c r="C54" s="1">
        <f t="shared" si="10"/>
        <v>23.736376888269845</v>
      </c>
      <c r="D54" s="1">
        <f t="shared" si="8"/>
        <v>435.69808543360028</v>
      </c>
    </row>
    <row r="55" spans="1:4" x14ac:dyDescent="0.25">
      <c r="A55" s="3">
        <f t="shared" si="9"/>
        <v>44005</v>
      </c>
      <c r="C55" s="1">
        <f t="shared" si="10"/>
        <v>25.379885884785967</v>
      </c>
      <c r="D55" s="1">
        <f t="shared" si="8"/>
        <v>461.07797131838623</v>
      </c>
    </row>
    <row r="56" spans="1:4" x14ac:dyDescent="0.25">
      <c r="A56" s="3">
        <f t="shared" si="9"/>
        <v>44097</v>
      </c>
      <c r="C56" s="1">
        <f t="shared" si="10"/>
        <v>26.8582917558692</v>
      </c>
      <c r="D56" s="1">
        <f t="shared" si="8"/>
        <v>487.93626307425541</v>
      </c>
    </row>
    <row r="57" spans="1:4" x14ac:dyDescent="0.25">
      <c r="A57" s="3">
        <f t="shared" si="9"/>
        <v>44188</v>
      </c>
      <c r="C57" s="1">
        <f t="shared" si="10"/>
        <v>28.11387271569706</v>
      </c>
      <c r="D57" s="1">
        <f t="shared" si="8"/>
        <v>516.05013578995249</v>
      </c>
    </row>
    <row r="58" spans="1:4" x14ac:dyDescent="0.25">
      <c r="A58" s="3">
        <f t="shared" si="9"/>
        <v>44278</v>
      </c>
      <c r="C58" s="1">
        <f t="shared" si="10"/>
        <v>29.406991245886015</v>
      </c>
      <c r="D58" s="1">
        <f t="shared" si="8"/>
        <v>545.45712703583854</v>
      </c>
    </row>
    <row r="59" spans="1:4" x14ac:dyDescent="0.25">
      <c r="A59" s="3">
        <v>44312</v>
      </c>
      <c r="B59" s="1">
        <v>-2</v>
      </c>
      <c r="D59" s="1">
        <f t="shared" si="8"/>
        <v>543.45712703583854</v>
      </c>
    </row>
    <row r="60" spans="1:4" x14ac:dyDescent="0.25">
      <c r="A60" s="3">
        <f>EDATE(A58,3)</f>
        <v>44370</v>
      </c>
      <c r="C60" s="1">
        <f>D58*$D$43*((A60-A58)/365)</f>
        <v>31.773469065019643</v>
      </c>
      <c r="D60" s="1">
        <f t="shared" si="8"/>
        <v>575.23059610085818</v>
      </c>
    </row>
    <row r="61" spans="1:4" x14ac:dyDescent="0.25">
      <c r="A61" s="3">
        <f t="shared" si="9"/>
        <v>44462</v>
      </c>
      <c r="C61" s="1">
        <f t="shared" si="10"/>
        <v>33.507805920120568</v>
      </c>
      <c r="D61" s="1">
        <f t="shared" si="8"/>
        <v>608.7384020209787</v>
      </c>
    </row>
    <row r="62" spans="1:4" x14ac:dyDescent="0.25">
      <c r="A62" s="3">
        <f t="shared" si="9"/>
        <v>44553</v>
      </c>
      <c r="C62" s="1">
        <f t="shared" si="10"/>
        <v>35.074240729203943</v>
      </c>
      <c r="D62" s="1">
        <f t="shared" si="8"/>
        <v>643.81264275018259</v>
      </c>
    </row>
    <row r="63" spans="1:4" x14ac:dyDescent="0.25">
      <c r="A63" s="3">
        <f t="shared" si="9"/>
        <v>44643</v>
      </c>
      <c r="C63" s="1">
        <f t="shared" si="10"/>
        <v>36.68750657407341</v>
      </c>
      <c r="D63" s="1">
        <f t="shared" si="8"/>
        <v>680.50014932425597</v>
      </c>
    </row>
    <row r="64" spans="1:4" x14ac:dyDescent="0.25">
      <c r="A64" s="3">
        <v>44676</v>
      </c>
      <c r="B64" s="1">
        <v>-5</v>
      </c>
      <c r="D64" s="1">
        <f t="shared" si="8"/>
        <v>675.50014932425597</v>
      </c>
    </row>
    <row r="65" spans="1:5" x14ac:dyDescent="0.25">
      <c r="A65" s="3">
        <f>EDATE(A63,3)</f>
        <v>44735</v>
      </c>
      <c r="C65" s="1">
        <f>D63*$D$43*((A65-A63)/365)</f>
        <v>39.63987153453192</v>
      </c>
      <c r="D65" s="1">
        <f t="shared" si="8"/>
        <v>715.14002085878792</v>
      </c>
    </row>
    <row r="66" spans="1:5" x14ac:dyDescent="0.25">
      <c r="A66" s="3">
        <f t="shared" si="9"/>
        <v>44827</v>
      </c>
      <c r="C66" s="1">
        <f t="shared" si="10"/>
        <v>41.657681609908181</v>
      </c>
      <c r="D66" s="1">
        <f t="shared" si="8"/>
        <v>756.79770246869612</v>
      </c>
    </row>
    <row r="67" spans="1:5" x14ac:dyDescent="0.25">
      <c r="A67" s="3">
        <f t="shared" si="9"/>
        <v>44918</v>
      </c>
      <c r="C67" s="1">
        <f t="shared" si="10"/>
        <v>43.60510970159023</v>
      </c>
      <c r="D67" s="1">
        <f t="shared" si="8"/>
        <v>800.40281217028632</v>
      </c>
    </row>
    <row r="68" spans="1:5" x14ac:dyDescent="0.25">
      <c r="A68" s="3">
        <v>45006</v>
      </c>
      <c r="C68" s="1">
        <f t="shared" si="10"/>
        <v>44.597186796129513</v>
      </c>
      <c r="D68" s="1">
        <f t="shared" si="8"/>
        <v>844.99999896641589</v>
      </c>
    </row>
    <row r="69" spans="1:5" x14ac:dyDescent="0.25">
      <c r="A69" s="3"/>
    </row>
    <row r="70" spans="1:5" x14ac:dyDescent="0.25">
      <c r="A70" s="3">
        <v>45006</v>
      </c>
      <c r="D70" s="1">
        <v>845</v>
      </c>
    </row>
    <row r="72" spans="1:5" x14ac:dyDescent="0.25">
      <c r="D72" s="2">
        <v>0.16608472942946692</v>
      </c>
    </row>
    <row r="73" spans="1:5" x14ac:dyDescent="0.25">
      <c r="A73" s="3">
        <v>43182</v>
      </c>
      <c r="D73" s="1">
        <v>236</v>
      </c>
      <c r="E73" s="1" t="s">
        <v>4</v>
      </c>
    </row>
    <row r="74" spans="1:5" x14ac:dyDescent="0.25">
      <c r="A74" s="3">
        <f>EDATE(A73,3)</f>
        <v>43274</v>
      </c>
      <c r="C74" s="1">
        <f>D73*$D$72*((A74-A73)/365)</f>
        <v>9.8795387544454414</v>
      </c>
      <c r="D74" s="1">
        <f>D73+B74+C74</f>
        <v>245.87953875444543</v>
      </c>
    </row>
    <row r="75" spans="1:5" x14ac:dyDescent="0.25">
      <c r="A75" s="3">
        <f t="shared" ref="A75:A94" si="11">EDATE(A74,3)</f>
        <v>43366</v>
      </c>
      <c r="C75" s="1">
        <f t="shared" ref="C75:C85" si="12">D74*$D$72*((A75-A74)/365)</f>
        <v>10.293120474786921</v>
      </c>
      <c r="D75" s="1">
        <f t="shared" ref="D75:D95" si="13">D74+B75+C75</f>
        <v>256.17265922923235</v>
      </c>
    </row>
    <row r="76" spans="1:5" x14ac:dyDescent="0.25">
      <c r="A76" s="3">
        <f t="shared" si="11"/>
        <v>43457</v>
      </c>
      <c r="C76" s="1">
        <f t="shared" si="12"/>
        <v>10.607450351708444</v>
      </c>
      <c r="D76" s="1">
        <f t="shared" si="13"/>
        <v>266.7801095809408</v>
      </c>
    </row>
    <row r="77" spans="1:5" x14ac:dyDescent="0.25">
      <c r="A77" s="3">
        <f t="shared" si="11"/>
        <v>43547</v>
      </c>
      <c r="C77" s="1">
        <f t="shared" si="12"/>
        <v>10.925285502800733</v>
      </c>
      <c r="D77" s="1">
        <f t="shared" si="13"/>
        <v>277.70539508374156</v>
      </c>
    </row>
    <row r="78" spans="1:5" x14ac:dyDescent="0.25">
      <c r="A78" s="3">
        <f t="shared" si="11"/>
        <v>43639</v>
      </c>
      <c r="C78" s="1">
        <f t="shared" si="12"/>
        <v>11.625428868849184</v>
      </c>
      <c r="D78" s="1">
        <f t="shared" si="13"/>
        <v>289.33082395259078</v>
      </c>
    </row>
    <row r="79" spans="1:5" x14ac:dyDescent="0.25">
      <c r="A79" s="3">
        <f t="shared" si="11"/>
        <v>43731</v>
      </c>
      <c r="C79" s="1">
        <f t="shared" si="12"/>
        <v>12.112097830912084</v>
      </c>
      <c r="D79" s="1">
        <f t="shared" si="13"/>
        <v>301.44292178350287</v>
      </c>
    </row>
    <row r="80" spans="1:5" x14ac:dyDescent="0.25">
      <c r="A80" s="3">
        <f t="shared" si="11"/>
        <v>43822</v>
      </c>
      <c r="C80" s="1">
        <f t="shared" si="12"/>
        <v>12.481975384543929</v>
      </c>
      <c r="D80" s="1">
        <f t="shared" si="13"/>
        <v>313.92489716804681</v>
      </c>
    </row>
    <row r="81" spans="1:4" x14ac:dyDescent="0.25">
      <c r="A81" s="3">
        <f t="shared" si="11"/>
        <v>43913</v>
      </c>
      <c r="C81" s="1">
        <f t="shared" si="12"/>
        <v>12.998821852785955</v>
      </c>
      <c r="D81" s="1">
        <f t="shared" si="13"/>
        <v>326.92371902083278</v>
      </c>
    </row>
    <row r="82" spans="1:4" x14ac:dyDescent="0.25">
      <c r="A82" s="3">
        <f t="shared" si="11"/>
        <v>44005</v>
      </c>
      <c r="C82" s="1">
        <f t="shared" si="12"/>
        <v>13.685828609380296</v>
      </c>
      <c r="D82" s="1">
        <f t="shared" si="13"/>
        <v>340.60954763021306</v>
      </c>
    </row>
    <row r="83" spans="1:4" x14ac:dyDescent="0.25">
      <c r="A83" s="3">
        <f t="shared" si="11"/>
        <v>44097</v>
      </c>
      <c r="C83" s="1">
        <f t="shared" si="12"/>
        <v>14.258750957401782</v>
      </c>
      <c r="D83" s="1">
        <f t="shared" si="13"/>
        <v>354.86829858761485</v>
      </c>
    </row>
    <row r="84" spans="1:4" x14ac:dyDescent="0.25">
      <c r="A84" s="3">
        <f t="shared" si="11"/>
        <v>44188</v>
      </c>
      <c r="C84" s="1">
        <f t="shared" si="12"/>
        <v>14.694182704700699</v>
      </c>
      <c r="D84" s="1">
        <f t="shared" si="13"/>
        <v>369.56248129231557</v>
      </c>
    </row>
    <row r="85" spans="1:4" x14ac:dyDescent="0.25">
      <c r="A85" s="3">
        <f t="shared" si="11"/>
        <v>44278</v>
      </c>
      <c r="C85" s="1">
        <f t="shared" si="12"/>
        <v>15.134470203135615</v>
      </c>
      <c r="D85" s="1">
        <f t="shared" si="13"/>
        <v>384.69695149545117</v>
      </c>
    </row>
    <row r="86" spans="1:4" x14ac:dyDescent="0.25">
      <c r="A86" s="3">
        <v>44337</v>
      </c>
      <c r="B86" s="1">
        <v>-4</v>
      </c>
      <c r="D86" s="1">
        <f t="shared" si="13"/>
        <v>380.69695149545117</v>
      </c>
    </row>
    <row r="87" spans="1:4" x14ac:dyDescent="0.25">
      <c r="A87" s="3">
        <f>EDATE(A85,3)</f>
        <v>44370</v>
      </c>
      <c r="C87" s="1">
        <f>D85*$D$72*((A87-A85)/365)</f>
        <v>16.104357800916642</v>
      </c>
      <c r="D87" s="1">
        <f t="shared" si="13"/>
        <v>396.80130929636783</v>
      </c>
    </row>
    <row r="88" spans="1:4" x14ac:dyDescent="0.25">
      <c r="A88" s="3">
        <f t="shared" si="11"/>
        <v>44462</v>
      </c>
      <c r="C88" s="1">
        <f t="shared" ref="C88:C90" si="14">D87*$D$72*((A88-A87)/365)</f>
        <v>16.611075902576943</v>
      </c>
      <c r="D88" s="1">
        <f t="shared" si="13"/>
        <v>413.41238519894478</v>
      </c>
    </row>
    <row r="89" spans="1:4" x14ac:dyDescent="0.25">
      <c r="A89" s="3">
        <f t="shared" si="11"/>
        <v>44553</v>
      </c>
      <c r="C89" s="1">
        <f t="shared" si="14"/>
        <v>17.118342620845791</v>
      </c>
      <c r="D89" s="1">
        <f t="shared" si="13"/>
        <v>430.53072781979057</v>
      </c>
    </row>
    <row r="90" spans="1:4" x14ac:dyDescent="0.25">
      <c r="A90" s="3">
        <f t="shared" si="11"/>
        <v>44643</v>
      </c>
      <c r="C90" s="1">
        <f t="shared" si="14"/>
        <v>17.631266163539518</v>
      </c>
      <c r="D90" s="1">
        <f t="shared" si="13"/>
        <v>448.16199398333009</v>
      </c>
    </row>
    <row r="91" spans="1:4" x14ac:dyDescent="0.25">
      <c r="A91" s="3">
        <v>44694</v>
      </c>
      <c r="B91" s="1">
        <v>-7</v>
      </c>
      <c r="D91" s="1">
        <f t="shared" si="13"/>
        <v>441.16199398333009</v>
      </c>
    </row>
    <row r="92" spans="1:4" x14ac:dyDescent="0.25">
      <c r="A92" s="3">
        <f>EDATE(A90,3)</f>
        <v>44735</v>
      </c>
      <c r="C92" s="1">
        <f>D90*$D$72*((A92-A90)/365)</f>
        <v>18.761160117914635</v>
      </c>
      <c r="D92" s="1">
        <f t="shared" si="13"/>
        <v>459.92315410124473</v>
      </c>
    </row>
    <row r="93" spans="1:4" x14ac:dyDescent="0.25">
      <c r="A93" s="3">
        <f t="shared" si="11"/>
        <v>44827</v>
      </c>
      <c r="C93" s="1">
        <f t="shared" ref="C93:C95" si="15">D92*$D$72*((A93-A92)/365)</f>
        <v>19.253511122923854</v>
      </c>
      <c r="D93" s="1">
        <f t="shared" si="13"/>
        <v>479.17666522416857</v>
      </c>
    </row>
    <row r="94" spans="1:4" x14ac:dyDescent="0.25">
      <c r="A94" s="3">
        <f t="shared" si="11"/>
        <v>44918</v>
      </c>
      <c r="C94" s="1">
        <f t="shared" si="15"/>
        <v>19.841472159268481</v>
      </c>
      <c r="D94" s="1">
        <f t="shared" si="13"/>
        <v>499.01813738343708</v>
      </c>
    </row>
    <row r="95" spans="1:4" x14ac:dyDescent="0.25">
      <c r="A95" s="3">
        <v>45006</v>
      </c>
      <c r="C95" s="1">
        <f t="shared" si="15"/>
        <v>19.981856780382941</v>
      </c>
      <c r="D95" s="1">
        <f t="shared" si="13"/>
        <v>518.99999416382002</v>
      </c>
    </row>
    <row r="96" spans="1:4" x14ac:dyDescent="0.25">
      <c r="A96" s="3"/>
    </row>
    <row r="97" spans="1:15" x14ac:dyDescent="0.25">
      <c r="D97" s="1">
        <v>519</v>
      </c>
    </row>
    <row r="99" spans="1:15" x14ac:dyDescent="0.25">
      <c r="D99" s="4">
        <v>0.23247012671784573</v>
      </c>
      <c r="E99" s="1" t="s">
        <v>15</v>
      </c>
      <c r="F99" s="1">
        <v>-1</v>
      </c>
    </row>
    <row r="100" spans="1:15" x14ac:dyDescent="0.25">
      <c r="A100" s="3">
        <v>43182</v>
      </c>
      <c r="D100" s="1">
        <v>588</v>
      </c>
      <c r="J100" s="3">
        <v>43941</v>
      </c>
      <c r="K100" s="3">
        <v>43980</v>
      </c>
      <c r="L100" s="1" t="s">
        <v>5</v>
      </c>
      <c r="M100" s="1">
        <v>190</v>
      </c>
      <c r="N100" s="1">
        <v>9.5</v>
      </c>
      <c r="O100" s="1" t="s">
        <v>6</v>
      </c>
    </row>
    <row r="101" spans="1:15" x14ac:dyDescent="0.25">
      <c r="A101" s="3">
        <v>43202</v>
      </c>
      <c r="B101" s="1">
        <v>-20.5</v>
      </c>
      <c r="D101" s="1">
        <f t="shared" ref="D101:D131" si="16">D100+B101+C101</f>
        <v>567.5</v>
      </c>
      <c r="E101" s="1">
        <f>B101*D99*((A103-A101)/365)</f>
        <v>-0.94007097817956242</v>
      </c>
      <c r="J101" s="3"/>
      <c r="K101" s="3"/>
    </row>
    <row r="102" spans="1:15" x14ac:dyDescent="0.25">
      <c r="A102" s="3">
        <v>43203</v>
      </c>
      <c r="B102" s="1">
        <v>-10</v>
      </c>
      <c r="D102" s="1">
        <f t="shared" si="16"/>
        <v>557.5</v>
      </c>
      <c r="E102" s="1">
        <f>B102*D99*((A103-A102)/365)</f>
        <v>-0.45220216430046706</v>
      </c>
      <c r="J102" s="3"/>
      <c r="K102" s="3"/>
    </row>
    <row r="103" spans="1:15" x14ac:dyDescent="0.25">
      <c r="A103" s="3">
        <f>EDATE(A100,3)</f>
        <v>43274</v>
      </c>
      <c r="B103" s="1">
        <v>0</v>
      </c>
      <c r="C103" s="1">
        <f>D100*$D$99*((A103-A100)/365)+E101+E102</f>
        <v>33.061710350474989</v>
      </c>
      <c r="D103" s="1">
        <f t="shared" si="16"/>
        <v>590.56171035047498</v>
      </c>
      <c r="J103" s="3">
        <v>43749</v>
      </c>
      <c r="K103" s="3">
        <v>43761</v>
      </c>
      <c r="L103" s="1" t="s">
        <v>7</v>
      </c>
      <c r="M103" s="1">
        <v>160</v>
      </c>
      <c r="N103" s="1">
        <v>8</v>
      </c>
      <c r="O103" s="1" t="s">
        <v>8</v>
      </c>
    </row>
    <row r="104" spans="1:15" x14ac:dyDescent="0.25">
      <c r="A104" s="3">
        <f t="shared" ref="A104:A130" si="17">EDATE(A103,3)</f>
        <v>43366</v>
      </c>
      <c r="B104" s="1">
        <v>0</v>
      </c>
      <c r="C104" s="1">
        <f t="shared" ref="C104:C131" si="18">D103*$D$99*((A104-A103)/365)</f>
        <v>34.604087448956719</v>
      </c>
      <c r="D104" s="1">
        <f t="shared" si="16"/>
        <v>625.16579779943174</v>
      </c>
      <c r="J104" s="3">
        <v>43567</v>
      </c>
      <c r="K104" s="3">
        <v>43629</v>
      </c>
      <c r="L104" s="1" t="s">
        <v>5</v>
      </c>
      <c r="M104" s="1">
        <v>210</v>
      </c>
      <c r="N104" s="1">
        <v>10.5</v>
      </c>
      <c r="O104" s="1" t="s">
        <v>9</v>
      </c>
    </row>
    <row r="105" spans="1:15" x14ac:dyDescent="0.25">
      <c r="A105" s="3">
        <v>43389</v>
      </c>
      <c r="B105" s="1">
        <f>-7*2</f>
        <v>-14</v>
      </c>
      <c r="D105" s="1">
        <f t="shared" si="16"/>
        <v>611.16579779943174</v>
      </c>
      <c r="E105" s="1">
        <f>B105*D99*((A106-A105)/365)</f>
        <v>-0.60633304283668255</v>
      </c>
      <c r="J105" s="3"/>
      <c r="K105" s="3"/>
    </row>
    <row r="106" spans="1:15" x14ac:dyDescent="0.25">
      <c r="A106" s="3">
        <f>EDATE(A104,3)</f>
        <v>43457</v>
      </c>
      <c r="B106" s="1">
        <v>0</v>
      </c>
      <c r="C106" s="1">
        <f>D104*$D$99*((A106-A104)/365)+E105</f>
        <v>35.627217294979289</v>
      </c>
      <c r="D106" s="1">
        <f t="shared" si="16"/>
        <v>646.79301509441098</v>
      </c>
      <c r="J106" s="3">
        <v>43476</v>
      </c>
      <c r="K106" s="3">
        <v>43489</v>
      </c>
      <c r="L106" s="1" t="s">
        <v>10</v>
      </c>
      <c r="M106" s="1">
        <v>80</v>
      </c>
      <c r="N106" s="1">
        <v>4</v>
      </c>
      <c r="O106" s="1" t="s">
        <v>11</v>
      </c>
    </row>
    <row r="107" spans="1:15" x14ac:dyDescent="0.25">
      <c r="A107" s="3">
        <v>43476</v>
      </c>
      <c r="B107" s="1">
        <f>-4*2</f>
        <v>-8</v>
      </c>
      <c r="D107" s="1">
        <f t="shared" si="16"/>
        <v>638.79301509441098</v>
      </c>
      <c r="E107" s="1">
        <f>B107*D99*((A108-A107)/365)</f>
        <v>-0.36176173144037366</v>
      </c>
      <c r="J107" s="3"/>
      <c r="K107" s="3"/>
    </row>
    <row r="108" spans="1:15" x14ac:dyDescent="0.25">
      <c r="A108" s="3">
        <f>EDATE(A106,3)</f>
        <v>43547</v>
      </c>
      <c r="B108" s="1">
        <v>0</v>
      </c>
      <c r="C108" s="1">
        <f>D106*$D$99*((A108-A106)/365)+E107</f>
        <v>36.713320120968852</v>
      </c>
      <c r="D108" s="1">
        <f t="shared" si="16"/>
        <v>675.50633521537986</v>
      </c>
      <c r="J108" s="3">
        <v>43389</v>
      </c>
      <c r="K108" s="3">
        <v>43398</v>
      </c>
      <c r="L108" s="1" t="s">
        <v>7</v>
      </c>
      <c r="M108" s="1">
        <v>140</v>
      </c>
      <c r="N108" s="1">
        <v>7</v>
      </c>
      <c r="O108" s="1" t="s">
        <v>12</v>
      </c>
    </row>
    <row r="109" spans="1:15" x14ac:dyDescent="0.25">
      <c r="A109" s="3">
        <v>43567</v>
      </c>
      <c r="B109" s="1">
        <f>-10.5*2</f>
        <v>-21</v>
      </c>
      <c r="D109" s="1">
        <f t="shared" si="16"/>
        <v>654.50633521537986</v>
      </c>
      <c r="E109" s="1">
        <f>B109*D99*((A110-A109)/365)</f>
        <v>-0.9629995386229665</v>
      </c>
      <c r="J109" s="3"/>
      <c r="K109" s="3"/>
    </row>
    <row r="110" spans="1:15" x14ac:dyDescent="0.25">
      <c r="A110" s="3">
        <f>EDATE(A108,3)</f>
        <v>43639</v>
      </c>
      <c r="B110" s="1">
        <v>0</v>
      </c>
      <c r="C110" s="1">
        <f>D108*$D$99*((A110-A108)/365)+E109</f>
        <v>38.618436044535606</v>
      </c>
      <c r="D110" s="1">
        <f t="shared" si="16"/>
        <v>693.12477125991552</v>
      </c>
      <c r="J110" s="3">
        <v>43202</v>
      </c>
      <c r="K110" s="3">
        <v>43265</v>
      </c>
      <c r="L110" s="1" t="s">
        <v>5</v>
      </c>
      <c r="M110" s="1">
        <v>410</v>
      </c>
      <c r="N110" s="1">
        <v>20.5</v>
      </c>
      <c r="O110" s="1" t="s">
        <v>13</v>
      </c>
    </row>
    <row r="111" spans="1:15" x14ac:dyDescent="0.25">
      <c r="A111" s="3">
        <f t="shared" si="17"/>
        <v>43731</v>
      </c>
      <c r="B111" s="1">
        <v>0</v>
      </c>
      <c r="C111" s="1">
        <f t="shared" si="18"/>
        <v>40.613791543447881</v>
      </c>
      <c r="D111" s="1">
        <f t="shared" si="16"/>
        <v>733.73856280336338</v>
      </c>
      <c r="J111" s="3">
        <v>43203</v>
      </c>
      <c r="K111" s="3">
        <v>43265</v>
      </c>
      <c r="L111" s="1" t="s">
        <v>10</v>
      </c>
      <c r="M111" s="1">
        <v>200</v>
      </c>
      <c r="N111" s="1">
        <v>10</v>
      </c>
      <c r="O111" s="1" t="s">
        <v>14</v>
      </c>
    </row>
    <row r="112" spans="1:15" x14ac:dyDescent="0.25">
      <c r="A112" s="3">
        <v>43749</v>
      </c>
      <c r="B112" s="1">
        <f>-8*2</f>
        <v>-16</v>
      </c>
      <c r="D112" s="1">
        <f t="shared" si="16"/>
        <v>717.73856280336338</v>
      </c>
      <c r="E112" s="1">
        <f>B112*D99*((A113-A112)/365)</f>
        <v>-0.74390440549710635</v>
      </c>
      <c r="J112" s="3"/>
      <c r="K112" s="3"/>
    </row>
    <row r="113" spans="1:15" x14ac:dyDescent="0.25">
      <c r="A113" s="3">
        <f>EDATE(A111,3)</f>
        <v>43822</v>
      </c>
      <c r="B113" s="1">
        <v>0</v>
      </c>
      <c r="C113" s="1">
        <f>D111*$D$99*((A113-A111)/365)+E112</f>
        <v>41.782339422483112</v>
      </c>
      <c r="D113" s="1">
        <f t="shared" si="16"/>
        <v>759.5209022258465</v>
      </c>
      <c r="J113" s="3">
        <v>44664</v>
      </c>
      <c r="K113" s="3">
        <v>44712</v>
      </c>
      <c r="L113" s="1" t="s">
        <v>5</v>
      </c>
      <c r="M113" s="1">
        <v>320</v>
      </c>
      <c r="N113" s="1">
        <v>16</v>
      </c>
      <c r="O113" s="1" t="s">
        <v>16</v>
      </c>
    </row>
    <row r="114" spans="1:15" x14ac:dyDescent="0.25">
      <c r="A114" s="3">
        <f t="shared" si="17"/>
        <v>43913</v>
      </c>
      <c r="B114" s="1">
        <v>0</v>
      </c>
      <c r="C114" s="1">
        <f t="shared" si="18"/>
        <v>44.020544534416025</v>
      </c>
      <c r="D114" s="1">
        <f t="shared" si="16"/>
        <v>803.54144676026249</v>
      </c>
      <c r="J114" s="3">
        <v>44482</v>
      </c>
      <c r="K114" s="3">
        <v>44495</v>
      </c>
      <c r="L114" s="1" t="s">
        <v>7</v>
      </c>
      <c r="M114" s="1">
        <v>300</v>
      </c>
      <c r="N114" s="1">
        <v>15</v>
      </c>
      <c r="O114" s="1" t="s">
        <v>17</v>
      </c>
    </row>
    <row r="115" spans="1:15" x14ac:dyDescent="0.25">
      <c r="A115" s="3">
        <v>43941</v>
      </c>
      <c r="B115" s="1">
        <f>-9.5*2</f>
        <v>-19</v>
      </c>
      <c r="D115" s="1">
        <f t="shared" si="16"/>
        <v>784.54144676026249</v>
      </c>
      <c r="E115" s="1">
        <f>B115*D99*((A116-A115)/365)</f>
        <v>-0.7744758194216449</v>
      </c>
      <c r="J115" s="3"/>
      <c r="K115" s="3"/>
    </row>
    <row r="116" spans="1:15" x14ac:dyDescent="0.25">
      <c r="A116" s="3">
        <f>EDATE(A114,3)</f>
        <v>44005</v>
      </c>
      <c r="B116" s="1">
        <v>0</v>
      </c>
      <c r="C116" s="1">
        <f>D114*$D$99*((A116-A114)/365)+E115</f>
        <v>46.309204014903663</v>
      </c>
      <c r="D116" s="1">
        <f t="shared" si="16"/>
        <v>830.85065077516617</v>
      </c>
      <c r="J116" s="3">
        <v>44301</v>
      </c>
      <c r="K116" s="3">
        <v>44347</v>
      </c>
      <c r="L116" s="1" t="s">
        <v>5</v>
      </c>
      <c r="M116" s="1">
        <v>300</v>
      </c>
      <c r="N116" s="1">
        <v>15</v>
      </c>
      <c r="O116" s="1" t="s">
        <v>18</v>
      </c>
    </row>
    <row r="117" spans="1:15" x14ac:dyDescent="0.25">
      <c r="A117" s="3">
        <f t="shared" si="17"/>
        <v>44097</v>
      </c>
      <c r="B117" s="1">
        <v>0</v>
      </c>
      <c r="C117" s="1">
        <f t="shared" si="18"/>
        <v>48.683868379113122</v>
      </c>
      <c r="D117" s="1">
        <f t="shared" si="16"/>
        <v>879.53451915427934</v>
      </c>
      <c r="J117" s="3">
        <v>44118</v>
      </c>
      <c r="K117" s="3">
        <v>44127</v>
      </c>
      <c r="L117" s="1" t="s">
        <v>7</v>
      </c>
      <c r="M117" s="1">
        <v>240</v>
      </c>
      <c r="N117" s="1">
        <v>12</v>
      </c>
      <c r="O117" s="1" t="s">
        <v>19</v>
      </c>
    </row>
    <row r="118" spans="1:15" x14ac:dyDescent="0.25">
      <c r="A118" s="3">
        <v>44118</v>
      </c>
      <c r="B118" s="1">
        <f>-12*2</f>
        <v>-24</v>
      </c>
      <c r="D118" s="1">
        <f t="shared" si="16"/>
        <v>855.53451915427934</v>
      </c>
      <c r="E118" s="1">
        <f>B118*D99*((A119-A118)/365)</f>
        <v>-1.0699994873588514</v>
      </c>
      <c r="J118" s="3"/>
      <c r="K118" s="3"/>
    </row>
    <row r="119" spans="1:15" x14ac:dyDescent="0.25">
      <c r="A119" s="3">
        <f>EDATE(A117,3)</f>
        <v>44188</v>
      </c>
      <c r="B119" s="1">
        <v>0</v>
      </c>
      <c r="C119" s="1">
        <f>D117*$D$99*((A119-A117)/365)+E118</f>
        <v>49.906330928988687</v>
      </c>
      <c r="D119" s="1">
        <f t="shared" si="16"/>
        <v>905.44085008326806</v>
      </c>
      <c r="J119" s="3">
        <v>43294</v>
      </c>
      <c r="L119" s="1" t="s">
        <v>40</v>
      </c>
      <c r="M119" s="7" t="s">
        <v>42</v>
      </c>
    </row>
    <row r="120" spans="1:15" x14ac:dyDescent="0.25">
      <c r="A120" s="3">
        <f t="shared" si="17"/>
        <v>44278</v>
      </c>
      <c r="B120" s="1">
        <v>0</v>
      </c>
      <c r="C120" s="1">
        <f t="shared" si="18"/>
        <v>51.901138147653192</v>
      </c>
      <c r="D120" s="1">
        <f t="shared" si="16"/>
        <v>957.34198823092129</v>
      </c>
    </row>
    <row r="121" spans="1:15" x14ac:dyDescent="0.25">
      <c r="A121" s="3">
        <v>44301</v>
      </c>
      <c r="B121" s="1">
        <f>-15*2</f>
        <v>-30</v>
      </c>
      <c r="D121" s="1">
        <f t="shared" si="16"/>
        <v>927.34198823092129</v>
      </c>
      <c r="E121" s="1">
        <f>B121*D99*((A122-A121)/365)</f>
        <v>-1.3183922254957279</v>
      </c>
    </row>
    <row r="122" spans="1:15" x14ac:dyDescent="0.25">
      <c r="A122" s="3">
        <f>EDATE(A120,3)</f>
        <v>44370</v>
      </c>
      <c r="B122" s="1">
        <v>0</v>
      </c>
      <c r="C122" s="1">
        <f>D120*$D$99*((A122-A120)/365)+E121</f>
        <v>54.77726263780513</v>
      </c>
      <c r="D122" s="1">
        <f t="shared" si="16"/>
        <v>982.11925086872645</v>
      </c>
    </row>
    <row r="123" spans="1:15" x14ac:dyDescent="0.25">
      <c r="A123" s="3">
        <f t="shared" si="17"/>
        <v>44462</v>
      </c>
      <c r="B123" s="1">
        <v>0</v>
      </c>
      <c r="C123" s="1">
        <f t="shared" si="18"/>
        <v>57.547483771334107</v>
      </c>
      <c r="D123" s="1">
        <f t="shared" si="16"/>
        <v>1039.6667346400607</v>
      </c>
    </row>
    <row r="124" spans="1:15" x14ac:dyDescent="0.25">
      <c r="A124" s="3">
        <v>44482</v>
      </c>
      <c r="B124" s="1">
        <f>-15*2</f>
        <v>-30</v>
      </c>
      <c r="D124" s="1">
        <f t="shared" si="16"/>
        <v>1009.6667346400607</v>
      </c>
      <c r="E124" s="1">
        <f>B124*D99*((A125-A124)/365)</f>
        <v>-1.3566064929014012</v>
      </c>
    </row>
    <row r="125" spans="1:15" x14ac:dyDescent="0.25">
      <c r="A125" s="3">
        <f>EDATE(A123,3)</f>
        <v>44553</v>
      </c>
      <c r="B125" s="1">
        <v>0</v>
      </c>
      <c r="C125" s="1">
        <f>D123*$D$99*((A125-A123)/365)+E124</f>
        <v>58.900715799414883</v>
      </c>
      <c r="D125" s="1">
        <f t="shared" si="16"/>
        <v>1068.5674504394756</v>
      </c>
    </row>
    <row r="126" spans="1:15" x14ac:dyDescent="0.25">
      <c r="A126" s="3">
        <f t="shared" si="17"/>
        <v>44643</v>
      </c>
      <c r="B126" s="1">
        <v>0</v>
      </c>
      <c r="C126" s="1">
        <f t="shared" si="18"/>
        <v>61.251783438138951</v>
      </c>
      <c r="D126" s="1">
        <f t="shared" si="16"/>
        <v>1129.8192338776146</v>
      </c>
    </row>
    <row r="127" spans="1:15" x14ac:dyDescent="0.25">
      <c r="A127" s="3">
        <v>44664</v>
      </c>
      <c r="B127" s="1">
        <f>-16*2</f>
        <v>-32</v>
      </c>
      <c r="D127" s="1">
        <f t="shared" si="16"/>
        <v>1097.8192338776146</v>
      </c>
      <c r="E127" s="1">
        <f>B127*D99*((A128-A127)/365)</f>
        <v>-1.4470469257614946</v>
      </c>
    </row>
    <row r="128" spans="1:15" x14ac:dyDescent="0.25">
      <c r="A128" s="3">
        <f>EDATE(A126,3)</f>
        <v>44735</v>
      </c>
      <c r="B128" s="1">
        <v>0</v>
      </c>
      <c r="C128" s="1">
        <f>D126*$D$99*((A128-A126)/365)+E127</f>
        <v>64.754948370229016</v>
      </c>
      <c r="D128" s="1">
        <f t="shared" si="16"/>
        <v>1162.5741822478435</v>
      </c>
    </row>
    <row r="129" spans="1:14" x14ac:dyDescent="0.25">
      <c r="A129" s="3">
        <f t="shared" si="17"/>
        <v>44827</v>
      </c>
      <c r="B129" s="1">
        <v>0</v>
      </c>
      <c r="C129" s="1">
        <f t="shared" si="18"/>
        <v>68.121278375004906</v>
      </c>
      <c r="D129" s="1">
        <f t="shared" ref="D129" si="19">D128+B129+C129</f>
        <v>1230.6954606228485</v>
      </c>
    </row>
    <row r="130" spans="1:14" x14ac:dyDescent="0.25">
      <c r="A130" s="3">
        <f t="shared" si="17"/>
        <v>44918</v>
      </c>
      <c r="B130" s="1">
        <v>0</v>
      </c>
      <c r="C130" s="1">
        <f t="shared" si="18"/>
        <v>71.329023564571145</v>
      </c>
      <c r="D130" s="1">
        <f t="shared" si="16"/>
        <v>1302.0244841874196</v>
      </c>
    </row>
    <row r="131" spans="1:14" x14ac:dyDescent="0.25">
      <c r="A131" s="3">
        <v>45006</v>
      </c>
      <c r="B131" s="1">
        <v>0</v>
      </c>
      <c r="C131" s="1">
        <f t="shared" si="18"/>
        <v>72.975337317625389</v>
      </c>
      <c r="D131" s="1">
        <f t="shared" si="16"/>
        <v>1374.999821505045</v>
      </c>
    </row>
    <row r="133" spans="1:14" x14ac:dyDescent="0.25">
      <c r="D133" s="1">
        <v>1375</v>
      </c>
    </row>
    <row r="135" spans="1:14" x14ac:dyDescent="0.25">
      <c r="D135" s="2">
        <v>5.6709108442016737E-2</v>
      </c>
      <c r="E135" s="1" t="s">
        <v>22</v>
      </c>
      <c r="F135" s="1">
        <v>-1</v>
      </c>
      <c r="I135" s="3">
        <v>44966</v>
      </c>
      <c r="J135" s="3">
        <v>44981</v>
      </c>
      <c r="K135" s="1" t="s">
        <v>7</v>
      </c>
      <c r="L135" s="1">
        <v>80</v>
      </c>
      <c r="M135" s="1">
        <v>4</v>
      </c>
      <c r="N135" s="1" t="s">
        <v>23</v>
      </c>
    </row>
    <row r="136" spans="1:14" x14ac:dyDescent="0.25">
      <c r="A136" s="3">
        <v>42607</v>
      </c>
      <c r="D136" s="1">
        <v>163</v>
      </c>
      <c r="I136" s="3">
        <v>44874</v>
      </c>
      <c r="J136" s="3">
        <v>44886</v>
      </c>
      <c r="K136" s="1" t="s">
        <v>7</v>
      </c>
      <c r="L136" s="1">
        <v>135</v>
      </c>
      <c r="M136" s="1">
        <v>6.75</v>
      </c>
      <c r="N136" s="1" t="s">
        <v>24</v>
      </c>
    </row>
    <row r="137" spans="1:14" x14ac:dyDescent="0.25">
      <c r="A137" s="3">
        <v>42662</v>
      </c>
      <c r="B137" s="1">
        <v>-4.5</v>
      </c>
      <c r="D137" s="1">
        <f t="shared" ref="D137:D140" si="20">D136+B137+C137</f>
        <v>158.5</v>
      </c>
    </row>
    <row r="138" spans="1:14" x14ac:dyDescent="0.25">
      <c r="A138" s="3">
        <f>EDATE(A136,3)</f>
        <v>42699</v>
      </c>
      <c r="B138" s="1">
        <v>0</v>
      </c>
      <c r="C138" s="1">
        <f>D136*$D$135*((A138-A136)/365)</f>
        <v>2.3298898361547482</v>
      </c>
      <c r="D138" s="1">
        <f t="shared" si="20"/>
        <v>160.82988983615473</v>
      </c>
      <c r="I138" s="3">
        <v>44711</v>
      </c>
      <c r="J138" s="3">
        <v>44791</v>
      </c>
      <c r="K138" s="1" t="s">
        <v>5</v>
      </c>
      <c r="L138" s="1">
        <v>65</v>
      </c>
      <c r="M138" s="1">
        <v>3.25</v>
      </c>
      <c r="N138" s="1" t="s">
        <v>25</v>
      </c>
    </row>
    <row r="139" spans="1:14" x14ac:dyDescent="0.25">
      <c r="A139" s="3">
        <v>42753</v>
      </c>
      <c r="B139" s="1">
        <f>(E139)*-1</f>
        <v>-3.375</v>
      </c>
      <c r="D139" s="1">
        <f t="shared" si="20"/>
        <v>157.45488983615473</v>
      </c>
      <c r="E139" s="1">
        <v>3.375</v>
      </c>
    </row>
    <row r="140" spans="1:14" x14ac:dyDescent="0.25">
      <c r="A140" s="3">
        <f>EDATE(A138,3)</f>
        <v>42791</v>
      </c>
      <c r="B140" s="1">
        <v>0</v>
      </c>
      <c r="C140" s="1">
        <f>D138*$D$135*((A140-A138)/365)</f>
        <v>2.2988707096880043</v>
      </c>
      <c r="D140" s="1">
        <f t="shared" si="20"/>
        <v>159.75376054584274</v>
      </c>
      <c r="I140" s="3">
        <v>44600</v>
      </c>
      <c r="J140" s="3">
        <v>44613</v>
      </c>
      <c r="K140" s="1" t="s">
        <v>7</v>
      </c>
      <c r="L140" s="1">
        <v>35</v>
      </c>
      <c r="M140" s="1">
        <v>1.75</v>
      </c>
      <c r="N140" s="1" t="s">
        <v>26</v>
      </c>
    </row>
    <row r="141" spans="1:14" x14ac:dyDescent="0.25">
      <c r="A141" s="3">
        <f>EDATE(A140,3)</f>
        <v>42880</v>
      </c>
      <c r="B141" s="1">
        <v>0</v>
      </c>
      <c r="C141" s="1">
        <f>D140*$D$135*((A141-A140)/365)</f>
        <v>2.2090271409382498</v>
      </c>
      <c r="D141" s="1">
        <f>D140+B141+C141</f>
        <v>161.96278768678098</v>
      </c>
      <c r="I141" s="3">
        <v>44508</v>
      </c>
      <c r="J141" s="3">
        <v>44522</v>
      </c>
      <c r="K141" s="1" t="s">
        <v>7</v>
      </c>
      <c r="L141" s="1">
        <v>110</v>
      </c>
      <c r="M141" s="1">
        <v>5.5</v>
      </c>
      <c r="N141" s="1" t="s">
        <v>27</v>
      </c>
    </row>
    <row r="142" spans="1:14" x14ac:dyDescent="0.25">
      <c r="A142" s="3">
        <v>42887</v>
      </c>
      <c r="B142" s="1">
        <f>(E142)*-1</f>
        <v>-1.2000000000000002</v>
      </c>
      <c r="D142" s="1">
        <f t="shared" ref="D142:D180" si="21">D141+B142+C142</f>
        <v>160.762787686781</v>
      </c>
      <c r="E142" s="1">
        <v>1.2000000000000002</v>
      </c>
    </row>
    <row r="143" spans="1:14" x14ac:dyDescent="0.25">
      <c r="A143" s="3">
        <v>43026</v>
      </c>
      <c r="B143" s="1">
        <f>(E143)*-1</f>
        <v>-4.5</v>
      </c>
      <c r="D143" s="1">
        <f t="shared" si="21"/>
        <v>156.262787686781</v>
      </c>
      <c r="E143" s="1">
        <v>4.5</v>
      </c>
    </row>
    <row r="144" spans="1:14" x14ac:dyDescent="0.25">
      <c r="A144" s="3">
        <f>EDATE(A141,3)</f>
        <v>42972</v>
      </c>
      <c r="B144" s="1">
        <v>0</v>
      </c>
      <c r="C144" s="1">
        <f>D141*$D$135*((A144-A141)/365)</f>
        <v>2.3150641280166897</v>
      </c>
      <c r="D144" s="1">
        <f t="shared" si="21"/>
        <v>158.5778518147977</v>
      </c>
      <c r="I144" s="3">
        <v>44372</v>
      </c>
      <c r="J144" s="3">
        <v>44447</v>
      </c>
      <c r="K144" s="1" t="s">
        <v>5</v>
      </c>
      <c r="L144" s="1">
        <v>37</v>
      </c>
      <c r="M144" s="1">
        <v>1.85</v>
      </c>
      <c r="N144" s="1" t="s">
        <v>28</v>
      </c>
    </row>
    <row r="145" spans="1:14" x14ac:dyDescent="0.25">
      <c r="A145" s="3">
        <f>EDATE(A144,3)</f>
        <v>43064</v>
      </c>
      <c r="B145" s="1">
        <v>0</v>
      </c>
      <c r="C145" s="1">
        <f>D144*$D$135*((A145-A144)/365)</f>
        <v>2.266680522592337</v>
      </c>
      <c r="D145" s="1">
        <f t="shared" si="21"/>
        <v>160.84453233739004</v>
      </c>
      <c r="I145" s="3">
        <v>44242</v>
      </c>
      <c r="J145" s="3">
        <v>44244</v>
      </c>
      <c r="K145" s="1" t="s">
        <v>7</v>
      </c>
      <c r="L145" s="1">
        <v>35</v>
      </c>
      <c r="M145" s="1">
        <v>1.75</v>
      </c>
      <c r="N145" s="1" t="s">
        <v>29</v>
      </c>
    </row>
    <row r="146" spans="1:14" x14ac:dyDescent="0.25">
      <c r="A146" s="3">
        <v>43150</v>
      </c>
      <c r="B146" s="1">
        <f>(E146)*-1</f>
        <v>-3.375</v>
      </c>
      <c r="D146" s="1">
        <f t="shared" si="21"/>
        <v>157.46953233739004</v>
      </c>
      <c r="E146" s="1">
        <v>3.375</v>
      </c>
    </row>
    <row r="147" spans="1:14" x14ac:dyDescent="0.25">
      <c r="A147" s="3">
        <f>EDATE(A145,3)</f>
        <v>43156</v>
      </c>
      <c r="B147" s="1">
        <v>0</v>
      </c>
      <c r="C147" s="1">
        <f>D145*$D$135*((A147-A145)/365)</f>
        <v>2.2990800067113422</v>
      </c>
      <c r="D147" s="1">
        <f t="shared" si="21"/>
        <v>159.76861234410137</v>
      </c>
      <c r="I147" s="3">
        <v>43889</v>
      </c>
      <c r="J147" s="3">
        <v>43913</v>
      </c>
      <c r="K147" s="1" t="s">
        <v>7</v>
      </c>
      <c r="L147" s="1">
        <v>100</v>
      </c>
      <c r="M147" s="1">
        <v>5</v>
      </c>
      <c r="N147" s="1" t="s">
        <v>30</v>
      </c>
    </row>
    <row r="148" spans="1:14" x14ac:dyDescent="0.25">
      <c r="A148" s="3">
        <f>EDATE(A147,3)</f>
        <v>43245</v>
      </c>
      <c r="B148" s="1">
        <v>0</v>
      </c>
      <c r="C148" s="1">
        <f>D147*$D$135*((A148-A147)/365)</f>
        <v>2.2092325071551886</v>
      </c>
      <c r="D148" s="1">
        <f t="shared" si="21"/>
        <v>161.97784485125655</v>
      </c>
      <c r="I148" s="3">
        <v>43615</v>
      </c>
      <c r="J148" s="3">
        <v>43699</v>
      </c>
      <c r="K148" s="1" t="s">
        <v>5</v>
      </c>
      <c r="L148" s="1">
        <v>15</v>
      </c>
      <c r="M148" s="1">
        <v>0.75</v>
      </c>
      <c r="N148" s="1" t="s">
        <v>31</v>
      </c>
    </row>
    <row r="149" spans="1:14" x14ac:dyDescent="0.25">
      <c r="A149" s="3">
        <v>43250</v>
      </c>
      <c r="B149" s="1">
        <f>(E149)*-1</f>
        <v>-2.0250000000000004</v>
      </c>
      <c r="D149" s="1">
        <f t="shared" si="21"/>
        <v>159.95284485125654</v>
      </c>
      <c r="E149" s="1">
        <v>2.0250000000000004</v>
      </c>
    </row>
    <row r="150" spans="1:14" x14ac:dyDescent="0.25">
      <c r="A150" s="3">
        <f>EDATE(A148,3)</f>
        <v>43337</v>
      </c>
      <c r="B150" s="1">
        <v>0</v>
      </c>
      <c r="C150" s="1">
        <f>D148*$D$135*((A150-A148)/365)</f>
        <v>2.31527935215456</v>
      </c>
      <c r="D150" s="1">
        <f t="shared" si="21"/>
        <v>162.26812420341111</v>
      </c>
      <c r="I150" s="3">
        <v>43543</v>
      </c>
      <c r="J150" s="3">
        <v>43550</v>
      </c>
      <c r="K150" s="1" t="s">
        <v>7</v>
      </c>
      <c r="L150" s="1">
        <v>20</v>
      </c>
      <c r="M150" s="1">
        <v>1</v>
      </c>
      <c r="N150" s="1" t="s">
        <v>32</v>
      </c>
    </row>
    <row r="151" spans="1:14" x14ac:dyDescent="0.25">
      <c r="A151" s="3">
        <f>EDATE(A150,3)</f>
        <v>43429</v>
      </c>
      <c r="B151" s="1">
        <v>0</v>
      </c>
      <c r="C151" s="1">
        <f>D150*$D$135*((A151-A150)/365)</f>
        <v>2.3194285479351153</v>
      </c>
      <c r="D151" s="1">
        <f t="shared" si="21"/>
        <v>164.58755275134621</v>
      </c>
      <c r="I151" s="3">
        <v>43500</v>
      </c>
      <c r="J151" s="3">
        <v>43524</v>
      </c>
      <c r="K151" s="1" t="s">
        <v>7</v>
      </c>
      <c r="L151" s="1">
        <v>105</v>
      </c>
      <c r="M151" s="1">
        <v>5.25</v>
      </c>
      <c r="N151" s="1" t="s">
        <v>33</v>
      </c>
    </row>
    <row r="152" spans="1:14" x14ac:dyDescent="0.25">
      <c r="A152" s="3">
        <v>43500</v>
      </c>
      <c r="B152" s="1">
        <f>(E152)*-1</f>
        <v>-7.875</v>
      </c>
      <c r="D152" s="1">
        <f t="shared" si="21"/>
        <v>156.71255275134621</v>
      </c>
      <c r="E152" s="1">
        <v>7.875</v>
      </c>
    </row>
    <row r="153" spans="1:14" x14ac:dyDescent="0.25">
      <c r="A153" s="3">
        <f>EDATE(A151,3)</f>
        <v>43521</v>
      </c>
      <c r="B153" s="1">
        <v>0</v>
      </c>
      <c r="C153" s="1">
        <f>D151*$D$135*((A153-A151)/365)</f>
        <v>2.3525820019199077</v>
      </c>
      <c r="D153" s="1">
        <f t="shared" si="21"/>
        <v>159.06513475326611</v>
      </c>
      <c r="I153" s="3">
        <v>43250</v>
      </c>
      <c r="J153" s="3">
        <v>43362</v>
      </c>
      <c r="K153" s="1" t="s">
        <v>5</v>
      </c>
      <c r="L153" s="1">
        <v>27</v>
      </c>
      <c r="M153" s="1">
        <v>1.35</v>
      </c>
      <c r="N153" s="1" t="s">
        <v>34</v>
      </c>
    </row>
    <row r="154" spans="1:14" x14ac:dyDescent="0.25">
      <c r="A154" s="3">
        <v>43543</v>
      </c>
      <c r="B154" s="1">
        <f>(E154)*-1</f>
        <v>-1.5</v>
      </c>
      <c r="D154" s="1">
        <f t="shared" si="21"/>
        <v>157.56513475326611</v>
      </c>
      <c r="E154" s="1">
        <v>1.5</v>
      </c>
    </row>
    <row r="155" spans="1:14" x14ac:dyDescent="0.25">
      <c r="A155" s="3">
        <f>EDATE(A153,3)</f>
        <v>43610</v>
      </c>
      <c r="B155" s="1">
        <v>0</v>
      </c>
      <c r="C155" s="1">
        <f>D153*$D$135*((A155-A153)/365)</f>
        <v>2.1995050297807137</v>
      </c>
      <c r="D155" s="1">
        <f t="shared" si="21"/>
        <v>159.76463978304682</v>
      </c>
      <c r="I155" s="3">
        <v>43150</v>
      </c>
      <c r="J155" s="3">
        <v>43172</v>
      </c>
      <c r="K155" s="1" t="s">
        <v>7</v>
      </c>
      <c r="L155" s="1">
        <v>45</v>
      </c>
      <c r="M155" s="1">
        <v>2.25</v>
      </c>
      <c r="N155" s="1" t="s">
        <v>35</v>
      </c>
    </row>
    <row r="156" spans="1:14" x14ac:dyDescent="0.25">
      <c r="A156" s="3">
        <v>43615</v>
      </c>
      <c r="B156" s="1">
        <f>(E156)*-1</f>
        <v>-1.125</v>
      </c>
      <c r="D156" s="1">
        <f t="shared" si="21"/>
        <v>158.63963978304682</v>
      </c>
      <c r="E156" s="1">
        <v>1.125</v>
      </c>
    </row>
    <row r="157" spans="1:14" x14ac:dyDescent="0.25">
      <c r="A157" s="3">
        <f>EDATE(A155,3)</f>
        <v>43702</v>
      </c>
      <c r="B157" s="1">
        <v>0</v>
      </c>
      <c r="C157" s="1">
        <f>D155*$D$135*((A157-A155)/365)</f>
        <v>2.2836442356284987</v>
      </c>
      <c r="D157" s="1">
        <f t="shared" si="21"/>
        <v>160.9232840186753</v>
      </c>
      <c r="I157" s="3">
        <v>43026</v>
      </c>
      <c r="J157" s="3">
        <v>43042</v>
      </c>
      <c r="K157" s="1" t="s">
        <v>7</v>
      </c>
      <c r="L157" s="1">
        <v>60</v>
      </c>
      <c r="M157" s="1">
        <v>3</v>
      </c>
      <c r="N157" s="1" t="s">
        <v>36</v>
      </c>
    </row>
    <row r="158" spans="1:14" x14ac:dyDescent="0.25">
      <c r="A158" s="3">
        <f>EDATE(A157,3)</f>
        <v>43794</v>
      </c>
      <c r="B158" s="1">
        <v>0</v>
      </c>
      <c r="C158" s="1">
        <f>D157*$D$135*((A158-A157)/365)</f>
        <v>2.3002056677040206</v>
      </c>
      <c r="D158" s="1">
        <f t="shared" si="21"/>
        <v>163.22348968637934</v>
      </c>
      <c r="I158" s="3">
        <v>42887</v>
      </c>
      <c r="J158" s="3">
        <v>42999</v>
      </c>
      <c r="K158" s="1" t="s">
        <v>5</v>
      </c>
      <c r="L158" s="1">
        <v>16</v>
      </c>
      <c r="M158" s="1">
        <v>0.8</v>
      </c>
      <c r="N158" s="1" t="s">
        <v>37</v>
      </c>
    </row>
    <row r="159" spans="1:14" x14ac:dyDescent="0.25">
      <c r="A159" s="3">
        <f>EDATE(A158,3)</f>
        <v>43886</v>
      </c>
      <c r="B159" s="1">
        <v>0</v>
      </c>
      <c r="C159" s="1">
        <f>D158*$D$135*((A159-A158)/365)</f>
        <v>2.3330843536319299</v>
      </c>
      <c r="D159" s="1">
        <f t="shared" si="21"/>
        <v>165.55657404001127</v>
      </c>
      <c r="I159" s="3">
        <v>42753</v>
      </c>
      <c r="J159" s="3">
        <v>42773</v>
      </c>
      <c r="K159" s="1" t="s">
        <v>7</v>
      </c>
      <c r="L159" s="1">
        <v>45</v>
      </c>
      <c r="M159" s="1">
        <v>2.25</v>
      </c>
      <c r="N159" s="1" t="s">
        <v>38</v>
      </c>
    </row>
    <row r="160" spans="1:14" x14ac:dyDescent="0.25">
      <c r="A160" s="3">
        <v>43889</v>
      </c>
      <c r="B160" s="1">
        <f>(E160)*-1</f>
        <v>-7.5</v>
      </c>
      <c r="D160" s="1">
        <f t="shared" si="21"/>
        <v>158.05657404001127</v>
      </c>
      <c r="E160" s="1">
        <v>7.5</v>
      </c>
    </row>
    <row r="161" spans="1:14" x14ac:dyDescent="0.25">
      <c r="A161" s="3">
        <f>EDATE(A159,3)</f>
        <v>43976</v>
      </c>
      <c r="B161" s="1">
        <v>0</v>
      </c>
      <c r="C161" s="1">
        <f>D159*$D$135*((A161-A159)/365)</f>
        <v>2.3149888053346284</v>
      </c>
      <c r="D161" s="1">
        <f t="shared" si="21"/>
        <v>160.37156284534589</v>
      </c>
      <c r="I161" s="3">
        <v>42662</v>
      </c>
      <c r="J161" s="3">
        <v>42677</v>
      </c>
      <c r="K161" s="1" t="s">
        <v>7</v>
      </c>
      <c r="L161" s="1">
        <v>90</v>
      </c>
      <c r="M161" s="1">
        <v>4.5</v>
      </c>
      <c r="N161" s="1" t="s">
        <v>39</v>
      </c>
    </row>
    <row r="162" spans="1:14" x14ac:dyDescent="0.25">
      <c r="A162" s="3">
        <f>EDATE(A161,3)</f>
        <v>44068</v>
      </c>
      <c r="B162" s="1">
        <v>0</v>
      </c>
      <c r="C162" s="1">
        <f>D161*$D$135*((A162-A161)/365)</f>
        <v>2.2923194741203918</v>
      </c>
      <c r="D162" s="1">
        <f t="shared" si="21"/>
        <v>162.6638823194663</v>
      </c>
    </row>
    <row r="163" spans="1:14" x14ac:dyDescent="0.25">
      <c r="A163" s="3">
        <f>EDATE(A162,3)</f>
        <v>44160</v>
      </c>
      <c r="B163" s="1">
        <v>0</v>
      </c>
      <c r="C163" s="1">
        <f>D162*$D$135*((A163-A162)/365)</f>
        <v>2.3250854363533531</v>
      </c>
      <c r="D163" s="1">
        <f t="shared" si="21"/>
        <v>164.98896775581966</v>
      </c>
      <c r="I163" s="1" t="s">
        <v>40</v>
      </c>
      <c r="J163" s="3">
        <v>42670</v>
      </c>
      <c r="K163" s="6" t="s">
        <v>41</v>
      </c>
    </row>
    <row r="164" spans="1:14" x14ac:dyDescent="0.25">
      <c r="A164" s="3">
        <v>44242</v>
      </c>
      <c r="B164" s="1">
        <f>(E164)*-1</f>
        <v>-2.625</v>
      </c>
      <c r="D164" s="1">
        <f t="shared" si="21"/>
        <v>162.36396775581966</v>
      </c>
      <c r="E164" s="1">
        <v>2.625</v>
      </c>
    </row>
    <row r="165" spans="1:14" x14ac:dyDescent="0.25">
      <c r="A165" s="3">
        <f>EDATE(A163,3)</f>
        <v>44252</v>
      </c>
      <c r="B165" s="1">
        <v>0</v>
      </c>
      <c r="C165" s="1">
        <f>D163*$D$135*((A165-A163)/365)</f>
        <v>2.3583197487849552</v>
      </c>
      <c r="D165" s="1">
        <f t="shared" si="21"/>
        <v>164.72228750460462</v>
      </c>
    </row>
    <row r="166" spans="1:14" x14ac:dyDescent="0.25">
      <c r="A166" s="3">
        <f>EDATE(A165,3)</f>
        <v>44341</v>
      </c>
      <c r="B166" s="1">
        <v>0</v>
      </c>
      <c r="C166" s="1">
        <f>D165*$D$135*((A166-A165)/365)</f>
        <v>2.2777304432260159</v>
      </c>
      <c r="D166" s="1">
        <f t="shared" si="21"/>
        <v>167.00001794783063</v>
      </c>
    </row>
    <row r="167" spans="1:14" x14ac:dyDescent="0.25">
      <c r="A167" s="3">
        <v>44372</v>
      </c>
      <c r="B167" s="1">
        <f>(E167)*-1</f>
        <v>-2.7750000000000004</v>
      </c>
      <c r="D167" s="1">
        <f t="shared" si="21"/>
        <v>164.22501794783062</v>
      </c>
      <c r="E167" s="1">
        <v>2.7750000000000004</v>
      </c>
    </row>
    <row r="168" spans="1:14" x14ac:dyDescent="0.25">
      <c r="A168" s="3">
        <f>EDATE(A166,3)</f>
        <v>44433</v>
      </c>
      <c r="B168" s="1">
        <v>0</v>
      </c>
      <c r="C168" s="1">
        <f>D166*$D$135*((A168-A166)/365)</f>
        <v>2.3870653034006817</v>
      </c>
      <c r="D168" s="1">
        <f t="shared" si="21"/>
        <v>166.6120832512313</v>
      </c>
    </row>
    <row r="169" spans="1:14" x14ac:dyDescent="0.25">
      <c r="A169" s="3">
        <v>44508</v>
      </c>
      <c r="B169" s="1">
        <f>(E169)*-1</f>
        <v>-8.25</v>
      </c>
      <c r="D169" s="1">
        <f t="shared" si="21"/>
        <v>158.3620832512313</v>
      </c>
      <c r="E169" s="1">
        <v>8.25</v>
      </c>
    </row>
    <row r="170" spans="1:14" x14ac:dyDescent="0.25">
      <c r="A170" s="3">
        <f>EDATE(A168,3)</f>
        <v>44525</v>
      </c>
      <c r="B170" s="1">
        <v>0</v>
      </c>
      <c r="C170" s="1">
        <f>D168*$D$135*((A170-A168)/365)</f>
        <v>2.3815202413963958</v>
      </c>
      <c r="D170" s="1">
        <f t="shared" si="21"/>
        <v>160.7436034926277</v>
      </c>
    </row>
    <row r="171" spans="1:14" x14ac:dyDescent="0.25">
      <c r="A171" s="3">
        <v>44600</v>
      </c>
      <c r="B171" s="1">
        <f>(E171)*-1</f>
        <v>-2.625</v>
      </c>
      <c r="D171" s="1">
        <f t="shared" si="21"/>
        <v>158.1186034926277</v>
      </c>
      <c r="E171" s="1">
        <v>2.625</v>
      </c>
    </row>
    <row r="172" spans="1:14" x14ac:dyDescent="0.25">
      <c r="A172" s="3">
        <f>EDATE(A170,3)</f>
        <v>44617</v>
      </c>
      <c r="B172" s="1">
        <v>0</v>
      </c>
      <c r="C172" s="1">
        <f>D170*$D$135*((A172-A170)/365)</f>
        <v>2.2976373497200133</v>
      </c>
      <c r="D172" s="1">
        <f t="shared" si="21"/>
        <v>160.41624084234772</v>
      </c>
    </row>
    <row r="173" spans="1:14" x14ac:dyDescent="0.25">
      <c r="A173" s="3">
        <f>EDATE(A172,3)</f>
        <v>44706</v>
      </c>
      <c r="B173" s="1">
        <v>0</v>
      </c>
      <c r="C173" s="1">
        <f>D172*$D$135*((A173-A172)/365)</f>
        <v>2.2181877200089151</v>
      </c>
      <c r="D173" s="1">
        <f t="shared" si="21"/>
        <v>162.63442856235665</v>
      </c>
    </row>
    <row r="174" spans="1:14" x14ac:dyDescent="0.25">
      <c r="A174" s="3">
        <v>44711</v>
      </c>
      <c r="B174" s="1">
        <f>(E174)*-1</f>
        <v>-4.875</v>
      </c>
      <c r="D174" s="1">
        <f t="shared" si="21"/>
        <v>157.75942856235665</v>
      </c>
      <c r="E174" s="1">
        <v>4.875</v>
      </c>
    </row>
    <row r="175" spans="1:14" x14ac:dyDescent="0.25">
      <c r="A175" s="3">
        <f>EDATE(A173,3)</f>
        <v>44798</v>
      </c>
      <c r="B175" s="1">
        <v>0</v>
      </c>
      <c r="C175" s="1">
        <f>D173*$D$135*((A175-A173)/365)</f>
        <v>2.324664430161167</v>
      </c>
      <c r="D175" s="1">
        <f t="shared" si="21"/>
        <v>160.08409299251781</v>
      </c>
    </row>
    <row r="176" spans="1:14" x14ac:dyDescent="0.25">
      <c r="A176" s="3">
        <v>44874</v>
      </c>
      <c r="B176" s="1">
        <f>(E176)*-1</f>
        <v>-10.125</v>
      </c>
      <c r="D176" s="1">
        <f t="shared" si="21"/>
        <v>149.95909299251781</v>
      </c>
      <c r="E176" s="1">
        <v>10.125</v>
      </c>
    </row>
    <row r="177" spans="1:5" x14ac:dyDescent="0.25">
      <c r="A177" s="3">
        <f>EDATE(A175,3)</f>
        <v>44890</v>
      </c>
      <c r="B177" s="1">
        <v>0</v>
      </c>
      <c r="C177" s="1">
        <f>D175*$D$135*((A177-A175)/365)</f>
        <v>2.2882104367688267</v>
      </c>
      <c r="D177" s="1">
        <f t="shared" si="21"/>
        <v>152.24730342928663</v>
      </c>
    </row>
    <row r="178" spans="1:5" x14ac:dyDescent="0.25">
      <c r="A178" s="3">
        <v>44966</v>
      </c>
      <c r="B178" s="1">
        <f>(E178)*-1</f>
        <v>-6</v>
      </c>
      <c r="D178" s="1">
        <f t="shared" si="21"/>
        <v>146.24730342928663</v>
      </c>
      <c r="E178" s="1">
        <v>6</v>
      </c>
    </row>
    <row r="179" spans="1:5" x14ac:dyDescent="0.25">
      <c r="A179" s="3">
        <f>EDATE(A177,3)</f>
        <v>44982</v>
      </c>
      <c r="B179" s="1">
        <v>0</v>
      </c>
      <c r="C179" s="1">
        <f>D177*$D$135*((A179-A177)/365)</f>
        <v>2.1761929131402629</v>
      </c>
      <c r="D179" s="1">
        <f t="shared" si="21"/>
        <v>148.42349634242689</v>
      </c>
    </row>
    <row r="180" spans="1:5" x14ac:dyDescent="0.25">
      <c r="A180" s="3">
        <v>45007</v>
      </c>
      <c r="B180" s="1">
        <v>0</v>
      </c>
      <c r="C180" s="1">
        <f>D179*$D$135*((A180-A179)/365)</f>
        <v>0.5765043937962987</v>
      </c>
      <c r="D180" s="1">
        <f t="shared" si="21"/>
        <v>149.0000007362232</v>
      </c>
    </row>
    <row r="182" spans="1:5" x14ac:dyDescent="0.25">
      <c r="D182" s="1">
        <v>149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Dhawal Bakshi</dc:creator>
  <cp:keywords/>
  <dc:description/>
  <cp:lastModifiedBy>j b</cp:lastModifiedBy>
  <cp:revision/>
  <dcterms:created xsi:type="dcterms:W3CDTF">2023-03-21T12:42:11Z</dcterms:created>
  <dcterms:modified xsi:type="dcterms:W3CDTF">2023-03-22T05:49:38Z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2023-03-22T03:20:06Z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a3d1dc91-d0d8-435c-9802-fd64d6a91379</vt:lpwstr>
  </property>
  <property fmtid="{D5CDD505-2E9C-101B-9397-08002B2CF9AE}" pid="8" name="MSIP_Label_defa4170-0d19-0005-0004-bc88714345d2_ContentBits">
    <vt:lpwstr>0</vt:lpwstr>
  </property>
</Properties>
</file>